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png" ContentType="image/png"/>
  <Default Extension="emf" ContentType="image/x-emf"/>
  <Default Extension="jpeg" ContentType="image/jpeg"/>
  <Default Extension="JPG" ContentType="image/.jpg"/>
  <Default Extension="wmf" ContentType="image/x-wmf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comments4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0750" windowHeight="10200" tabRatio="933" firstSheet="1" activeTab="3"/>
  </bookViews>
  <sheets>
    <sheet name="汕德卡座椅一览表  " sheetId="20" r:id="rId1"/>
    <sheet name="驾驶员座椅首页" sheetId="21" r:id="rId2"/>
    <sheet name="驾驶员座椅总成" sheetId="5" r:id="rId3"/>
    <sheet name="面套BOM清单" sheetId="22" r:id="rId4"/>
    <sheet name="SHT0013282 靠背骨架" sheetId="23" r:id="rId5"/>
    <sheet name="主驾驶调角器总成" sheetId="25" r:id="rId6"/>
    <sheet name="SHT0013231底座模块化总成" sheetId="26" r:id="rId7"/>
    <sheet name="扶手支架 (2)" sheetId="27" r:id="rId8"/>
    <sheet name="座框" sheetId="28" r:id="rId9"/>
  </sheets>
  <externalReferences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</externalReferences>
  <definedNames>
    <definedName name="_xlnm._FilterDatabase" localSheetId="0" hidden="1">'汕德卡座椅一览表  '!$H$1:$H$23</definedName>
    <definedName name="_xlnm._FilterDatabase" localSheetId="2" hidden="1">驾驶员座椅总成!$A$9:$AS$112</definedName>
    <definedName name="_xlnm._FilterDatabase" localSheetId="3" hidden="1">面套BOM清单!$A$11:$BA$47</definedName>
    <definedName name="_xlnm._FilterDatabase" localSheetId="4" hidden="1">'SHT0013282 靠背骨架'!$A$2:$AY$30</definedName>
    <definedName name="_xlnm._FilterDatabase" localSheetId="6" hidden="1">SHT0013231底座模块化总成!$A$7:$AS$137</definedName>
    <definedName name="_xlnm._FilterDatabase" localSheetId="7" hidden="1">'扶手支架 (2)'!$A$1:$AM$8</definedName>
    <definedName name="_xlnm._FilterDatabase" localSheetId="8" hidden="1">座框!$A$9:$AT$47</definedName>
    <definedName name="_xlnm.Print_Area" localSheetId="1">驾驶员座椅首页!$A$1:$AA$79</definedName>
    <definedName name="_xlnm.Print_Area" localSheetId="2">驾驶员座椅总成!$A$1:$AS$112</definedName>
    <definedName name="_xlnm.Print_Area" localSheetId="0">'汕德卡座椅一览表  '!$A$1:$I$23</definedName>
    <definedName name="_xlnm.Print_Titles" localSheetId="2">驾驶员座椅总成!$9:$9</definedName>
    <definedName name="_1_?" localSheetId="3">#REF!</definedName>
    <definedName name="_2__123Graph_BCHART_5" localSheetId="3" hidden="1">#REF!</definedName>
    <definedName name="_3__123Graph_CCHART_5" localSheetId="3" hidden="1">#REF!</definedName>
    <definedName name="_4__123Graph_DCHART_5" localSheetId="3" hidden="1">#REF!</definedName>
    <definedName name="_5__123Graph_ECHART_5" localSheetId="3" hidden="1">#REF!</definedName>
    <definedName name="_6__123Graph_FCHART_5" localSheetId="3" hidden="1">#REF!</definedName>
    <definedName name="_7__123Graph_XCHART_5" localSheetId="3" hidden="1">#REF!</definedName>
    <definedName name="_8_0" localSheetId="3">'[1]2'!#REF!</definedName>
    <definedName name="_BAS11" localSheetId="3">#REF!</definedName>
    <definedName name="_BAS12" localSheetId="3">#REF!</definedName>
    <definedName name="_BAS13" localSheetId="3">#REF!</definedName>
    <definedName name="_BAS14" localSheetId="3">#REF!</definedName>
    <definedName name="_BAS21" localSheetId="3">#REF!</definedName>
    <definedName name="_BAS22" localSheetId="3">#REF!</definedName>
    <definedName name="_BAS23" localSheetId="3">#REF!</definedName>
    <definedName name="_BAS24" localSheetId="3">#REF!</definedName>
    <definedName name="_BAS31" localSheetId="3">#REF!</definedName>
    <definedName name="_BAS32" localSheetId="3">#REF!</definedName>
    <definedName name="_BAS33" localSheetId="3">#REF!</definedName>
    <definedName name="_BAS34" localSheetId="3">#REF!</definedName>
    <definedName name="_BSS1" localSheetId="3">#REF!</definedName>
    <definedName name="_BSS2" localSheetId="3">#REF!</definedName>
    <definedName name="_BSS3" localSheetId="3">#REF!</definedName>
    <definedName name="_BSS4" localSheetId="3">#REF!</definedName>
    <definedName name="_com2">'[2]Barwertberechnung (3)'!$AB$53</definedName>
    <definedName name="_Regression_Out" localSheetId="3" hidden="1">#REF!</definedName>
    <definedName name="_Regression_X" localSheetId="3" hidden="1">#REF!</definedName>
    <definedName name="_Regression_Y" localSheetId="3" hidden="1">#REF!</definedName>
    <definedName name="_Sort" localSheetId="3" hidden="1">#REF!</definedName>
    <definedName name="※_추후_NAVA__PROJECT는__부품_">[3]기안!$A$43</definedName>
    <definedName name="a" localSheetId="3">#REF!</definedName>
    <definedName name="abcd" localSheetId="3">#REF!</definedName>
    <definedName name="Abzinsfaktor" localSheetId="3">#REF!</definedName>
    <definedName name="AI" localSheetId="3">[4]신규DEP!#REF!</definedName>
    <definedName name="Auf_Abzinsungsfaktor" localSheetId="3">#REF!</definedName>
    <definedName name="awc" localSheetId="3">#REF!</definedName>
    <definedName name="B" localSheetId="3">#REF!</definedName>
    <definedName name="BB" localSheetId="3">#REF!</definedName>
    <definedName name="bc" localSheetId="3">#REF!</definedName>
    <definedName name="bild">[5]Import!$L$389:$L$485</definedName>
    <definedName name="blatt2" localSheetId="3">#REF!</definedName>
    <definedName name="CC" localSheetId="3">#REF!</definedName>
    <definedName name="CC.QQ" localSheetId="3">#REF!</definedName>
    <definedName name="change">[6]Reference!$A$31:$A$57</definedName>
    <definedName name="ck" localSheetId="3" hidden="1">#REF!</definedName>
    <definedName name="CKD" localSheetId="3">[7]Constant!#REF!</definedName>
    <definedName name="code" localSheetId="3">#REF!</definedName>
    <definedName name="Column" localSheetId="3">[8]Constant!#REF!</definedName>
    <definedName name="com">'[2]Vorbereitende Eingaben (Teil 1)'!$C$40</definedName>
    <definedName name="Cost" localSheetId="3">#REF!</definedName>
    <definedName name="CZK" localSheetId="3">#REF!</definedName>
    <definedName name="d" localSheetId="3">#REF!</definedName>
    <definedName name="Database" localSheetId="3">#REF!</definedName>
    <definedName name="DATE">[9]총괄표!$C$2</definedName>
    <definedName name="DATEE" localSheetId="3">#REF!</definedName>
    <definedName name="Daten" localSheetId="3">#REF!</definedName>
    <definedName name="DD" localSheetId="3">#REF!</definedName>
    <definedName name="DDATE" localSheetId="3">#REF!</definedName>
    <definedName name="DKDKFG8TBTB2RT" localSheetId="3">#REF!</definedName>
    <definedName name="DOL" localSheetId="3">#REF!</definedName>
    <definedName name="DOLLAR" localSheetId="3">#REF!</definedName>
    <definedName name="DV_Cost_Tot">[10]Worksheet!$I$63</definedName>
    <definedName name="DV_Cost_Tot_Mkt">[10]Worksheet!$J$63</definedName>
    <definedName name="DV_Grand_Total" localSheetId="3">#REF!</definedName>
    <definedName name="DV_Grand_Total_Mkt" localSheetId="3">#REF!</definedName>
    <definedName name="EE" localSheetId="3">#REF!</definedName>
    <definedName name="Eingabe" localSheetId="3">#REF!</definedName>
    <definedName name="Eingabe2" localSheetId="3">#REF!</definedName>
    <definedName name="Eingabe3" localSheetId="3">#REF!</definedName>
    <definedName name="Eingabe4" localSheetId="3">#REF!</definedName>
    <definedName name="ENG_COOLG" localSheetId="3">'[11]DBL LPG시험'!#REF!</definedName>
    <definedName name="Eng_Supp_Dollars_Tot">[10]Worksheet!$G$8</definedName>
    <definedName name="Eng_Supp_Dollars_Tot_Mkt">[10]Worksheet!$H$8</definedName>
    <definedName name="ESP" localSheetId="3">#REF!</definedName>
    <definedName name="ex" localSheetId="3">#REF!</definedName>
    <definedName name="FF" localSheetId="3">#REF!</definedName>
    <definedName name="FG12TBTB2RTDKDKGMLRT" localSheetId="3">[12]협조전!#REF!</definedName>
    <definedName name="FG22TBTB3RTDKDKDK" localSheetId="3">[13]차수!#REF!</definedName>
    <definedName name="FGPRTBTB1RTDKDK" localSheetId="3">#REF!</definedName>
    <definedName name="FGRKBS11TBTB3RTDKDK" localSheetId="3">[14]협조전!#REF!</definedName>
    <definedName name="fgRKBS8TBTB3RT" localSheetId="3">[14]협조전!#REF!</definedName>
    <definedName name="fgRKRKRKRKRKTBTB2RTDKDK" localSheetId="3">#REF!</definedName>
    <definedName name="FGtbtbspspsprtdkdk" localSheetId="3">[15]BUS제원1!#REF!</definedName>
    <definedName name="Fixture_Cost_Tot">[10]Worksheet!$O$13</definedName>
    <definedName name="FRF" localSheetId="3">#REF!</definedName>
    <definedName name="FS_F_VW_01_34381_1__JV_FS_PRAESENTATIONEN_">[16]home!$B$6:$AN$6</definedName>
    <definedName name="FS_F_VW_01_34381_1__JV_FS_REC_SAVING_">[16]home!$B$4745:$M$4745</definedName>
    <definedName name="FS_F_VW_01_34381_1_1__V_FS_BAUSTUFE_VORGABEN_STK_">[16]home!$B$1449:$D$1449</definedName>
    <definedName name="FS_F_VW_01_34381_1_12869_VW__JV_FS_BIDDERS_">[16]home!$B$3073:$L$3073</definedName>
    <definedName name="FS_F_VW_01_34381_1_13030_VW__JV_FS_BIDDERS_">[16]home!$B$3047:$L$3047</definedName>
    <definedName name="FS_F_VW_01_34381_1_1331_BX__JV_FS_BIDDERS_">[16]home!$B$3068:$L$3068</definedName>
    <definedName name="FS_F_VW_01_34381_1_1433_BX__JV_FS_BIDDERS_">[16]home!$B$3060:$L$3060</definedName>
    <definedName name="FS_F_VW_01_34381_1_1440_VW__JV_FS_BIDDERS_">[16]home!$B$3038:$L$3038</definedName>
    <definedName name="FS_F_VW_01_34381_1_1441_BX__JV_FS_BIDDERS_">[16]home!$B$3062:$L$3062</definedName>
    <definedName name="FS_F_VW_01_34381_1_1480_BX__JV_FS_BIDDERS_">[16]home!$B$3077:$L$3077</definedName>
    <definedName name="FS_F_VW_01_34381_1_1553_BX__JV_FS_BIDDERS_">[16]home!$B$3040:$L$3040</definedName>
    <definedName name="FS_F_VW_01_34381_1_158__JV_FS_REC_LIEF_">[16]home!$B$4670:$P$4670</definedName>
    <definedName name="FS_F_VW_01_34381_1_158_1__JV_FS_BAUSTUFE_ANGEBOTE_WAE_">[16]home!$B$566:$E$566</definedName>
    <definedName name="FS_F_VW_01_34381_1_158_11__JV_FS_REC_">[16]home!$B$3479:$Q$3479</definedName>
    <definedName name="FS_F_VW_01_34381_1_158_2__JV_FS_BAUSTUFE_ANGEBOTE_WAE_">[16]home!$B$567:$E$567</definedName>
    <definedName name="FS_F_VW_01_34381_1_158_28__JV_FS_REC_">[16]home!$B$3480:$Q$3480</definedName>
    <definedName name="FS_F_VW_01_34381_1_158_37__JV_FS_REC_">[16]home!$B$3481:$Q$3481</definedName>
    <definedName name="FS_F_VW_01_34381_1_158_46__JV_FS_REC_">[16]home!$B$3482:$Q$3482</definedName>
    <definedName name="FS_F_VW_01_34381_1_158_68__JV_FS_REC_">[16]home!$B$3483:$Q$3483</definedName>
    <definedName name="FS_F_VW_01_34381_1_158_VW__JV_FS_BIDDERS_">[16]home!$B$3052:$L$3052</definedName>
    <definedName name="FS_F_VW_01_34381_1_160_ST__JV_FS_BIDDERS_">[16]home!$B$3035:$L$3035</definedName>
    <definedName name="FS_F_VW_01_34381_1_161_BX__JV_FS_BIDDERS_">[16]home!$B$3075:$L$3075</definedName>
    <definedName name="FS_F_VW_01_34381_1_18245_MX__JV_FS_BIDDERS_">[16]home!$B$3058:$L$3058</definedName>
    <definedName name="FS_F_VW_01_34381_1_183_VW__JV_FS_BIDDERS_">[16]home!$B$3042:$L$3042</definedName>
    <definedName name="FS_F_VW_01_34381_1_1892_RR__JV_FS_BIDDERS_">[16]home!$B$3037:$L$3037</definedName>
    <definedName name="FS_F_VW_01_34381_1_19745_RR__JV_FS_BIDDERS_">[16]home!$B$3066:$L$3066</definedName>
    <definedName name="FS_F_VW_01_34381_1_2__V_FS_BAUSTUFE_VORGABEN_STK_">[16]home!$B$1450:$D$1450</definedName>
    <definedName name="FS_F_VW_01_34381_1_20477_MX__JV_FS_BIDDERS_">[16]home!$B$3065:$L$3065</definedName>
    <definedName name="FS_F_VW_01_34381_1_2147_IT__JV_FS_BIDDERS_">[16]home!$B$3046:$L$3046</definedName>
    <definedName name="FS_F_VW_01_34381_1_2149_IT__JV_FS_BIDDERS_">[16]home!$B$3071:$L$3071</definedName>
    <definedName name="FS_F_VW_01_34381_1_2278_AU__JV_FS_BIDDERS_">[16]home!$B$3067:$L$3067</definedName>
    <definedName name="FS_F_VW_01_34381_1_22805_VW__JV_FS_BIDDERS_">[16]home!$B$3057:$L$3057</definedName>
    <definedName name="FS_F_VW_01_34381_1_2363_AU__JV_FS_BIDDERS_">[16]home!$B$3053:$L$3053</definedName>
    <definedName name="FS_F_VW_01_34381_1_2365_AU__JV_FS_BIDDERS_">[16]home!$B$3043:$L$3043</definedName>
    <definedName name="FS_F_VW_01_34381_1_24968_US__JV_FS_BIDDERS_">[16]home!$B$3048:$L$3048</definedName>
    <definedName name="FS_F_VW_01_34381_1_24969_US__JV_FS_BIDDERS_">[16]home!$B$3069:$L$3069</definedName>
    <definedName name="FS_F_VW_01_34381_1_2609_RR__JV_FS_BIDDERS_">[16]home!$B$3059:$L$3059</definedName>
    <definedName name="FS_F_VW_01_34381_1_2631_US__JV_FS_BIDDERS_">[16]home!$B$3061:$L$3061</definedName>
    <definedName name="FS_F_VW_01_34381_1_28227_MX__JV_FS_BIDDERS_">[16]home!$B$3036:$L$3036</definedName>
    <definedName name="FS_F_VW_01_34381_1_28228_MX__JV_FS_BIDDERS_">[16]home!$B$3072:$L$3072</definedName>
    <definedName name="FS_F_VW_01_34381_1_2952_US__JV_FS_BIDDERS_">[16]home!$B$3044:$L$3044</definedName>
    <definedName name="FS_F_VW_01_34381_1_3243_VW__JV_FS_BIDDERS_">[16]home!$B$3054:$L$3054</definedName>
    <definedName name="FS_F_VW_01_34381_1_3437_VW__JV_FS_BIDDERS_">[16]home!$B$3050:$L$3050</definedName>
    <definedName name="FS_F_VW_01_34381_1_35166_ST__JV_FS_BIDDERS_">[16]home!$B$3070:$L$3070</definedName>
    <definedName name="FS_F_VW_01_34381_1_4_ST__JV_FS_BIDDERS_">[16]home!$B$3056:$L$3056</definedName>
    <definedName name="FS_F_VW_01_34381_1_42007_SK__JV_FS_BIDDERS_">[16]home!$B$3051:$L$3051</definedName>
    <definedName name="FS_F_VW_01_34381_1_5553_MX__JV_FS_BIDDERS_">[16]home!$B$3055:$L$3055</definedName>
    <definedName name="FS_F_VW_01_34381_1_626_SK__JV_FS_BIDDERS_">[16]home!$B$3063:$L$3063</definedName>
    <definedName name="FS_F_VW_01_34381_1_627_SK__JV_FS_BIDDERS_">[16]home!$B$3034:$L$3034</definedName>
    <definedName name="FS_F_VW_01_34381_1_6588_BX__JV_FS_BIDDERS_">[16]home!$B$3074:$L$3074</definedName>
    <definedName name="FS_F_VW_01_34381_1_6626_ST__JV_FS_BIDDERS_">[16]home!$B$3064:$L$3064</definedName>
    <definedName name="FS_F_VW_01_34381_1_6995_US__JV_FS_BIDDERS_">[16]home!$B$3041:$L$3041</definedName>
    <definedName name="FS_F_VW_01_34381_1_7591_US__JV_FS_BIDDERS_">[16]home!$B$3039:$L$3039</definedName>
    <definedName name="FS_F_VW_01_34381_10__JV_FS_PRAESENTATIONEN_">[16]home!$B$15:$AN$15</definedName>
    <definedName name="FS_F_VW_01_34381_10__JV_FS_REC_SAVING_">[16]home!$B$4754:$M$4754</definedName>
    <definedName name="FS_F_VW_01_34381_10_1__V_FS_BAUSTUFE_VORGABEN_STK_">[16]home!$B$1467:$D$1467</definedName>
    <definedName name="FS_F_VW_01_34381_10_158__JV_FS_REC_LIEF_">[16]home!$B$4733:$P$4733</definedName>
    <definedName name="FS_F_VW_01_34381_10_158_1__JV_FS_BAUSTUFE_ANGEBOTE_WAE_">[16]home!$B$1358:$E$1358</definedName>
    <definedName name="FS_F_VW_01_34381_10_158_2__JV_FS_BAUSTUFE_ANGEBOTE_WAE_">[16]home!$B$1359:$E$1359</definedName>
    <definedName name="FS_F_VW_01_34381_10_158_37__JV_FS_REC_">[16]home!$B$4639:$Q$4639</definedName>
    <definedName name="FS_F_VW_01_34381_10_2__V_FS_BAUSTUFE_VORGABEN_STK_">[16]home!$B$1468:$D$1468</definedName>
    <definedName name="FS_F_VW_01_34381_2__JV_FS_PRAESENTATIONEN_">[16]home!$B$7:$AN$7</definedName>
    <definedName name="FS_F_VW_01_34381_2__JV_FS_REC_SAVING_">[16]home!$B$4746:$M$4746</definedName>
    <definedName name="FS_F_VW_01_34381_2_1__V_FS_BAUSTUFE_VORGABEN_STK_">[16]home!$B$1451:$D$1451</definedName>
    <definedName name="FS_F_VW_01_34381_2_158__JV_FS_REC_LIEF_">[16]home!$B$4677:$P$4677</definedName>
    <definedName name="FS_F_VW_01_34381_2_158_1__JV_FS_BAUSTUFE_ANGEBOTE_WAE_">[16]home!$B$654:$E$654</definedName>
    <definedName name="FS_F_VW_01_34381_2_158_11__JV_FS_REC_">[16]home!$B$3604:$Q$3604</definedName>
    <definedName name="FS_F_VW_01_34381_2_158_2__JV_FS_BAUSTUFE_ANGEBOTE_WAE_">[16]home!$B$655:$E$655</definedName>
    <definedName name="FS_F_VW_01_34381_2_158_28__JV_FS_REC_">[16]home!$B$3605:$Q$3605</definedName>
    <definedName name="FS_F_VW_01_34381_2_158_37__JV_FS_REC_">[16]home!$B$3606:$Q$3606</definedName>
    <definedName name="FS_F_VW_01_34381_2_158_46__JV_FS_REC_">[16]home!$B$3607:$Q$3607</definedName>
    <definedName name="FS_F_VW_01_34381_2_158_68__JV_FS_REC_">[16]home!$B$3608:$Q$3608</definedName>
    <definedName name="FS_F_VW_01_34381_2_2__V_FS_BAUSTUFE_VORGABEN_STK_">[16]home!$B$1452:$D$1452</definedName>
    <definedName name="FS_F_VW_01_34381_3__JV_FS_PRAESENTATIONEN_">[16]home!$B$8:$AN$8</definedName>
    <definedName name="FS_F_VW_01_34381_3__JV_FS_REC_SAVING_">[16]home!$B$4747:$M$4747</definedName>
    <definedName name="FS_F_VW_01_34381_3_1__V_FS_BAUSTUFE_VORGABEN_STK_">[16]home!$B$1453:$D$1453</definedName>
    <definedName name="FS_F_VW_01_34381_3_158__JV_FS_REC_LIEF_">[16]home!$B$4684:$P$4684</definedName>
    <definedName name="FS_F_VW_01_34381_3_158_1__JV_FS_BAUSTUFE_ANGEBOTE_WAE_">[16]home!$B$742:$E$742</definedName>
    <definedName name="FS_F_VW_01_34381_3_158_11__JV_FS_REC_">[16]home!$B$3729:$Q$3729</definedName>
    <definedName name="FS_F_VW_01_34381_3_158_2__JV_FS_BAUSTUFE_ANGEBOTE_WAE_">[16]home!$B$743:$E$743</definedName>
    <definedName name="FS_F_VW_01_34381_3_158_28__JV_FS_REC_">[16]home!$B$3730:$Q$3730</definedName>
    <definedName name="FS_F_VW_01_34381_3_158_37__JV_FS_REC_">[16]home!$B$3731:$Q$3731</definedName>
    <definedName name="FS_F_VW_01_34381_3_158_46__JV_FS_REC_">[16]home!$B$3732:$Q$3732</definedName>
    <definedName name="FS_F_VW_01_34381_3_158_68__JV_FS_REC_">[16]home!$B$3733:$Q$3733</definedName>
    <definedName name="FS_F_VW_01_34381_3_2__V_FS_BAUSTUFE_VORGABEN_STK_">[16]home!$B$1454:$D$1454</definedName>
    <definedName name="FS_F_VW_01_34381_4__JV_FS_PRAESENTATIONEN_">[16]home!$B$9:$AN$9</definedName>
    <definedName name="FS_F_VW_01_34381_4__JV_FS_REC_SAVING_">[16]home!$B$4748:$M$4748</definedName>
    <definedName name="FS_F_VW_01_34381_4_1__V_FS_BAUSTUFE_VORGABEN_STK_">[16]home!$B$1455:$D$1455</definedName>
    <definedName name="FS_F_VW_01_34381_4_158__JV_FS_REC_LIEF_">[16]home!$B$4691:$P$4691</definedName>
    <definedName name="FS_F_VW_01_34381_4_158_1__JV_FS_BAUSTUFE_ANGEBOTE_WAE_">[16]home!$B$830:$E$830</definedName>
    <definedName name="FS_F_VW_01_34381_4_158_11__JV_FS_REC_">[16]home!$B$3859:$Q$3859</definedName>
    <definedName name="FS_F_VW_01_34381_4_158_2__JV_FS_BAUSTUFE_ANGEBOTE_WAE_">[16]home!$B$831:$E$831</definedName>
    <definedName name="FS_F_VW_01_34381_4_158_28__JV_FS_REC_">[16]home!$B$3860:$Q$3860</definedName>
    <definedName name="FS_F_VW_01_34381_4_158_37__JV_FS_REC_">[16]home!$B$3861:$Q$3861</definedName>
    <definedName name="FS_F_VW_01_34381_4_158_46__JV_FS_REC_">[16]home!$B$3862:$Q$3862</definedName>
    <definedName name="FS_F_VW_01_34381_4_158_68__JV_FS_REC_">[16]home!$B$3863:$Q$3863</definedName>
    <definedName name="FS_F_VW_01_34381_4_2__V_FS_BAUSTUFE_VORGABEN_STK_">[16]home!$B$1456:$D$1456</definedName>
    <definedName name="FS_F_VW_01_34381_5__JV_FS_PRAESENTATIONEN_">[16]home!$B$10:$AN$10</definedName>
    <definedName name="FS_F_VW_01_34381_5__JV_FS_REC_SAVING_">[16]home!$B$4749:$M$4749</definedName>
    <definedName name="FS_F_VW_01_34381_5_1__V_FS_BAUSTUFE_VORGABEN_STK_">[16]home!$B$1457:$D$1457</definedName>
    <definedName name="FS_F_VW_01_34381_5_158__JV_FS_REC_LIEF_">[16]home!$B$4698:$P$4698</definedName>
    <definedName name="FS_F_VW_01_34381_5_158_1__JV_FS_BAUSTUFE_ANGEBOTE_WAE_">[16]home!$B$918:$E$918</definedName>
    <definedName name="FS_F_VW_01_34381_5_158_11__JV_FS_REC_">[16]home!$B$3989:$Q$3989</definedName>
    <definedName name="FS_F_VW_01_34381_5_158_2__JV_FS_BAUSTUFE_ANGEBOTE_WAE_">[16]home!$B$919:$E$919</definedName>
    <definedName name="FS_F_VW_01_34381_5_158_28__JV_FS_REC_">[16]home!$B$3990:$Q$3990</definedName>
    <definedName name="FS_F_VW_01_34381_5_158_37__JV_FS_REC_">[16]home!$B$3991:$Q$3991</definedName>
    <definedName name="FS_F_VW_01_34381_5_158_46__JV_FS_REC_">[16]home!$B$3992:$Q$3992</definedName>
    <definedName name="FS_F_VW_01_34381_5_158_68__JV_FS_REC_">[16]home!$B$3993:$Q$3993</definedName>
    <definedName name="FS_F_VW_01_34381_5_2__V_FS_BAUSTUFE_VORGABEN_STK_">[16]home!$B$1458:$D$1458</definedName>
    <definedName name="FS_F_VW_01_34381_6__JV_FS_PRAESENTATIONEN_">[16]home!$B$11:$AN$11</definedName>
    <definedName name="FS_F_VW_01_34381_6__JV_FS_REC_SAVING_">[16]home!$B$4750:$M$4750</definedName>
    <definedName name="FS_F_VW_01_34381_6_1__V_FS_BAUSTUFE_VORGABEN_STK_">[16]home!$B$1459:$D$1459</definedName>
    <definedName name="FS_F_VW_01_34381_6_158__JV_FS_REC_LIEF_">[16]home!$B$4705:$P$4705</definedName>
    <definedName name="FS_F_VW_01_34381_6_158_1__JV_FS_BAUSTUFE_ANGEBOTE_WAE_">[16]home!$B$1006:$E$1006</definedName>
    <definedName name="FS_F_VW_01_34381_6_158_11__JV_FS_REC_">[16]home!$B$4119:$Q$4119</definedName>
    <definedName name="FS_F_VW_01_34381_6_158_2__JV_FS_BAUSTUFE_ANGEBOTE_WAE_">[16]home!$B$1007:$E$1007</definedName>
    <definedName name="FS_F_VW_01_34381_6_158_28__JV_FS_REC_">[16]home!$B$4120:$Q$4120</definedName>
    <definedName name="FS_F_VW_01_34381_6_158_37__JV_FS_REC_">[16]home!$B$4121:$Q$4121</definedName>
    <definedName name="FS_F_VW_01_34381_6_158_46__JV_FS_REC_">[16]home!$B$4122:$Q$4122</definedName>
    <definedName name="FS_F_VW_01_34381_6_158_68__JV_FS_REC_">[16]home!$B$4123:$Q$4123</definedName>
    <definedName name="FS_F_VW_01_34381_6_2__V_FS_BAUSTUFE_VORGABEN_STK_">[16]home!$B$1460:$D$1460</definedName>
    <definedName name="FS_F_VW_01_34381_7__JV_FS_PRAESENTATIONEN_">[16]home!$B$12:$AN$12</definedName>
    <definedName name="FS_F_VW_01_34381_7__JV_FS_REC_SAVING_">[16]home!$B$4751:$M$4751</definedName>
    <definedName name="FS_F_VW_01_34381_7_1__V_FS_BAUSTUFE_VORGABEN_STK_">[16]home!$B$1461:$D$1461</definedName>
    <definedName name="FS_F_VW_01_34381_7_158__JV_FS_REC_LIEF_">[16]home!$B$4712:$P$4712</definedName>
    <definedName name="FS_F_VW_01_34381_7_158_1__JV_FS_BAUSTUFE_ANGEBOTE_WAE_">[16]home!$B$1094:$E$1094</definedName>
    <definedName name="FS_F_VW_01_34381_7_158_11__JV_FS_REC_">[16]home!$B$4249:$Q$4249</definedName>
    <definedName name="FS_F_VW_01_34381_7_158_2__JV_FS_BAUSTUFE_ANGEBOTE_WAE_">[16]home!$B$1095:$E$1095</definedName>
    <definedName name="FS_F_VW_01_34381_7_158_28__JV_FS_REC_">[16]home!$B$4250:$Q$4250</definedName>
    <definedName name="FS_F_VW_01_34381_7_158_37__JV_FS_REC_">[16]home!$B$4251:$Q$4251</definedName>
    <definedName name="FS_F_VW_01_34381_7_158_46__JV_FS_REC_">[16]home!$B$4252:$Q$4252</definedName>
    <definedName name="FS_F_VW_01_34381_7_158_68__JV_FS_REC_">[16]home!$B$4253:$Q$4253</definedName>
    <definedName name="FS_F_VW_01_34381_7_2__V_FS_BAUSTUFE_VORGABEN_STK_">[16]home!$B$1462:$D$1462</definedName>
    <definedName name="FS_F_VW_01_34381_8__JV_FS_PRAESENTATIONEN_">[16]home!$B$13:$AN$13</definedName>
    <definedName name="FS_F_VW_01_34381_8__JV_FS_REC_SAVING_">[16]home!$B$4752:$M$4752</definedName>
    <definedName name="FS_F_VW_01_34381_8_1__V_FS_BAUSTUFE_VORGABEN_STK_">[16]home!$B$1463:$D$1463</definedName>
    <definedName name="FS_F_VW_01_34381_8_158__JV_FS_REC_LIEF_">[16]home!$B$4719:$P$4719</definedName>
    <definedName name="FS_F_VW_01_34381_8_158_1__JV_FS_BAUSTUFE_ANGEBOTE_WAE_">[16]home!$B$1182:$E$1182</definedName>
    <definedName name="FS_F_VW_01_34381_8_158_11__JV_FS_REC_">[16]home!$B$4379:$Q$4379</definedName>
    <definedName name="FS_F_VW_01_34381_8_158_2__JV_FS_BAUSTUFE_ANGEBOTE_WAE_">[16]home!$B$1183:$E$1183</definedName>
    <definedName name="FS_F_VW_01_34381_8_158_28__JV_FS_REC_">[16]home!$B$4380:$Q$4380</definedName>
    <definedName name="FS_F_VW_01_34381_8_158_37__JV_FS_REC_">[16]home!$B$4381:$Q$4381</definedName>
    <definedName name="FS_F_VW_01_34381_8_158_46__JV_FS_REC_">[16]home!$B$4382:$Q$4382</definedName>
    <definedName name="FS_F_VW_01_34381_8_158_68__JV_FS_REC_">[16]home!$B$4383:$Q$4383</definedName>
    <definedName name="FS_F_VW_01_34381_8_2__V_FS_BAUSTUFE_VORGABEN_STK_">[16]home!$B$1464:$D$1464</definedName>
    <definedName name="FS_F_VW_01_34381_9__JV_FS_PRAESENTATIONEN_">[16]home!$B$14:$AN$14</definedName>
    <definedName name="FS_F_VW_01_34381_9__JV_FS_REC_SAVING_">[16]home!$B$4753:$M$4753</definedName>
    <definedName name="FS_F_VW_01_34381_9_1__V_FS_BAUSTUFE_VORGABEN_STK_">[16]home!$B$1465:$D$1465</definedName>
    <definedName name="FS_F_VW_01_34381_9_158__JV_FS_REC_LIEF_">[16]home!$B$4726:$P$4726</definedName>
    <definedName name="FS_F_VW_01_34381_9_158_1__JV_FS_BAUSTUFE_ANGEBOTE_WAE_">[16]home!$B$1270:$E$1270</definedName>
    <definedName name="FS_F_VW_01_34381_9_158_11__JV_FS_REC_">[16]home!$B$4509:$Q$4509</definedName>
    <definedName name="FS_F_VW_01_34381_9_158_2__JV_FS_BAUSTUFE_ANGEBOTE_WAE_">[16]home!$B$1271:$E$1271</definedName>
    <definedName name="FS_F_VW_01_34381_9_158_28__JV_FS_REC_">[16]home!$B$4510:$Q$4510</definedName>
    <definedName name="FS_F_VW_01_34381_9_158_37__JV_FS_REC_">[16]home!$B$4511:$Q$4511</definedName>
    <definedName name="FS_F_VW_01_34381_9_158_46__JV_FS_REC_">[16]home!$B$4512:$Q$4512</definedName>
    <definedName name="FS_F_VW_01_34381_9_158_68__JV_FS_REC_">[16]home!$B$4513:$Q$4513</definedName>
    <definedName name="FS_F_VW_01_34381_9_2__V_FS_BAUSTUFE_VORGABEN_STK_">[16]home!$B$1466:$D$1466</definedName>
    <definedName name="FS_F_VW_01_35097_1__FS_NEUTEILE_">[17]Import!$B$145:$D$145</definedName>
    <definedName name="FS_F_VW_01_35097_1__JV_FS_PRAESENTATIONEN_">[17]Import!$B$6:$AN$6</definedName>
    <definedName name="FS_F_VW_01_35097_1_1__V_FS_BAUSTUFE_VORGABEN_STK_">[17]Import!$B$433:$D$433</definedName>
    <definedName name="FS_F_VW_01_35097_1_11__JV_FS_BEDARFE_">[17]Import!$B$120:$E$120</definedName>
    <definedName name="FS_F_VW_01_35097_1_11_13030__JV_FS_BEDARFE_PREISE_QUOTE_">[17]Import!$B$16:$L$16</definedName>
    <definedName name="FS_F_VW_01_35097_1_11_20328__JV_FS_BEDARFE_PREISE_QUOTE_">[17]Import!$B$17:$L$17</definedName>
    <definedName name="FS_F_VW_01_35097_1_11_29344__JV_FS_BEDARFE_PREISE_QUOTE_">[17]Import!$B$18:$L$18</definedName>
    <definedName name="FS_F_VW_01_35097_1_11_2979__JV_FS_BEDARFE_PREISE_QUOTE_">[17]Import!$B$15:$L$15</definedName>
    <definedName name="FS_F_VW_01_35097_1_11_43249__JV_FS_BEDARFE_PREISE_QUOTE_">[17]Import!$B$19:$L$19</definedName>
    <definedName name="FS_F_VW_01_35097_1_11330__JV_FS_RV_AVG_PROTODATA_">[17]Import!$B$455:$E$455</definedName>
    <definedName name="FS_F_VW_01_35097_1_11330_1__JV_FS_BAUSTUFE_ANGEBOTE_WAE_">[17]Import!$B$222:$E$222</definedName>
    <definedName name="FS_F_VW_01_35097_1_11330_11__JV_FS_REC_">[17]Import!$B$1014:$Q$1014</definedName>
    <definedName name="FS_F_VW_01_35097_1_11330_2__JV_FS_BAUSTUFE_ANGEBOTE_WAE_">[17]Import!$B$223:$E$223</definedName>
    <definedName name="FS_F_VW_01_35097_1_11330_28__JV_FS_REC_">[17]Import!$B$1015:$Q$1015</definedName>
    <definedName name="FS_F_VW_01_35097_1_11330_37__JV_FS_REC_">[17]Import!$B$1016:$Q$1016</definedName>
    <definedName name="FS_F_VW_01_35097_1_11330_46__JV_FS_REC_">[17]Import!$B$1017:$Q$1017</definedName>
    <definedName name="FS_F_VW_01_35097_1_11330_68__JV_FS_REC_">[17]Import!$B$1018:$Q$1018</definedName>
    <definedName name="FS_F_VW_01_35097_1_11330_BR__JV_FS_BIDDERS_">[17]Import!$B$875:$L$875</definedName>
    <definedName name="FS_F_VW_01_35097_1_11330_EUR__JV_FS_PR_EX_RATES_DATUM_REC_">[17]Import!$B$764:$F$764</definedName>
    <definedName name="FS_F_VW_01_35097_1_11451__JV_FS_RV_AVG_PROTODATA_">[17]Import!$B$456:$E$456</definedName>
    <definedName name="FS_F_VW_01_35097_1_11451_1__JV_FS_BAUSTUFE_ANGEBOTE_WAE_">[17]Import!$B$224:$E$224</definedName>
    <definedName name="FS_F_VW_01_35097_1_11451_2__JV_FS_BAUSTUFE_ANGEBOTE_WAE_">[17]Import!$B$225:$E$225</definedName>
    <definedName name="FS_F_VW_01_35097_1_11451_BR__JV_FS_BIDDERS_">[17]Import!$B$882:$L$882</definedName>
    <definedName name="FS_F_VW_01_35097_1_11451_EUR__JV_FS_PR_EX_RATES_DATUM_REC_">[17]Import!$B$765:$F$765</definedName>
    <definedName name="FS_F_VW_01_35097_1_13030__JV_FS_ANGEBOTSUEBERSICHT_">[17]Import!$B$154:$D$154</definedName>
    <definedName name="FS_F_VW_01_35097_1_13030__JV_FS_AVG_PRICE_">[17]Import!$B$180:$F$180</definedName>
    <definedName name="FS_F_VW_01_35097_1_13030__JV_FS_BWERTSHEET_">[17]Import!$B$614:$AH$614</definedName>
    <definedName name="FS_F_VW_01_35097_1_13030__JV_FS_COMPARISON_">[17]Import!$B$564:$S$564</definedName>
    <definedName name="FS_F_VW_01_35097_1_13030__JV_FS_REC_LIEF_">[17]Import!$B$1295:$P$1295</definedName>
    <definedName name="FS_F_VW_01_35097_1_13030__JV_FS_RV_AVG_PROTODATA_">[17]Import!$B$457:$E$457</definedName>
    <definedName name="FS_F_VW_01_35097_1_13030__JV_FS_RV_LTERM_PNACHLASS_">[17]Import!$B$589:$X$589</definedName>
    <definedName name="FS_F_VW_01_35097_1_13030_1__JV_FS_BAUSTUFE_ANGEBOTE_WAE_">[17]Import!$B$226:$E$226</definedName>
    <definedName name="FS_F_VW_01_35097_1_13030_11__JV_FS_REC_">[17]Import!$B$1019:$Q$1019</definedName>
    <definedName name="FS_F_VW_01_35097_1_13030_2__JV_FS_BAUSTUFE_ANGEBOTE_WAE_">[17]Import!$B$227:$E$227</definedName>
    <definedName name="FS_F_VW_01_35097_1_13030_28__JV_FS_REC_">[17]Import!$B$1020:$Q$1020</definedName>
    <definedName name="FS_F_VW_01_35097_1_13030_37__JV_FS_REC_">[17]Import!$B$1021:$Q$1021</definedName>
    <definedName name="FS_F_VW_01_35097_1_13030_46__JV_FS_REC_">[17]Import!$B$1022:$Q$1022</definedName>
    <definedName name="FS_F_VW_01_35097_1_13030_68__JV_FS_REC_">[17]Import!$B$1023:$Q$1023</definedName>
    <definedName name="FS_F_VW_01_35097_1_13030_EUR__JV_FS_PR_EX_RATES_DATUM_REC_">[17]Import!$B$766:$F$766</definedName>
    <definedName name="FS_F_VW_01_35097_1_13030_VW__JV_FS_BIDDERS_">[17]Import!$B$873:$L$873</definedName>
    <definedName name="FS_F_VW_01_35097_1_1328__JV_FS_RV_AVG_PROTODATA_">[17]Import!$B$448:$E$448</definedName>
    <definedName name="FS_F_VW_01_35097_1_1328_1__JV_FS_BAUSTUFE_ANGEBOTE_WAE_">[17]Import!$B$208:$E$208</definedName>
    <definedName name="FS_F_VW_01_35097_1_1328_2__JV_FS_BAUSTUFE_ANGEBOTE_WAE_">[17]Import!$B$209:$E$209</definedName>
    <definedName name="FS_F_VW_01_35097_1_1328_BX__JV_FS_BIDDERS_">[17]Import!$B$885:$L$885</definedName>
    <definedName name="FS_F_VW_01_35097_1_1328_EUR__JV_FS_PR_EX_RATES_DATUM_REC_">[17]Import!$B$757:$F$757</definedName>
    <definedName name="FS_F_VW_01_35097_1_1462__JV_FS_RV_AVG_PROTODATA_">[17]Import!$B$449:$E$449</definedName>
    <definedName name="FS_F_VW_01_35097_1_1462_1__JV_FS_BAUSTUFE_ANGEBOTE_WAE_">[17]Import!$B$210:$E$210</definedName>
    <definedName name="FS_F_VW_01_35097_1_1462_11__JV_FS_REC_">[17]Import!$B$994:$Q$994</definedName>
    <definedName name="FS_F_VW_01_35097_1_1462_2__JV_FS_BAUSTUFE_ANGEBOTE_WAE_">[17]Import!$B$211:$E$211</definedName>
    <definedName name="FS_F_VW_01_35097_1_1462_28__JV_FS_REC_">[17]Import!$B$995:$Q$995</definedName>
    <definedName name="FS_F_VW_01_35097_1_1462_37__JV_FS_REC_">[17]Import!$B$996:$Q$996</definedName>
    <definedName name="FS_F_VW_01_35097_1_1462_46__JV_FS_REC_">[17]Import!$B$997:$Q$997</definedName>
    <definedName name="FS_F_VW_01_35097_1_1462_68__JV_FS_REC_">[17]Import!$B$998:$Q$998</definedName>
    <definedName name="FS_F_VW_01_35097_1_1462_BX__JV_FS_BIDDERS_">[17]Import!$B$881:$L$881</definedName>
    <definedName name="FS_F_VW_01_35097_1_1462_EUR__JV_FS_PR_EX_RATES_DATUM_REC_">[17]Import!$B$758:$F$758</definedName>
    <definedName name="FS_F_VW_01_35097_1_15245__JV_FS_RV_AVG_PROTODATA_">[17]Import!$B$458:$E$458</definedName>
    <definedName name="FS_F_VW_01_35097_1_15245_1__JV_FS_BAUSTUFE_ANGEBOTE_WAE_">[17]Import!$B$228:$E$228</definedName>
    <definedName name="FS_F_VW_01_35097_1_15245_2__JV_FS_BAUSTUFE_ANGEBOTE_WAE_">[17]Import!$B$229:$E$229</definedName>
    <definedName name="FS_F_VW_01_35097_1_15245_EUR__JV_FS_PR_EX_RATES_DATUM_REC_">[17]Import!$B$767:$F$767</definedName>
    <definedName name="FS_F_VW_01_35097_1_15245_SK__JV_FS_BIDDERS_">[17]Import!$B$877:$L$877</definedName>
    <definedName name="FS_F_VW_01_35097_1_159__JV_FS_RV_AVG_PROTODATA_">[17]Import!$B$446:$E$446</definedName>
    <definedName name="FS_F_VW_01_35097_1_159_1__JV_FS_BAUSTUFE_ANGEBOTE_WAE_">[17]Import!$B$204:$E$204</definedName>
    <definedName name="FS_F_VW_01_35097_1_159_11__JV_FS_REC_">[17]Import!$B$989:$Q$989</definedName>
    <definedName name="FS_F_VW_01_35097_1_159_2__JV_FS_BAUSTUFE_ANGEBOTE_WAE_">[17]Import!$B$205:$E$205</definedName>
    <definedName name="FS_F_VW_01_35097_1_159_28__JV_FS_REC_">[17]Import!$B$990:$Q$990</definedName>
    <definedName name="FS_F_VW_01_35097_1_159_37__JV_FS_REC_">[17]Import!$B$991:$Q$991</definedName>
    <definedName name="FS_F_VW_01_35097_1_159_46__JV_FS_REC_">[17]Import!$B$992:$Q$992</definedName>
    <definedName name="FS_F_VW_01_35097_1_159_68__JV_FS_REC_">[17]Import!$B$993:$Q$993</definedName>
    <definedName name="FS_F_VW_01_35097_1_159_EUR__JV_FS_PR_EX_RATES_DATUM_REC_">[17]Import!$B$755:$F$755</definedName>
    <definedName name="FS_F_VW_01_35097_1_159_ST__JV_FS_BIDDERS_">[17]Import!$B$891:$L$891</definedName>
    <definedName name="FS_F_VW_01_35097_1_18244__JV_FS_RV_AVG_PROTODATA_">[17]Import!$B$459:$E$459</definedName>
    <definedName name="FS_F_VW_01_35097_1_18244_1__JV_FS_BAUSTUFE_ANGEBOTE_WAE_">[17]Import!$B$230:$E$230</definedName>
    <definedName name="FS_F_VW_01_35097_1_18244_2__JV_FS_BAUSTUFE_ANGEBOTE_WAE_">[17]Import!$B$231:$E$231</definedName>
    <definedName name="FS_F_VW_01_35097_1_18244_EUR__JV_FS_PR_EX_RATES_DATUM_REC_">[17]Import!$B$768:$F$768</definedName>
    <definedName name="FS_F_VW_01_35097_1_18244_MX__JV_FS_BIDDERS_">[17]Import!$B$884:$L$884</definedName>
    <definedName name="FS_F_VW_01_35097_1_18245__JV_FS_RV_AVG_PROTODATA_">[17]Import!$B$460:$E$460</definedName>
    <definedName name="FS_F_VW_01_35097_1_18245_1__JV_FS_BAUSTUFE_ANGEBOTE_WAE_">[17]Import!$B$232:$E$232</definedName>
    <definedName name="FS_F_VW_01_35097_1_18245_2__JV_FS_BAUSTUFE_ANGEBOTE_WAE_">[17]Import!$B$233:$E$233</definedName>
    <definedName name="FS_F_VW_01_35097_1_18245_EUR__JV_FS_PR_EX_RATES_DATUM_REC_">[17]Import!$B$769:$F$769</definedName>
    <definedName name="FS_F_VW_01_35097_1_18245_MX__JV_FS_BIDDERS_">[17]Import!$B$887:$L$887</definedName>
    <definedName name="FS_F_VW_01_35097_1_19964__JV_FS_RV_AVG_PROTODATA_">[17]Import!$B$461:$E$461</definedName>
    <definedName name="FS_F_VW_01_35097_1_19964_1__JV_FS_BAUSTUFE_ANGEBOTE_WAE_">[17]Import!$B$234:$E$234</definedName>
    <definedName name="FS_F_VW_01_35097_1_19964_11__JV_FS_REC_">[17]Import!$B$1024:$Q$1024</definedName>
    <definedName name="FS_F_VW_01_35097_1_19964_2__JV_FS_BAUSTUFE_ANGEBOTE_WAE_">[17]Import!$B$235:$E$235</definedName>
    <definedName name="FS_F_VW_01_35097_1_19964_28__JV_FS_REC_">[17]Import!$B$1025:$Q$1025</definedName>
    <definedName name="FS_F_VW_01_35097_1_19964_37__JV_FS_REC_">[17]Import!$B$1026:$Q$1026</definedName>
    <definedName name="FS_F_VW_01_35097_1_19964_46__JV_FS_REC_">[17]Import!$B$1027:$Q$1027</definedName>
    <definedName name="FS_F_VW_01_35097_1_19964_68__JV_FS_REC_">[17]Import!$B$1028:$Q$1028</definedName>
    <definedName name="FS_F_VW_01_35097_1_19964_EUR__JV_FS_PR_EX_RATES_DATUM_REC_">[17]Import!$B$770:$F$770</definedName>
    <definedName name="FS_F_VW_01_35097_1_19964_TR__JV_FS_BIDDERS_">[17]Import!$B$894:$L$894</definedName>
    <definedName name="FS_F_VW_01_35097_1_2__V_FS_BAUSTUFE_VORGABEN_STK_">[17]Import!$B$434:$D$434</definedName>
    <definedName name="FS_F_VW_01_35097_1_20328__JV_FS_ANGEBOTSUEBERSICHT_">[17]Import!$B$155:$D$155</definedName>
    <definedName name="FS_F_VW_01_35097_1_20328__JV_FS_AVG_PRICE_">[17]Import!$B$181:$F$181</definedName>
    <definedName name="FS_F_VW_01_35097_1_20328__JV_FS_BWERTSHEET_">[17]Import!$B$615:$AH$615</definedName>
    <definedName name="FS_F_VW_01_35097_1_20328__JV_FS_COMPARISON_">[17]Import!$B$565:$S$565</definedName>
    <definedName name="FS_F_VW_01_35097_1_20328__JV_FS_REC_LIEF_">[17]Import!$B$1296:$P$1296</definedName>
    <definedName name="FS_F_VW_01_35097_1_20328__JV_FS_RV_AVG_PROTODATA_">[17]Import!$B$462:$E$462</definedName>
    <definedName name="FS_F_VW_01_35097_1_20328__JV_FS_RV_LTERM_PNACHLASS_">[17]Import!$B$590:$X$590</definedName>
    <definedName name="FS_F_VW_01_35097_1_20328_1__JV_FS_BAUSTUFE_ANGEBOTE_WAE_">[17]Import!$B$236:$E$236</definedName>
    <definedName name="FS_F_VW_01_35097_1_20328_11__JV_FS_REC_">[17]Import!$B$1029:$Q$1029</definedName>
    <definedName name="FS_F_VW_01_35097_1_20328_2__JV_FS_BAUSTUFE_ANGEBOTE_WAE_">[17]Import!$B$237:$E$237</definedName>
    <definedName name="FS_F_VW_01_35097_1_20328_28__JV_FS_REC_">[17]Import!$B$1030:$Q$1030</definedName>
    <definedName name="FS_F_VW_01_35097_1_20328_37__JV_FS_REC_">[17]Import!$B$1031:$Q$1031</definedName>
    <definedName name="FS_F_VW_01_35097_1_20328_46__JV_FS_REC_">[17]Import!$B$1032:$Q$1032</definedName>
    <definedName name="FS_F_VW_01_35097_1_20328_68__JV_FS_REC_">[17]Import!$B$1033:$Q$1033</definedName>
    <definedName name="FS_F_VW_01_35097_1_20328_EUR__JV_FS_PR_EX_RATES_DATUM_REC_">[17]Import!$B$771:$F$771</definedName>
    <definedName name="FS_F_VW_01_35097_1_20328_VW__JV_FS_BIDDERS_">[17]Import!$B$878:$L$878</definedName>
    <definedName name="FS_F_VW_01_35097_1_2261__JV_FS_RV_AVG_PROTODATA_">[17]Import!$B$450:$E$450</definedName>
    <definedName name="FS_F_VW_01_35097_1_2261_1__JV_FS_BAUSTUFE_ANGEBOTE_WAE_">[17]Import!$B$212:$E$212</definedName>
    <definedName name="FS_F_VW_01_35097_1_2261_11__JV_FS_REC_">[17]Import!$B$999:$Q$999</definedName>
    <definedName name="FS_F_VW_01_35097_1_2261_2__JV_FS_BAUSTUFE_ANGEBOTE_WAE_">[17]Import!$B$213:$E$213</definedName>
    <definedName name="FS_F_VW_01_35097_1_2261_28__JV_FS_REC_">[17]Import!$B$1000:$Q$1000</definedName>
    <definedName name="FS_F_VW_01_35097_1_2261_37__JV_FS_REC_">[17]Import!$B$1001:$Q$1001</definedName>
    <definedName name="FS_F_VW_01_35097_1_2261_46__JV_FS_REC_">[17]Import!$B$1002:$Q$1002</definedName>
    <definedName name="FS_F_VW_01_35097_1_2261_68__JV_FS_REC_">[17]Import!$B$1003:$Q$1003</definedName>
    <definedName name="FS_F_VW_01_35097_1_2261_EUR__JV_FS_PR_EX_RATES_DATUM_REC_">[17]Import!$B$759:$F$759</definedName>
    <definedName name="FS_F_VW_01_35097_1_2261_VW__JV_FS_BIDDERS_">[17]Import!$B$883:$L$883</definedName>
    <definedName name="FS_F_VW_01_35097_1_23586__JV_FS_RV_AVG_PROTODATA_">[17]Import!$B$463:$E$463</definedName>
    <definedName name="FS_F_VW_01_35097_1_23586_1__JV_FS_BAUSTUFE_ANGEBOTE_WAE_">[17]Import!$B$238:$E$238</definedName>
    <definedName name="FS_F_VW_01_35097_1_23586_11__JV_FS_REC_">[17]Import!$B$1034:$Q$1034</definedName>
    <definedName name="FS_F_VW_01_35097_1_23586_2__JV_FS_BAUSTUFE_ANGEBOTE_WAE_">[17]Import!$B$239:$E$239</definedName>
    <definedName name="FS_F_VW_01_35097_1_23586_28__JV_FS_REC_">[17]Import!$B$1035:$Q$1035</definedName>
    <definedName name="FS_F_VW_01_35097_1_23586_37__JV_FS_REC_">[17]Import!$B$1036:$Q$1036</definedName>
    <definedName name="FS_F_VW_01_35097_1_23586_46__JV_FS_REC_">[17]Import!$B$1037:$Q$1037</definedName>
    <definedName name="FS_F_VW_01_35097_1_23586_68__JV_FS_REC_">[17]Import!$B$1038:$Q$1038</definedName>
    <definedName name="FS_F_VW_01_35097_1_23586_EUR__JV_FS_PR_EX_RATES_DATUM_REC_">[17]Import!$B$772:$F$772</definedName>
    <definedName name="FS_F_VW_01_35097_1_23586_HA__JV_FS_BIDDERS_">[17]Import!$B$899:$L$899</definedName>
    <definedName name="FS_F_VW_01_35097_1_24968__JV_FS_RV_AVG_PROTODATA_">[17]Import!$B$464:$E$464</definedName>
    <definedName name="FS_F_VW_01_35097_1_24968_1__JV_FS_BAUSTUFE_ANGEBOTE_WAE_">[17]Import!$B$240:$E$240</definedName>
    <definedName name="FS_F_VW_01_35097_1_24968_2__JV_FS_BAUSTUFE_ANGEBOTE_WAE_">[17]Import!$B$241:$E$241</definedName>
    <definedName name="FS_F_VW_01_35097_1_24968_EUR__JV_FS_PR_EX_RATES_DATUM_REC_">[17]Import!$B$773:$F$773</definedName>
    <definedName name="FS_F_VW_01_35097_1_24968_US__JV_FS_BIDDERS_">[17]Import!$B$874:$L$874</definedName>
    <definedName name="FS_F_VW_01_35097_1_24969__JV_FS_RV_AVG_PROTODATA_">[17]Import!$B$465:$E$465</definedName>
    <definedName name="FS_F_VW_01_35097_1_24969_1__JV_FS_BAUSTUFE_ANGEBOTE_WAE_">[17]Import!$B$242:$E$242</definedName>
    <definedName name="FS_F_VW_01_35097_1_24969_11__JV_FS_REC_">[17]Import!$B$1039:$Q$1039</definedName>
    <definedName name="FS_F_VW_01_35097_1_24969_2__JV_FS_BAUSTUFE_ANGEBOTE_WAE_">[17]Import!$B$243:$E$243</definedName>
    <definedName name="FS_F_VW_01_35097_1_24969_28__JV_FS_REC_">[17]Import!$B$1040:$Q$1040</definedName>
    <definedName name="FS_F_VW_01_35097_1_24969_37__JV_FS_REC_">[17]Import!$B$1041:$Q$1041</definedName>
    <definedName name="FS_F_VW_01_35097_1_24969_46__JV_FS_REC_">[17]Import!$B$1042:$Q$1042</definedName>
    <definedName name="FS_F_VW_01_35097_1_24969_68__JV_FS_REC_">[17]Import!$B$1043:$Q$1043</definedName>
    <definedName name="FS_F_VW_01_35097_1_24969_EUR__JV_FS_PR_EX_RATES_DATUM_REC_">[17]Import!$B$774:$F$774</definedName>
    <definedName name="FS_F_VW_01_35097_1_24969_US__JV_FS_BIDDERS_">[17]Import!$B$895:$L$895</definedName>
    <definedName name="FS_F_VW_01_35097_1_25756__JV_FS_RV_AVG_PROTODATA_">[17]Import!$B$466:$E$466</definedName>
    <definedName name="FS_F_VW_01_35097_1_25756_1__JV_FS_BAUSTUFE_ANGEBOTE_WAE_">[17]Import!$B$244:$E$244</definedName>
    <definedName name="FS_F_VW_01_35097_1_25756_2__JV_FS_BAUSTUFE_ANGEBOTE_WAE_">[17]Import!$B$245:$E$245</definedName>
    <definedName name="FS_F_VW_01_35097_1_25756_EUR__JV_FS_PR_EX_RATES_DATUM_REC_">[17]Import!$B$775:$F$775</definedName>
    <definedName name="FS_F_VW_01_35097_1_25756_MX__JV_FS_BIDDERS_">[17]Import!$B$880:$L$880</definedName>
    <definedName name="FS_F_VW_01_35097_1_2609__JV_FS_RV_AVG_PROTODATA_">[17]Import!$B$451:$E$451</definedName>
    <definedName name="FS_F_VW_01_35097_1_2609_1__JV_FS_BAUSTUFE_ANGEBOTE_WAE_">[17]Import!$B$214:$E$214</definedName>
    <definedName name="FS_F_VW_01_35097_1_2609_11__JV_FS_REC_">[17]Import!$B$1004:$Q$1004</definedName>
    <definedName name="FS_F_VW_01_35097_1_2609_2__JV_FS_BAUSTUFE_ANGEBOTE_WAE_">[17]Import!$B$215:$E$215</definedName>
    <definedName name="FS_F_VW_01_35097_1_2609_28__JV_FS_REC_">[17]Import!$B$1005:$Q$1005</definedName>
    <definedName name="FS_F_VW_01_35097_1_2609_37__JV_FS_REC_">[17]Import!$B$1006:$Q$1006</definedName>
    <definedName name="FS_F_VW_01_35097_1_2609_46__JV_FS_REC_">[17]Import!$B$1007:$Q$1007</definedName>
    <definedName name="FS_F_VW_01_35097_1_2609_68__JV_FS_REC_">[17]Import!$B$1008:$Q$1008</definedName>
    <definedName name="FS_F_VW_01_35097_1_2609_EUR__JV_FS_PR_EX_RATES_DATUM_REC_">[17]Import!$B$760:$F$760</definedName>
    <definedName name="FS_F_VW_01_35097_1_2609_RR__JV_FS_BIDDERS_">[17]Import!$B$888:$L$888</definedName>
    <definedName name="FS_F_VW_01_35097_1_27724__JV_FS_RV_AVG_PROTODATA_">[17]Import!$B$467:$E$467</definedName>
    <definedName name="FS_F_VW_01_35097_1_27724_1__JV_FS_BAUSTUFE_ANGEBOTE_WAE_">[17]Import!$B$246:$E$246</definedName>
    <definedName name="FS_F_VW_01_35097_1_27724_2__JV_FS_BAUSTUFE_ANGEBOTE_WAE_">[17]Import!$B$247:$E$247</definedName>
    <definedName name="FS_F_VW_01_35097_1_27724_EUR__JV_FS_PR_EX_RATES_DATUM_REC_">[17]Import!$B$776:$F$776</definedName>
    <definedName name="FS_F_VW_01_35097_1_27724_US__JV_FS_BIDDERS_">[17]Import!$B$892:$L$892</definedName>
    <definedName name="FS_F_VW_01_35097_1_27909__JV_FS_RV_AVG_PROTODATA_">[17]Import!$B$468:$E$468</definedName>
    <definedName name="FS_F_VW_01_35097_1_27909_1__JV_FS_BAUSTUFE_ANGEBOTE_WAE_">[17]Import!$B$248:$E$248</definedName>
    <definedName name="FS_F_VW_01_35097_1_27909_11__JV_FS_REC_">[17]Import!$B$1044:$Q$1044</definedName>
    <definedName name="FS_F_VW_01_35097_1_27909_2__JV_FS_BAUSTUFE_ANGEBOTE_WAE_">[17]Import!$B$249:$E$249</definedName>
    <definedName name="FS_F_VW_01_35097_1_27909_28__JV_FS_REC_">[17]Import!$B$1045:$Q$1045</definedName>
    <definedName name="FS_F_VW_01_35097_1_27909_37__JV_FS_REC_">[17]Import!$B$1046:$Q$1046</definedName>
    <definedName name="FS_F_VW_01_35097_1_27909_46__JV_FS_REC_">[17]Import!$B$1047:$Q$1047</definedName>
    <definedName name="FS_F_VW_01_35097_1_27909_68__JV_FS_REC_">[17]Import!$B$1048:$Q$1048</definedName>
    <definedName name="FS_F_VW_01_35097_1_27909_EUR__JV_FS_PR_EX_RATES_DATUM_REC_">[17]Import!$B$777:$F$777</definedName>
    <definedName name="FS_F_VW_01_35097_1_27909_US__JV_FS_BIDDERS_">[17]Import!$B$897:$L$897</definedName>
    <definedName name="FS_F_VW_01_35097_1_28__JV_FS_BEDARFE_">[17]Import!$B$121:$E$121</definedName>
    <definedName name="FS_F_VW_01_35097_1_28_13030__JV_FS_BEDARFE_PREISE_QUOTE_">[17]Import!$B$21:$L$21</definedName>
    <definedName name="FS_F_VW_01_35097_1_28_20328__JV_FS_BEDARFE_PREISE_QUOTE_">[17]Import!$B$22:$L$22</definedName>
    <definedName name="FS_F_VW_01_35097_1_28_29344__JV_FS_BEDARFE_PREISE_QUOTE_">[17]Import!$B$23:$L$23</definedName>
    <definedName name="FS_F_VW_01_35097_1_28_2979__JV_FS_BEDARFE_PREISE_QUOTE_">[17]Import!$B$20:$L$20</definedName>
    <definedName name="FS_F_VW_01_35097_1_28_43249__JV_FS_BEDARFE_PREISE_QUOTE_">[17]Import!$B$24:$L$24</definedName>
    <definedName name="FS_F_VW_01_35097_1_28671__JV_FS_RV_AVG_PROTODATA_">[17]Import!$B$469:$E$469</definedName>
    <definedName name="FS_F_VW_01_35097_1_28671_1__JV_FS_BAUSTUFE_ANGEBOTE_WAE_">[17]Import!$B$250:$E$250</definedName>
    <definedName name="FS_F_VW_01_35097_1_28671_11__JV_FS_REC_">[17]Import!$B$1049:$Q$1049</definedName>
    <definedName name="FS_F_VW_01_35097_1_28671_2__JV_FS_BAUSTUFE_ANGEBOTE_WAE_">[17]Import!$B$251:$E$251</definedName>
    <definedName name="FS_F_VW_01_35097_1_28671_28__JV_FS_REC_">[17]Import!$B$1050:$Q$1050</definedName>
    <definedName name="FS_F_VW_01_35097_1_28671_37__JV_FS_REC_">[17]Import!$B$1051:$Q$1051</definedName>
    <definedName name="FS_F_VW_01_35097_1_28671_46__JV_FS_REC_">[17]Import!$B$1052:$Q$1052</definedName>
    <definedName name="FS_F_VW_01_35097_1_28671_68__JV_FS_REC_">[17]Import!$B$1053:$Q$1053</definedName>
    <definedName name="FS_F_VW_01_35097_1_28671_BR__JV_FS_BIDDERS_">[17]Import!$B$896:$L$896</definedName>
    <definedName name="FS_F_VW_01_35097_1_28671_EUR__JV_FS_PR_EX_RATES_DATUM_REC_">[17]Import!$B$778:$F$778</definedName>
    <definedName name="FS_F_VW_01_35097_1_28746__JV_FS_RV_AVG_PROTODATA_">[17]Import!$B$470:$E$470</definedName>
    <definedName name="FS_F_VW_01_35097_1_28746_1__JV_FS_BAUSTUFE_ANGEBOTE_WAE_">[17]Import!$B$252:$E$252</definedName>
    <definedName name="FS_F_VW_01_35097_1_28746_2__JV_FS_BAUSTUFE_ANGEBOTE_WAE_">[17]Import!$B$253:$E$253</definedName>
    <definedName name="FS_F_VW_01_35097_1_28746_BX__JV_FS_BIDDERS_">[17]Import!$B$898:$L$898</definedName>
    <definedName name="FS_F_VW_01_35097_1_28746_EUR__JV_FS_PR_EX_RATES_DATUM_REC_">[17]Import!$B$779:$F$779</definedName>
    <definedName name="FS_F_VW_01_35097_1_29344__JV_FS_ANGEBOTSUEBERSICHT_">[17]Import!$B$156:$D$156</definedName>
    <definedName name="FS_F_VW_01_35097_1_29344__JV_FS_AVG_PRICE_">[17]Import!$B$182:$F$182</definedName>
    <definedName name="FS_F_VW_01_35097_1_29344__JV_FS_BWERTSHEET_">[17]Import!$B$616:$AH$616</definedName>
    <definedName name="FS_F_VW_01_35097_1_29344__JV_FS_COMPARISON_">[17]Import!$B$566:$S$566</definedName>
    <definedName name="FS_F_VW_01_35097_1_29344__JV_FS_REC_LIEF_">[17]Import!$B$1297:$P$1297</definedName>
    <definedName name="FS_F_VW_01_35097_1_29344__JV_FS_RV_AVG_PROTODATA_">[17]Import!$B$471:$E$471</definedName>
    <definedName name="FS_F_VW_01_35097_1_29344__JV_FS_RV_LTERM_PNACHLASS_">[17]Import!$B$591:$X$591</definedName>
    <definedName name="FS_F_VW_01_35097_1_29344_1__JV_FS_BAUSTUFE_ANGEBOTE_WAE_">[17]Import!$B$254:$E$254</definedName>
    <definedName name="FS_F_VW_01_35097_1_29344_11__JV_FS_REC_">[17]Import!$B$1054:$Q$1054</definedName>
    <definedName name="FS_F_VW_01_35097_1_29344_2__JV_FS_BAUSTUFE_ANGEBOTE_WAE_">[17]Import!$B$255:$E$255</definedName>
    <definedName name="FS_F_VW_01_35097_1_29344_28__JV_FS_REC_">[17]Import!$B$1055:$Q$1055</definedName>
    <definedName name="FS_F_VW_01_35097_1_29344_37__JV_FS_REC_">[17]Import!$B$1056:$Q$1056</definedName>
    <definedName name="FS_F_VW_01_35097_1_29344_46__JV_FS_REC_">[17]Import!$B$1057:$Q$1057</definedName>
    <definedName name="FS_F_VW_01_35097_1_29344_68__JV_FS_REC_">[17]Import!$B$1058:$Q$1058</definedName>
    <definedName name="FS_F_VW_01_35097_1_29344_EUR__JV_FS_PR_EX_RATES_DATUM_REC_">[17]Import!$B$780:$F$780</definedName>
    <definedName name="FS_F_VW_01_35097_1_29344_VW__JV_FS_BIDDERS_">[17]Import!$B$886:$L$886</definedName>
    <definedName name="FS_F_VW_01_35097_1_2979__JV_FS_ANGEBOTSUEBERSICHT_">[17]Import!$B$157:$D$157</definedName>
    <definedName name="FS_F_VW_01_35097_1_2979__JV_FS_AVG_PRICE_">[17]Import!$B$179:$F$179</definedName>
    <definedName name="FS_F_VW_01_35097_1_2979__JV_FS_BWERTSHEET_">[17]Import!$B$613:$AH$613</definedName>
    <definedName name="FS_F_VW_01_35097_1_2979__JV_FS_COMPARISON_">[17]Import!$B$563:$S$563</definedName>
    <definedName name="FS_F_VW_01_35097_1_2979__JV_FS_REC_LIEF_">[17]Import!$B$1294:$P$1294</definedName>
    <definedName name="FS_F_VW_01_35097_1_2979__JV_FS_RV_AVG_PROTODATA_">[17]Import!$B$452:$E$452</definedName>
    <definedName name="FS_F_VW_01_35097_1_2979__JV_FS_RV_LTERM_PNACHLASS_">[17]Import!$B$588:$X$588</definedName>
    <definedName name="FS_F_VW_01_35097_1_2979_1__JV_FS_BAUSTUFE_ANGEBOTE_WAE_">[17]Import!$B$216:$E$216</definedName>
    <definedName name="FS_F_VW_01_35097_1_2979_11__JV_FS_REC_">[17]Import!$B$1009:$Q$1009</definedName>
    <definedName name="FS_F_VW_01_35097_1_2979_2__JV_FS_BAUSTUFE_ANGEBOTE_WAE_">[17]Import!$B$217:$E$217</definedName>
    <definedName name="FS_F_VW_01_35097_1_2979_28__JV_FS_REC_">[17]Import!$B$1010:$Q$1010</definedName>
    <definedName name="FS_F_VW_01_35097_1_2979_37__JV_FS_REC_">[17]Import!$B$1011:$Q$1011</definedName>
    <definedName name="FS_F_VW_01_35097_1_2979_46__JV_FS_REC_">[17]Import!$B$1012:$Q$1012</definedName>
    <definedName name="FS_F_VW_01_35097_1_2979_68__JV_FS_REC_">[17]Import!$B$1013:$Q$1013</definedName>
    <definedName name="FS_F_VW_01_35097_1_2979_EUR__JV_FS_PR_EX_RATES_DATUM_REC_">[17]Import!$B$761:$F$761</definedName>
    <definedName name="FS_F_VW_01_35097_1_2979_VW__JV_FS_BIDDERS_">[17]Import!$B$889:$L$889</definedName>
    <definedName name="FS_F_VW_01_35097_1_316__JV_FS_RV_AVG_PROTODATA_">[17]Import!$B$447:$E$447</definedName>
    <definedName name="FS_F_VW_01_35097_1_316_1__JV_FS_BAUSTUFE_ANGEBOTE_WAE_">[17]Import!$B$206:$E$206</definedName>
    <definedName name="FS_F_VW_01_35097_1_316_2__JV_FS_BAUSTUFE_ANGEBOTE_WAE_">[17]Import!$B$207:$E$207</definedName>
    <definedName name="FS_F_VW_01_35097_1_316_EUR__JV_FS_PR_EX_RATES_DATUM_REC_">[17]Import!$B$756:$F$756</definedName>
    <definedName name="FS_F_VW_01_35097_1_316_SK__JV_FS_BIDDERS_">[17]Import!$B$872:$L$872</definedName>
    <definedName name="FS_F_VW_01_35097_1_3478__JV_FS_RV_AVG_PROTODATA_">[17]Import!$B$453:$E$453</definedName>
    <definedName name="FS_F_VW_01_35097_1_3478_1__JV_FS_BAUSTUFE_ANGEBOTE_WAE_">[17]Import!$B$218:$E$218</definedName>
    <definedName name="FS_F_VW_01_35097_1_3478_2__JV_FS_BAUSTUFE_ANGEBOTE_WAE_">[17]Import!$B$219:$E$219</definedName>
    <definedName name="FS_F_VW_01_35097_1_3478_EUR__JV_FS_PR_EX_RATES_DATUM_REC_">[17]Import!$B$762:$F$762</definedName>
    <definedName name="FS_F_VW_01_35097_1_3478_ST__JV_FS_BIDDERS_">[17]Import!$B$879:$L$879</definedName>
    <definedName name="FS_F_VW_01_35097_1_37__JV_FS_BEDARFE_">[17]Import!$B$122:$E$122</definedName>
    <definedName name="FS_F_VW_01_35097_1_37_13030__JV_FS_BEDARFE_PREISE_QUOTE_">[17]Import!$B$26:$L$26</definedName>
    <definedName name="FS_F_VW_01_35097_1_37_20328__JV_FS_BEDARFE_PREISE_QUOTE_">[17]Import!$B$27:$L$27</definedName>
    <definedName name="FS_F_VW_01_35097_1_37_29344__JV_FS_BEDARFE_PREISE_QUOTE_">[17]Import!$B$28:$L$28</definedName>
    <definedName name="FS_F_VW_01_35097_1_37_2979__JV_FS_BEDARFE_PREISE_QUOTE_">[17]Import!$B$25:$L$25</definedName>
    <definedName name="FS_F_VW_01_35097_1_37_43249__JV_FS_BEDARFE_PREISE_QUOTE_">[17]Import!$B$29:$L$29</definedName>
    <definedName name="FS_F_VW_01_35097_1_38597__JV_FS_RV_AVG_PROTODATA_">[17]Import!$B$472:$E$472</definedName>
    <definedName name="FS_F_VW_01_35097_1_38597_1__JV_FS_BAUSTUFE_ANGEBOTE_WAE_">[17]Import!$B$256:$E$256</definedName>
    <definedName name="FS_F_VW_01_35097_1_38597_2__JV_FS_BAUSTUFE_ANGEBOTE_WAE_">[17]Import!$B$257:$E$257</definedName>
    <definedName name="FS_F_VW_01_35097_1_38597_EUR__JV_FS_PR_EX_RATES_DATUM_REC_">[17]Import!$B$781:$F$781</definedName>
    <definedName name="FS_F_VW_01_35097_1_38597_ZA__JV_FS_BIDDERS_">[17]Import!$B$876:$L$876</definedName>
    <definedName name="FS_F_VW_01_35097_1_43249__JV_FS_ANGEBOTSUEBERSICHT_">[17]Import!$B$158:$D$158</definedName>
    <definedName name="FS_F_VW_01_35097_1_43249__JV_FS_AVG_PRICE_">[17]Import!$B$183:$F$183</definedName>
    <definedName name="FS_F_VW_01_35097_1_43249__JV_FS_BWERTSHEET_">[17]Import!$B$617:$AH$617</definedName>
    <definedName name="FS_F_VW_01_35097_1_43249__JV_FS_COMPARISON_">[17]Import!$B$567:$S$567</definedName>
    <definedName name="FS_F_VW_01_35097_1_43249__JV_FS_REC_LIEF_">[17]Import!$B$1298:$P$1298</definedName>
    <definedName name="FS_F_VW_01_35097_1_43249__JV_FS_RV_AVG_PROTODATA_">[17]Import!$B$473:$E$473</definedName>
    <definedName name="FS_F_VW_01_35097_1_43249__JV_FS_RV_LTERM_PNACHLASS_">[17]Import!$B$592:$X$592</definedName>
    <definedName name="FS_F_VW_01_35097_1_43249_1__JV_FS_BAUSTUFE_ANGEBOTE_WAE_">[17]Import!$B$258:$E$258</definedName>
    <definedName name="FS_F_VW_01_35097_1_43249_11__JV_FS_REC_">[17]Import!$B$1059:$Q$1059</definedName>
    <definedName name="FS_F_VW_01_35097_1_43249_2__JV_FS_BAUSTUFE_ANGEBOTE_WAE_">[17]Import!$B$259:$E$259</definedName>
    <definedName name="FS_F_VW_01_35097_1_43249_28__JV_FS_REC_">[17]Import!$B$1060:$Q$1060</definedName>
    <definedName name="FS_F_VW_01_35097_1_43249_37__JV_FS_REC_">[17]Import!$B$1061:$Q$1061</definedName>
    <definedName name="FS_F_VW_01_35097_1_43249_46__JV_FS_REC_">[17]Import!$B$1062:$Q$1062</definedName>
    <definedName name="FS_F_VW_01_35097_1_43249_68__JV_FS_REC_">[17]Import!$B$1063:$Q$1063</definedName>
    <definedName name="FS_F_VW_01_35097_1_43249_EUR__JV_FS_PR_EX_RATES_DATUM_REC_">[17]Import!$B$782:$F$782</definedName>
    <definedName name="FS_F_VW_01_35097_1_43249_VW__JV_FS_BIDDERS_">[17]Import!$B$893:$L$893</definedName>
    <definedName name="FS_F_VW_01_35097_1_46__JV_FS_BEDARFE_">[17]Import!$B$123:$E$123</definedName>
    <definedName name="FS_F_VW_01_35097_1_46_13030__JV_FS_BEDARFE_PREISE_QUOTE_">[17]Import!$B$31:$L$31</definedName>
    <definedName name="FS_F_VW_01_35097_1_46_20328__JV_FS_BEDARFE_PREISE_QUOTE_">[17]Import!$B$32:$L$32</definedName>
    <definedName name="FS_F_VW_01_35097_1_46_29344__JV_FS_BEDARFE_PREISE_QUOTE_">[17]Import!$B$33:$L$33</definedName>
    <definedName name="FS_F_VW_01_35097_1_46_2979__JV_FS_BEDARFE_PREISE_QUOTE_">[17]Import!$B$30:$L$30</definedName>
    <definedName name="FS_F_VW_01_35097_1_46_43249__JV_FS_BEDARFE_PREISE_QUOTE_">[17]Import!$B$34:$L$34</definedName>
    <definedName name="FS_F_VW_01_35097_1_68__JV_FS_BEDARFE_">[17]Import!$B$124:$E$124</definedName>
    <definedName name="FS_F_VW_01_35097_1_68_13030__JV_FS_BEDARFE_PREISE_QUOTE_">[17]Import!$B$36:$L$36</definedName>
    <definedName name="FS_F_VW_01_35097_1_68_20328__JV_FS_BEDARFE_PREISE_QUOTE_">[17]Import!$B$37:$L$37</definedName>
    <definedName name="FS_F_VW_01_35097_1_68_29344__JV_FS_BEDARFE_PREISE_QUOTE_">[17]Import!$B$38:$L$38</definedName>
    <definedName name="FS_F_VW_01_35097_1_68_2979__JV_FS_BEDARFE_PREISE_QUOTE_">[17]Import!$B$35:$L$35</definedName>
    <definedName name="FS_F_VW_01_35097_1_68_43249__JV_FS_BEDARFE_PREISE_QUOTE_">[17]Import!$B$39:$L$39</definedName>
    <definedName name="FS_F_VW_01_35097_1_8319__JV_FS_RV_AVG_PROTODATA_">[17]Import!$B$454:$E$454</definedName>
    <definedName name="FS_F_VW_01_35097_1_8319_1__JV_FS_BAUSTUFE_ANGEBOTE_WAE_">[17]Import!$B$220:$E$220</definedName>
    <definedName name="FS_F_VW_01_35097_1_8319_2__JV_FS_BAUSTUFE_ANGEBOTE_WAE_">[17]Import!$B$221:$E$221</definedName>
    <definedName name="FS_F_VW_01_35097_1_8319_EUR__JV_FS_PR_EX_RATES_DATUM_REC_">[17]Import!$B$763:$F$763</definedName>
    <definedName name="FS_F_VW_01_35097_1_8319_VW__JV_FS_BIDDERS_">[17]Import!$B$890:$L$890</definedName>
    <definedName name="FS_F_VW_01_35097_1_EUR_11330__JV_FS_PR_EX_RATES_DATUM_COMP_">[17]Import!$B$638:$F$638</definedName>
    <definedName name="FS_F_VW_01_35097_1_EUR_11451__JV_FS_PR_EX_RATES_DATUM_COMP_">[17]Import!$B$639:$F$639</definedName>
    <definedName name="FS_F_VW_01_35097_1_EUR_13030__JV_FS_PR_EX_RATES_DATUM_COMP_">[17]Import!$B$661:$F$661</definedName>
    <definedName name="FS_F_VW_01_35097_1_EUR_1328__JV_FS_PR_EX_RATES_DATUM_COMP_">[17]Import!$B$641:$F$641</definedName>
    <definedName name="FS_F_VW_01_35097_1_EUR_1462__JV_FS_PR_EX_RATES_DATUM_COMP_">[17]Import!$B$642:$F$642</definedName>
    <definedName name="FS_F_VW_01_35097_1_EUR_15245__JV_FS_PR_EX_RATES_DATUM_COMP_">[17]Import!$B$650:$F$650</definedName>
    <definedName name="FS_F_VW_01_35097_1_EUR_159__JV_FS_PR_EX_RATES_DATUM_COMP_">[17]Import!$B$651:$F$651</definedName>
    <definedName name="FS_F_VW_01_35097_1_EUR_18244__JV_FS_PR_EX_RATES_DATUM_COMP_">[17]Import!$B$645:$F$645</definedName>
    <definedName name="FS_F_VW_01_35097_1_EUR_18245__JV_FS_PR_EX_RATES_DATUM_COMP_">[17]Import!$B$646:$F$646</definedName>
    <definedName name="FS_F_VW_01_35097_1_EUR_19964__JV_FS_PR_EX_RATES_DATUM_COMP_">[17]Import!$B$653:$F$653</definedName>
    <definedName name="FS_F_VW_01_35097_1_EUR_20328__JV_FS_PR_EX_RATES_DATUM_COMP_">[17]Import!$B$662:$F$662</definedName>
    <definedName name="FS_F_VW_01_35097_1_EUR_2261__JV_FS_PR_EX_RATES_DATUM_COMP_">[17]Import!$B$658:$F$658</definedName>
    <definedName name="FS_F_VW_01_35097_1_EUR_23586__JV_FS_PR_EX_RATES_DATUM_COMP_">[17]Import!$B$644:$F$644</definedName>
    <definedName name="FS_F_VW_01_35097_1_EUR_24968__JV_FS_PR_EX_RATES_DATUM_COMP_">[17]Import!$B$654:$F$654</definedName>
    <definedName name="FS_F_VW_01_35097_1_EUR_24969__JV_FS_PR_EX_RATES_DATUM_COMP_">[17]Import!$B$655:$F$655</definedName>
    <definedName name="FS_F_VW_01_35097_1_EUR_25756__JV_FS_PR_EX_RATES_DATUM_COMP_">[17]Import!$B$647:$F$647</definedName>
    <definedName name="FS_F_VW_01_35097_1_EUR_2609__JV_FS_PR_EX_RATES_DATUM_COMP_">[17]Import!$B$648:$F$648</definedName>
    <definedName name="FS_F_VW_01_35097_1_EUR_27724__JV_FS_PR_EX_RATES_DATUM_COMP_">[17]Import!$B$656:$F$656</definedName>
    <definedName name="FS_F_VW_01_35097_1_EUR_27909__JV_FS_PR_EX_RATES_DATUM_COMP_">[17]Import!$B$657:$F$657</definedName>
    <definedName name="FS_F_VW_01_35097_1_EUR_28671__JV_FS_PR_EX_RATES_DATUM_COMP_">[17]Import!$B$640:$F$640</definedName>
    <definedName name="FS_F_VW_01_35097_1_EUR_28746__JV_FS_PR_EX_RATES_DATUM_COMP_">[17]Import!$B$643:$F$643</definedName>
    <definedName name="FS_F_VW_01_35097_1_EUR_29344__JV_FS_PR_EX_RATES_DATUM_COMP_">[17]Import!$B$663:$F$663</definedName>
    <definedName name="FS_F_VW_01_35097_1_EUR_2979__JV_FS_PR_EX_RATES_DATUM_COMP_">[17]Import!$B$659:$F$659</definedName>
    <definedName name="FS_F_VW_01_35097_1_EUR_316__JV_FS_PR_EX_RATES_DATUM_COMP_">[17]Import!$B$649:$F$649</definedName>
    <definedName name="FS_F_VW_01_35097_1_EUR_3478__JV_FS_PR_EX_RATES_DATUM_COMP_">[17]Import!$B$652:$F$652</definedName>
    <definedName name="FS_F_VW_01_35097_1_EUR_38597__JV_FS_PR_EX_RATES_DATUM_COMP_">[17]Import!$B$665:$F$665</definedName>
    <definedName name="FS_F_VW_01_35097_1_EUR_43249__JV_FS_PR_EX_RATES_DATUM_COMP_">[17]Import!$B$664:$F$664</definedName>
    <definedName name="FS_F_VW_01_35097_1_EUR_8319__JV_FS_PR_EX_RATES_DATUM_COMP_">[17]Import!$B$660:$F$660</definedName>
    <definedName name="FS_F_VW_01_35097_2__FS_NEUTEILE_">[17]Import!$B$146:$D$146</definedName>
    <definedName name="FS_F_VW_01_35097_2__JV_FS_PRAESENTATIONEN_">[17]Import!$B$7:$AN$7</definedName>
    <definedName name="FS_F_VW_01_35097_2_1__V_FS_BAUSTUFE_VORGABEN_STK_">[17]Import!$B$435:$D$435</definedName>
    <definedName name="FS_F_VW_01_35097_2_11__JV_FS_BEDARFE_">[17]Import!$B$125:$E$125</definedName>
    <definedName name="FS_F_VW_01_35097_2_11_13030__JV_FS_BEDARFE_PREISE_QUOTE_">[17]Import!$B$41:$L$41</definedName>
    <definedName name="FS_F_VW_01_35097_2_11_20328__JV_FS_BEDARFE_PREISE_QUOTE_">[17]Import!$B$42:$L$42</definedName>
    <definedName name="FS_F_VW_01_35097_2_11_29344__JV_FS_BEDARFE_PREISE_QUOTE_">[17]Import!$B$43:$L$43</definedName>
    <definedName name="FS_F_VW_01_35097_2_11_2979__JV_FS_BEDARFE_PREISE_QUOTE_">[17]Import!$B$40:$L$40</definedName>
    <definedName name="FS_F_VW_01_35097_2_11_43249__JV_FS_BEDARFE_PREISE_QUOTE_">[17]Import!$B$44:$L$44</definedName>
    <definedName name="FS_F_VW_01_35097_2_11330__JV_FS_RV_AVG_PROTODATA_">[17]Import!$B$483:$E$483</definedName>
    <definedName name="FS_F_VW_01_35097_2_11330_1__JV_FS_BAUSTUFE_ANGEBOTE_WAE_">[17]Import!$B$278:$E$278</definedName>
    <definedName name="FS_F_VW_01_35097_2_11330_11__JV_FS_REC_">[17]Import!$B$1089:$Q$1089</definedName>
    <definedName name="FS_F_VW_01_35097_2_11330_2__JV_FS_BAUSTUFE_ANGEBOTE_WAE_">[17]Import!$B$279:$E$279</definedName>
    <definedName name="FS_F_VW_01_35097_2_11330_28__JV_FS_REC_">[17]Import!$B$1090:$Q$1090</definedName>
    <definedName name="FS_F_VW_01_35097_2_11330_37__JV_FS_REC_">[17]Import!$B$1091:$Q$1091</definedName>
    <definedName name="FS_F_VW_01_35097_2_11330_46__JV_FS_REC_">[17]Import!$B$1092:$Q$1092</definedName>
    <definedName name="FS_F_VW_01_35097_2_11330_68__JV_FS_REC_">[17]Import!$B$1093:$Q$1093</definedName>
    <definedName name="FS_F_VW_01_35097_2_11330_BR__JV_FS_BIDDERS_">[17]Import!$B$903:$L$903</definedName>
    <definedName name="FS_F_VW_01_35097_2_11330_EUR__JV_FS_PR_EX_RATES_DATUM_REC_">[17]Import!$B$792:$F$792</definedName>
    <definedName name="FS_F_VW_01_35097_2_11451__JV_FS_RV_AVG_PROTODATA_">[17]Import!$B$484:$E$484</definedName>
    <definedName name="FS_F_VW_01_35097_2_11451_1__JV_FS_BAUSTUFE_ANGEBOTE_WAE_">[17]Import!$B$280:$E$280</definedName>
    <definedName name="FS_F_VW_01_35097_2_11451_2__JV_FS_BAUSTUFE_ANGEBOTE_WAE_">[17]Import!$B$281:$E$281</definedName>
    <definedName name="FS_F_VW_01_35097_2_11451_BR__JV_FS_BIDDERS_">[17]Import!$B$910:$L$910</definedName>
    <definedName name="FS_F_VW_01_35097_2_11451_EUR__JV_FS_PR_EX_RATES_DATUM_REC_">[17]Import!$B$793:$F$793</definedName>
    <definedName name="FS_F_VW_01_35097_2_13030__JV_FS_ANGEBOTSUEBERSICHT_">[17]Import!$B$159:$D$159</definedName>
    <definedName name="FS_F_VW_01_35097_2_13030__JV_FS_AVG_PRICE_">[17]Import!$B$185:$F$185</definedName>
    <definedName name="FS_F_VW_01_35097_2_13030__JV_FS_BWERTSHEET_">[17]Import!$B$619:$AH$619</definedName>
    <definedName name="FS_F_VW_01_35097_2_13030__JV_FS_COMPARISON_">[17]Import!$B$569:$S$569</definedName>
    <definedName name="FS_F_VW_01_35097_2_13030__JV_FS_REC_LIEF_">[17]Import!$B$1300:$P$1300</definedName>
    <definedName name="FS_F_VW_01_35097_2_13030__JV_FS_RV_AVG_PROTODATA_">[17]Import!$B$485:$E$485</definedName>
    <definedName name="FS_F_VW_01_35097_2_13030__JV_FS_RV_LTERM_PNACHLASS_">[17]Import!$B$594:$X$594</definedName>
    <definedName name="FS_F_VW_01_35097_2_13030_1__JV_FS_BAUSTUFE_ANGEBOTE_WAE_">[17]Import!$B$282:$E$282</definedName>
    <definedName name="FS_F_VW_01_35097_2_13030_11__JV_FS_REC_">[17]Import!$B$1094:$Q$1094</definedName>
    <definedName name="FS_F_VW_01_35097_2_13030_2__JV_FS_BAUSTUFE_ANGEBOTE_WAE_">[17]Import!$B$283:$E$283</definedName>
    <definedName name="FS_F_VW_01_35097_2_13030_28__JV_FS_REC_">[17]Import!$B$1095:$Q$1095</definedName>
    <definedName name="FS_F_VW_01_35097_2_13030_37__JV_FS_REC_">[17]Import!$B$1096:$Q$1096</definedName>
    <definedName name="FS_F_VW_01_35097_2_13030_46__JV_FS_REC_">[17]Import!$B$1097:$Q$1097</definedName>
    <definedName name="FS_F_VW_01_35097_2_13030_68__JV_FS_REC_">[17]Import!$B$1098:$Q$1098</definedName>
    <definedName name="FS_F_VW_01_35097_2_13030_EUR__JV_FS_PR_EX_RATES_DATUM_REC_">[17]Import!$B$794:$F$794</definedName>
    <definedName name="FS_F_VW_01_35097_2_13030_VW__JV_FS_BIDDERS_">[17]Import!$B$901:$L$901</definedName>
    <definedName name="FS_F_VW_01_35097_2_1328__JV_FS_RV_AVG_PROTODATA_">[17]Import!$B$476:$E$476</definedName>
    <definedName name="FS_F_VW_01_35097_2_1328_1__JV_FS_BAUSTUFE_ANGEBOTE_WAE_">[17]Import!$B$264:$E$264</definedName>
    <definedName name="FS_F_VW_01_35097_2_1328_2__JV_FS_BAUSTUFE_ANGEBOTE_WAE_">[17]Import!$B$265:$E$265</definedName>
    <definedName name="FS_F_VW_01_35097_2_1328_BX__JV_FS_BIDDERS_">[17]Import!$B$913:$L$913</definedName>
    <definedName name="FS_F_VW_01_35097_2_1328_EUR__JV_FS_PR_EX_RATES_DATUM_REC_">[17]Import!$B$785:$F$785</definedName>
    <definedName name="FS_F_VW_01_35097_2_1462__JV_FS_RV_AVG_PROTODATA_">[17]Import!$B$477:$E$477</definedName>
    <definedName name="FS_F_VW_01_35097_2_1462_1__JV_FS_BAUSTUFE_ANGEBOTE_WAE_">[17]Import!$B$266:$E$266</definedName>
    <definedName name="FS_F_VW_01_35097_2_1462_11__JV_FS_REC_">[17]Import!$B$1069:$Q$1069</definedName>
    <definedName name="FS_F_VW_01_35097_2_1462_2__JV_FS_BAUSTUFE_ANGEBOTE_WAE_">[17]Import!$B$267:$E$267</definedName>
    <definedName name="FS_F_VW_01_35097_2_1462_28__JV_FS_REC_">[17]Import!$B$1070:$Q$1070</definedName>
    <definedName name="FS_F_VW_01_35097_2_1462_37__JV_FS_REC_">[17]Import!$B$1071:$Q$1071</definedName>
    <definedName name="FS_F_VW_01_35097_2_1462_46__JV_FS_REC_">[17]Import!$B$1072:$Q$1072</definedName>
    <definedName name="FS_F_VW_01_35097_2_1462_68__JV_FS_REC_">[17]Import!$B$1073:$Q$1073</definedName>
    <definedName name="FS_F_VW_01_35097_2_1462_BX__JV_FS_BIDDERS_">[17]Import!$B$909:$L$909</definedName>
    <definedName name="FS_F_VW_01_35097_2_1462_EUR__JV_FS_PR_EX_RATES_DATUM_REC_">[17]Import!$B$786:$F$786</definedName>
    <definedName name="FS_F_VW_01_35097_2_15245__JV_FS_RV_AVG_PROTODATA_">[17]Import!$B$486:$E$486</definedName>
    <definedName name="FS_F_VW_01_35097_2_15245_1__JV_FS_BAUSTUFE_ANGEBOTE_WAE_">[17]Import!$B$284:$E$284</definedName>
    <definedName name="FS_F_VW_01_35097_2_15245_2__JV_FS_BAUSTUFE_ANGEBOTE_WAE_">[17]Import!$B$285:$E$285</definedName>
    <definedName name="FS_F_VW_01_35097_2_15245_EUR__JV_FS_PR_EX_RATES_DATUM_REC_">[17]Import!$B$795:$F$795</definedName>
    <definedName name="FS_F_VW_01_35097_2_15245_SK__JV_FS_BIDDERS_">[17]Import!$B$905:$L$905</definedName>
    <definedName name="FS_F_VW_01_35097_2_159__JV_FS_RV_AVG_PROTODATA_">[17]Import!$B$474:$E$474</definedName>
    <definedName name="FS_F_VW_01_35097_2_159_1__JV_FS_BAUSTUFE_ANGEBOTE_WAE_">[17]Import!$B$260:$E$260</definedName>
    <definedName name="FS_F_VW_01_35097_2_159_11__JV_FS_REC_">[17]Import!$B$1064:$Q$1064</definedName>
    <definedName name="FS_F_VW_01_35097_2_159_2__JV_FS_BAUSTUFE_ANGEBOTE_WAE_">[17]Import!$B$261:$E$261</definedName>
    <definedName name="FS_F_VW_01_35097_2_159_28__JV_FS_REC_">[17]Import!$B$1065:$Q$1065</definedName>
    <definedName name="FS_F_VW_01_35097_2_159_37__JV_FS_REC_">[17]Import!$B$1066:$Q$1066</definedName>
    <definedName name="FS_F_VW_01_35097_2_159_46__JV_FS_REC_">[17]Import!$B$1067:$Q$1067</definedName>
    <definedName name="FS_F_VW_01_35097_2_159_68__JV_FS_REC_">[17]Import!$B$1068:$Q$1068</definedName>
    <definedName name="FS_F_VW_01_35097_2_159_EUR__JV_FS_PR_EX_RATES_DATUM_REC_">[17]Import!$B$783:$F$783</definedName>
    <definedName name="FS_F_VW_01_35097_2_159_ST__JV_FS_BIDDERS_">[17]Import!$B$919:$L$919</definedName>
    <definedName name="FS_F_VW_01_35097_2_18244__JV_FS_RV_AVG_PROTODATA_">[17]Import!$B$487:$E$487</definedName>
    <definedName name="FS_F_VW_01_35097_2_18244_1__JV_FS_BAUSTUFE_ANGEBOTE_WAE_">[17]Import!$B$286:$E$286</definedName>
    <definedName name="FS_F_VW_01_35097_2_18244_2__JV_FS_BAUSTUFE_ANGEBOTE_WAE_">[17]Import!$B$287:$E$287</definedName>
    <definedName name="FS_F_VW_01_35097_2_18244_EUR__JV_FS_PR_EX_RATES_DATUM_REC_">[17]Import!$B$796:$F$796</definedName>
    <definedName name="FS_F_VW_01_35097_2_18244_MX__JV_FS_BIDDERS_">[17]Import!$B$912:$L$912</definedName>
    <definedName name="FS_F_VW_01_35097_2_18245__JV_FS_RV_AVG_PROTODATA_">[17]Import!$B$488:$E$488</definedName>
    <definedName name="FS_F_VW_01_35097_2_18245_1__JV_FS_BAUSTUFE_ANGEBOTE_WAE_">[17]Import!$B$288:$E$288</definedName>
    <definedName name="FS_F_VW_01_35097_2_18245_2__JV_FS_BAUSTUFE_ANGEBOTE_WAE_">[17]Import!$B$289:$E$289</definedName>
    <definedName name="FS_F_VW_01_35097_2_18245_EUR__JV_FS_PR_EX_RATES_DATUM_REC_">[17]Import!$B$797:$F$797</definedName>
    <definedName name="FS_F_VW_01_35097_2_18245_MX__JV_FS_BIDDERS_">[17]Import!$B$915:$L$915</definedName>
    <definedName name="FS_F_VW_01_35097_2_19964__JV_FS_RV_AVG_PROTODATA_">[17]Import!$B$489:$E$489</definedName>
    <definedName name="FS_F_VW_01_35097_2_19964_1__JV_FS_BAUSTUFE_ANGEBOTE_WAE_">[17]Import!$B$290:$E$290</definedName>
    <definedName name="FS_F_VW_01_35097_2_19964_11__JV_FS_REC_">[17]Import!$B$1099:$Q$1099</definedName>
    <definedName name="FS_F_VW_01_35097_2_19964_2__JV_FS_BAUSTUFE_ANGEBOTE_WAE_">[17]Import!$B$291:$E$291</definedName>
    <definedName name="FS_F_VW_01_35097_2_19964_28__JV_FS_REC_">[17]Import!$B$1100:$Q$1100</definedName>
    <definedName name="FS_F_VW_01_35097_2_19964_37__JV_FS_REC_">[17]Import!$B$1101:$Q$1101</definedName>
    <definedName name="FS_F_VW_01_35097_2_19964_46__JV_FS_REC_">[17]Import!$B$1102:$Q$1102</definedName>
    <definedName name="FS_F_VW_01_35097_2_19964_68__JV_FS_REC_">[17]Import!$B$1103:$Q$1103</definedName>
    <definedName name="FS_F_VW_01_35097_2_19964_EUR__JV_FS_PR_EX_RATES_DATUM_REC_">[17]Import!$B$798:$F$798</definedName>
    <definedName name="FS_F_VW_01_35097_2_19964_TR__JV_FS_BIDDERS_">[17]Import!$B$922:$L$922</definedName>
    <definedName name="FS_F_VW_01_35097_2_2__V_FS_BAUSTUFE_VORGABEN_STK_">[17]Import!$B$436:$D$436</definedName>
    <definedName name="FS_F_VW_01_35097_2_20328__JV_FS_ANGEBOTSUEBERSICHT_">[17]Import!$B$160:$D$160</definedName>
    <definedName name="FS_F_VW_01_35097_2_20328__JV_FS_AVG_PRICE_">[17]Import!$B$186:$F$186</definedName>
    <definedName name="FS_F_VW_01_35097_2_20328__JV_FS_BWERTSHEET_">[17]Import!$B$620:$AH$620</definedName>
    <definedName name="FS_F_VW_01_35097_2_20328__JV_FS_COMPARISON_">[17]Import!$B$570:$S$570</definedName>
    <definedName name="FS_F_VW_01_35097_2_20328__JV_FS_REC_LIEF_">[17]Import!$B$1301:$P$1301</definedName>
    <definedName name="FS_F_VW_01_35097_2_20328__JV_FS_RV_AVG_PROTODATA_">[17]Import!$B$490:$E$490</definedName>
    <definedName name="FS_F_VW_01_35097_2_20328__JV_FS_RV_LTERM_PNACHLASS_">[17]Import!$B$595:$X$595</definedName>
    <definedName name="FS_F_VW_01_35097_2_20328_1__JV_FS_BAUSTUFE_ANGEBOTE_WAE_">[17]Import!$B$292:$E$292</definedName>
    <definedName name="FS_F_VW_01_35097_2_20328_11__JV_FS_REC_">[17]Import!$B$1104:$Q$1104</definedName>
    <definedName name="FS_F_VW_01_35097_2_20328_2__JV_FS_BAUSTUFE_ANGEBOTE_WAE_">[17]Import!$B$293:$E$293</definedName>
    <definedName name="FS_F_VW_01_35097_2_20328_28__JV_FS_REC_">[17]Import!$B$1105:$Q$1105</definedName>
    <definedName name="FS_F_VW_01_35097_2_20328_37__JV_FS_REC_">[17]Import!$B$1106:$Q$1106</definedName>
    <definedName name="FS_F_VW_01_35097_2_20328_46__JV_FS_REC_">[17]Import!$B$1107:$Q$1107</definedName>
    <definedName name="FS_F_VW_01_35097_2_20328_68__JV_FS_REC_">[17]Import!$B$1108:$Q$1108</definedName>
    <definedName name="FS_F_VW_01_35097_2_20328_EUR__JV_FS_PR_EX_RATES_DATUM_REC_">[17]Import!$B$799:$F$799</definedName>
    <definedName name="FS_F_VW_01_35097_2_20328_VW__JV_FS_BIDDERS_">[17]Import!$B$906:$L$906</definedName>
    <definedName name="FS_F_VW_01_35097_2_2261__JV_FS_RV_AVG_PROTODATA_">[17]Import!$B$478:$E$478</definedName>
    <definedName name="FS_F_VW_01_35097_2_2261_1__JV_FS_BAUSTUFE_ANGEBOTE_WAE_">[17]Import!$B$268:$E$268</definedName>
    <definedName name="FS_F_VW_01_35097_2_2261_11__JV_FS_REC_">[17]Import!$B$1074:$Q$1074</definedName>
    <definedName name="FS_F_VW_01_35097_2_2261_2__JV_FS_BAUSTUFE_ANGEBOTE_WAE_">[17]Import!$B$269:$E$269</definedName>
    <definedName name="FS_F_VW_01_35097_2_2261_28__JV_FS_REC_">[17]Import!$B$1075:$Q$1075</definedName>
    <definedName name="FS_F_VW_01_35097_2_2261_37__JV_FS_REC_">[17]Import!$B$1076:$Q$1076</definedName>
    <definedName name="FS_F_VW_01_35097_2_2261_46__JV_FS_REC_">[17]Import!$B$1077:$Q$1077</definedName>
    <definedName name="FS_F_VW_01_35097_2_2261_68__JV_FS_REC_">[17]Import!$B$1078:$Q$1078</definedName>
    <definedName name="FS_F_VW_01_35097_2_2261_EUR__JV_FS_PR_EX_RATES_DATUM_REC_">[17]Import!$B$787:$F$787</definedName>
    <definedName name="FS_F_VW_01_35097_2_2261_VW__JV_FS_BIDDERS_">[17]Import!$B$911:$L$911</definedName>
    <definedName name="FS_F_VW_01_35097_2_23586__JV_FS_RV_AVG_PROTODATA_">[17]Import!$B$491:$E$491</definedName>
    <definedName name="FS_F_VW_01_35097_2_23586_1__JV_FS_BAUSTUFE_ANGEBOTE_WAE_">[17]Import!$B$294:$E$294</definedName>
    <definedName name="FS_F_VW_01_35097_2_23586_11__JV_FS_REC_">[17]Import!$B$1109:$Q$1109</definedName>
    <definedName name="FS_F_VW_01_35097_2_23586_2__JV_FS_BAUSTUFE_ANGEBOTE_WAE_">[17]Import!$B$295:$E$295</definedName>
    <definedName name="FS_F_VW_01_35097_2_23586_28__JV_FS_REC_">[17]Import!$B$1110:$Q$1110</definedName>
    <definedName name="FS_F_VW_01_35097_2_23586_37__JV_FS_REC_">[17]Import!$B$1111:$Q$1111</definedName>
    <definedName name="FS_F_VW_01_35097_2_23586_46__JV_FS_REC_">[17]Import!$B$1112:$Q$1112</definedName>
    <definedName name="FS_F_VW_01_35097_2_23586_68__JV_FS_REC_">[17]Import!$B$1113:$Q$1113</definedName>
    <definedName name="FS_F_VW_01_35097_2_23586_EUR__JV_FS_PR_EX_RATES_DATUM_REC_">[17]Import!$B$800:$F$800</definedName>
    <definedName name="FS_F_VW_01_35097_2_23586_HA__JV_FS_BIDDERS_">[17]Import!$B$927:$L$927</definedName>
    <definedName name="FS_F_VW_01_35097_2_24968__JV_FS_RV_AVG_PROTODATA_">[17]Import!$B$492:$E$492</definedName>
    <definedName name="FS_F_VW_01_35097_2_24968_1__JV_FS_BAUSTUFE_ANGEBOTE_WAE_">[17]Import!$B$296:$E$296</definedName>
    <definedName name="FS_F_VW_01_35097_2_24968_2__JV_FS_BAUSTUFE_ANGEBOTE_WAE_">[17]Import!$B$297:$E$297</definedName>
    <definedName name="FS_F_VW_01_35097_2_24968_EUR__JV_FS_PR_EX_RATES_DATUM_REC_">[17]Import!$B$801:$F$801</definedName>
    <definedName name="FS_F_VW_01_35097_2_24968_US__JV_FS_BIDDERS_">[17]Import!$B$902:$L$902</definedName>
    <definedName name="FS_F_VW_01_35097_2_24969__JV_FS_RV_AVG_PROTODATA_">[17]Import!$B$493:$E$493</definedName>
    <definedName name="FS_F_VW_01_35097_2_24969_1__JV_FS_BAUSTUFE_ANGEBOTE_WAE_">[17]Import!$B$298:$E$298</definedName>
    <definedName name="FS_F_VW_01_35097_2_24969_11__JV_FS_REC_">[17]Import!$B$1114:$Q$1114</definedName>
    <definedName name="FS_F_VW_01_35097_2_24969_2__JV_FS_BAUSTUFE_ANGEBOTE_WAE_">[17]Import!$B$299:$E$299</definedName>
    <definedName name="FS_F_VW_01_35097_2_24969_28__JV_FS_REC_">[17]Import!$B$1115:$Q$1115</definedName>
    <definedName name="FS_F_VW_01_35097_2_24969_37__JV_FS_REC_">[17]Import!$B$1116:$Q$1116</definedName>
    <definedName name="FS_F_VW_01_35097_2_24969_46__JV_FS_REC_">[17]Import!$B$1117:$Q$1117</definedName>
    <definedName name="FS_F_VW_01_35097_2_24969_68__JV_FS_REC_">[17]Import!$B$1118:$Q$1118</definedName>
    <definedName name="FS_F_VW_01_35097_2_24969_EUR__JV_FS_PR_EX_RATES_DATUM_REC_">[17]Import!$B$802:$F$802</definedName>
    <definedName name="FS_F_VW_01_35097_2_24969_US__JV_FS_BIDDERS_">[17]Import!$B$923:$L$923</definedName>
    <definedName name="FS_F_VW_01_35097_2_25756__JV_FS_RV_AVG_PROTODATA_">[17]Import!$B$494:$E$494</definedName>
    <definedName name="FS_F_VW_01_35097_2_25756_1__JV_FS_BAUSTUFE_ANGEBOTE_WAE_">[17]Import!$B$300:$E$300</definedName>
    <definedName name="FS_F_VW_01_35097_2_25756_2__JV_FS_BAUSTUFE_ANGEBOTE_WAE_">[17]Import!$B$301:$E$301</definedName>
    <definedName name="FS_F_VW_01_35097_2_25756_EUR__JV_FS_PR_EX_RATES_DATUM_REC_">[17]Import!$B$803:$F$803</definedName>
    <definedName name="FS_F_VW_01_35097_2_25756_MX__JV_FS_BIDDERS_">[17]Import!$B$908:$L$908</definedName>
    <definedName name="FS_F_VW_01_35097_2_2609__JV_FS_RV_AVG_PROTODATA_">[17]Import!$B$479:$E$479</definedName>
    <definedName name="FS_F_VW_01_35097_2_2609_1__JV_FS_BAUSTUFE_ANGEBOTE_WAE_">[17]Import!$B$270:$E$270</definedName>
    <definedName name="FS_F_VW_01_35097_2_2609_11__JV_FS_REC_">[17]Import!$B$1079:$Q$1079</definedName>
    <definedName name="FS_F_VW_01_35097_2_2609_2__JV_FS_BAUSTUFE_ANGEBOTE_WAE_">[17]Import!$B$271:$E$271</definedName>
    <definedName name="FS_F_VW_01_35097_2_2609_28__JV_FS_REC_">[17]Import!$B$1080:$Q$1080</definedName>
    <definedName name="FS_F_VW_01_35097_2_2609_37__JV_FS_REC_">[17]Import!$B$1081:$Q$1081</definedName>
    <definedName name="FS_F_VW_01_35097_2_2609_46__JV_FS_REC_">[17]Import!$B$1082:$Q$1082</definedName>
    <definedName name="FS_F_VW_01_35097_2_2609_68__JV_FS_REC_">[17]Import!$B$1083:$Q$1083</definedName>
    <definedName name="FS_F_VW_01_35097_2_2609_EUR__JV_FS_PR_EX_RATES_DATUM_REC_">[17]Import!$B$788:$F$788</definedName>
    <definedName name="FS_F_VW_01_35097_2_2609_RR__JV_FS_BIDDERS_">[17]Import!$B$916:$L$916</definedName>
    <definedName name="FS_F_VW_01_35097_2_27724__JV_FS_RV_AVG_PROTODATA_">[17]Import!$B$495:$E$495</definedName>
    <definedName name="FS_F_VW_01_35097_2_27724_1__JV_FS_BAUSTUFE_ANGEBOTE_WAE_">[17]Import!$B$302:$E$302</definedName>
    <definedName name="FS_F_VW_01_35097_2_27724_2__JV_FS_BAUSTUFE_ANGEBOTE_WAE_">[17]Import!$B$303:$E$303</definedName>
    <definedName name="FS_F_VW_01_35097_2_27724_EUR__JV_FS_PR_EX_RATES_DATUM_REC_">[17]Import!$B$804:$F$804</definedName>
    <definedName name="FS_F_VW_01_35097_2_27724_US__JV_FS_BIDDERS_">[17]Import!$B$920:$L$920</definedName>
    <definedName name="FS_F_VW_01_35097_2_27909__JV_FS_RV_AVG_PROTODATA_">[17]Import!$B$496:$E$496</definedName>
    <definedName name="FS_F_VW_01_35097_2_27909_1__JV_FS_BAUSTUFE_ANGEBOTE_WAE_">[17]Import!$B$304:$E$304</definedName>
    <definedName name="FS_F_VW_01_35097_2_27909_11__JV_FS_REC_">[17]Import!$B$1119:$Q$1119</definedName>
    <definedName name="FS_F_VW_01_35097_2_27909_2__JV_FS_BAUSTUFE_ANGEBOTE_WAE_">[17]Import!$B$305:$E$305</definedName>
    <definedName name="FS_F_VW_01_35097_2_27909_28__JV_FS_REC_">[17]Import!$B$1120:$Q$1120</definedName>
    <definedName name="FS_F_VW_01_35097_2_27909_37__JV_FS_REC_">[17]Import!$B$1121:$Q$1121</definedName>
    <definedName name="FS_F_VW_01_35097_2_27909_46__JV_FS_REC_">[17]Import!$B$1122:$Q$1122</definedName>
    <definedName name="FS_F_VW_01_35097_2_27909_68__JV_FS_REC_">[17]Import!$B$1123:$Q$1123</definedName>
    <definedName name="FS_F_VW_01_35097_2_27909_EUR__JV_FS_PR_EX_RATES_DATUM_REC_">[17]Import!$B$805:$F$805</definedName>
    <definedName name="FS_F_VW_01_35097_2_27909_US__JV_FS_BIDDERS_">[17]Import!$B$925:$L$925</definedName>
    <definedName name="FS_F_VW_01_35097_2_28__JV_FS_BEDARFE_">[17]Import!$B$126:$E$126</definedName>
    <definedName name="FS_F_VW_01_35097_2_28_13030__JV_FS_BEDARFE_PREISE_QUOTE_">[17]Import!$B$46:$L$46</definedName>
    <definedName name="FS_F_VW_01_35097_2_28_20328__JV_FS_BEDARFE_PREISE_QUOTE_">[17]Import!$B$47:$L$47</definedName>
    <definedName name="FS_F_VW_01_35097_2_28_29344__JV_FS_BEDARFE_PREISE_QUOTE_">[17]Import!$B$48:$L$48</definedName>
    <definedName name="FS_F_VW_01_35097_2_28_2979__JV_FS_BEDARFE_PREISE_QUOTE_">[17]Import!$B$45:$L$45</definedName>
    <definedName name="FS_F_VW_01_35097_2_28_43249__JV_FS_BEDARFE_PREISE_QUOTE_">[17]Import!$B$49:$L$49</definedName>
    <definedName name="FS_F_VW_01_35097_2_28671__JV_FS_RV_AVG_PROTODATA_">[17]Import!$B$497:$E$497</definedName>
    <definedName name="FS_F_VW_01_35097_2_28671_1__JV_FS_BAUSTUFE_ANGEBOTE_WAE_">[17]Import!$B$306:$E$306</definedName>
    <definedName name="FS_F_VW_01_35097_2_28671_11__JV_FS_REC_">[17]Import!$B$1124:$Q$1124</definedName>
    <definedName name="FS_F_VW_01_35097_2_28671_2__JV_FS_BAUSTUFE_ANGEBOTE_WAE_">[17]Import!$B$307:$E$307</definedName>
    <definedName name="FS_F_VW_01_35097_2_28671_28__JV_FS_REC_">[17]Import!$B$1125:$Q$1125</definedName>
    <definedName name="FS_F_VW_01_35097_2_28671_37__JV_FS_REC_">[17]Import!$B$1126:$Q$1126</definedName>
    <definedName name="FS_F_VW_01_35097_2_28671_46__JV_FS_REC_">[17]Import!$B$1127:$Q$1127</definedName>
    <definedName name="FS_F_VW_01_35097_2_28671_68__JV_FS_REC_">[17]Import!$B$1128:$Q$1128</definedName>
    <definedName name="FS_F_VW_01_35097_2_28671_BR__JV_FS_BIDDERS_">[17]Import!$B$924:$L$924</definedName>
    <definedName name="FS_F_VW_01_35097_2_28671_EUR__JV_FS_PR_EX_RATES_DATUM_REC_">[17]Import!$B$806:$F$806</definedName>
    <definedName name="FS_F_VW_01_35097_2_28746__JV_FS_RV_AVG_PROTODATA_">[17]Import!$B$498:$E$498</definedName>
    <definedName name="FS_F_VW_01_35097_2_28746_1__JV_FS_BAUSTUFE_ANGEBOTE_WAE_">[17]Import!$B$308:$E$308</definedName>
    <definedName name="FS_F_VW_01_35097_2_28746_2__JV_FS_BAUSTUFE_ANGEBOTE_WAE_">[17]Import!$B$309:$E$309</definedName>
    <definedName name="FS_F_VW_01_35097_2_28746_BX__JV_FS_BIDDERS_">[17]Import!$B$926:$L$926</definedName>
    <definedName name="FS_F_VW_01_35097_2_28746_EUR__JV_FS_PR_EX_RATES_DATUM_REC_">[17]Import!$B$807:$F$807</definedName>
    <definedName name="FS_F_VW_01_35097_2_29344__JV_FS_ANGEBOTSUEBERSICHT_">[17]Import!$B$161:$D$161</definedName>
    <definedName name="FS_F_VW_01_35097_2_29344__JV_FS_AVG_PRICE_">[17]Import!$B$187:$F$187</definedName>
    <definedName name="FS_F_VW_01_35097_2_29344__JV_FS_BWERTSHEET_">[17]Import!$B$621:$AH$621</definedName>
    <definedName name="FS_F_VW_01_35097_2_29344__JV_FS_COMPARISON_">[17]Import!$B$571:$S$571</definedName>
    <definedName name="FS_F_VW_01_35097_2_29344__JV_FS_REC_LIEF_">[17]Import!$B$1302:$P$1302</definedName>
    <definedName name="FS_F_VW_01_35097_2_29344__JV_FS_RV_AVG_PROTODATA_">[17]Import!$B$499:$E$499</definedName>
    <definedName name="FS_F_VW_01_35097_2_29344__JV_FS_RV_LTERM_PNACHLASS_">[17]Import!$B$596:$X$596</definedName>
    <definedName name="FS_F_VW_01_35097_2_29344_1__JV_FS_BAUSTUFE_ANGEBOTE_WAE_">[17]Import!$B$310:$E$310</definedName>
    <definedName name="FS_F_VW_01_35097_2_29344_11__JV_FS_REC_">[17]Import!$B$1129:$Q$1129</definedName>
    <definedName name="FS_F_VW_01_35097_2_29344_2__JV_FS_BAUSTUFE_ANGEBOTE_WAE_">[17]Import!$B$311:$E$311</definedName>
    <definedName name="FS_F_VW_01_35097_2_29344_28__JV_FS_REC_">[17]Import!$B$1130:$Q$1130</definedName>
    <definedName name="FS_F_VW_01_35097_2_29344_37__JV_FS_REC_">[17]Import!$B$1131:$Q$1131</definedName>
    <definedName name="FS_F_VW_01_35097_2_29344_46__JV_FS_REC_">[17]Import!$B$1132:$Q$1132</definedName>
    <definedName name="FS_F_VW_01_35097_2_29344_68__JV_FS_REC_">[17]Import!$B$1133:$Q$1133</definedName>
    <definedName name="FS_F_VW_01_35097_2_29344_EUR__JV_FS_PR_EX_RATES_DATUM_REC_">[17]Import!$B$808:$F$808</definedName>
    <definedName name="FS_F_VW_01_35097_2_29344_VW__JV_FS_BIDDERS_">[17]Import!$B$914:$L$914</definedName>
    <definedName name="FS_F_VW_01_35097_2_2979__JV_FS_ANGEBOTSUEBERSICHT_">[17]Import!$B$162:$D$162</definedName>
    <definedName name="FS_F_VW_01_35097_2_2979__JV_FS_AVG_PRICE_">[17]Import!$B$184:$F$184</definedName>
    <definedName name="FS_F_VW_01_35097_2_2979__JV_FS_BWERTSHEET_">[17]Import!$B$618:$AH$618</definedName>
    <definedName name="FS_F_VW_01_35097_2_2979__JV_FS_COMPARISON_">[17]Import!$B$568:$S$568</definedName>
    <definedName name="FS_F_VW_01_35097_2_2979__JV_FS_REC_LIEF_">[17]Import!$B$1299:$P$1299</definedName>
    <definedName name="FS_F_VW_01_35097_2_2979__JV_FS_RV_AVG_PROTODATA_">[17]Import!$B$480:$E$480</definedName>
    <definedName name="FS_F_VW_01_35097_2_2979__JV_FS_RV_LTERM_PNACHLASS_">[17]Import!$B$593:$X$593</definedName>
    <definedName name="FS_F_VW_01_35097_2_2979_1__JV_FS_BAUSTUFE_ANGEBOTE_WAE_">[17]Import!$B$272:$E$272</definedName>
    <definedName name="FS_F_VW_01_35097_2_2979_11__JV_FS_REC_">[17]Import!$B$1084:$Q$1084</definedName>
    <definedName name="FS_F_VW_01_35097_2_2979_2__JV_FS_BAUSTUFE_ANGEBOTE_WAE_">[17]Import!$B$273:$E$273</definedName>
    <definedName name="FS_F_VW_01_35097_2_2979_28__JV_FS_REC_">[17]Import!$B$1085:$Q$1085</definedName>
    <definedName name="FS_F_VW_01_35097_2_2979_37__JV_FS_REC_">[17]Import!$B$1086:$Q$1086</definedName>
    <definedName name="FS_F_VW_01_35097_2_2979_46__JV_FS_REC_">[17]Import!$B$1087:$Q$1087</definedName>
    <definedName name="FS_F_VW_01_35097_2_2979_68__JV_FS_REC_">[17]Import!$B$1088:$Q$1088</definedName>
    <definedName name="FS_F_VW_01_35097_2_2979_EUR__JV_FS_PR_EX_RATES_DATUM_REC_">[17]Import!$B$789:$F$789</definedName>
    <definedName name="FS_F_VW_01_35097_2_2979_VW__JV_FS_BIDDERS_">[17]Import!$B$917:$L$917</definedName>
    <definedName name="FS_F_VW_01_35097_2_316__JV_FS_RV_AVG_PROTODATA_">[17]Import!$B$475:$E$475</definedName>
    <definedName name="FS_F_VW_01_35097_2_316_1__JV_FS_BAUSTUFE_ANGEBOTE_WAE_">[17]Import!$B$262:$E$262</definedName>
    <definedName name="FS_F_VW_01_35097_2_316_2__JV_FS_BAUSTUFE_ANGEBOTE_WAE_">[17]Import!$B$263:$E$263</definedName>
    <definedName name="FS_F_VW_01_35097_2_316_EUR__JV_FS_PR_EX_RATES_DATUM_REC_">[17]Import!$B$784:$F$784</definedName>
    <definedName name="FS_F_VW_01_35097_2_316_SK__JV_FS_BIDDERS_">[17]Import!$B$900:$L$900</definedName>
    <definedName name="FS_F_VW_01_35097_2_3478__JV_FS_RV_AVG_PROTODATA_">[17]Import!$B$481:$E$481</definedName>
    <definedName name="FS_F_VW_01_35097_2_3478_1__JV_FS_BAUSTUFE_ANGEBOTE_WAE_">[17]Import!$B$274:$E$274</definedName>
    <definedName name="FS_F_VW_01_35097_2_3478_2__JV_FS_BAUSTUFE_ANGEBOTE_WAE_">[17]Import!$B$275:$E$275</definedName>
    <definedName name="FS_F_VW_01_35097_2_3478_EUR__JV_FS_PR_EX_RATES_DATUM_REC_">[17]Import!$B$790:$F$790</definedName>
    <definedName name="FS_F_VW_01_35097_2_3478_ST__JV_FS_BIDDERS_">[17]Import!$B$907:$L$907</definedName>
    <definedName name="FS_F_VW_01_35097_2_37__JV_FS_BEDARFE_">[17]Import!$B$127:$E$127</definedName>
    <definedName name="FS_F_VW_01_35097_2_37_13030__JV_FS_BEDARFE_PREISE_QUOTE_">[17]Import!$B$51:$L$51</definedName>
    <definedName name="FS_F_VW_01_35097_2_37_20328__JV_FS_BEDARFE_PREISE_QUOTE_">[17]Import!$B$52:$L$52</definedName>
    <definedName name="FS_F_VW_01_35097_2_37_29344__JV_FS_BEDARFE_PREISE_QUOTE_">[17]Import!$B$53:$L$53</definedName>
    <definedName name="FS_F_VW_01_35097_2_37_2979__JV_FS_BEDARFE_PREISE_QUOTE_">[17]Import!$B$50:$L$50</definedName>
    <definedName name="FS_F_VW_01_35097_2_37_43249__JV_FS_BEDARFE_PREISE_QUOTE_">[17]Import!$B$54:$L$54</definedName>
    <definedName name="FS_F_VW_01_35097_2_38597__JV_FS_RV_AVG_PROTODATA_">[17]Import!$B$500:$E$500</definedName>
    <definedName name="FS_F_VW_01_35097_2_38597_1__JV_FS_BAUSTUFE_ANGEBOTE_WAE_">[17]Import!$B$312:$E$312</definedName>
    <definedName name="FS_F_VW_01_35097_2_38597_2__JV_FS_BAUSTUFE_ANGEBOTE_WAE_">[17]Import!$B$313:$E$313</definedName>
    <definedName name="FS_F_VW_01_35097_2_38597_EUR__JV_FS_PR_EX_RATES_DATUM_REC_">[17]Import!$B$809:$F$809</definedName>
    <definedName name="FS_F_VW_01_35097_2_38597_ZA__JV_FS_BIDDERS_">[17]Import!$B$904:$L$904</definedName>
    <definedName name="FS_F_VW_01_35097_2_43249__JV_FS_ANGEBOTSUEBERSICHT_">[17]Import!$B$163:$D$163</definedName>
    <definedName name="FS_F_VW_01_35097_2_43249__JV_FS_AVG_PRICE_">[17]Import!$B$188:$F$188</definedName>
    <definedName name="FS_F_VW_01_35097_2_43249__JV_FS_BWERTSHEET_">[17]Import!$B$622:$AH$622</definedName>
    <definedName name="FS_F_VW_01_35097_2_43249__JV_FS_COMPARISON_">[17]Import!$B$572:$S$572</definedName>
    <definedName name="FS_F_VW_01_35097_2_43249__JV_FS_REC_LIEF_">[17]Import!$B$1303:$P$1303</definedName>
    <definedName name="FS_F_VW_01_35097_2_43249__JV_FS_RV_AVG_PROTODATA_">[17]Import!$B$501:$E$501</definedName>
    <definedName name="FS_F_VW_01_35097_2_43249__JV_FS_RV_LTERM_PNACHLASS_">[17]Import!$B$597:$X$597</definedName>
    <definedName name="FS_F_VW_01_35097_2_43249_1__JV_FS_BAUSTUFE_ANGEBOTE_WAE_">[17]Import!$B$314:$E$314</definedName>
    <definedName name="FS_F_VW_01_35097_2_43249_11__JV_FS_REC_">[17]Import!$B$1134:$Q$1134</definedName>
    <definedName name="FS_F_VW_01_35097_2_43249_2__JV_FS_BAUSTUFE_ANGEBOTE_WAE_">[17]Import!$B$315:$E$315</definedName>
    <definedName name="FS_F_VW_01_35097_2_43249_28__JV_FS_REC_">[17]Import!$B$1135:$Q$1135</definedName>
    <definedName name="FS_F_VW_01_35097_2_43249_37__JV_FS_REC_">[17]Import!$B$1136:$Q$1136</definedName>
    <definedName name="FS_F_VW_01_35097_2_43249_46__JV_FS_REC_">[17]Import!$B$1137:$Q$1137</definedName>
    <definedName name="FS_F_VW_01_35097_2_43249_68__JV_FS_REC_">[17]Import!$B$1138:$Q$1138</definedName>
    <definedName name="FS_F_VW_01_35097_2_43249_EUR__JV_FS_PR_EX_RATES_DATUM_REC_">[17]Import!$B$810:$F$810</definedName>
    <definedName name="FS_F_VW_01_35097_2_43249_VW__JV_FS_BIDDERS_">[17]Import!$B$921:$L$921</definedName>
    <definedName name="FS_F_VW_01_35097_2_46__JV_FS_BEDARFE_">[17]Import!$B$128:$E$128</definedName>
    <definedName name="FS_F_VW_01_35097_2_46_13030__JV_FS_BEDARFE_PREISE_QUOTE_">[17]Import!$B$56:$L$56</definedName>
    <definedName name="FS_F_VW_01_35097_2_46_20328__JV_FS_BEDARFE_PREISE_QUOTE_">[17]Import!$B$57:$L$57</definedName>
    <definedName name="FS_F_VW_01_35097_2_46_29344__JV_FS_BEDARFE_PREISE_QUOTE_">[17]Import!$B$58:$L$58</definedName>
    <definedName name="FS_F_VW_01_35097_2_46_2979__JV_FS_BEDARFE_PREISE_QUOTE_">[17]Import!$B$55:$L$55</definedName>
    <definedName name="FS_F_VW_01_35097_2_46_43249__JV_FS_BEDARFE_PREISE_QUOTE_">[17]Import!$B$59:$L$59</definedName>
    <definedName name="FS_F_VW_01_35097_2_68__JV_FS_BEDARFE_">[17]Import!$B$129:$E$129</definedName>
    <definedName name="FS_F_VW_01_35097_2_68_13030__JV_FS_BEDARFE_PREISE_QUOTE_">[17]Import!$B$61:$L$61</definedName>
    <definedName name="FS_F_VW_01_35097_2_68_20328__JV_FS_BEDARFE_PREISE_QUOTE_">[17]Import!$B$62:$L$62</definedName>
    <definedName name="FS_F_VW_01_35097_2_68_29344__JV_FS_BEDARFE_PREISE_QUOTE_">[17]Import!$B$63:$L$63</definedName>
    <definedName name="FS_F_VW_01_35097_2_68_2979__JV_FS_BEDARFE_PREISE_QUOTE_">[17]Import!$B$60:$L$60</definedName>
    <definedName name="FS_F_VW_01_35097_2_68_43249__JV_FS_BEDARFE_PREISE_QUOTE_">[17]Import!$B$64:$L$64</definedName>
    <definedName name="FS_F_VW_01_35097_2_8319__JV_FS_RV_AVG_PROTODATA_">[17]Import!$B$482:$E$482</definedName>
    <definedName name="FS_F_VW_01_35097_2_8319_1__JV_FS_BAUSTUFE_ANGEBOTE_WAE_">[17]Import!$B$276:$E$276</definedName>
    <definedName name="FS_F_VW_01_35097_2_8319_2__JV_FS_BAUSTUFE_ANGEBOTE_WAE_">[17]Import!$B$277:$E$277</definedName>
    <definedName name="FS_F_VW_01_35097_2_8319_EUR__JV_FS_PR_EX_RATES_DATUM_REC_">[17]Import!$B$791:$F$791</definedName>
    <definedName name="FS_F_VW_01_35097_2_8319_VW__JV_FS_BIDDERS_">[17]Import!$B$918:$L$918</definedName>
    <definedName name="FS_F_VW_01_35097_2_EUR_11330__JV_FS_PR_EX_RATES_DATUM_COMP_">[17]Import!$B$666:$F$666</definedName>
    <definedName name="FS_F_VW_01_35097_2_EUR_11451__JV_FS_PR_EX_RATES_DATUM_COMP_">[17]Import!$B$667:$F$667</definedName>
    <definedName name="FS_F_VW_01_35097_2_EUR_13030__JV_FS_PR_EX_RATES_DATUM_COMP_">[17]Import!$B$689:$F$689</definedName>
    <definedName name="FS_F_VW_01_35097_2_EUR_1328__JV_FS_PR_EX_RATES_DATUM_COMP_">[17]Import!$B$669:$F$669</definedName>
    <definedName name="FS_F_VW_01_35097_2_EUR_1462__JV_FS_PR_EX_RATES_DATUM_COMP_">[17]Import!$B$670:$F$670</definedName>
    <definedName name="FS_F_VW_01_35097_2_EUR_15245__JV_FS_PR_EX_RATES_DATUM_COMP_">[17]Import!$B$678:$F$678</definedName>
    <definedName name="FS_F_VW_01_35097_2_EUR_159__JV_FS_PR_EX_RATES_DATUM_COMP_">[17]Import!$B$679:$F$679</definedName>
    <definedName name="FS_F_VW_01_35097_2_EUR_18244__JV_FS_PR_EX_RATES_DATUM_COMP_">[17]Import!$B$673:$F$673</definedName>
    <definedName name="FS_F_VW_01_35097_2_EUR_18245__JV_FS_PR_EX_RATES_DATUM_COMP_">[17]Import!$B$674:$F$674</definedName>
    <definedName name="FS_F_VW_01_35097_2_EUR_19964__JV_FS_PR_EX_RATES_DATUM_COMP_">[17]Import!$B$681:$F$681</definedName>
    <definedName name="FS_F_VW_01_35097_2_EUR_20328__JV_FS_PR_EX_RATES_DATUM_COMP_">[17]Import!$B$690:$F$690</definedName>
    <definedName name="FS_F_VW_01_35097_2_EUR_2261__JV_FS_PR_EX_RATES_DATUM_COMP_">[17]Import!$B$686:$F$686</definedName>
    <definedName name="FS_F_VW_01_35097_2_EUR_23586__JV_FS_PR_EX_RATES_DATUM_COMP_">[17]Import!$B$672:$F$672</definedName>
    <definedName name="FS_F_VW_01_35097_2_EUR_24968__JV_FS_PR_EX_RATES_DATUM_COMP_">[17]Import!$B$682:$F$682</definedName>
    <definedName name="FS_F_VW_01_35097_2_EUR_24969__JV_FS_PR_EX_RATES_DATUM_COMP_">[17]Import!$B$683:$F$683</definedName>
    <definedName name="FS_F_VW_01_35097_2_EUR_25756__JV_FS_PR_EX_RATES_DATUM_COMP_">[17]Import!$B$675:$F$675</definedName>
    <definedName name="FS_F_VW_01_35097_2_EUR_2609__JV_FS_PR_EX_RATES_DATUM_COMP_">[17]Import!$B$676:$F$676</definedName>
    <definedName name="FS_F_VW_01_35097_2_EUR_27724__JV_FS_PR_EX_RATES_DATUM_COMP_">[17]Import!$B$684:$F$684</definedName>
    <definedName name="FS_F_VW_01_35097_2_EUR_27909__JV_FS_PR_EX_RATES_DATUM_COMP_">[17]Import!$B$685:$F$685</definedName>
    <definedName name="FS_F_VW_01_35097_2_EUR_28671__JV_FS_PR_EX_RATES_DATUM_COMP_">[17]Import!$B$668:$F$668</definedName>
    <definedName name="FS_F_VW_01_35097_2_EUR_28746__JV_FS_PR_EX_RATES_DATUM_COMP_">[17]Import!$B$671:$F$671</definedName>
    <definedName name="FS_F_VW_01_35097_2_EUR_29344__JV_FS_PR_EX_RATES_DATUM_COMP_">[17]Import!$B$691:$F$691</definedName>
    <definedName name="FS_F_VW_01_35097_2_EUR_2979__JV_FS_PR_EX_RATES_DATUM_COMP_">[17]Import!$B$687:$F$687</definedName>
    <definedName name="FS_F_VW_01_35097_2_EUR_316__JV_FS_PR_EX_RATES_DATUM_COMP_">[17]Import!$B$677:$F$677</definedName>
    <definedName name="FS_F_VW_01_35097_2_EUR_3478__JV_FS_PR_EX_RATES_DATUM_COMP_">[17]Import!$B$680:$F$680</definedName>
    <definedName name="FS_F_VW_01_35097_2_EUR_38597__JV_FS_PR_EX_RATES_DATUM_COMP_">[17]Import!$B$693:$F$693</definedName>
    <definedName name="FS_F_VW_01_35097_2_EUR_43249__JV_FS_PR_EX_RATES_DATUM_COMP_">[17]Import!$B$692:$F$692</definedName>
    <definedName name="FS_F_VW_01_35097_2_EUR_8319__JV_FS_PR_EX_RATES_DATUM_COMP_">[17]Import!$B$688:$F$688</definedName>
    <definedName name="FS_F_VW_01_35097_3__FS_NEUTEILE_">[17]Import!$B$147:$D$147</definedName>
    <definedName name="FS_F_VW_01_35097_3__JV_FS_PRAESENTATIONEN_">[17]Import!$B$8:$AN$8</definedName>
    <definedName name="FS_F_VW_01_35097_3_1__V_FS_BAUSTUFE_VORGABEN_STK_">[17]Import!$B$437:$D$437</definedName>
    <definedName name="FS_F_VW_01_35097_3_11__JV_FS_BEDARFE_">[17]Import!$B$130:$E$130</definedName>
    <definedName name="FS_F_VW_01_35097_3_11_13030__JV_FS_BEDARFE_PREISE_QUOTE_">[17]Import!$B$66:$L$66</definedName>
    <definedName name="FS_F_VW_01_35097_3_11_20328__JV_FS_BEDARFE_PREISE_QUOTE_">[17]Import!$B$67:$L$67</definedName>
    <definedName name="FS_F_VW_01_35097_3_11_29344__JV_FS_BEDARFE_PREISE_QUOTE_">[17]Import!$B$68:$L$68</definedName>
    <definedName name="FS_F_VW_01_35097_3_11_2979__JV_FS_BEDARFE_PREISE_QUOTE_">[17]Import!$B$65:$L$65</definedName>
    <definedName name="FS_F_VW_01_35097_3_11_43249__JV_FS_BEDARFE_PREISE_QUOTE_">[17]Import!$B$69:$L$69</definedName>
    <definedName name="FS_F_VW_01_35097_3_11330__JV_FS_RV_AVG_PROTODATA_">[17]Import!$B$511:$E$511</definedName>
    <definedName name="FS_F_VW_01_35097_3_11330_1__JV_FS_BAUSTUFE_ANGEBOTE_WAE_">[17]Import!$B$334:$E$334</definedName>
    <definedName name="FS_F_VW_01_35097_3_11330_11__JV_FS_REC_">[17]Import!$B$1164:$Q$1164</definedName>
    <definedName name="FS_F_VW_01_35097_3_11330_2__JV_FS_BAUSTUFE_ANGEBOTE_WAE_">[17]Import!$B$335:$E$335</definedName>
    <definedName name="FS_F_VW_01_35097_3_11330_28__JV_FS_REC_">[17]Import!$B$1165:$Q$1165</definedName>
    <definedName name="FS_F_VW_01_35097_3_11330_37__JV_FS_REC_">[17]Import!$B$1166:$Q$1166</definedName>
    <definedName name="FS_F_VW_01_35097_3_11330_46__JV_FS_REC_">[17]Import!$B$1167:$Q$1167</definedName>
    <definedName name="FS_F_VW_01_35097_3_11330_68__JV_FS_REC_">[17]Import!$B$1168:$Q$1168</definedName>
    <definedName name="FS_F_VW_01_35097_3_11330_BR__JV_FS_BIDDERS_">[17]Import!$B$931:$L$931</definedName>
    <definedName name="FS_F_VW_01_35097_3_11330_EUR__JV_FS_PR_EX_RATES_DATUM_REC_">[17]Import!$B$820:$F$820</definedName>
    <definedName name="FS_F_VW_01_35097_3_11451__JV_FS_RV_AVG_PROTODATA_">[17]Import!$B$512:$E$512</definedName>
    <definedName name="FS_F_VW_01_35097_3_11451_1__JV_FS_BAUSTUFE_ANGEBOTE_WAE_">[17]Import!$B$336:$E$336</definedName>
    <definedName name="FS_F_VW_01_35097_3_11451_2__JV_FS_BAUSTUFE_ANGEBOTE_WAE_">[17]Import!$B$337:$E$337</definedName>
    <definedName name="FS_F_VW_01_35097_3_11451_BR__JV_FS_BIDDERS_">[17]Import!$B$938:$L$938</definedName>
    <definedName name="FS_F_VW_01_35097_3_11451_EUR__JV_FS_PR_EX_RATES_DATUM_REC_">[17]Import!$B$821:$F$821</definedName>
    <definedName name="FS_F_VW_01_35097_3_13030__JV_FS_ANGEBOTSUEBERSICHT_">[17]Import!$B$164:$D$164</definedName>
    <definedName name="FS_F_VW_01_35097_3_13030__JV_FS_AVG_PRICE_">[17]Import!$B$190:$F$190</definedName>
    <definedName name="FS_F_VW_01_35097_3_13030__JV_FS_BWERTSHEET_">[17]Import!$B$624:$AH$624</definedName>
    <definedName name="FS_F_VW_01_35097_3_13030__JV_FS_COMPARISON_">[17]Import!$B$574:$S$574</definedName>
    <definedName name="FS_F_VW_01_35097_3_13030__JV_FS_REC_LIEF_">[17]Import!$B$1305:$P$1305</definedName>
    <definedName name="FS_F_VW_01_35097_3_13030__JV_FS_RV_AVG_PROTODATA_">[17]Import!$B$513:$E$513</definedName>
    <definedName name="FS_F_VW_01_35097_3_13030__JV_FS_RV_LTERM_PNACHLASS_">[17]Import!$B$599:$X$599</definedName>
    <definedName name="FS_F_VW_01_35097_3_13030_1__JV_FS_BAUSTUFE_ANGEBOTE_WAE_">[17]Import!$B$338:$E$338</definedName>
    <definedName name="FS_F_VW_01_35097_3_13030_11__JV_FS_REC_">[17]Import!$B$1169:$Q$1169</definedName>
    <definedName name="FS_F_VW_01_35097_3_13030_2__JV_FS_BAUSTUFE_ANGEBOTE_WAE_">[17]Import!$B$339:$E$339</definedName>
    <definedName name="FS_F_VW_01_35097_3_13030_28__JV_FS_REC_">[17]Import!$B$1170:$Q$1170</definedName>
    <definedName name="FS_F_VW_01_35097_3_13030_37__JV_FS_REC_">[17]Import!$B$1171:$Q$1171</definedName>
    <definedName name="FS_F_VW_01_35097_3_13030_46__JV_FS_REC_">[17]Import!$B$1172:$Q$1172</definedName>
    <definedName name="FS_F_VW_01_35097_3_13030_68__JV_FS_REC_">[17]Import!$B$1173:$Q$1173</definedName>
    <definedName name="FS_F_VW_01_35097_3_13030_EUR__JV_FS_PR_EX_RATES_DATUM_REC_">[17]Import!$B$822:$F$822</definedName>
    <definedName name="FS_F_VW_01_35097_3_13030_VW__JV_FS_BIDDERS_">[17]Import!$B$929:$L$929</definedName>
    <definedName name="FS_F_VW_01_35097_3_1328__JV_FS_RV_AVG_PROTODATA_">[17]Import!$B$504:$E$504</definedName>
    <definedName name="FS_F_VW_01_35097_3_1328_1__JV_FS_BAUSTUFE_ANGEBOTE_WAE_">[17]Import!$B$320:$E$320</definedName>
    <definedName name="FS_F_VW_01_35097_3_1328_2__JV_FS_BAUSTUFE_ANGEBOTE_WAE_">[17]Import!$B$321:$E$321</definedName>
    <definedName name="FS_F_VW_01_35097_3_1328_BX__JV_FS_BIDDERS_">[17]Import!$B$941:$L$941</definedName>
    <definedName name="FS_F_VW_01_35097_3_1328_EUR__JV_FS_PR_EX_RATES_DATUM_REC_">[17]Import!$B$813:$F$813</definedName>
    <definedName name="FS_F_VW_01_35097_3_1462__JV_FS_RV_AVG_PROTODATA_">[17]Import!$B$505:$E$505</definedName>
    <definedName name="FS_F_VW_01_35097_3_1462_1__JV_FS_BAUSTUFE_ANGEBOTE_WAE_">[17]Import!$B$322:$E$322</definedName>
    <definedName name="FS_F_VW_01_35097_3_1462_11__JV_FS_REC_">[17]Import!$B$1144:$Q$1144</definedName>
    <definedName name="FS_F_VW_01_35097_3_1462_2__JV_FS_BAUSTUFE_ANGEBOTE_WAE_">[17]Import!$B$323:$E$323</definedName>
    <definedName name="FS_F_VW_01_35097_3_1462_28__JV_FS_REC_">[17]Import!$B$1145:$Q$1145</definedName>
    <definedName name="FS_F_VW_01_35097_3_1462_37__JV_FS_REC_">[17]Import!$B$1146:$Q$1146</definedName>
    <definedName name="FS_F_VW_01_35097_3_1462_46__JV_FS_REC_">[17]Import!$B$1147:$Q$1147</definedName>
    <definedName name="FS_F_VW_01_35097_3_1462_68__JV_FS_REC_">[17]Import!$B$1148:$Q$1148</definedName>
    <definedName name="FS_F_VW_01_35097_3_1462_BX__JV_FS_BIDDERS_">[17]Import!$B$937:$L$937</definedName>
    <definedName name="FS_F_VW_01_35097_3_1462_EUR__JV_FS_PR_EX_RATES_DATUM_REC_">[17]Import!$B$814:$F$814</definedName>
    <definedName name="FS_F_VW_01_35097_3_15245__JV_FS_RV_AVG_PROTODATA_">[17]Import!$B$514:$E$514</definedName>
    <definedName name="FS_F_VW_01_35097_3_15245_1__JV_FS_BAUSTUFE_ANGEBOTE_WAE_">[17]Import!$B$340:$E$340</definedName>
    <definedName name="FS_F_VW_01_35097_3_15245_2__JV_FS_BAUSTUFE_ANGEBOTE_WAE_">[17]Import!$B$341:$E$341</definedName>
    <definedName name="FS_F_VW_01_35097_3_15245_EUR__JV_FS_PR_EX_RATES_DATUM_REC_">[17]Import!$B$823:$F$823</definedName>
    <definedName name="FS_F_VW_01_35097_3_15245_SK__JV_FS_BIDDERS_">[17]Import!$B$933:$L$933</definedName>
    <definedName name="FS_F_VW_01_35097_3_159__JV_FS_RV_AVG_PROTODATA_">[17]Import!$B$502:$E$502</definedName>
    <definedName name="FS_F_VW_01_35097_3_159_1__JV_FS_BAUSTUFE_ANGEBOTE_WAE_">[17]Import!$B$316:$E$316</definedName>
    <definedName name="FS_F_VW_01_35097_3_159_11__JV_FS_REC_">[17]Import!$B$1139:$Q$1139</definedName>
    <definedName name="FS_F_VW_01_35097_3_159_2__JV_FS_BAUSTUFE_ANGEBOTE_WAE_">[17]Import!$B$317:$E$317</definedName>
    <definedName name="FS_F_VW_01_35097_3_159_28__JV_FS_REC_">[17]Import!$B$1140:$Q$1140</definedName>
    <definedName name="FS_F_VW_01_35097_3_159_37__JV_FS_REC_">[17]Import!$B$1141:$Q$1141</definedName>
    <definedName name="FS_F_VW_01_35097_3_159_46__JV_FS_REC_">[17]Import!$B$1142:$Q$1142</definedName>
    <definedName name="FS_F_VW_01_35097_3_159_68__JV_FS_REC_">[17]Import!$B$1143:$Q$1143</definedName>
    <definedName name="FS_F_VW_01_35097_3_159_EUR__JV_FS_PR_EX_RATES_DATUM_REC_">[17]Import!$B$811:$F$811</definedName>
    <definedName name="FS_F_VW_01_35097_3_159_ST__JV_FS_BIDDERS_">[17]Import!$B$947:$L$947</definedName>
    <definedName name="FS_F_VW_01_35097_3_18244__JV_FS_RV_AVG_PROTODATA_">[17]Import!$B$515:$E$515</definedName>
    <definedName name="FS_F_VW_01_35097_3_18244_1__JV_FS_BAUSTUFE_ANGEBOTE_WAE_">[17]Import!$B$342:$E$342</definedName>
    <definedName name="FS_F_VW_01_35097_3_18244_2__JV_FS_BAUSTUFE_ANGEBOTE_WAE_">[17]Import!$B$343:$E$343</definedName>
    <definedName name="FS_F_VW_01_35097_3_18244_EUR__JV_FS_PR_EX_RATES_DATUM_REC_">[17]Import!$B$824:$F$824</definedName>
    <definedName name="FS_F_VW_01_35097_3_18244_MX__JV_FS_BIDDERS_">[17]Import!$B$940:$L$940</definedName>
    <definedName name="FS_F_VW_01_35097_3_18245__JV_FS_RV_AVG_PROTODATA_">[17]Import!$B$516:$E$516</definedName>
    <definedName name="FS_F_VW_01_35097_3_18245_1__JV_FS_BAUSTUFE_ANGEBOTE_WAE_">[17]Import!$B$344:$E$344</definedName>
    <definedName name="FS_F_VW_01_35097_3_18245_2__JV_FS_BAUSTUFE_ANGEBOTE_WAE_">[17]Import!$B$345:$E$345</definedName>
    <definedName name="FS_F_VW_01_35097_3_18245_EUR__JV_FS_PR_EX_RATES_DATUM_REC_">[17]Import!$B$825:$F$825</definedName>
    <definedName name="FS_F_VW_01_35097_3_18245_MX__JV_FS_BIDDERS_">[17]Import!$B$943:$L$943</definedName>
    <definedName name="FS_F_VW_01_35097_3_19964__JV_FS_RV_AVG_PROTODATA_">[17]Import!$B$517:$E$517</definedName>
    <definedName name="FS_F_VW_01_35097_3_19964_1__JV_FS_BAUSTUFE_ANGEBOTE_WAE_">[17]Import!$B$346:$E$346</definedName>
    <definedName name="FS_F_VW_01_35097_3_19964_11__JV_FS_REC_">[17]Import!$B$1174:$Q$1174</definedName>
    <definedName name="FS_F_VW_01_35097_3_19964_2__JV_FS_BAUSTUFE_ANGEBOTE_WAE_">[17]Import!$B$347:$E$347</definedName>
    <definedName name="FS_F_VW_01_35097_3_19964_28__JV_FS_REC_">[17]Import!$B$1175:$Q$1175</definedName>
    <definedName name="FS_F_VW_01_35097_3_19964_37__JV_FS_REC_">[17]Import!$B$1176:$Q$1176</definedName>
    <definedName name="FS_F_VW_01_35097_3_19964_46__JV_FS_REC_">[17]Import!$B$1177:$Q$1177</definedName>
    <definedName name="FS_F_VW_01_35097_3_19964_68__JV_FS_REC_">[17]Import!$B$1178:$Q$1178</definedName>
    <definedName name="FS_F_VW_01_35097_3_19964_EUR__JV_FS_PR_EX_RATES_DATUM_REC_">[17]Import!$B$826:$F$826</definedName>
    <definedName name="FS_F_VW_01_35097_3_19964_TR__JV_FS_BIDDERS_">[17]Import!$B$950:$L$950</definedName>
    <definedName name="FS_F_VW_01_35097_3_2__V_FS_BAUSTUFE_VORGABEN_STK_">[17]Import!$B$438:$D$438</definedName>
    <definedName name="FS_F_VW_01_35097_3_20328__JV_FS_ANGEBOTSUEBERSICHT_">[17]Import!$B$165:$D$165</definedName>
    <definedName name="FS_F_VW_01_35097_3_20328__JV_FS_AVG_PRICE_">[17]Import!$B$191:$F$191</definedName>
    <definedName name="FS_F_VW_01_35097_3_20328__JV_FS_BWERTSHEET_">[17]Import!$B$625:$AH$625</definedName>
    <definedName name="FS_F_VW_01_35097_3_20328__JV_FS_COMPARISON_">[17]Import!$B$575:$S$575</definedName>
    <definedName name="FS_F_VW_01_35097_3_20328__JV_FS_REC_LIEF_">[17]Import!$B$1306:$P$1306</definedName>
    <definedName name="FS_F_VW_01_35097_3_20328__JV_FS_RV_AVG_PROTODATA_">[17]Import!$B$518:$E$518</definedName>
    <definedName name="FS_F_VW_01_35097_3_20328__JV_FS_RV_LTERM_PNACHLASS_">[17]Import!$B$600:$X$600</definedName>
    <definedName name="FS_F_VW_01_35097_3_20328_1__JV_FS_BAUSTUFE_ANGEBOTE_WAE_">[17]Import!$B$348:$E$348</definedName>
    <definedName name="FS_F_VW_01_35097_3_20328_11__JV_FS_REC_">[17]Import!$B$1179:$Q$1179</definedName>
    <definedName name="FS_F_VW_01_35097_3_20328_2__JV_FS_BAUSTUFE_ANGEBOTE_WAE_">[17]Import!$B$349:$E$349</definedName>
    <definedName name="FS_F_VW_01_35097_3_20328_28__JV_FS_REC_">[17]Import!$B$1180:$Q$1180</definedName>
    <definedName name="FS_F_VW_01_35097_3_20328_37__JV_FS_REC_">[17]Import!$B$1181:$Q$1181</definedName>
    <definedName name="FS_F_VW_01_35097_3_20328_46__JV_FS_REC_">[17]Import!$B$1182:$Q$1182</definedName>
    <definedName name="FS_F_VW_01_35097_3_20328_68__JV_FS_REC_">[17]Import!$B$1183:$Q$1183</definedName>
    <definedName name="FS_F_VW_01_35097_3_20328_EUR__JV_FS_PR_EX_RATES_DATUM_REC_">[17]Import!$B$827:$F$827</definedName>
    <definedName name="FS_F_VW_01_35097_3_20328_VW__JV_FS_BIDDERS_">[17]Import!$B$934:$L$934</definedName>
    <definedName name="FS_F_VW_01_35097_3_2261__JV_FS_RV_AVG_PROTODATA_">[17]Import!$B$506:$E$506</definedName>
    <definedName name="FS_F_VW_01_35097_3_2261_1__JV_FS_BAUSTUFE_ANGEBOTE_WAE_">[17]Import!$B$324:$E$324</definedName>
    <definedName name="FS_F_VW_01_35097_3_2261_11__JV_FS_REC_">[17]Import!$B$1149:$Q$1149</definedName>
    <definedName name="FS_F_VW_01_35097_3_2261_2__JV_FS_BAUSTUFE_ANGEBOTE_WAE_">[17]Import!$B$325:$E$325</definedName>
    <definedName name="FS_F_VW_01_35097_3_2261_28__JV_FS_REC_">[17]Import!$B$1150:$Q$1150</definedName>
    <definedName name="FS_F_VW_01_35097_3_2261_37__JV_FS_REC_">[17]Import!$B$1151:$Q$1151</definedName>
    <definedName name="FS_F_VW_01_35097_3_2261_46__JV_FS_REC_">[17]Import!$B$1152:$Q$1152</definedName>
    <definedName name="FS_F_VW_01_35097_3_2261_68__JV_FS_REC_">[17]Import!$B$1153:$Q$1153</definedName>
    <definedName name="FS_F_VW_01_35097_3_2261_EUR__JV_FS_PR_EX_RATES_DATUM_REC_">[17]Import!$B$815:$F$815</definedName>
    <definedName name="FS_F_VW_01_35097_3_2261_VW__JV_FS_BIDDERS_">[17]Import!$B$939:$L$939</definedName>
    <definedName name="FS_F_VW_01_35097_3_23586__JV_FS_RV_AVG_PROTODATA_">[17]Import!$B$519:$E$519</definedName>
    <definedName name="FS_F_VW_01_35097_3_23586_1__JV_FS_BAUSTUFE_ANGEBOTE_WAE_">[17]Import!$B$350:$E$350</definedName>
    <definedName name="FS_F_VW_01_35097_3_23586_11__JV_FS_REC_">[17]Import!$B$1184:$Q$1184</definedName>
    <definedName name="FS_F_VW_01_35097_3_23586_2__JV_FS_BAUSTUFE_ANGEBOTE_WAE_">[17]Import!$B$351:$E$351</definedName>
    <definedName name="FS_F_VW_01_35097_3_23586_28__JV_FS_REC_">[17]Import!$B$1185:$Q$1185</definedName>
    <definedName name="FS_F_VW_01_35097_3_23586_37__JV_FS_REC_">[17]Import!$B$1186:$Q$1186</definedName>
    <definedName name="FS_F_VW_01_35097_3_23586_46__JV_FS_REC_">[17]Import!$B$1187:$Q$1187</definedName>
    <definedName name="FS_F_VW_01_35097_3_23586_68__JV_FS_REC_">[17]Import!$B$1188:$Q$1188</definedName>
    <definedName name="FS_F_VW_01_35097_3_23586_EUR__JV_FS_PR_EX_RATES_DATUM_REC_">[17]Import!$B$828:$F$828</definedName>
    <definedName name="FS_F_VW_01_35097_3_23586_HA__JV_FS_BIDDERS_">[17]Import!$B$955:$L$955</definedName>
    <definedName name="FS_F_VW_01_35097_3_24968__JV_FS_RV_AVG_PROTODATA_">[17]Import!$B$520:$E$520</definedName>
    <definedName name="FS_F_VW_01_35097_3_24968_1__JV_FS_BAUSTUFE_ANGEBOTE_WAE_">[17]Import!$B$352:$E$352</definedName>
    <definedName name="FS_F_VW_01_35097_3_24968_2__JV_FS_BAUSTUFE_ANGEBOTE_WAE_">[17]Import!$B$353:$E$353</definedName>
    <definedName name="FS_F_VW_01_35097_3_24968_EUR__JV_FS_PR_EX_RATES_DATUM_REC_">[17]Import!$B$829:$F$829</definedName>
    <definedName name="FS_F_VW_01_35097_3_24968_US__JV_FS_BIDDERS_">[17]Import!$B$930:$L$930</definedName>
    <definedName name="FS_F_VW_01_35097_3_24969__JV_FS_RV_AVG_PROTODATA_">[17]Import!$B$521:$E$521</definedName>
    <definedName name="FS_F_VW_01_35097_3_24969_1__JV_FS_BAUSTUFE_ANGEBOTE_WAE_">[17]Import!$B$354:$E$354</definedName>
    <definedName name="FS_F_VW_01_35097_3_24969_11__JV_FS_REC_">[17]Import!$B$1189:$Q$1189</definedName>
    <definedName name="FS_F_VW_01_35097_3_24969_2__JV_FS_BAUSTUFE_ANGEBOTE_WAE_">[17]Import!$B$355:$E$355</definedName>
    <definedName name="FS_F_VW_01_35097_3_24969_28__JV_FS_REC_">[17]Import!$B$1190:$Q$1190</definedName>
    <definedName name="FS_F_VW_01_35097_3_24969_37__JV_FS_REC_">[17]Import!$B$1191:$Q$1191</definedName>
    <definedName name="FS_F_VW_01_35097_3_24969_46__JV_FS_REC_">[17]Import!$B$1192:$Q$1192</definedName>
    <definedName name="FS_F_VW_01_35097_3_24969_68__JV_FS_REC_">[17]Import!$B$1193:$Q$1193</definedName>
    <definedName name="FS_F_VW_01_35097_3_24969_EUR__JV_FS_PR_EX_RATES_DATUM_REC_">[17]Import!$B$830:$F$830</definedName>
    <definedName name="FS_F_VW_01_35097_3_24969_US__JV_FS_BIDDERS_">[17]Import!$B$951:$L$951</definedName>
    <definedName name="FS_F_VW_01_35097_3_25756__JV_FS_RV_AVG_PROTODATA_">[17]Import!$B$522:$E$522</definedName>
    <definedName name="FS_F_VW_01_35097_3_25756_1__JV_FS_BAUSTUFE_ANGEBOTE_WAE_">[17]Import!$B$356:$E$356</definedName>
    <definedName name="FS_F_VW_01_35097_3_25756_2__JV_FS_BAUSTUFE_ANGEBOTE_WAE_">[17]Import!$B$357:$E$357</definedName>
    <definedName name="FS_F_VW_01_35097_3_25756_EUR__JV_FS_PR_EX_RATES_DATUM_REC_">[17]Import!$B$831:$F$831</definedName>
    <definedName name="FS_F_VW_01_35097_3_25756_MX__JV_FS_BIDDERS_">[17]Import!$B$936:$L$936</definedName>
    <definedName name="FS_F_VW_01_35097_3_2609__JV_FS_RV_AVG_PROTODATA_">[17]Import!$B$507:$E$507</definedName>
    <definedName name="FS_F_VW_01_35097_3_2609_1__JV_FS_BAUSTUFE_ANGEBOTE_WAE_">[17]Import!$B$326:$E$326</definedName>
    <definedName name="FS_F_VW_01_35097_3_2609_11__JV_FS_REC_">[17]Import!$B$1154:$Q$1154</definedName>
    <definedName name="FS_F_VW_01_35097_3_2609_2__JV_FS_BAUSTUFE_ANGEBOTE_WAE_">[17]Import!$B$327:$E$327</definedName>
    <definedName name="FS_F_VW_01_35097_3_2609_28__JV_FS_REC_">[17]Import!$B$1155:$Q$1155</definedName>
    <definedName name="FS_F_VW_01_35097_3_2609_37__JV_FS_REC_">[17]Import!$B$1156:$Q$1156</definedName>
    <definedName name="FS_F_VW_01_35097_3_2609_46__JV_FS_REC_">[17]Import!$B$1157:$Q$1157</definedName>
    <definedName name="FS_F_VW_01_35097_3_2609_68__JV_FS_REC_">[17]Import!$B$1158:$Q$1158</definedName>
    <definedName name="FS_F_VW_01_35097_3_2609_EUR__JV_FS_PR_EX_RATES_DATUM_REC_">[17]Import!$B$816:$F$816</definedName>
    <definedName name="FS_F_VW_01_35097_3_2609_RR__JV_FS_BIDDERS_">[17]Import!$B$944:$L$944</definedName>
    <definedName name="FS_F_VW_01_35097_3_27724__JV_FS_RV_AVG_PROTODATA_">[17]Import!$B$523:$E$523</definedName>
    <definedName name="FS_F_VW_01_35097_3_27724_1__JV_FS_BAUSTUFE_ANGEBOTE_WAE_">[17]Import!$B$358:$E$358</definedName>
    <definedName name="FS_F_VW_01_35097_3_27724_2__JV_FS_BAUSTUFE_ANGEBOTE_WAE_">[17]Import!$B$359:$E$359</definedName>
    <definedName name="FS_F_VW_01_35097_3_27724_EUR__JV_FS_PR_EX_RATES_DATUM_REC_">[17]Import!$B$832:$F$832</definedName>
    <definedName name="FS_F_VW_01_35097_3_27724_US__JV_FS_BIDDERS_">[17]Import!$B$948:$L$948</definedName>
    <definedName name="FS_F_VW_01_35097_3_27909__JV_FS_RV_AVG_PROTODATA_">[17]Import!$B$524:$E$524</definedName>
    <definedName name="FS_F_VW_01_35097_3_27909_1__JV_FS_BAUSTUFE_ANGEBOTE_WAE_">[17]Import!$B$360:$E$360</definedName>
    <definedName name="FS_F_VW_01_35097_3_27909_11__JV_FS_REC_">[17]Import!$B$1194:$Q$1194</definedName>
    <definedName name="FS_F_VW_01_35097_3_27909_2__JV_FS_BAUSTUFE_ANGEBOTE_WAE_">[17]Import!$B$361:$E$361</definedName>
    <definedName name="FS_F_VW_01_35097_3_27909_28__JV_FS_REC_">[17]Import!$B$1195:$Q$1195</definedName>
    <definedName name="FS_F_VW_01_35097_3_27909_37__JV_FS_REC_">[17]Import!$B$1196:$Q$1196</definedName>
    <definedName name="FS_F_VW_01_35097_3_27909_46__JV_FS_REC_">[17]Import!$B$1197:$Q$1197</definedName>
    <definedName name="FS_F_VW_01_35097_3_27909_68__JV_FS_REC_">[17]Import!$B$1198:$Q$1198</definedName>
    <definedName name="FS_F_VW_01_35097_3_27909_EUR__JV_FS_PR_EX_RATES_DATUM_REC_">[17]Import!$B$833:$F$833</definedName>
    <definedName name="FS_F_VW_01_35097_3_27909_US__JV_FS_BIDDERS_">[17]Import!$B$953:$L$953</definedName>
    <definedName name="FS_F_VW_01_35097_3_28__JV_FS_BEDARFE_">[17]Import!$B$131:$E$131</definedName>
    <definedName name="FS_F_VW_01_35097_3_28_13030__JV_FS_BEDARFE_PREISE_QUOTE_">[17]Import!$B$71:$L$71</definedName>
    <definedName name="FS_F_VW_01_35097_3_28_20328__JV_FS_BEDARFE_PREISE_QUOTE_">[17]Import!$B$72:$L$72</definedName>
    <definedName name="FS_F_VW_01_35097_3_28_29344__JV_FS_BEDARFE_PREISE_QUOTE_">[17]Import!$B$73:$L$73</definedName>
    <definedName name="FS_F_VW_01_35097_3_28_2979__JV_FS_BEDARFE_PREISE_QUOTE_">[17]Import!$B$70:$L$70</definedName>
    <definedName name="FS_F_VW_01_35097_3_28_43249__JV_FS_BEDARFE_PREISE_QUOTE_">[17]Import!$B$74:$L$74</definedName>
    <definedName name="FS_F_VW_01_35097_3_28671__JV_FS_RV_AVG_PROTODATA_">[17]Import!$B$525:$E$525</definedName>
    <definedName name="FS_F_VW_01_35097_3_28671_1__JV_FS_BAUSTUFE_ANGEBOTE_WAE_">[17]Import!$B$362:$E$362</definedName>
    <definedName name="FS_F_VW_01_35097_3_28671_11__JV_FS_REC_">[17]Import!$B$1199:$Q$1199</definedName>
    <definedName name="FS_F_VW_01_35097_3_28671_2__JV_FS_BAUSTUFE_ANGEBOTE_WAE_">[17]Import!$B$363:$E$363</definedName>
    <definedName name="FS_F_VW_01_35097_3_28671_28__JV_FS_REC_">[17]Import!$B$1200:$Q$1200</definedName>
    <definedName name="FS_F_VW_01_35097_3_28671_37__JV_FS_REC_">[17]Import!$B$1201:$Q$1201</definedName>
    <definedName name="FS_F_VW_01_35097_3_28671_46__JV_FS_REC_">[17]Import!$B$1202:$Q$1202</definedName>
    <definedName name="FS_F_VW_01_35097_3_28671_68__JV_FS_REC_">[17]Import!$B$1203:$Q$1203</definedName>
    <definedName name="FS_F_VW_01_35097_3_28671_BR__JV_FS_BIDDERS_">[17]Import!$B$952:$L$952</definedName>
    <definedName name="FS_F_VW_01_35097_3_28671_EUR__JV_FS_PR_EX_RATES_DATUM_REC_">[17]Import!$B$834:$F$834</definedName>
    <definedName name="FS_F_VW_01_35097_3_28746__JV_FS_RV_AVG_PROTODATA_">[17]Import!$B$526:$E$526</definedName>
    <definedName name="FS_F_VW_01_35097_3_28746_1__JV_FS_BAUSTUFE_ANGEBOTE_WAE_">[17]Import!$B$364:$E$364</definedName>
    <definedName name="FS_F_VW_01_35097_3_28746_2__JV_FS_BAUSTUFE_ANGEBOTE_WAE_">[17]Import!$B$365:$E$365</definedName>
    <definedName name="FS_F_VW_01_35097_3_28746_BX__JV_FS_BIDDERS_">[17]Import!$B$954:$L$954</definedName>
    <definedName name="FS_F_VW_01_35097_3_28746_EUR__JV_FS_PR_EX_RATES_DATUM_REC_">[17]Import!$B$835:$F$835</definedName>
    <definedName name="FS_F_VW_01_35097_3_29344__JV_FS_ANGEBOTSUEBERSICHT_">[17]Import!$B$166:$D$166</definedName>
    <definedName name="FS_F_VW_01_35097_3_29344__JV_FS_AVG_PRICE_">[17]Import!$B$192:$F$192</definedName>
    <definedName name="FS_F_VW_01_35097_3_29344__JV_FS_BWERTSHEET_">[17]Import!$B$626:$AH$626</definedName>
    <definedName name="FS_F_VW_01_35097_3_29344__JV_FS_COMPARISON_">[17]Import!$B$576:$S$576</definedName>
    <definedName name="FS_F_VW_01_35097_3_29344__JV_FS_REC_LIEF_">[17]Import!$B$1307:$P$1307</definedName>
    <definedName name="FS_F_VW_01_35097_3_29344__JV_FS_RV_AVG_PROTODATA_">[17]Import!$B$527:$E$527</definedName>
    <definedName name="FS_F_VW_01_35097_3_29344__JV_FS_RV_LTERM_PNACHLASS_">[17]Import!$B$601:$X$601</definedName>
    <definedName name="FS_F_VW_01_35097_3_29344_1__JV_FS_BAUSTUFE_ANGEBOTE_WAE_">[17]Import!$B$366:$E$366</definedName>
    <definedName name="FS_F_VW_01_35097_3_29344_11__JV_FS_REC_">[17]Import!$B$1204:$Q$1204</definedName>
    <definedName name="FS_F_VW_01_35097_3_29344_2__JV_FS_BAUSTUFE_ANGEBOTE_WAE_">[17]Import!$B$367:$E$367</definedName>
    <definedName name="FS_F_VW_01_35097_3_29344_28__JV_FS_REC_">[17]Import!$B$1205:$Q$1205</definedName>
    <definedName name="FS_F_VW_01_35097_3_29344_37__JV_FS_REC_">[17]Import!$B$1206:$Q$1206</definedName>
    <definedName name="FS_F_VW_01_35097_3_29344_46__JV_FS_REC_">[17]Import!$B$1207:$Q$1207</definedName>
    <definedName name="FS_F_VW_01_35097_3_29344_68__JV_FS_REC_">[17]Import!$B$1208:$Q$1208</definedName>
    <definedName name="FS_F_VW_01_35097_3_29344_EUR__JV_FS_PR_EX_RATES_DATUM_REC_">[17]Import!$B$836:$F$836</definedName>
    <definedName name="FS_F_VW_01_35097_3_29344_VW__JV_FS_BIDDERS_">[17]Import!$B$942:$L$942</definedName>
    <definedName name="FS_F_VW_01_35097_3_2979__JV_FS_ANGEBOTSUEBERSICHT_">[17]Import!$B$167:$D$167</definedName>
    <definedName name="FS_F_VW_01_35097_3_2979__JV_FS_AVG_PRICE_">[17]Import!$B$189:$F$189</definedName>
    <definedName name="FS_F_VW_01_35097_3_2979__JV_FS_BWERTSHEET_">[17]Import!$B$623:$AH$623</definedName>
    <definedName name="FS_F_VW_01_35097_3_2979__JV_FS_COMPARISON_">[17]Import!$B$573:$S$573</definedName>
    <definedName name="FS_F_VW_01_35097_3_2979__JV_FS_REC_LIEF_">[17]Import!$B$1304:$P$1304</definedName>
    <definedName name="FS_F_VW_01_35097_3_2979__JV_FS_RV_AVG_PROTODATA_">[17]Import!$B$508:$E$508</definedName>
    <definedName name="FS_F_VW_01_35097_3_2979__JV_FS_RV_LTERM_PNACHLASS_">[17]Import!$B$598:$X$598</definedName>
    <definedName name="FS_F_VW_01_35097_3_2979_1__JV_FS_BAUSTUFE_ANGEBOTE_WAE_">[17]Import!$B$328:$E$328</definedName>
    <definedName name="FS_F_VW_01_35097_3_2979_11__JV_FS_REC_">[17]Import!$B$1159:$Q$1159</definedName>
    <definedName name="FS_F_VW_01_35097_3_2979_2__JV_FS_BAUSTUFE_ANGEBOTE_WAE_">[17]Import!$B$329:$E$329</definedName>
    <definedName name="FS_F_VW_01_35097_3_2979_28__JV_FS_REC_">[17]Import!$B$1160:$Q$1160</definedName>
    <definedName name="FS_F_VW_01_35097_3_2979_37__JV_FS_REC_">[17]Import!$B$1161:$Q$1161</definedName>
    <definedName name="FS_F_VW_01_35097_3_2979_46__JV_FS_REC_">[17]Import!$B$1162:$Q$1162</definedName>
    <definedName name="FS_F_VW_01_35097_3_2979_68__JV_FS_REC_">[17]Import!$B$1163:$Q$1163</definedName>
    <definedName name="FS_F_VW_01_35097_3_2979_EUR__JV_FS_PR_EX_RATES_DATUM_REC_">[17]Import!$B$817:$F$817</definedName>
    <definedName name="FS_F_VW_01_35097_3_2979_VW__JV_FS_BIDDERS_">[17]Import!$B$945:$L$945</definedName>
    <definedName name="FS_F_VW_01_35097_3_316__JV_FS_RV_AVG_PROTODATA_">[17]Import!$B$503:$E$503</definedName>
    <definedName name="FS_F_VW_01_35097_3_316_1__JV_FS_BAUSTUFE_ANGEBOTE_WAE_">[17]Import!$B$318:$E$318</definedName>
    <definedName name="FS_F_VW_01_35097_3_316_2__JV_FS_BAUSTUFE_ANGEBOTE_WAE_">[17]Import!$B$319:$E$319</definedName>
    <definedName name="FS_F_VW_01_35097_3_316_EUR__JV_FS_PR_EX_RATES_DATUM_REC_">[17]Import!$B$812:$F$812</definedName>
    <definedName name="FS_F_VW_01_35097_3_316_SK__JV_FS_BIDDERS_">[17]Import!$B$928:$L$928</definedName>
    <definedName name="FS_F_VW_01_35097_3_3478__JV_FS_RV_AVG_PROTODATA_">[17]Import!$B$509:$E$509</definedName>
    <definedName name="FS_F_VW_01_35097_3_3478_1__JV_FS_BAUSTUFE_ANGEBOTE_WAE_">[17]Import!$B$330:$E$330</definedName>
    <definedName name="FS_F_VW_01_35097_3_3478_2__JV_FS_BAUSTUFE_ANGEBOTE_WAE_">[17]Import!$B$331:$E$331</definedName>
    <definedName name="FS_F_VW_01_35097_3_3478_EUR__JV_FS_PR_EX_RATES_DATUM_REC_">[17]Import!$B$818:$F$818</definedName>
    <definedName name="FS_F_VW_01_35097_3_3478_ST__JV_FS_BIDDERS_">[17]Import!$B$935:$L$935</definedName>
    <definedName name="FS_F_VW_01_35097_3_37__JV_FS_BEDARFE_">[17]Import!$B$132:$E$132</definedName>
    <definedName name="FS_F_VW_01_35097_3_37_13030__JV_FS_BEDARFE_PREISE_QUOTE_">[17]Import!$B$76:$L$76</definedName>
    <definedName name="FS_F_VW_01_35097_3_37_20328__JV_FS_BEDARFE_PREISE_QUOTE_">[17]Import!$B$77:$L$77</definedName>
    <definedName name="FS_F_VW_01_35097_3_37_29344__JV_FS_BEDARFE_PREISE_QUOTE_">[17]Import!$B$78:$L$78</definedName>
    <definedName name="FS_F_VW_01_35097_3_37_2979__JV_FS_BEDARFE_PREISE_QUOTE_">[17]Import!$B$75:$L$75</definedName>
    <definedName name="FS_F_VW_01_35097_3_37_43249__JV_FS_BEDARFE_PREISE_QUOTE_">[17]Import!$B$79:$L$79</definedName>
    <definedName name="FS_F_VW_01_35097_3_38597__JV_FS_RV_AVG_PROTODATA_">[17]Import!$B$528:$E$528</definedName>
    <definedName name="FS_F_VW_01_35097_3_38597_1__JV_FS_BAUSTUFE_ANGEBOTE_WAE_">[17]Import!$B$368:$E$368</definedName>
    <definedName name="FS_F_VW_01_35097_3_38597_2__JV_FS_BAUSTUFE_ANGEBOTE_WAE_">[17]Import!$B$369:$E$369</definedName>
    <definedName name="FS_F_VW_01_35097_3_38597_EUR__JV_FS_PR_EX_RATES_DATUM_REC_">[17]Import!$B$837:$F$837</definedName>
    <definedName name="FS_F_VW_01_35097_3_38597_ZA__JV_FS_BIDDERS_">[17]Import!$B$932:$L$932</definedName>
    <definedName name="FS_F_VW_01_35097_3_43249__JV_FS_ANGEBOTSUEBERSICHT_">[17]Import!$B$168:$D$168</definedName>
    <definedName name="FS_F_VW_01_35097_3_43249__JV_FS_AVG_PRICE_">[17]Import!$B$193:$F$193</definedName>
    <definedName name="FS_F_VW_01_35097_3_43249__JV_FS_BWERTSHEET_">[17]Import!$B$627:$AH$627</definedName>
    <definedName name="FS_F_VW_01_35097_3_43249__JV_FS_COMPARISON_">[17]Import!$B$577:$S$577</definedName>
    <definedName name="FS_F_VW_01_35097_3_43249__JV_FS_REC_LIEF_">[17]Import!$B$1308:$P$1308</definedName>
    <definedName name="FS_F_VW_01_35097_3_43249__JV_FS_RV_AVG_PROTODATA_">[17]Import!$B$529:$E$529</definedName>
    <definedName name="FS_F_VW_01_35097_3_43249__JV_FS_RV_LTERM_PNACHLASS_">[17]Import!$B$602:$X$602</definedName>
    <definedName name="FS_F_VW_01_35097_3_43249_1__JV_FS_BAUSTUFE_ANGEBOTE_WAE_">[17]Import!$B$370:$E$370</definedName>
    <definedName name="FS_F_VW_01_35097_3_43249_11__JV_FS_REC_">[17]Import!$B$1209:$Q$1209</definedName>
    <definedName name="FS_F_VW_01_35097_3_43249_2__JV_FS_BAUSTUFE_ANGEBOTE_WAE_">[17]Import!$B$371:$E$371</definedName>
    <definedName name="FS_F_VW_01_35097_3_43249_28__JV_FS_REC_">[17]Import!$B$1210:$Q$1210</definedName>
    <definedName name="FS_F_VW_01_35097_3_43249_37__JV_FS_REC_">[17]Import!$B$1211:$Q$1211</definedName>
    <definedName name="FS_F_VW_01_35097_3_43249_46__JV_FS_REC_">[17]Import!$B$1212:$Q$1212</definedName>
    <definedName name="FS_F_VW_01_35097_3_43249_68__JV_FS_REC_">[17]Import!$B$1213:$Q$1213</definedName>
    <definedName name="FS_F_VW_01_35097_3_43249_EUR__JV_FS_PR_EX_RATES_DATUM_REC_">[17]Import!$B$838:$F$838</definedName>
    <definedName name="FS_F_VW_01_35097_3_43249_VW__JV_FS_BIDDERS_">[17]Import!$B$949:$L$949</definedName>
    <definedName name="FS_F_VW_01_35097_3_46__JV_FS_BEDARFE_">[17]Import!$B$133:$E$133</definedName>
    <definedName name="FS_F_VW_01_35097_3_46_13030__JV_FS_BEDARFE_PREISE_QUOTE_">[17]Import!$B$81:$L$81</definedName>
    <definedName name="FS_F_VW_01_35097_3_46_20328__JV_FS_BEDARFE_PREISE_QUOTE_">[17]Import!$B$82:$L$82</definedName>
    <definedName name="FS_F_VW_01_35097_3_46_29344__JV_FS_BEDARFE_PREISE_QUOTE_">[17]Import!$B$83:$L$83</definedName>
    <definedName name="FS_F_VW_01_35097_3_46_2979__JV_FS_BEDARFE_PREISE_QUOTE_">[17]Import!$B$80:$L$80</definedName>
    <definedName name="FS_F_VW_01_35097_3_46_43249__JV_FS_BEDARFE_PREISE_QUOTE_">[17]Import!$B$84:$L$84</definedName>
    <definedName name="FS_F_VW_01_35097_3_68__JV_FS_BEDARFE_">[17]Import!$B$134:$E$134</definedName>
    <definedName name="FS_F_VW_01_35097_3_68_13030__JV_FS_BEDARFE_PREISE_QUOTE_">[17]Import!$B$86:$L$86</definedName>
    <definedName name="FS_F_VW_01_35097_3_68_20328__JV_FS_BEDARFE_PREISE_QUOTE_">[17]Import!$B$87:$L$87</definedName>
    <definedName name="FS_F_VW_01_35097_3_68_29344__JV_FS_BEDARFE_PREISE_QUOTE_">[17]Import!$B$88:$L$88</definedName>
    <definedName name="FS_F_VW_01_35097_3_68_2979__JV_FS_BEDARFE_PREISE_QUOTE_">[17]Import!$B$85:$L$85</definedName>
    <definedName name="FS_F_VW_01_35097_3_68_43249__JV_FS_BEDARFE_PREISE_QUOTE_">[17]Import!$B$89:$L$89</definedName>
    <definedName name="FS_F_VW_01_35097_3_8319__JV_FS_RV_AVG_PROTODATA_">[17]Import!$B$510:$E$510</definedName>
    <definedName name="FS_F_VW_01_35097_3_8319_1__JV_FS_BAUSTUFE_ANGEBOTE_WAE_">[17]Import!$B$332:$E$332</definedName>
    <definedName name="FS_F_VW_01_35097_3_8319_2__JV_FS_BAUSTUFE_ANGEBOTE_WAE_">[17]Import!$B$333:$E$333</definedName>
    <definedName name="FS_F_VW_01_35097_3_8319_EUR__JV_FS_PR_EX_RATES_DATUM_REC_">[17]Import!$B$819:$F$819</definedName>
    <definedName name="FS_F_VW_01_35097_3_8319_VW__JV_FS_BIDDERS_">[17]Import!$B$946:$L$946</definedName>
    <definedName name="FS_F_VW_01_35097_3_EUR_11330__JV_FS_PR_EX_RATES_DATUM_COMP_">[17]Import!$B$694:$F$694</definedName>
    <definedName name="FS_F_VW_01_35097_3_EUR_11451__JV_FS_PR_EX_RATES_DATUM_COMP_">[17]Import!$B$695:$F$695</definedName>
    <definedName name="FS_F_VW_01_35097_3_EUR_13030__JV_FS_PR_EX_RATES_DATUM_COMP_">[17]Import!$B$717:$F$717</definedName>
    <definedName name="FS_F_VW_01_35097_3_EUR_1328__JV_FS_PR_EX_RATES_DATUM_COMP_">[17]Import!$B$697:$F$697</definedName>
    <definedName name="FS_F_VW_01_35097_3_EUR_1462__JV_FS_PR_EX_RATES_DATUM_COMP_">[17]Import!$B$698:$F$698</definedName>
    <definedName name="FS_F_VW_01_35097_3_EUR_15245__JV_FS_PR_EX_RATES_DATUM_COMP_">[17]Import!$B$706:$F$706</definedName>
    <definedName name="FS_F_VW_01_35097_3_EUR_159__JV_FS_PR_EX_RATES_DATUM_COMP_">[17]Import!$B$707:$F$707</definedName>
    <definedName name="FS_F_VW_01_35097_3_EUR_18244__JV_FS_PR_EX_RATES_DATUM_COMP_">[17]Import!$B$701:$F$701</definedName>
    <definedName name="FS_F_VW_01_35097_3_EUR_18245__JV_FS_PR_EX_RATES_DATUM_COMP_">[17]Import!$B$702:$F$702</definedName>
    <definedName name="FS_F_VW_01_35097_3_EUR_19964__JV_FS_PR_EX_RATES_DATUM_COMP_">[17]Import!$B$709:$F$709</definedName>
    <definedName name="FS_F_VW_01_35097_3_EUR_20328__JV_FS_PR_EX_RATES_DATUM_COMP_">[17]Import!$B$718:$F$718</definedName>
    <definedName name="FS_F_VW_01_35097_3_EUR_2261__JV_FS_PR_EX_RATES_DATUM_COMP_">[17]Import!$B$714:$F$714</definedName>
    <definedName name="FS_F_VW_01_35097_3_EUR_23586__JV_FS_PR_EX_RATES_DATUM_COMP_">[17]Import!$B$700:$F$700</definedName>
    <definedName name="FS_F_VW_01_35097_3_EUR_24968__JV_FS_PR_EX_RATES_DATUM_COMP_">[17]Import!$B$710:$F$710</definedName>
    <definedName name="FS_F_VW_01_35097_3_EUR_24969__JV_FS_PR_EX_RATES_DATUM_COMP_">[17]Import!$B$711:$F$711</definedName>
    <definedName name="FS_F_VW_01_35097_3_EUR_25756__JV_FS_PR_EX_RATES_DATUM_COMP_">[17]Import!$B$703:$F$703</definedName>
    <definedName name="FS_F_VW_01_35097_3_EUR_2609__JV_FS_PR_EX_RATES_DATUM_COMP_">[17]Import!$B$704:$F$704</definedName>
    <definedName name="FS_F_VW_01_35097_3_EUR_27724__JV_FS_PR_EX_RATES_DATUM_COMP_">[17]Import!$B$712:$F$712</definedName>
    <definedName name="FS_F_VW_01_35097_3_EUR_27909__JV_FS_PR_EX_RATES_DATUM_COMP_">[17]Import!$B$713:$F$713</definedName>
    <definedName name="FS_F_VW_01_35097_3_EUR_28671__JV_FS_PR_EX_RATES_DATUM_COMP_">[17]Import!$B$696:$F$696</definedName>
    <definedName name="FS_F_VW_01_35097_3_EUR_28746__JV_FS_PR_EX_RATES_DATUM_COMP_">[17]Import!$B$699:$F$699</definedName>
    <definedName name="FS_F_VW_01_35097_3_EUR_29344__JV_FS_PR_EX_RATES_DATUM_COMP_">[17]Import!$B$719:$F$719</definedName>
    <definedName name="FS_F_VW_01_35097_3_EUR_2979__JV_FS_PR_EX_RATES_DATUM_COMP_">[17]Import!$B$715:$F$715</definedName>
    <definedName name="FS_F_VW_01_35097_3_EUR_316__JV_FS_PR_EX_RATES_DATUM_COMP_">[17]Import!$B$705:$F$705</definedName>
    <definedName name="FS_F_VW_01_35097_3_EUR_3478__JV_FS_PR_EX_RATES_DATUM_COMP_">[17]Import!$B$708:$F$708</definedName>
    <definedName name="FS_F_VW_01_35097_3_EUR_38597__JV_FS_PR_EX_RATES_DATUM_COMP_">[17]Import!$B$721:$F$721</definedName>
    <definedName name="FS_F_VW_01_35097_3_EUR_43249__JV_FS_PR_EX_RATES_DATUM_COMP_">[17]Import!$B$720:$F$720</definedName>
    <definedName name="FS_F_VW_01_35097_3_EUR_8319__JV_FS_PR_EX_RATES_DATUM_COMP_">[17]Import!$B$716:$F$716</definedName>
    <definedName name="FS_F_VW_01_35097_4__FS_NEUTEILE_">[17]Import!$B$148:$D$148</definedName>
    <definedName name="FS_F_VW_01_35097_4__JV_FS_PRAESENTATIONEN_">[17]Import!$B$9:$AN$9</definedName>
    <definedName name="FS_F_VW_01_35097_4_1__V_FS_BAUSTUFE_VORGABEN_STK_">[17]Import!$B$439:$D$439</definedName>
    <definedName name="FS_F_VW_01_35097_4_11__JV_FS_BEDARFE_">[17]Import!$B$135:$E$135</definedName>
    <definedName name="FS_F_VW_01_35097_4_11_13030__JV_FS_BEDARFE_PREISE_QUOTE_">[17]Import!$B$91:$L$91</definedName>
    <definedName name="FS_F_VW_01_35097_4_11_20328__JV_FS_BEDARFE_PREISE_QUOTE_">[17]Import!$B$92:$L$92</definedName>
    <definedName name="FS_F_VW_01_35097_4_11_29344__JV_FS_BEDARFE_PREISE_QUOTE_">[17]Import!$B$93:$L$93</definedName>
    <definedName name="FS_F_VW_01_35097_4_11_2979__JV_FS_BEDARFE_PREISE_QUOTE_">[17]Import!$B$90:$L$90</definedName>
    <definedName name="FS_F_VW_01_35097_4_11_43249__JV_FS_BEDARFE_PREISE_QUOTE_">[17]Import!$B$94:$L$94</definedName>
    <definedName name="FS_F_VW_01_35097_4_11330__JV_FS_RV_AVG_PROTODATA_">[17]Import!$B$539:$E$539</definedName>
    <definedName name="FS_F_VW_01_35097_4_11330_1__JV_FS_BAUSTUFE_ANGEBOTE_WAE_">[17]Import!$B$390:$E$390</definedName>
    <definedName name="FS_F_VW_01_35097_4_11330_11__JV_FS_REC_">[17]Import!$B$1239:$Q$1239</definedName>
    <definedName name="FS_F_VW_01_35097_4_11330_2__JV_FS_BAUSTUFE_ANGEBOTE_WAE_">[17]Import!$B$391:$E$391</definedName>
    <definedName name="FS_F_VW_01_35097_4_11330_28__JV_FS_REC_">[17]Import!$B$1240:$Q$1240</definedName>
    <definedName name="FS_F_VW_01_35097_4_11330_37__JV_FS_REC_">[17]Import!$B$1241:$Q$1241</definedName>
    <definedName name="FS_F_VW_01_35097_4_11330_46__JV_FS_REC_">[17]Import!$B$1242:$Q$1242</definedName>
    <definedName name="FS_F_VW_01_35097_4_11330_68__JV_FS_REC_">[17]Import!$B$1243:$Q$1243</definedName>
    <definedName name="FS_F_VW_01_35097_4_11330_BR__JV_FS_BIDDERS_">[17]Import!$B$959:$L$959</definedName>
    <definedName name="FS_F_VW_01_35097_4_11330_EUR__JV_FS_PR_EX_RATES_DATUM_REC_">[17]Import!$B$848:$F$848</definedName>
    <definedName name="FS_F_VW_01_35097_4_11451__JV_FS_RV_AVG_PROTODATA_">[17]Import!$B$540:$E$540</definedName>
    <definedName name="FS_F_VW_01_35097_4_11451_1__JV_FS_BAUSTUFE_ANGEBOTE_WAE_">[17]Import!$B$392:$E$392</definedName>
    <definedName name="FS_F_VW_01_35097_4_11451_2__JV_FS_BAUSTUFE_ANGEBOTE_WAE_">[17]Import!$B$393:$E$393</definedName>
    <definedName name="FS_F_VW_01_35097_4_11451_BR__JV_FS_BIDDERS_">[17]Import!$B$966:$L$966</definedName>
    <definedName name="FS_F_VW_01_35097_4_11451_EUR__JV_FS_PR_EX_RATES_DATUM_REC_">[17]Import!$B$849:$F$849</definedName>
    <definedName name="FS_F_VW_01_35097_4_13030__JV_FS_ANGEBOTSUEBERSICHT_">[17]Import!$B$169:$D$169</definedName>
    <definedName name="FS_F_VW_01_35097_4_13030__JV_FS_AVG_PRICE_">[17]Import!$B$195:$F$195</definedName>
    <definedName name="FS_F_VW_01_35097_4_13030__JV_FS_BWERTSHEET_">[17]Import!$B$629:$AH$629</definedName>
    <definedName name="FS_F_VW_01_35097_4_13030__JV_FS_COMPARISON_">[17]Import!$B$579:$S$579</definedName>
    <definedName name="FS_F_VW_01_35097_4_13030__JV_FS_REC_LIEF_">[17]Import!$B$1310:$P$1310</definedName>
    <definedName name="FS_F_VW_01_35097_4_13030__JV_FS_RV_AVG_PROTODATA_">[17]Import!$B$541:$E$541</definedName>
    <definedName name="FS_F_VW_01_35097_4_13030__JV_FS_RV_LTERM_PNACHLASS_">[17]Import!$B$604:$X$604</definedName>
    <definedName name="FS_F_VW_01_35097_4_13030_1__JV_FS_BAUSTUFE_ANGEBOTE_WAE_">[17]Import!$B$394:$E$394</definedName>
    <definedName name="FS_F_VW_01_35097_4_13030_11__JV_FS_REC_">[17]Import!$B$1244:$Q$1244</definedName>
    <definedName name="FS_F_VW_01_35097_4_13030_2__JV_FS_BAUSTUFE_ANGEBOTE_WAE_">[17]Import!$B$395:$E$395</definedName>
    <definedName name="FS_F_VW_01_35097_4_13030_28__JV_FS_REC_">[17]Import!$B$1245:$Q$1245</definedName>
    <definedName name="FS_F_VW_01_35097_4_13030_37__JV_FS_REC_">[17]Import!$B$1246:$Q$1246</definedName>
    <definedName name="FS_F_VW_01_35097_4_13030_46__JV_FS_REC_">[17]Import!$B$1247:$Q$1247</definedName>
    <definedName name="FS_F_VW_01_35097_4_13030_68__JV_FS_REC_">[17]Import!$B$1248:$Q$1248</definedName>
    <definedName name="FS_F_VW_01_35097_4_13030_EUR__JV_FS_PR_EX_RATES_DATUM_REC_">[17]Import!$B$850:$F$850</definedName>
    <definedName name="FS_F_VW_01_35097_4_13030_VW__JV_FS_BIDDERS_">[17]Import!$B$957:$L$957</definedName>
    <definedName name="FS_F_VW_01_35097_4_1328__JV_FS_RV_AVG_PROTODATA_">[17]Import!$B$532:$E$532</definedName>
    <definedName name="FS_F_VW_01_35097_4_1328_1__JV_FS_BAUSTUFE_ANGEBOTE_WAE_">[17]Import!$B$376:$E$376</definedName>
    <definedName name="FS_F_VW_01_35097_4_1328_2__JV_FS_BAUSTUFE_ANGEBOTE_WAE_">[17]Import!$B$377:$E$377</definedName>
    <definedName name="FS_F_VW_01_35097_4_1328_BX__JV_FS_BIDDERS_">[17]Import!$B$969:$L$969</definedName>
    <definedName name="FS_F_VW_01_35097_4_1328_EUR__JV_FS_PR_EX_RATES_DATUM_REC_">[17]Import!$B$841:$F$841</definedName>
    <definedName name="FS_F_VW_01_35097_4_1462__JV_FS_RV_AVG_PROTODATA_">[17]Import!$B$533:$E$533</definedName>
    <definedName name="FS_F_VW_01_35097_4_1462_1__JV_FS_BAUSTUFE_ANGEBOTE_WAE_">[17]Import!$B$378:$E$378</definedName>
    <definedName name="FS_F_VW_01_35097_4_1462_11__JV_FS_REC_">[17]Import!$B$1219:$Q$1219</definedName>
    <definedName name="FS_F_VW_01_35097_4_1462_2__JV_FS_BAUSTUFE_ANGEBOTE_WAE_">[17]Import!$B$379:$E$379</definedName>
    <definedName name="FS_F_VW_01_35097_4_1462_28__JV_FS_REC_">[17]Import!$B$1220:$Q$1220</definedName>
    <definedName name="FS_F_VW_01_35097_4_1462_37__JV_FS_REC_">[17]Import!$B$1221:$Q$1221</definedName>
    <definedName name="FS_F_VW_01_35097_4_1462_46__JV_FS_REC_">[17]Import!$B$1222:$Q$1222</definedName>
    <definedName name="FS_F_VW_01_35097_4_1462_68__JV_FS_REC_">[17]Import!$B$1223:$Q$1223</definedName>
    <definedName name="FS_F_VW_01_35097_4_1462_BX__JV_FS_BIDDERS_">[17]Import!$B$965:$L$965</definedName>
    <definedName name="FS_F_VW_01_35097_4_1462_EUR__JV_FS_PR_EX_RATES_DATUM_REC_">[17]Import!$B$842:$F$842</definedName>
    <definedName name="FS_F_VW_01_35097_4_15245__JV_FS_RV_AVG_PROTODATA_">[17]Import!$B$542:$E$542</definedName>
    <definedName name="FS_F_VW_01_35097_4_15245_1__JV_FS_BAUSTUFE_ANGEBOTE_WAE_">[17]Import!$B$396:$E$396</definedName>
    <definedName name="FS_F_VW_01_35097_4_15245_2__JV_FS_BAUSTUFE_ANGEBOTE_WAE_">[17]Import!$B$397:$E$397</definedName>
    <definedName name="FS_F_VW_01_35097_4_15245_EUR__JV_FS_PR_EX_RATES_DATUM_REC_">[17]Import!$B$851:$F$851</definedName>
    <definedName name="FS_F_VW_01_35097_4_15245_SK__JV_FS_BIDDERS_">[17]Import!$B$961:$L$961</definedName>
    <definedName name="FS_F_VW_01_35097_4_159__JV_FS_RV_AVG_PROTODATA_">[17]Import!$B$530:$E$530</definedName>
    <definedName name="FS_F_VW_01_35097_4_159_1__JV_FS_BAUSTUFE_ANGEBOTE_WAE_">[17]Import!$B$372:$E$372</definedName>
    <definedName name="FS_F_VW_01_35097_4_159_11__JV_FS_REC_">[17]Import!$B$1214:$Q$1214</definedName>
    <definedName name="FS_F_VW_01_35097_4_159_2__JV_FS_BAUSTUFE_ANGEBOTE_WAE_">[17]Import!$B$373:$E$373</definedName>
    <definedName name="FS_F_VW_01_35097_4_159_28__JV_FS_REC_">[17]Import!$B$1215:$Q$1215</definedName>
    <definedName name="FS_F_VW_01_35097_4_159_37__JV_FS_REC_">[17]Import!$B$1216:$Q$1216</definedName>
    <definedName name="FS_F_VW_01_35097_4_159_46__JV_FS_REC_">[17]Import!$B$1217:$Q$1217</definedName>
    <definedName name="FS_F_VW_01_35097_4_159_68__JV_FS_REC_">[17]Import!$B$1218:$Q$1218</definedName>
    <definedName name="FS_F_VW_01_35097_4_159_EUR__JV_FS_PR_EX_RATES_DATUM_REC_">[17]Import!$B$839:$F$839</definedName>
    <definedName name="FS_F_VW_01_35097_4_159_ST__JV_FS_BIDDERS_">[17]Import!$B$975:$L$975</definedName>
    <definedName name="FS_F_VW_01_35097_4_18244__JV_FS_RV_AVG_PROTODATA_">[17]Import!$B$543:$E$543</definedName>
    <definedName name="FS_F_VW_01_35097_4_18244_1__JV_FS_BAUSTUFE_ANGEBOTE_WAE_">[17]Import!$B$398:$E$398</definedName>
    <definedName name="FS_F_VW_01_35097_4_18244_2__JV_FS_BAUSTUFE_ANGEBOTE_WAE_">[17]Import!$B$399:$E$399</definedName>
    <definedName name="FS_F_VW_01_35097_4_18244_EUR__JV_FS_PR_EX_RATES_DATUM_REC_">[17]Import!$B$852:$F$852</definedName>
    <definedName name="FS_F_VW_01_35097_4_18244_MX__JV_FS_BIDDERS_">[17]Import!$B$968:$L$968</definedName>
    <definedName name="FS_F_VW_01_35097_4_18245__JV_FS_RV_AVG_PROTODATA_">[17]Import!$B$544:$E$544</definedName>
    <definedName name="FS_F_VW_01_35097_4_18245_1__JV_FS_BAUSTUFE_ANGEBOTE_WAE_">[17]Import!$B$400:$E$400</definedName>
    <definedName name="FS_F_VW_01_35097_4_18245_2__JV_FS_BAUSTUFE_ANGEBOTE_WAE_">[17]Import!$B$401:$E$401</definedName>
    <definedName name="FS_F_VW_01_35097_4_18245_EUR__JV_FS_PR_EX_RATES_DATUM_REC_">[17]Import!$B$853:$F$853</definedName>
    <definedName name="FS_F_VW_01_35097_4_18245_MX__JV_FS_BIDDERS_">[17]Import!$B$971:$L$971</definedName>
    <definedName name="FS_F_VW_01_35097_4_19964__JV_FS_RV_AVG_PROTODATA_">[17]Import!$B$545:$E$545</definedName>
    <definedName name="FS_F_VW_01_35097_4_19964_1__JV_FS_BAUSTUFE_ANGEBOTE_WAE_">[17]Import!$B$402:$E$402</definedName>
    <definedName name="FS_F_VW_01_35097_4_19964_11__JV_FS_REC_">[17]Import!$B$1249:$Q$1249</definedName>
    <definedName name="FS_F_VW_01_35097_4_19964_2__JV_FS_BAUSTUFE_ANGEBOTE_WAE_">[17]Import!$B$403:$E$403</definedName>
    <definedName name="FS_F_VW_01_35097_4_19964_28__JV_FS_REC_">[17]Import!$B$1250:$Q$1250</definedName>
    <definedName name="FS_F_VW_01_35097_4_19964_37__JV_FS_REC_">[17]Import!$B$1251:$Q$1251</definedName>
    <definedName name="FS_F_VW_01_35097_4_19964_46__JV_FS_REC_">[17]Import!$B$1252:$Q$1252</definedName>
    <definedName name="FS_F_VW_01_35097_4_19964_68__JV_FS_REC_">[17]Import!$B$1253:$Q$1253</definedName>
    <definedName name="FS_F_VW_01_35097_4_19964_EUR__JV_FS_PR_EX_RATES_DATUM_REC_">[17]Import!$B$854:$F$854</definedName>
    <definedName name="FS_F_VW_01_35097_4_19964_TR__JV_FS_BIDDERS_">[17]Import!$B$978:$L$978</definedName>
    <definedName name="FS_F_VW_01_35097_4_2__V_FS_BAUSTUFE_VORGABEN_STK_">[17]Import!$B$440:$D$440</definedName>
    <definedName name="FS_F_VW_01_35097_4_20328__JV_FS_ANGEBOTSUEBERSICHT_">[17]Import!$B$170:$D$170</definedName>
    <definedName name="FS_F_VW_01_35097_4_20328__JV_FS_AVG_PRICE_">[17]Import!$B$196:$F$196</definedName>
    <definedName name="FS_F_VW_01_35097_4_20328__JV_FS_BWERTSHEET_">[17]Import!$B$630:$AH$630</definedName>
    <definedName name="FS_F_VW_01_35097_4_20328__JV_FS_COMPARISON_">[17]Import!$B$580:$S$580</definedName>
    <definedName name="FS_F_VW_01_35097_4_20328__JV_FS_REC_LIEF_">[17]Import!$B$1311:$P$1311</definedName>
    <definedName name="FS_F_VW_01_35097_4_20328__JV_FS_RV_AVG_PROTODATA_">[17]Import!$B$546:$E$546</definedName>
    <definedName name="FS_F_VW_01_35097_4_20328__JV_FS_RV_LTERM_PNACHLASS_">[17]Import!$B$605:$X$605</definedName>
    <definedName name="FS_F_VW_01_35097_4_20328_1__JV_FS_BAUSTUFE_ANGEBOTE_WAE_">[17]Import!$B$404:$E$404</definedName>
    <definedName name="FS_F_VW_01_35097_4_20328_11__JV_FS_REC_">[17]Import!$B$1254:$Q$1254</definedName>
    <definedName name="FS_F_VW_01_35097_4_20328_2__JV_FS_BAUSTUFE_ANGEBOTE_WAE_">[17]Import!$B$405:$E$405</definedName>
    <definedName name="FS_F_VW_01_35097_4_20328_28__JV_FS_REC_">[17]Import!$B$1255:$Q$1255</definedName>
    <definedName name="FS_F_VW_01_35097_4_20328_37__JV_FS_REC_">[17]Import!$B$1256:$Q$1256</definedName>
    <definedName name="FS_F_VW_01_35097_4_20328_46__JV_FS_REC_">[17]Import!$B$1257:$Q$1257</definedName>
    <definedName name="FS_F_VW_01_35097_4_20328_68__JV_FS_REC_">[17]Import!$B$1258:$Q$1258</definedName>
    <definedName name="FS_F_VW_01_35097_4_20328_EUR__JV_FS_PR_EX_RATES_DATUM_REC_">[17]Import!$B$855:$F$855</definedName>
    <definedName name="FS_F_VW_01_35097_4_20328_VW__JV_FS_BIDDERS_">[17]Import!$B$962:$L$962</definedName>
    <definedName name="FS_F_VW_01_35097_4_2261__JV_FS_RV_AVG_PROTODATA_">[17]Import!$B$534:$E$534</definedName>
    <definedName name="FS_F_VW_01_35097_4_2261_1__JV_FS_BAUSTUFE_ANGEBOTE_WAE_">[17]Import!$B$380:$E$380</definedName>
    <definedName name="FS_F_VW_01_35097_4_2261_11__JV_FS_REC_">[17]Import!$B$1224:$Q$1224</definedName>
    <definedName name="FS_F_VW_01_35097_4_2261_2__JV_FS_BAUSTUFE_ANGEBOTE_WAE_">[17]Import!$B$381:$E$381</definedName>
    <definedName name="FS_F_VW_01_35097_4_2261_28__JV_FS_REC_">[17]Import!$B$1225:$Q$1225</definedName>
    <definedName name="FS_F_VW_01_35097_4_2261_37__JV_FS_REC_">[17]Import!$B$1226:$Q$1226</definedName>
    <definedName name="FS_F_VW_01_35097_4_2261_46__JV_FS_REC_">[17]Import!$B$1227:$Q$1227</definedName>
    <definedName name="FS_F_VW_01_35097_4_2261_68__JV_FS_REC_">[17]Import!$B$1228:$Q$1228</definedName>
    <definedName name="FS_F_VW_01_35097_4_2261_EUR__JV_FS_PR_EX_RATES_DATUM_REC_">[17]Import!$B$843:$F$843</definedName>
    <definedName name="FS_F_VW_01_35097_4_2261_VW__JV_FS_BIDDERS_">[17]Import!$B$967:$L$967</definedName>
    <definedName name="FS_F_VW_01_35097_4_23586__JV_FS_RV_AVG_PROTODATA_">[17]Import!$B$547:$E$547</definedName>
    <definedName name="FS_F_VW_01_35097_4_23586_1__JV_FS_BAUSTUFE_ANGEBOTE_WAE_">[17]Import!$B$406:$E$406</definedName>
    <definedName name="FS_F_VW_01_35097_4_23586_11__JV_FS_REC_">[17]Import!$B$1259:$Q$1259</definedName>
    <definedName name="FS_F_VW_01_35097_4_23586_2__JV_FS_BAUSTUFE_ANGEBOTE_WAE_">[17]Import!$B$407:$E$407</definedName>
    <definedName name="FS_F_VW_01_35097_4_23586_28__JV_FS_REC_">[17]Import!$B$1260:$Q$1260</definedName>
    <definedName name="FS_F_VW_01_35097_4_23586_37__JV_FS_REC_">[17]Import!$B$1261:$Q$1261</definedName>
    <definedName name="FS_F_VW_01_35097_4_23586_46__JV_FS_REC_">[17]Import!$B$1262:$Q$1262</definedName>
    <definedName name="FS_F_VW_01_35097_4_23586_68__JV_FS_REC_">[17]Import!$B$1263:$Q$1263</definedName>
    <definedName name="FS_F_VW_01_35097_4_23586_EUR__JV_FS_PR_EX_RATES_DATUM_REC_">[17]Import!$B$856:$F$856</definedName>
    <definedName name="FS_F_VW_01_35097_4_23586_HA__JV_FS_BIDDERS_">[17]Import!$B$983:$L$983</definedName>
    <definedName name="FS_F_VW_01_35097_4_24968__JV_FS_RV_AVG_PROTODATA_">[17]Import!$B$548:$E$548</definedName>
    <definedName name="FS_F_VW_01_35097_4_24968_1__JV_FS_BAUSTUFE_ANGEBOTE_WAE_">[17]Import!$B$408:$E$408</definedName>
    <definedName name="FS_F_VW_01_35097_4_24968_2__JV_FS_BAUSTUFE_ANGEBOTE_WAE_">[17]Import!$B$409:$E$409</definedName>
    <definedName name="FS_F_VW_01_35097_4_24968_EUR__JV_FS_PR_EX_RATES_DATUM_REC_">[17]Import!$B$857:$F$857</definedName>
    <definedName name="FS_F_VW_01_35097_4_24968_US__JV_FS_BIDDERS_">[17]Import!$B$958:$L$958</definedName>
    <definedName name="FS_F_VW_01_35097_4_24969__JV_FS_RV_AVG_PROTODATA_">[17]Import!$B$549:$E$549</definedName>
    <definedName name="FS_F_VW_01_35097_4_24969_1__JV_FS_BAUSTUFE_ANGEBOTE_WAE_">[17]Import!$B$410:$E$410</definedName>
    <definedName name="FS_F_VW_01_35097_4_24969_11__JV_FS_REC_">[17]Import!$B$1264:$Q$1264</definedName>
    <definedName name="FS_F_VW_01_35097_4_24969_2__JV_FS_BAUSTUFE_ANGEBOTE_WAE_">[17]Import!$B$411:$E$411</definedName>
    <definedName name="FS_F_VW_01_35097_4_24969_28__JV_FS_REC_">[17]Import!$B$1265:$Q$1265</definedName>
    <definedName name="FS_F_VW_01_35097_4_24969_37__JV_FS_REC_">[17]Import!$B$1266:$Q$1266</definedName>
    <definedName name="FS_F_VW_01_35097_4_24969_46__JV_FS_REC_">[17]Import!$B$1267:$Q$1267</definedName>
    <definedName name="FS_F_VW_01_35097_4_24969_68__JV_FS_REC_">[17]Import!$B$1268:$Q$1268</definedName>
    <definedName name="FS_F_VW_01_35097_4_24969_EUR__JV_FS_PR_EX_RATES_DATUM_REC_">[17]Import!$B$858:$F$858</definedName>
    <definedName name="FS_F_VW_01_35097_4_24969_US__JV_FS_BIDDERS_">[17]Import!$B$979:$L$979</definedName>
    <definedName name="FS_F_VW_01_35097_4_25756__JV_FS_RV_AVG_PROTODATA_">[17]Import!$B$550:$E$550</definedName>
    <definedName name="FS_F_VW_01_35097_4_25756_1__JV_FS_BAUSTUFE_ANGEBOTE_WAE_">[17]Import!$B$412:$E$412</definedName>
    <definedName name="FS_F_VW_01_35097_4_25756_2__JV_FS_BAUSTUFE_ANGEBOTE_WAE_">[17]Import!$B$413:$E$413</definedName>
    <definedName name="FS_F_VW_01_35097_4_25756_EUR__JV_FS_PR_EX_RATES_DATUM_REC_">[17]Import!$B$859:$F$859</definedName>
    <definedName name="FS_F_VW_01_35097_4_25756_MX__JV_FS_BIDDERS_">[17]Import!$B$964:$L$964</definedName>
    <definedName name="FS_F_VW_01_35097_4_2609__JV_FS_RV_AVG_PROTODATA_">[17]Import!$B$535:$E$535</definedName>
    <definedName name="FS_F_VW_01_35097_4_2609_1__JV_FS_BAUSTUFE_ANGEBOTE_WAE_">[17]Import!$B$382:$E$382</definedName>
    <definedName name="FS_F_VW_01_35097_4_2609_11__JV_FS_REC_">[17]Import!$B$1229:$Q$1229</definedName>
    <definedName name="FS_F_VW_01_35097_4_2609_2__JV_FS_BAUSTUFE_ANGEBOTE_WAE_">[17]Import!$B$383:$E$383</definedName>
    <definedName name="FS_F_VW_01_35097_4_2609_28__JV_FS_REC_">[17]Import!$B$1230:$Q$1230</definedName>
    <definedName name="FS_F_VW_01_35097_4_2609_37__JV_FS_REC_">[17]Import!$B$1231:$Q$1231</definedName>
    <definedName name="FS_F_VW_01_35097_4_2609_46__JV_FS_REC_">[17]Import!$B$1232:$Q$1232</definedName>
    <definedName name="FS_F_VW_01_35097_4_2609_68__JV_FS_REC_">[17]Import!$B$1233:$Q$1233</definedName>
    <definedName name="FS_F_VW_01_35097_4_2609_EUR__JV_FS_PR_EX_RATES_DATUM_REC_">[17]Import!$B$844:$F$844</definedName>
    <definedName name="FS_F_VW_01_35097_4_2609_RR__JV_FS_BIDDERS_">[17]Import!$B$972:$L$972</definedName>
    <definedName name="FS_F_VW_01_35097_4_27724__JV_FS_RV_AVG_PROTODATA_">[17]Import!$B$551:$E$551</definedName>
    <definedName name="FS_F_VW_01_35097_4_27724_1__JV_FS_BAUSTUFE_ANGEBOTE_WAE_">[17]Import!$B$414:$E$414</definedName>
    <definedName name="FS_F_VW_01_35097_4_27724_2__JV_FS_BAUSTUFE_ANGEBOTE_WAE_">[17]Import!$B$415:$E$415</definedName>
    <definedName name="FS_F_VW_01_35097_4_27724_EUR__JV_FS_PR_EX_RATES_DATUM_REC_">[17]Import!$B$860:$F$860</definedName>
    <definedName name="FS_F_VW_01_35097_4_27724_US__JV_FS_BIDDERS_">[17]Import!$B$976:$L$976</definedName>
    <definedName name="FS_F_VW_01_35097_4_27909__JV_FS_RV_AVG_PROTODATA_">[17]Import!$B$552:$E$552</definedName>
    <definedName name="FS_F_VW_01_35097_4_27909_1__JV_FS_BAUSTUFE_ANGEBOTE_WAE_">[17]Import!$B$416:$E$416</definedName>
    <definedName name="FS_F_VW_01_35097_4_27909_11__JV_FS_REC_">[17]Import!$B$1269:$Q$1269</definedName>
    <definedName name="FS_F_VW_01_35097_4_27909_2__JV_FS_BAUSTUFE_ANGEBOTE_WAE_">[17]Import!$B$417:$E$417</definedName>
    <definedName name="FS_F_VW_01_35097_4_27909_28__JV_FS_REC_">[17]Import!$B$1270:$Q$1270</definedName>
    <definedName name="FS_F_VW_01_35097_4_27909_37__JV_FS_REC_">[17]Import!$B$1271:$Q$1271</definedName>
    <definedName name="FS_F_VW_01_35097_4_27909_46__JV_FS_REC_">[17]Import!$B$1272:$Q$1272</definedName>
    <definedName name="FS_F_VW_01_35097_4_27909_68__JV_FS_REC_">[17]Import!$B$1273:$Q$1273</definedName>
    <definedName name="FS_F_VW_01_35097_4_27909_EUR__JV_FS_PR_EX_RATES_DATUM_REC_">[17]Import!$B$861:$F$861</definedName>
    <definedName name="FS_F_VW_01_35097_4_27909_US__JV_FS_BIDDERS_">[17]Import!$B$981:$L$981</definedName>
    <definedName name="FS_F_VW_01_35097_4_28__JV_FS_BEDARFE_">[17]Import!$B$136:$E$136</definedName>
    <definedName name="FS_F_VW_01_35097_4_28_13030__JV_FS_BEDARFE_PREISE_QUOTE_">[17]Import!$B$96:$L$96</definedName>
    <definedName name="FS_F_VW_01_35097_4_28_20328__JV_FS_BEDARFE_PREISE_QUOTE_">[17]Import!$B$97:$L$97</definedName>
    <definedName name="FS_F_VW_01_35097_4_28_29344__JV_FS_BEDARFE_PREISE_QUOTE_">[17]Import!$B$98:$L$98</definedName>
    <definedName name="FS_F_VW_01_35097_4_28_2979__JV_FS_BEDARFE_PREISE_QUOTE_">[17]Import!$B$95:$L$95</definedName>
    <definedName name="FS_F_VW_01_35097_4_28_43249__JV_FS_BEDARFE_PREISE_QUOTE_">[17]Import!$B$99:$L$99</definedName>
    <definedName name="FS_F_VW_01_35097_4_28671__JV_FS_RV_AVG_PROTODATA_">[17]Import!$B$553:$E$553</definedName>
    <definedName name="FS_F_VW_01_35097_4_28671_1__JV_FS_BAUSTUFE_ANGEBOTE_WAE_">[17]Import!$B$418:$E$418</definedName>
    <definedName name="FS_F_VW_01_35097_4_28671_11__JV_FS_REC_">[17]Import!$B$1274:$Q$1274</definedName>
    <definedName name="FS_F_VW_01_35097_4_28671_2__JV_FS_BAUSTUFE_ANGEBOTE_WAE_">[17]Import!$B$419:$E$419</definedName>
    <definedName name="FS_F_VW_01_35097_4_28671_28__JV_FS_REC_">[17]Import!$B$1275:$Q$1275</definedName>
    <definedName name="FS_F_VW_01_35097_4_28671_37__JV_FS_REC_">[17]Import!$B$1276:$Q$1276</definedName>
    <definedName name="FS_F_VW_01_35097_4_28671_46__JV_FS_REC_">[17]Import!$B$1277:$Q$1277</definedName>
    <definedName name="FS_F_VW_01_35097_4_28671_68__JV_FS_REC_">[17]Import!$B$1278:$Q$1278</definedName>
    <definedName name="FS_F_VW_01_35097_4_28671_BR__JV_FS_BIDDERS_">[17]Import!$B$980:$L$980</definedName>
    <definedName name="FS_F_VW_01_35097_4_28671_EUR__JV_FS_PR_EX_RATES_DATUM_REC_">[17]Import!$B$862:$F$862</definedName>
    <definedName name="FS_F_VW_01_35097_4_28746__JV_FS_RV_AVG_PROTODATA_">[17]Import!$B$554:$E$554</definedName>
    <definedName name="FS_F_VW_01_35097_4_28746_1__JV_FS_BAUSTUFE_ANGEBOTE_WAE_">[17]Import!$B$420:$E$420</definedName>
    <definedName name="FS_F_VW_01_35097_4_28746_2__JV_FS_BAUSTUFE_ANGEBOTE_WAE_">[17]Import!$B$421:$E$421</definedName>
    <definedName name="FS_F_VW_01_35097_4_28746_BX__JV_FS_BIDDERS_">[17]Import!$B$982:$L$982</definedName>
    <definedName name="FS_F_VW_01_35097_4_28746_EUR__JV_FS_PR_EX_RATES_DATUM_REC_">[17]Import!$B$863:$F$863</definedName>
    <definedName name="FS_F_VW_01_35097_4_29344__JV_FS_ANGEBOTSUEBERSICHT_">[17]Import!$B$171:$D$171</definedName>
    <definedName name="FS_F_VW_01_35097_4_29344__JV_FS_AVG_PRICE_">[17]Import!$B$197:$F$197</definedName>
    <definedName name="FS_F_VW_01_35097_4_29344__JV_FS_BWERTSHEET_">[17]Import!$B$631:$AH$631</definedName>
    <definedName name="FS_F_VW_01_35097_4_29344__JV_FS_COMPARISON_">[17]Import!$B$581:$S$581</definedName>
    <definedName name="FS_F_VW_01_35097_4_29344__JV_FS_REC_LIEF_">[17]Import!$B$1312:$P$1312</definedName>
    <definedName name="FS_F_VW_01_35097_4_29344__JV_FS_RV_AVG_PROTODATA_">[17]Import!$B$555:$E$555</definedName>
    <definedName name="FS_F_VW_01_35097_4_29344__JV_FS_RV_LTERM_PNACHLASS_">[17]Import!$B$606:$X$606</definedName>
    <definedName name="FS_F_VW_01_35097_4_29344_1__JV_FS_BAUSTUFE_ANGEBOTE_WAE_">[17]Import!$B$422:$E$422</definedName>
    <definedName name="FS_F_VW_01_35097_4_29344_11__JV_FS_REC_">[17]Import!$B$1279:$Q$1279</definedName>
    <definedName name="FS_F_VW_01_35097_4_29344_2__JV_FS_BAUSTUFE_ANGEBOTE_WAE_">[17]Import!$B$423:$E$423</definedName>
    <definedName name="FS_F_VW_01_35097_4_29344_28__JV_FS_REC_">[17]Import!$B$1280:$Q$1280</definedName>
    <definedName name="FS_F_VW_01_35097_4_29344_37__JV_FS_REC_">[17]Import!$B$1281:$Q$1281</definedName>
    <definedName name="FS_F_VW_01_35097_4_29344_46__JV_FS_REC_">[17]Import!$B$1282:$Q$1282</definedName>
    <definedName name="FS_F_VW_01_35097_4_29344_68__JV_FS_REC_">[17]Import!$B$1283:$Q$1283</definedName>
    <definedName name="FS_F_VW_01_35097_4_29344_EUR__JV_FS_PR_EX_RATES_DATUM_REC_">[17]Import!$B$864:$F$864</definedName>
    <definedName name="FS_F_VW_01_35097_4_29344_VW__JV_FS_BIDDERS_">[17]Import!$B$970:$L$970</definedName>
    <definedName name="FS_F_VW_01_35097_4_2979__JV_FS_ANGEBOTSUEBERSICHT_">[17]Import!$B$172:$D$172</definedName>
    <definedName name="FS_F_VW_01_35097_4_2979__JV_FS_AVG_PRICE_">[17]Import!$B$194:$F$194</definedName>
    <definedName name="FS_F_VW_01_35097_4_2979__JV_FS_BWERTSHEET_">[17]Import!$B$628:$AH$628</definedName>
    <definedName name="FS_F_VW_01_35097_4_2979__JV_FS_COMPARISON_">[17]Import!$B$578:$S$578</definedName>
    <definedName name="FS_F_VW_01_35097_4_2979__JV_FS_REC_LIEF_">[17]Import!$B$1309:$P$1309</definedName>
    <definedName name="FS_F_VW_01_35097_4_2979__JV_FS_RV_AVG_PROTODATA_">[17]Import!$B$536:$E$536</definedName>
    <definedName name="FS_F_VW_01_35097_4_2979__JV_FS_RV_LTERM_PNACHLASS_">[17]Import!$B$603:$X$603</definedName>
    <definedName name="FS_F_VW_01_35097_4_2979_1__JV_FS_BAUSTUFE_ANGEBOTE_WAE_">[17]Import!$B$384:$E$384</definedName>
    <definedName name="FS_F_VW_01_35097_4_2979_11__JV_FS_REC_">[17]Import!$B$1234:$Q$1234</definedName>
    <definedName name="FS_F_VW_01_35097_4_2979_2__JV_FS_BAUSTUFE_ANGEBOTE_WAE_">[17]Import!$B$385:$E$385</definedName>
    <definedName name="FS_F_VW_01_35097_4_2979_28__JV_FS_REC_">[17]Import!$B$1235:$Q$1235</definedName>
    <definedName name="FS_F_VW_01_35097_4_2979_37__JV_FS_REC_">[17]Import!$B$1236:$Q$1236</definedName>
    <definedName name="FS_F_VW_01_35097_4_2979_46__JV_FS_REC_">[17]Import!$B$1237:$Q$1237</definedName>
    <definedName name="FS_F_VW_01_35097_4_2979_68__JV_FS_REC_">[17]Import!$B$1238:$Q$1238</definedName>
    <definedName name="FS_F_VW_01_35097_4_2979_EUR__JV_FS_PR_EX_RATES_DATUM_REC_">[17]Import!$B$845:$F$845</definedName>
    <definedName name="FS_F_VW_01_35097_4_2979_VW__JV_FS_BIDDERS_">[17]Import!$B$973:$L$973</definedName>
    <definedName name="FS_F_VW_01_35097_4_316__JV_FS_RV_AVG_PROTODATA_">[17]Import!$B$531:$E$531</definedName>
    <definedName name="FS_F_VW_01_35097_4_316_1__JV_FS_BAUSTUFE_ANGEBOTE_WAE_">[17]Import!$B$374:$E$374</definedName>
    <definedName name="FS_F_VW_01_35097_4_316_2__JV_FS_BAUSTUFE_ANGEBOTE_WAE_">[17]Import!$B$375:$E$375</definedName>
    <definedName name="FS_F_VW_01_35097_4_316_EUR__JV_FS_PR_EX_RATES_DATUM_REC_">[17]Import!$B$840:$F$840</definedName>
    <definedName name="FS_F_VW_01_35097_4_316_SK__JV_FS_BIDDERS_">[17]Import!$B$956:$L$956</definedName>
    <definedName name="FS_F_VW_01_35097_4_3478__JV_FS_RV_AVG_PROTODATA_">[17]Import!$B$537:$E$537</definedName>
    <definedName name="FS_F_VW_01_35097_4_3478_1__JV_FS_BAUSTUFE_ANGEBOTE_WAE_">[17]Import!$B$386:$E$386</definedName>
    <definedName name="FS_F_VW_01_35097_4_3478_2__JV_FS_BAUSTUFE_ANGEBOTE_WAE_">[17]Import!$B$387:$E$387</definedName>
    <definedName name="FS_F_VW_01_35097_4_3478_EUR__JV_FS_PR_EX_RATES_DATUM_REC_">[17]Import!$B$846:$F$846</definedName>
    <definedName name="FS_F_VW_01_35097_4_3478_ST__JV_FS_BIDDERS_">[17]Import!$B$963:$L$963</definedName>
    <definedName name="FS_F_VW_01_35097_4_37__JV_FS_BEDARFE_">[17]Import!$B$137:$E$137</definedName>
    <definedName name="FS_F_VW_01_35097_4_37_13030__JV_FS_BEDARFE_PREISE_QUOTE_">[17]Import!$B$101:$L$101</definedName>
    <definedName name="FS_F_VW_01_35097_4_37_20328__JV_FS_BEDARFE_PREISE_QUOTE_">[17]Import!$B$102:$L$102</definedName>
    <definedName name="FS_F_VW_01_35097_4_37_29344__JV_FS_BEDARFE_PREISE_QUOTE_">[17]Import!$B$103:$L$103</definedName>
    <definedName name="FS_F_VW_01_35097_4_37_2979__JV_FS_BEDARFE_PREISE_QUOTE_">[17]Import!$B$100:$L$100</definedName>
    <definedName name="FS_F_VW_01_35097_4_37_43249__JV_FS_BEDARFE_PREISE_QUOTE_">[17]Import!$B$104:$L$104</definedName>
    <definedName name="FS_F_VW_01_35097_4_38597__JV_FS_RV_AVG_PROTODATA_">[17]Import!$B$556:$E$556</definedName>
    <definedName name="FS_F_VW_01_35097_4_38597_1__JV_FS_BAUSTUFE_ANGEBOTE_WAE_">[17]Import!$B$424:$E$424</definedName>
    <definedName name="FS_F_VW_01_35097_4_38597_2__JV_FS_BAUSTUFE_ANGEBOTE_WAE_">[17]Import!$B$425:$E$425</definedName>
    <definedName name="FS_F_VW_01_35097_4_38597_EUR__JV_FS_PR_EX_RATES_DATUM_REC_">[17]Import!$B$865:$F$865</definedName>
    <definedName name="FS_F_VW_01_35097_4_38597_ZA__JV_FS_BIDDERS_">[17]Import!$B$960:$L$960</definedName>
    <definedName name="FS_F_VW_01_35097_4_43249__JV_FS_ANGEBOTSUEBERSICHT_">[17]Import!$B$173:$D$173</definedName>
    <definedName name="FS_F_VW_01_35097_4_43249__JV_FS_AVG_PRICE_">[17]Import!$B$198:$F$198</definedName>
    <definedName name="FS_F_VW_01_35097_4_43249__JV_FS_BWERTSHEET_">[17]Import!$B$632:$AH$632</definedName>
    <definedName name="FS_F_VW_01_35097_4_43249__JV_FS_COMPARISON_">[17]Import!$B$582:$S$582</definedName>
    <definedName name="FS_F_VW_01_35097_4_43249__JV_FS_REC_LIEF_">[17]Import!$B$1313:$P$1313</definedName>
    <definedName name="FS_F_VW_01_35097_4_43249__JV_FS_RV_AVG_PROTODATA_">[17]Import!$B$557:$E$557</definedName>
    <definedName name="FS_F_VW_01_35097_4_43249__JV_FS_RV_LTERM_PNACHLASS_">[17]Import!$B$607:$X$607</definedName>
    <definedName name="FS_F_VW_01_35097_4_43249_1__JV_FS_BAUSTUFE_ANGEBOTE_WAE_">[17]Import!$B$426:$E$426</definedName>
    <definedName name="FS_F_VW_01_35097_4_43249_11__JV_FS_REC_">[17]Import!$B$1284:$Q$1284</definedName>
    <definedName name="FS_F_VW_01_35097_4_43249_2__JV_FS_BAUSTUFE_ANGEBOTE_WAE_">[17]Import!$B$427:$E$427</definedName>
    <definedName name="FS_F_VW_01_35097_4_43249_28__JV_FS_REC_">[17]Import!$B$1285:$Q$1285</definedName>
    <definedName name="FS_F_VW_01_35097_4_43249_37__JV_FS_REC_">[17]Import!$B$1286:$Q$1286</definedName>
    <definedName name="FS_F_VW_01_35097_4_43249_46__JV_FS_REC_">[17]Import!$B$1287:$Q$1287</definedName>
    <definedName name="FS_F_VW_01_35097_4_43249_68__JV_FS_REC_">[17]Import!$B$1288:$Q$1288</definedName>
    <definedName name="FS_F_VW_01_35097_4_43249_EUR__JV_FS_PR_EX_RATES_DATUM_REC_">[17]Import!$B$866:$F$866</definedName>
    <definedName name="FS_F_VW_01_35097_4_43249_VW__JV_FS_BIDDERS_">[17]Import!$B$977:$L$977</definedName>
    <definedName name="FS_F_VW_01_35097_4_46__JV_FS_BEDARFE_">[17]Import!$B$138:$E$138</definedName>
    <definedName name="FS_F_VW_01_35097_4_46_13030__JV_FS_BEDARFE_PREISE_QUOTE_">[17]Import!$B$106:$L$106</definedName>
    <definedName name="FS_F_VW_01_35097_4_46_20328__JV_FS_BEDARFE_PREISE_QUOTE_">[17]Import!$B$107:$L$107</definedName>
    <definedName name="FS_F_VW_01_35097_4_46_29344__JV_FS_BEDARFE_PREISE_QUOTE_">[17]Import!$B$108:$L$108</definedName>
    <definedName name="FS_F_VW_01_35097_4_46_2979__JV_FS_BEDARFE_PREISE_QUOTE_">[17]Import!$B$105:$L$105</definedName>
    <definedName name="FS_F_VW_01_35097_4_46_43249__JV_FS_BEDARFE_PREISE_QUOTE_">[17]Import!$B$109:$L$109</definedName>
    <definedName name="FS_F_VW_01_35097_4_68__JV_FS_BEDARFE_">[17]Import!$B$139:$E$139</definedName>
    <definedName name="FS_F_VW_01_35097_4_68_13030__JV_FS_BEDARFE_PREISE_QUOTE_">[17]Import!$B$111:$L$111</definedName>
    <definedName name="FS_F_VW_01_35097_4_68_20328__JV_FS_BEDARFE_PREISE_QUOTE_">[17]Import!$B$112:$L$112</definedName>
    <definedName name="FS_F_VW_01_35097_4_68_29344__JV_FS_BEDARFE_PREISE_QUOTE_">[17]Import!$B$113:$L$113</definedName>
    <definedName name="FS_F_VW_01_35097_4_68_2979__JV_FS_BEDARFE_PREISE_QUOTE_">[17]Import!$B$110:$L$110</definedName>
    <definedName name="FS_F_VW_01_35097_4_68_43249__JV_FS_BEDARFE_PREISE_QUOTE_">[17]Import!$B$114:$L$114</definedName>
    <definedName name="FS_F_VW_01_35097_4_8319__JV_FS_RV_AVG_PROTODATA_">[17]Import!$B$538:$E$538</definedName>
    <definedName name="FS_F_VW_01_35097_4_8319_1__JV_FS_BAUSTUFE_ANGEBOTE_WAE_">[17]Import!$B$388:$E$388</definedName>
    <definedName name="FS_F_VW_01_35097_4_8319_2__JV_FS_BAUSTUFE_ANGEBOTE_WAE_">[17]Import!$B$389:$E$389</definedName>
    <definedName name="FS_F_VW_01_35097_4_8319_EUR__JV_FS_PR_EX_RATES_DATUM_REC_">[17]Import!$B$847:$F$847</definedName>
    <definedName name="FS_F_VW_01_35097_4_8319_VW__JV_FS_BIDDERS_">[17]Import!$B$974:$L$974</definedName>
    <definedName name="FS_F_VW_01_35097_4_EUR_11330__JV_FS_PR_EX_RATES_DATUM_COMP_">[17]Import!$B$722:$F$722</definedName>
    <definedName name="FS_F_VW_01_35097_4_EUR_11451__JV_FS_PR_EX_RATES_DATUM_COMP_">[17]Import!$B$723:$F$723</definedName>
    <definedName name="FS_F_VW_01_35097_4_EUR_13030__JV_FS_PR_EX_RATES_DATUM_COMP_">[17]Import!$B$745:$F$745</definedName>
    <definedName name="FS_F_VW_01_35097_4_EUR_1328__JV_FS_PR_EX_RATES_DATUM_COMP_">[17]Import!$B$725:$F$725</definedName>
    <definedName name="FS_F_VW_01_35097_4_EUR_1462__JV_FS_PR_EX_RATES_DATUM_COMP_">[17]Import!$B$726:$F$726</definedName>
    <definedName name="FS_F_VW_01_35097_4_EUR_15245__JV_FS_PR_EX_RATES_DATUM_COMP_">[17]Import!$B$734:$F$734</definedName>
    <definedName name="FS_F_VW_01_35097_4_EUR_159__JV_FS_PR_EX_RATES_DATUM_COMP_">[17]Import!$B$735:$F$735</definedName>
    <definedName name="FS_F_VW_01_35097_4_EUR_18244__JV_FS_PR_EX_RATES_DATUM_COMP_">[17]Import!$B$729:$F$729</definedName>
    <definedName name="FS_F_VW_01_35097_4_EUR_18245__JV_FS_PR_EX_RATES_DATUM_COMP_">[17]Import!$B$730:$F$730</definedName>
    <definedName name="FS_F_VW_01_35097_4_EUR_19964__JV_FS_PR_EX_RATES_DATUM_COMP_">[17]Import!$B$737:$F$737</definedName>
    <definedName name="FS_F_VW_01_35097_4_EUR_20328__JV_FS_PR_EX_RATES_DATUM_COMP_">[17]Import!$B$746:$F$746</definedName>
    <definedName name="FS_F_VW_01_35097_4_EUR_2261__JV_FS_PR_EX_RATES_DATUM_COMP_">[17]Import!$B$742:$F$742</definedName>
    <definedName name="FS_F_VW_01_35097_4_EUR_23586__JV_FS_PR_EX_RATES_DATUM_COMP_">[17]Import!$B$728:$F$728</definedName>
    <definedName name="FS_F_VW_01_35097_4_EUR_24968__JV_FS_PR_EX_RATES_DATUM_COMP_">[17]Import!$B$738:$F$738</definedName>
    <definedName name="FS_F_VW_01_35097_4_EUR_24969__JV_FS_PR_EX_RATES_DATUM_COMP_">[17]Import!$B$739:$F$739</definedName>
    <definedName name="FS_F_VW_01_35097_4_EUR_25756__JV_FS_PR_EX_RATES_DATUM_COMP_">[17]Import!$B$731:$F$731</definedName>
    <definedName name="FS_F_VW_01_35097_4_EUR_2609__JV_FS_PR_EX_RATES_DATUM_COMP_">[17]Import!$B$732:$F$732</definedName>
    <definedName name="FS_F_VW_01_35097_4_EUR_27724__JV_FS_PR_EX_RATES_DATUM_COMP_">[17]Import!$B$740:$F$740</definedName>
    <definedName name="FS_F_VW_01_35097_4_EUR_27909__JV_FS_PR_EX_RATES_DATUM_COMP_">[17]Import!$B$741:$F$741</definedName>
    <definedName name="FS_F_VW_01_35097_4_EUR_28671__JV_FS_PR_EX_RATES_DATUM_COMP_">[17]Import!$B$724:$F$724</definedName>
    <definedName name="FS_F_VW_01_35097_4_EUR_28746__JV_FS_PR_EX_RATES_DATUM_COMP_">[17]Import!$B$727:$F$727</definedName>
    <definedName name="FS_F_VW_01_35097_4_EUR_29344__JV_FS_PR_EX_RATES_DATUM_COMP_">[17]Import!$B$747:$F$747</definedName>
    <definedName name="FS_F_VW_01_35097_4_EUR_2979__JV_FS_PR_EX_RATES_DATUM_COMP_">[17]Import!$B$743:$F$743</definedName>
    <definedName name="FS_F_VW_01_35097_4_EUR_316__JV_FS_PR_EX_RATES_DATUM_COMP_">[17]Import!$B$733:$F$733</definedName>
    <definedName name="FS_F_VW_01_35097_4_EUR_3478__JV_FS_PR_EX_RATES_DATUM_COMP_">[17]Import!$B$736:$F$736</definedName>
    <definedName name="FS_F_VW_01_35097_4_EUR_38597__JV_FS_PR_EX_RATES_DATUM_COMP_">[17]Import!$B$749:$F$749</definedName>
    <definedName name="FS_F_VW_01_35097_4_EUR_43249__JV_FS_PR_EX_RATES_DATUM_COMP_">[17]Import!$B$748:$F$748</definedName>
    <definedName name="FS_F_VW_01_35097_4_EUR_8319__JV_FS_PR_EX_RATES_DATUM_COMP_">[17]Import!$B$744:$F$744</definedName>
    <definedName name="FS_F_VW_01_35297_1_1205_SK__JV_FS_BIDDERS_">[16]home!$B$1011:$L$1011</definedName>
    <definedName name="FS_F_VW_01_35297_1_13421_BX__JV_FS_BIDDERS_">[16]home!$B$1010:$L$1010</definedName>
    <definedName name="FS_F_VW_01_35297_1_1433_BX__JV_FS_BIDDERS_">[16]home!$B$1018:$L$1018</definedName>
    <definedName name="FS_F_VW_01_35297_1_1441_BX__JV_FS_BIDDERS_">[16]home!$B$1020:$L$1020</definedName>
    <definedName name="FS_F_VW_01_35297_1_1445_BX__JV_FS_BIDDERS_">[16]home!$B$1025:$L$1025</definedName>
    <definedName name="FS_F_VW_01_35297_1_1479_BX__JV_FS_BIDDERS_">[16]home!$B$1033:$L$1033</definedName>
    <definedName name="FS_F_VW_01_35297_1_15067_IL__JV_FS_BIDDERS_">[16]home!$B$1004:$L$1004</definedName>
    <definedName name="FS_F_VW_01_35297_1_16_ST__JV_FS_BIDDERS_">[16]home!$B$1036:$L$1036</definedName>
    <definedName name="FS_F_VW_01_35297_1_20457_TR__JV_FS_BIDDERS_">[16]home!$B$1006:$L$1006</definedName>
    <definedName name="FS_F_VW_01_35297_1_215_BX__JV_FS_BIDDERS_">[16]home!$B$1024:$L$1024</definedName>
    <definedName name="FS_F_VW_01_35297_1_2261_AU__JV_FS_BIDDERS_">[16]home!$B$1019:$L$1019</definedName>
    <definedName name="FS_F_VW_01_35297_1_23586_HA__JV_FS_BIDDERS_">[16]home!$B$1035:$L$1035</definedName>
    <definedName name="FS_F_VW_01_35297_1_24164_TR__JV_FS_BIDDERS_">[16]home!$B$1027:$L$1027</definedName>
    <definedName name="FS_F_VW_01_35297_1_2609_RR__JV_FS_BIDDERS_">[16]home!$B$1016:$L$1016</definedName>
    <definedName name="FS_F_VW_01_35297_1_27026_US__JV_FS_BIDDERS_">[16]home!$B$1017:$L$1017</definedName>
    <definedName name="FS_F_VW_01_35297_1_300_SK__JV_FS_BIDDERS_">[16]home!$B$1026:$L$1026</definedName>
    <definedName name="FS_F_VW_01_35297_1_3030_ST__JV_FS_BIDDERS_">[16]home!$B$1032:$L$1032</definedName>
    <definedName name="FS_F_VW_01_35297_1_3150_IT__JV_FS_BIDDERS_">[16]home!$B$1031:$L$1031</definedName>
    <definedName name="FS_F_VW_01_35297_1_3256_VW__JV_FS_BIDDERS_">[16]home!$B$1015:$L$1015</definedName>
    <definedName name="FS_F_VW_01_35297_1_3465_US__JV_FS_BIDDERS_">[16]home!$B$1008:$L$1008</definedName>
    <definedName name="FS_F_VW_01_35297_1_355_SK__JV_FS_BIDDERS_">[16]home!$B$1013:$L$1013</definedName>
    <definedName name="FS_F_VW_01_35297_1_3615_VW__JV_FS_BIDDERS_">[16]home!$B$1014:$L$1014</definedName>
    <definedName name="FS_F_VW_01_35297_1_36706_US__JV_FS_BIDDERS_">[16]home!$B$1028:$L$1028</definedName>
    <definedName name="FS_F_VW_01_35297_1_36885_BX__JV_FS_BIDDERS_">[16]home!$B$1034:$L$1034</definedName>
    <definedName name="FS_F_VW_01_35297_1_38244_ST__JV_FS_BIDDERS_">[16]home!$B$1005:$L$1005</definedName>
    <definedName name="FS_F_VW_01_35297_1_41_VW__JV_FS_BIDDERS_">[16]home!$B$1022:$L$1022</definedName>
    <definedName name="FS_F_VW_01_35297_1_552_SK__JV_FS_BIDDERS_">[16]home!$B$1012:$L$1012</definedName>
    <definedName name="FS_F_VW_01_35297_1_6587_BX__JV_FS_BIDDERS_">[16]home!$B$1029:$L$1029</definedName>
    <definedName name="FS_F_VW_01_35297_1_6810_ST__JV_FS_BIDDERS_">[16]home!$B$1021:$L$1021</definedName>
    <definedName name="FS_F_VW_01_35297_1_7591_US__JV_FS_BIDDERS_">[16]home!$B$1007:$L$1007</definedName>
    <definedName name="FS_F_VW_01_35297_1_779_ST__JV_FS_BIDDERS_">[16]home!$B$1023:$L$1023</definedName>
    <definedName name="FS_F_VW_01_35297_1_8100_VW__JV_FS_BIDDERS_">[16]home!$B$1030:$L$1030</definedName>
    <definedName name="FS_F_VW_01_35297_1_9967_IL__JV_FS_BIDDERS_">[16]home!$B$1009:$L$1009</definedName>
    <definedName name="FS_F_VW_02_37469_1__FS_NEUTEILE_">[5]Import!$B$54:$D$54</definedName>
    <definedName name="FS_F_VW_02_37469_1__JV_FS_PRAESENTATIONEN_">[5]Import!$B$6:$AN$6</definedName>
    <definedName name="FS_F_VW_02_37469_1_12686_EUR__JV_FS_PR_EX_RATES_DATUM_REC_">[5]Import!$B$300:$F$300</definedName>
    <definedName name="FS_F_VW_02_37469_1_12686_VW__JV_FS_BIDDERS_">[18]Import!$B$404:$L$404</definedName>
    <definedName name="FS_F_VW_02_37469_1_13362_EUR__JV_FS_PR_EX_RATES_DATUM_REC_">[5]Import!$B$301:$F$301</definedName>
    <definedName name="FS_F_VW_02_37469_1_13362_MX__JV_FS_BIDDERS_">[18]Import!$B$401:$L$401</definedName>
    <definedName name="FS_F_VW_02_37469_1_17631_EUR__JV_FS_PR_EX_RATES_DATUM_REC_">[5]Import!$B$302:$F$302</definedName>
    <definedName name="FS_F_VW_02_37469_1_17631_JP__JV_FS_BIDDERS_">[18]Import!$B$393:$L$393</definedName>
    <definedName name="FS_F_VW_02_37469_1_190_BX__JV_FS_BIDDERS_">[18]Import!$B$397:$L$397</definedName>
    <definedName name="FS_F_VW_02_37469_1_190_EUR__JV_FS_PR_EX_RATES_DATUM_REC_">[5]Import!$B$290:$F$290</definedName>
    <definedName name="FS_F_VW_02_37469_1_20505__JV_FS_ANGEBOTSUEBERSICHT_">[5]Import!$B$64:$D$64</definedName>
    <definedName name="FS_F_VW_02_37469_1_20505__JV_FS_AVG_PRICE_">[5]Import!$B$92:$F$92</definedName>
    <definedName name="FS_F_VW_02_37469_1_20505__JV_FS_BWERTSHEET_">[5]Import!$B$171:$AH$171</definedName>
    <definedName name="FS_F_VW_02_37469_1_20505__JV_FS_COMPARISON_">[5]Import!$B$131:$S$131</definedName>
    <definedName name="FS_F_VW_02_37469_1_20505__JV_FS_REC_LIEF_">[5]Import!$B$554:$P$554</definedName>
    <definedName name="FS_F_VW_02_37469_1_20505__JV_FS_RV_LTERM_PNACHLASS_">[5]Import!$B$151:$X$151</definedName>
    <definedName name="FS_F_VW_02_37469_1_20505_31__JV_FS_REC_">[5]Import!$B$499:$Q$499</definedName>
    <definedName name="FS_F_VW_02_37469_1_20505_32__JV_FS_REC_">[5]Import!$B$500:$Q$500</definedName>
    <definedName name="FS_F_VW_02_37469_1_20505_EUR__JV_FS_PR_EX_RATES_DATUM_REC_">[5]Import!$B$303:$F$303</definedName>
    <definedName name="FS_F_VW_02_37469_1_20505_VW__JV_FS_BIDDERS_">[18]Import!$B$394:$L$394</definedName>
    <definedName name="FS_F_VW_02_37469_1_261__JV_FS_ANGEBOTSUEBERSICHT_">[5]Import!$B$66:$D$66</definedName>
    <definedName name="FS_F_VW_02_37469_1_261__JV_FS_AVG_PRICE_">[5]Import!$B$89:$F$89</definedName>
    <definedName name="FS_F_VW_02_37469_1_261__JV_FS_BWERTSHEET_">[5]Import!$B$169:$AH$169</definedName>
    <definedName name="FS_F_VW_02_37469_1_261__JV_FS_COMPARISON_">[5]Import!$B$129:$S$129</definedName>
    <definedName name="FS_F_VW_02_37469_1_261__JV_FS_REC_LIEF_">[5]Import!$B$552:$P$552</definedName>
    <definedName name="FS_F_VW_02_37469_1_261__JV_FS_RV_LTERM_PNACHLASS_">[5]Import!$B$149:$X$149</definedName>
    <definedName name="FS_F_VW_02_37469_1_261_31__JV_FS_REC_">[5]Import!$B$491:$Q$491</definedName>
    <definedName name="FS_F_VW_02_37469_1_261_32__JV_FS_REC_">[5]Import!$B$492:$Q$492</definedName>
    <definedName name="FS_F_VW_02_37469_1_261_EUR__JV_FS_PR_EX_RATES_DATUM_REC_">[5]Import!$B$291:$F$291</definedName>
    <definedName name="FS_F_VW_02_37469_1_261_VW__JV_FS_BIDDERS_">[18]Import!$B$398:$L$398</definedName>
    <definedName name="FS_F_VW_02_37469_1_26946_31__JV_FS_REC_">[5]Import!$B$501:$Q$501</definedName>
    <definedName name="FS_F_VW_02_37469_1_26946_32__JV_FS_REC_">[5]Import!$B$502:$Q$502</definedName>
    <definedName name="FS_F_VW_02_37469_1_26946_EUR__JV_FS_PR_EX_RATES_DATUM_REC_">[5]Import!$B$304:$F$304</definedName>
    <definedName name="FS_F_VW_02_37469_1_26946_VW__JV_FS_BIDDERS_">[18]Import!$B$409:$L$409</definedName>
    <definedName name="FS_F_VW_02_37469_1_31__JV_FS_BEDARFE_">[5]Import!$B$42:$E$42</definedName>
    <definedName name="FS_F_VW_02_37469_1_31_20505__JV_FS_BEDARFE_PREISE_QUOTE_">[5]Import!$B$18:$L$18</definedName>
    <definedName name="FS_F_VW_02_37469_1_31_261__JV_FS_BEDARFE_PREISE_QUOTE_">[5]Import!$B$16:$L$16</definedName>
    <definedName name="FS_F_VW_02_37469_1_31_6231__JV_FS_BEDARFE_PREISE_QUOTE_">[5]Import!$B$17:$L$17</definedName>
    <definedName name="FS_F_VW_02_37469_1_32__JV_FS_BEDARFE_">[5]Import!$B$43:$E$43</definedName>
    <definedName name="FS_F_VW_02_37469_1_32_20505__JV_FS_BEDARFE_PREISE_QUOTE_">[5]Import!$B$21:$L$21</definedName>
    <definedName name="FS_F_VW_02_37469_1_32_261__JV_FS_BEDARFE_PREISE_QUOTE_">[5]Import!$B$19:$L$19</definedName>
    <definedName name="FS_F_VW_02_37469_1_32_6231__JV_FS_BEDARFE_PREISE_QUOTE_">[5]Import!$B$20:$L$20</definedName>
    <definedName name="FS_F_VW_02_37469_1_359_EUR__JV_FS_PR_EX_RATES_DATUM_REC_">[5]Import!$B$292:$F$292</definedName>
    <definedName name="FS_F_VW_02_37469_1_359_SK__JV_FS_BIDDERS_">[18]Import!$B$392:$L$392</definedName>
    <definedName name="FS_F_VW_02_37469_1_37525_EUR__JV_FS_PR_EX_RATES_DATUM_REC_">[5]Import!$B$305:$F$305</definedName>
    <definedName name="FS_F_VW_02_37469_1_37525_VW__JV_FS_BIDDERS_">[18]Import!$B$406:$L$406</definedName>
    <definedName name="FS_F_VW_02_37469_1_41464_BX__JV_FS_BIDDERS_">[18]Import!$B$408:$L$408</definedName>
    <definedName name="FS_F_VW_02_37469_1_41464_EUR__JV_FS_PR_EX_RATES_DATUM_REC_">[5]Import!$B$306:$F$306</definedName>
    <definedName name="FS_F_VW_02_37469_1_5083__JV_FS_ANGEBOTSUEBERSICHT_">[5]Import!$B$67:$D$67</definedName>
    <definedName name="FS_F_VW_02_37469_1_5083__JV_FS_AVG_PRICE_">[5]Import!$B$90:$F$90</definedName>
    <definedName name="FS_F_VW_02_37469_1_5083_31__JV_FS_REC_">[5]Import!$B$493:$Q$493</definedName>
    <definedName name="FS_F_VW_02_37469_1_5083_32__JV_FS_REC_">[5]Import!$B$494:$Q$494</definedName>
    <definedName name="FS_F_VW_02_37469_1_5083_EUR__JV_FS_PR_EX_RATES_DATUM_REC_">[5]Import!$B$294:$F$294</definedName>
    <definedName name="FS_F_VW_02_37469_1_5083_IT__JV_FS_BIDDERS_">[18]Import!$B$403:$L$403</definedName>
    <definedName name="FS_F_VW_02_37469_1_51506_31__JV_FS_REC_">[5]Import!$B$503:$Q$503</definedName>
    <definedName name="FS_F_VW_02_37469_1_51506_32__JV_FS_REC_">[5]Import!$B$504:$Q$504</definedName>
    <definedName name="FS_F_VW_02_37469_1_51506_EUR__JV_FS_PR_EX_RATES_DATUM_REC_">[5]Import!$B$307:$F$307</definedName>
    <definedName name="FS_F_VW_02_37469_1_51506_MX__JV_FS_BIDDERS_">[18]Import!$B$402:$L$402</definedName>
    <definedName name="FS_F_VW_02_37469_1_54824_31__JV_FS_REC_">[5]Import!$B$505:$Q$505</definedName>
    <definedName name="FS_F_VW_02_37469_1_54824_32__JV_FS_REC_">[5]Import!$B$506:$Q$506</definedName>
    <definedName name="FS_F_VW_02_37469_1_54824_EUR__JV_FS_PR_EX_RATES_DATUM_REC_">[5]Import!$B$308:$F$308</definedName>
    <definedName name="FS_F_VW_02_37469_1_54824_VW__JV_FS_BIDDERS_">[18]Import!$B$407:$L$407</definedName>
    <definedName name="FS_F_VW_02_37469_1_6231__JV_FS_ANGEBOTSUEBERSICHT_">[5]Import!$B$65:$D$65</definedName>
    <definedName name="FS_F_VW_02_37469_1_6231__JV_FS_AVG_PRICE_">[5]Import!$B$91:$F$91</definedName>
    <definedName name="FS_F_VW_02_37469_1_6231__JV_FS_BWERTSHEET_">[5]Import!$B$170:$AH$170</definedName>
    <definedName name="FS_F_VW_02_37469_1_6231__JV_FS_COMPARISON_">[5]Import!$B$130:$S$130</definedName>
    <definedName name="FS_F_VW_02_37469_1_6231__JV_FS_REC_LIEF_">[5]Import!$B$553:$P$553</definedName>
    <definedName name="FS_F_VW_02_37469_1_6231__JV_FS_RV_LTERM_PNACHLASS_">[5]Import!$B$150:$X$150</definedName>
    <definedName name="FS_F_VW_02_37469_1_6231_31__JV_FS_REC_">[5]Import!$B$495:$Q$495</definedName>
    <definedName name="FS_F_VW_02_37469_1_6231_32__JV_FS_REC_">[5]Import!$B$496:$Q$496</definedName>
    <definedName name="FS_F_VW_02_37469_1_6231_EUR__JV_FS_PR_EX_RATES_DATUM_REC_">[5]Import!$B$295:$F$295</definedName>
    <definedName name="FS_F_VW_02_37469_1_6231_VW__JV_FS_BIDDERS_">[18]Import!$B$396:$L$396</definedName>
    <definedName name="FS_F_VW_02_37469_1_6238_EUR__JV_FS_PR_EX_RATES_DATUM_REC_">[5]Import!$B$296:$F$296</definedName>
    <definedName name="FS_F_VW_02_37469_1_6238_VW__JV_FS_BIDDERS_">[18]Import!$B$399:$L$399</definedName>
    <definedName name="FS_F_VW_02_37469_1_6270_31__JV_FS_REC_">[5]Import!$B$497:$Q$497</definedName>
    <definedName name="FS_F_VW_02_37469_1_6270_32__JV_FS_REC_">[5]Import!$B$498:$Q$498</definedName>
    <definedName name="FS_F_VW_02_37469_1_6270_EUR__JV_FS_PR_EX_RATES_DATUM_REC_">[5]Import!$B$297:$F$297</definedName>
    <definedName name="FS_F_VW_02_37469_1_6270_SK__JV_FS_BIDDERS_">[18]Import!$B$405:$L$405</definedName>
    <definedName name="FS_F_VW_02_37469_1_6820_EUR__JV_FS_PR_EX_RATES_DATUM_REC_">[5]Import!$B$298:$F$298</definedName>
    <definedName name="FS_F_VW_02_37469_1_6820_MX__JV_FS_BIDDERS_">[18]Import!$B$395:$L$395</definedName>
    <definedName name="FS_F_VW_02_37469_1_7767_EUR__JV_FS_PR_EX_RATES_DATUM_REC_">[5]Import!$B$299:$F$299</definedName>
    <definedName name="FS_F_VW_02_37469_1_7767_VW__JV_FS_BIDDERS_">[18]Import!$B$391:$L$391</definedName>
    <definedName name="FS_F_VW_02_37469_1_845_EUR__JV_FS_PR_EX_RATES_DATUM_REC_">[5]Import!$B$293:$F$293</definedName>
    <definedName name="FS_F_VW_02_37469_1_845_VW__JV_FS_BIDDERS_">[18]Import!$B$400:$L$400</definedName>
    <definedName name="FS_F_VW_02_37469_1_EUR_12686__JV_FS_PR_EX_RATES_DATUM_COMP_">[5]Import!$B$203:$F$203</definedName>
    <definedName name="FS_F_VW_02_37469_1_EUR_13362__JV_FS_PR_EX_RATES_DATUM_COMP_">[5]Import!$B$194:$F$194</definedName>
    <definedName name="FS_F_VW_02_37469_1_EUR_17631__JV_FS_PR_EX_RATES_DATUM_COMP_">[5]Import!$B$192:$F$192</definedName>
    <definedName name="FS_F_VW_02_37469_1_EUR_190__JV_FS_PR_EX_RATES_DATUM_COMP_">[5]Import!$B$189:$F$189</definedName>
    <definedName name="FS_F_VW_02_37469_1_EUR_20505__JV_FS_PR_EX_RATES_DATUM_COMP_">[5]Import!$B$204:$F$204</definedName>
    <definedName name="FS_F_VW_02_37469_1_EUR_261__JV_FS_PR_EX_RATES_DATUM_COMP_">[5]Import!$B$198:$F$198</definedName>
    <definedName name="FS_F_VW_02_37469_1_EUR_26946__JV_FS_PR_EX_RATES_DATUM_COMP_">[5]Import!$B$205:$F$205</definedName>
    <definedName name="FS_F_VW_02_37469_1_EUR_359__JV_FS_PR_EX_RATES_DATUM_COMP_">[5]Import!$B$196:$F$196</definedName>
    <definedName name="FS_F_VW_02_37469_1_EUR_37525__JV_FS_PR_EX_RATES_DATUM_COMP_">[5]Import!$B$206:$F$206</definedName>
    <definedName name="FS_F_VW_02_37469_1_EUR_41464__JV_FS_PR_EX_RATES_DATUM_COMP_">[5]Import!$B$190:$F$190</definedName>
    <definedName name="FS_F_VW_02_37469_1_EUR_5083__JV_FS_PR_EX_RATES_DATUM_COMP_">[5]Import!$B$191:$F$191</definedName>
    <definedName name="FS_F_VW_02_37469_1_EUR_51506__JV_FS_PR_EX_RATES_DATUM_COMP_">[5]Import!$B$195:$F$195</definedName>
    <definedName name="FS_F_VW_02_37469_1_EUR_54824__JV_FS_PR_EX_RATES_DATUM_COMP_">[5]Import!$B$207:$F$207</definedName>
    <definedName name="FS_F_VW_02_37469_1_EUR_6231__JV_FS_PR_EX_RATES_DATUM_COMP_">[5]Import!$B$200:$F$200</definedName>
    <definedName name="FS_F_VW_02_37469_1_EUR_6238__JV_FS_PR_EX_RATES_DATUM_COMP_">[5]Import!$B$201:$F$201</definedName>
    <definedName name="FS_F_VW_02_37469_1_EUR_6270__JV_FS_PR_EX_RATES_DATUM_COMP_">[5]Import!$B$197:$F$197</definedName>
    <definedName name="FS_F_VW_02_37469_1_EUR_6820__JV_FS_PR_EX_RATES_DATUM_COMP_">[5]Import!$B$193:$F$193</definedName>
    <definedName name="FS_F_VW_02_37469_1_EUR_7767__JV_FS_PR_EX_RATES_DATUM_COMP_">[5]Import!$B$202:$F$202</definedName>
    <definedName name="FS_F_VW_02_37469_1_EUR_845__JV_FS_PR_EX_RATES_DATUM_COMP_">[5]Import!$B$199:$F$199</definedName>
    <definedName name="FS_F_VW_02_37469_2__FS_NEUTEILE_">[5]Import!$B$55:$D$55</definedName>
    <definedName name="FS_F_VW_02_37469_2__JV_FS_PRAESENTATIONEN_">[5]Import!$B$7:$AN$7</definedName>
    <definedName name="FS_F_VW_02_37469_2_12686_EUR__JV_FS_PR_EX_RATES_DATUM_REC_">[5]Import!$B$319:$F$319</definedName>
    <definedName name="FS_F_VW_02_37469_2_12686_VW__JV_FS_BIDDERS_">[5]Import!$B$423:$L$423</definedName>
    <definedName name="FS_F_VW_02_37469_2_13362_EUR__JV_FS_PR_EX_RATES_DATUM_REC_">[5]Import!$B$320:$F$320</definedName>
    <definedName name="FS_F_VW_02_37469_2_13362_MX__JV_FS_BIDDERS_">[5]Import!$B$420:$L$420</definedName>
    <definedName name="FS_F_VW_02_37469_2_15__JV_FS_BEDARFE_">[5]Import!$B$44:$E$44</definedName>
    <definedName name="FS_F_VW_02_37469_2_15_20505__JV_FS_BEDARFE_PREISE_QUOTE_">[5]Import!$B$24:$L$24</definedName>
    <definedName name="FS_F_VW_02_37469_2_15_261__JV_FS_BEDARFE_PREISE_QUOTE_">[5]Import!$B$22:$L$22</definedName>
    <definedName name="FS_F_VW_02_37469_2_15_6231__JV_FS_BEDARFE_PREISE_QUOTE_">[5]Import!$B$23:$L$23</definedName>
    <definedName name="FS_F_VW_02_37469_2_17631_EUR__JV_FS_PR_EX_RATES_DATUM_REC_">[5]Import!$B$321:$F$321</definedName>
    <definedName name="FS_F_VW_02_37469_2_17631_JP__JV_FS_BIDDERS_">[5]Import!$B$412:$L$412</definedName>
    <definedName name="FS_F_VW_02_37469_2_190_BX__JV_FS_BIDDERS_">[5]Import!$B$416:$L$416</definedName>
    <definedName name="FS_F_VW_02_37469_2_190_EUR__JV_FS_PR_EX_RATES_DATUM_REC_">[5]Import!$B$309:$F$309</definedName>
    <definedName name="FS_F_VW_02_37469_2_20505__JV_FS_ANGEBOTSUEBERSICHT_">[5]Import!$B$68:$D$68</definedName>
    <definedName name="FS_F_VW_02_37469_2_20505__JV_FS_AVG_PRICE_">[5]Import!$B$96:$F$96</definedName>
    <definedName name="FS_F_VW_02_37469_2_20505__JV_FS_BWERTSHEET_">[5]Import!$B$174:$AH$174</definedName>
    <definedName name="FS_F_VW_02_37469_2_20505__JV_FS_COMPARISON_">[5]Import!$B$134:$S$134</definedName>
    <definedName name="FS_F_VW_02_37469_2_20505__JV_FS_REC_LIEF_">[5]Import!$B$557:$P$557</definedName>
    <definedName name="FS_F_VW_02_37469_2_20505__JV_FS_RV_LTERM_PNACHLASS_">[5]Import!$B$154:$X$154</definedName>
    <definedName name="FS_F_VW_02_37469_2_20505_15__JV_FS_REC_">[5]Import!$B$515:$Q$515</definedName>
    <definedName name="FS_F_VW_02_37469_2_20505_28__JV_FS_REC_">[5]Import!$B$516:$Q$516</definedName>
    <definedName name="FS_F_VW_02_37469_2_20505_EUR__JV_FS_PR_EX_RATES_DATUM_REC_">[5]Import!$B$322:$F$322</definedName>
    <definedName name="FS_F_VW_02_37469_2_20505_VW__JV_FS_BIDDERS_">[5]Import!$B$413:$L$413</definedName>
    <definedName name="FS_F_VW_02_37469_2_261__JV_FS_ANGEBOTSUEBERSICHT_">[5]Import!$B$70:$D$70</definedName>
    <definedName name="FS_F_VW_02_37469_2_261__JV_FS_AVG_PRICE_">[5]Import!$B$93:$F$93</definedName>
    <definedName name="FS_F_VW_02_37469_2_261__JV_FS_BWERTSHEET_">[5]Import!$B$172:$AH$172</definedName>
    <definedName name="FS_F_VW_02_37469_2_261__JV_FS_COMPARISON_">[5]Import!$B$132:$S$132</definedName>
    <definedName name="FS_F_VW_02_37469_2_261__JV_FS_REC_LIEF_">[5]Import!$B$555:$P$555</definedName>
    <definedName name="FS_F_VW_02_37469_2_261__JV_FS_RV_LTERM_PNACHLASS_">[5]Import!$B$152:$X$152</definedName>
    <definedName name="FS_F_VW_02_37469_2_261_15__JV_FS_REC_">[5]Import!$B$507:$Q$507</definedName>
    <definedName name="FS_F_VW_02_37469_2_261_28__JV_FS_REC_">[5]Import!$B$508:$Q$508</definedName>
    <definedName name="FS_F_VW_02_37469_2_261_EUR__JV_FS_PR_EX_RATES_DATUM_REC_">[5]Import!$B$310:$F$310</definedName>
    <definedName name="FS_F_VW_02_37469_2_261_VW__JV_FS_BIDDERS_">[5]Import!$B$417:$L$417</definedName>
    <definedName name="FS_F_VW_02_37469_2_26946_15__JV_FS_REC_">[5]Import!$B$517:$Q$517</definedName>
    <definedName name="FS_F_VW_02_37469_2_26946_28__JV_FS_REC_">[5]Import!$B$518:$Q$518</definedName>
    <definedName name="FS_F_VW_02_37469_2_26946_EUR__JV_FS_PR_EX_RATES_DATUM_REC_">[5]Import!$B$323:$F$323</definedName>
    <definedName name="FS_F_VW_02_37469_2_26946_VW__JV_FS_BIDDERS_">[5]Import!$B$428:$L$428</definedName>
    <definedName name="FS_F_VW_02_37469_2_28__JV_FS_BEDARFE_">[5]Import!$B$45:$E$45</definedName>
    <definedName name="FS_F_VW_02_37469_2_28_20505__JV_FS_BEDARFE_PREISE_QUOTE_">[5]Import!$B$27:$L$27</definedName>
    <definedName name="FS_F_VW_02_37469_2_28_261__JV_FS_BEDARFE_PREISE_QUOTE_">[5]Import!$B$25:$L$25</definedName>
    <definedName name="FS_F_VW_02_37469_2_28_6231__JV_FS_BEDARFE_PREISE_QUOTE_">[5]Import!$B$26:$L$26</definedName>
    <definedName name="FS_F_VW_02_37469_2_359_EUR__JV_FS_PR_EX_RATES_DATUM_REC_">[5]Import!$B$311:$F$311</definedName>
    <definedName name="FS_F_VW_02_37469_2_359_SK__JV_FS_BIDDERS_">[5]Import!$B$411:$L$411</definedName>
    <definedName name="FS_F_VW_02_37469_2_37525_EUR__JV_FS_PR_EX_RATES_DATUM_REC_">[5]Import!$B$324:$F$324</definedName>
    <definedName name="FS_F_VW_02_37469_2_37525_VW__JV_FS_BIDDERS_">[5]Import!$B$425:$L$425</definedName>
    <definedName name="FS_F_VW_02_37469_2_41464_BX__JV_FS_BIDDERS_">[5]Import!$B$427:$L$427</definedName>
    <definedName name="FS_F_VW_02_37469_2_41464_EUR__JV_FS_PR_EX_RATES_DATUM_REC_">[5]Import!$B$325:$F$325</definedName>
    <definedName name="FS_F_VW_02_37469_2_5083__JV_FS_ANGEBOTSUEBERSICHT_">[5]Import!$B$71:$D$71</definedName>
    <definedName name="FS_F_VW_02_37469_2_5083__JV_FS_AVG_PRICE_">[5]Import!$B$94:$F$94</definedName>
    <definedName name="FS_F_VW_02_37469_2_5083_15__JV_FS_REC_">[5]Import!$B$509:$Q$509</definedName>
    <definedName name="FS_F_VW_02_37469_2_5083_28__JV_FS_REC_">[5]Import!$B$510:$Q$510</definedName>
    <definedName name="FS_F_VW_02_37469_2_5083_EUR__JV_FS_PR_EX_RATES_DATUM_REC_">[5]Import!$B$313:$F$313</definedName>
    <definedName name="FS_F_VW_02_37469_2_5083_IT__JV_FS_BIDDERS_">[5]Import!$B$422:$L$422</definedName>
    <definedName name="FS_F_VW_02_37469_2_51506_15__JV_FS_REC_">[5]Import!$B$519:$Q$519</definedName>
    <definedName name="FS_F_VW_02_37469_2_51506_28__JV_FS_REC_">[5]Import!$B$520:$Q$520</definedName>
    <definedName name="FS_F_VW_02_37469_2_51506_EUR__JV_FS_PR_EX_RATES_DATUM_REC_">[5]Import!$B$326:$F$326</definedName>
    <definedName name="FS_F_VW_02_37469_2_51506_MX__JV_FS_BIDDERS_">[5]Import!$B$421:$L$421</definedName>
    <definedName name="FS_F_VW_02_37469_2_54824_15__JV_FS_REC_">[5]Import!$B$521:$Q$521</definedName>
    <definedName name="FS_F_VW_02_37469_2_54824_28__JV_FS_REC_">[5]Import!$B$522:$Q$522</definedName>
    <definedName name="FS_F_VW_02_37469_2_54824_EUR__JV_FS_PR_EX_RATES_DATUM_REC_">[5]Import!$B$327:$F$327</definedName>
    <definedName name="FS_F_VW_02_37469_2_54824_VW__JV_FS_BIDDERS_">[5]Import!$B$426:$L$426</definedName>
    <definedName name="FS_F_VW_02_37469_2_6231__JV_FS_ANGEBOTSUEBERSICHT_">[5]Import!$B$69:$D$69</definedName>
    <definedName name="FS_F_VW_02_37469_2_6231__JV_FS_AVG_PRICE_">[5]Import!$B$95:$F$95</definedName>
    <definedName name="FS_F_VW_02_37469_2_6231__JV_FS_BWERTSHEET_">[5]Import!$B$173:$AH$173</definedName>
    <definedName name="FS_F_VW_02_37469_2_6231__JV_FS_COMPARISON_">[5]Import!$B$133:$S$133</definedName>
    <definedName name="FS_F_VW_02_37469_2_6231__JV_FS_REC_LIEF_">[5]Import!$B$556:$P$556</definedName>
    <definedName name="FS_F_VW_02_37469_2_6231__JV_FS_RV_LTERM_PNACHLASS_">[5]Import!$B$153:$X$153</definedName>
    <definedName name="FS_F_VW_02_37469_2_6231_15__JV_FS_REC_">[5]Import!$B$511:$Q$511</definedName>
    <definedName name="FS_F_VW_02_37469_2_6231_28__JV_FS_REC_">[5]Import!$B$512:$Q$512</definedName>
    <definedName name="FS_F_VW_02_37469_2_6231_EUR__JV_FS_PR_EX_RATES_DATUM_REC_">[5]Import!$B$314:$F$314</definedName>
    <definedName name="FS_F_VW_02_37469_2_6231_VW__JV_FS_BIDDERS_">[5]Import!$B$415:$L$415</definedName>
    <definedName name="FS_F_VW_02_37469_2_6238_EUR__JV_FS_PR_EX_RATES_DATUM_REC_">[5]Import!$B$315:$F$315</definedName>
    <definedName name="FS_F_VW_02_37469_2_6238_VW__JV_FS_BIDDERS_">[5]Import!$B$418:$L$418</definedName>
    <definedName name="FS_F_VW_02_37469_2_6270_15__JV_FS_REC_">[5]Import!$B$513:$Q$513</definedName>
    <definedName name="FS_F_VW_02_37469_2_6270_28__JV_FS_REC_">[5]Import!$B$514:$Q$514</definedName>
    <definedName name="FS_F_VW_02_37469_2_6270_EUR__JV_FS_PR_EX_RATES_DATUM_REC_">[5]Import!$B$316:$F$316</definedName>
    <definedName name="FS_F_VW_02_37469_2_6270_SK__JV_FS_BIDDERS_">[5]Import!$B$424:$L$424</definedName>
    <definedName name="FS_F_VW_02_37469_2_6820_EUR__JV_FS_PR_EX_RATES_DATUM_REC_">[5]Import!$B$317:$F$317</definedName>
    <definedName name="FS_F_VW_02_37469_2_6820_MX__JV_FS_BIDDERS_">[5]Import!$B$414:$L$414</definedName>
    <definedName name="FS_F_VW_02_37469_2_7767_EUR__JV_FS_PR_EX_RATES_DATUM_REC_">[5]Import!$B$318:$F$318</definedName>
    <definedName name="FS_F_VW_02_37469_2_7767_VW__JV_FS_BIDDERS_">[5]Import!$B$410:$L$410</definedName>
    <definedName name="FS_F_VW_02_37469_2_845_EUR__JV_FS_PR_EX_RATES_DATUM_REC_">[5]Import!$B$312:$F$312</definedName>
    <definedName name="FS_F_VW_02_37469_2_845_VW__JV_FS_BIDDERS_">[5]Import!$B$419:$L$419</definedName>
    <definedName name="FS_F_VW_02_37469_2_EUR_12686__JV_FS_PR_EX_RATES_DATUM_COMP_">[5]Import!$B$222:$F$222</definedName>
    <definedName name="FS_F_VW_02_37469_2_EUR_13362__JV_FS_PR_EX_RATES_DATUM_COMP_">[5]Import!$B$213:$F$213</definedName>
    <definedName name="FS_F_VW_02_37469_2_EUR_17631__JV_FS_PR_EX_RATES_DATUM_COMP_">[5]Import!$B$211:$F$211</definedName>
    <definedName name="FS_F_VW_02_37469_2_EUR_190__JV_FS_PR_EX_RATES_DATUM_COMP_">[5]Import!$B$208:$F$208</definedName>
    <definedName name="FS_F_VW_02_37469_2_EUR_20505__JV_FS_PR_EX_RATES_DATUM_COMP_">[5]Import!$B$223:$F$223</definedName>
    <definedName name="FS_F_VW_02_37469_2_EUR_261__JV_FS_PR_EX_RATES_DATUM_COMP_">[5]Import!$B$217:$F$217</definedName>
    <definedName name="FS_F_VW_02_37469_2_EUR_26946__JV_FS_PR_EX_RATES_DATUM_COMP_">[5]Import!$B$224:$F$224</definedName>
    <definedName name="FS_F_VW_02_37469_2_EUR_359__JV_FS_PR_EX_RATES_DATUM_COMP_">[5]Import!$B$215:$F$215</definedName>
    <definedName name="FS_F_VW_02_37469_2_EUR_37525__JV_FS_PR_EX_RATES_DATUM_COMP_">[5]Import!$B$225:$F$225</definedName>
    <definedName name="FS_F_VW_02_37469_2_EUR_41464__JV_FS_PR_EX_RATES_DATUM_COMP_">[5]Import!$B$209:$F$209</definedName>
    <definedName name="FS_F_VW_02_37469_2_EUR_5083__JV_FS_PR_EX_RATES_DATUM_COMP_">[5]Import!$B$210:$F$210</definedName>
    <definedName name="FS_F_VW_02_37469_2_EUR_51506__JV_FS_PR_EX_RATES_DATUM_COMP_">[5]Import!$B$214:$F$214</definedName>
    <definedName name="FS_F_VW_02_37469_2_EUR_54824__JV_FS_PR_EX_RATES_DATUM_COMP_">[5]Import!$B$226:$F$226</definedName>
    <definedName name="FS_F_VW_02_37469_2_EUR_6231__JV_FS_PR_EX_RATES_DATUM_COMP_">[5]Import!$B$219:$F$219</definedName>
    <definedName name="FS_F_VW_02_37469_2_EUR_6238__JV_FS_PR_EX_RATES_DATUM_COMP_">[5]Import!$B$220:$F$220</definedName>
    <definedName name="FS_F_VW_02_37469_2_EUR_6270__JV_FS_PR_EX_RATES_DATUM_COMP_">[5]Import!$B$216:$F$216</definedName>
    <definedName name="FS_F_VW_02_37469_2_EUR_6820__JV_FS_PR_EX_RATES_DATUM_COMP_">[5]Import!$B$212:$F$212</definedName>
    <definedName name="FS_F_VW_02_37469_2_EUR_7767__JV_FS_PR_EX_RATES_DATUM_COMP_">[5]Import!$B$221:$F$221</definedName>
    <definedName name="FS_F_VW_02_37469_2_EUR_845__JV_FS_PR_EX_RATES_DATUM_COMP_">[5]Import!$B$218:$F$218</definedName>
    <definedName name="FS_F_VW_02_37469_3__FS_NEUTEILE_">[5]Import!$B$56:$D$56</definedName>
    <definedName name="FS_F_VW_02_37469_3__JV_FS_PRAESENTATIONEN_">[5]Import!$B$8:$AN$8</definedName>
    <definedName name="FS_F_VW_02_37469_3_12686_EUR__JV_FS_PR_EX_RATES_DATUM_REC_">[5]Import!$B$338:$F$338</definedName>
    <definedName name="FS_F_VW_02_37469_3_12686_VW__JV_FS_BIDDERS_">[5]Import!$B$442:$L$442</definedName>
    <definedName name="FS_F_VW_02_37469_3_13362_EUR__JV_FS_PR_EX_RATES_DATUM_REC_">[5]Import!$B$339:$F$339</definedName>
    <definedName name="FS_F_VW_02_37469_3_13362_MX__JV_FS_BIDDERS_">[5]Import!$B$439:$L$439</definedName>
    <definedName name="FS_F_VW_02_37469_3_15__JV_FS_BEDARFE_">[5]Import!$B$46:$E$46</definedName>
    <definedName name="FS_F_VW_02_37469_3_15_20505__JV_FS_BEDARFE_PREISE_QUOTE_">[5]Import!$B$30:$L$30</definedName>
    <definedName name="FS_F_VW_02_37469_3_15_261__JV_FS_BEDARFE_PREISE_QUOTE_">[5]Import!$B$28:$L$28</definedName>
    <definedName name="FS_F_VW_02_37469_3_15_6231__JV_FS_BEDARFE_PREISE_QUOTE_">[5]Import!$B$29:$L$29</definedName>
    <definedName name="FS_F_VW_02_37469_3_17631_EUR__JV_FS_PR_EX_RATES_DATUM_REC_">[5]Import!$B$340:$F$340</definedName>
    <definedName name="FS_F_VW_02_37469_3_17631_JP__JV_FS_BIDDERS_">[5]Import!$B$431:$L$431</definedName>
    <definedName name="FS_F_VW_02_37469_3_190_BX__JV_FS_BIDDERS_">[5]Import!$B$435:$L$435</definedName>
    <definedName name="FS_F_VW_02_37469_3_190_EUR__JV_FS_PR_EX_RATES_DATUM_REC_">[5]Import!$B$328:$F$328</definedName>
    <definedName name="FS_F_VW_02_37469_3_20505__JV_FS_ANGEBOTSUEBERSICHT_">[5]Import!$B$72:$D$72</definedName>
    <definedName name="FS_F_VW_02_37469_3_20505__JV_FS_AVG_PRICE_">[5]Import!$B$100:$F$100</definedName>
    <definedName name="FS_F_VW_02_37469_3_20505__JV_FS_BWERTSHEET_">[5]Import!$B$177:$AH$177</definedName>
    <definedName name="FS_F_VW_02_37469_3_20505__JV_FS_COMPARISON_">[5]Import!$B$137:$S$137</definedName>
    <definedName name="FS_F_VW_02_37469_3_20505__JV_FS_REC_LIEF_">[5]Import!$B$560:$P$560</definedName>
    <definedName name="FS_F_VW_02_37469_3_20505__JV_FS_RV_LTERM_PNACHLASS_">[5]Import!$B$157:$X$157</definedName>
    <definedName name="FS_F_VW_02_37469_3_20505_15__JV_FS_REC_">[5]Import!$B$527:$Q$527</definedName>
    <definedName name="FS_F_VW_02_37469_3_20505_EUR__JV_FS_PR_EX_RATES_DATUM_REC_">[5]Import!$B$341:$F$341</definedName>
    <definedName name="FS_F_VW_02_37469_3_20505_VW__JV_FS_BIDDERS_">[5]Import!$B$432:$L$432</definedName>
    <definedName name="FS_F_VW_02_37469_3_261__JV_FS_ANGEBOTSUEBERSICHT_">[5]Import!$B$74:$D$74</definedName>
    <definedName name="FS_F_VW_02_37469_3_261__JV_FS_AVG_PRICE_">[5]Import!$B$97:$F$97</definedName>
    <definedName name="FS_F_VW_02_37469_3_261__JV_FS_BWERTSHEET_">[5]Import!$B$175:$AH$175</definedName>
    <definedName name="FS_F_VW_02_37469_3_261__JV_FS_COMPARISON_">[5]Import!$B$135:$S$135</definedName>
    <definedName name="FS_F_VW_02_37469_3_261__JV_FS_REC_LIEF_">[5]Import!$B$558:$P$558</definedName>
    <definedName name="FS_F_VW_02_37469_3_261__JV_FS_RV_LTERM_PNACHLASS_">[5]Import!$B$155:$X$155</definedName>
    <definedName name="FS_F_VW_02_37469_3_261_15__JV_FS_REC_">[5]Import!$B$523:$Q$523</definedName>
    <definedName name="FS_F_VW_02_37469_3_261_EUR__JV_FS_PR_EX_RATES_DATUM_REC_">[5]Import!$B$329:$F$329</definedName>
    <definedName name="FS_F_VW_02_37469_3_261_VW__JV_FS_BIDDERS_">[5]Import!$B$436:$L$436</definedName>
    <definedName name="FS_F_VW_02_37469_3_26946_15__JV_FS_REC_">[5]Import!$B$528:$Q$528</definedName>
    <definedName name="FS_F_VW_02_37469_3_26946_EUR__JV_FS_PR_EX_RATES_DATUM_REC_">[5]Import!$B$342:$F$342</definedName>
    <definedName name="FS_F_VW_02_37469_3_26946_VW__JV_FS_BIDDERS_">[5]Import!$B$447:$L$447</definedName>
    <definedName name="FS_F_VW_02_37469_3_359_EUR__JV_FS_PR_EX_RATES_DATUM_REC_">[5]Import!$B$330:$F$330</definedName>
    <definedName name="FS_F_VW_02_37469_3_359_SK__JV_FS_BIDDERS_">[5]Import!$B$430:$L$430</definedName>
    <definedName name="FS_F_VW_02_37469_3_37525_EUR__JV_FS_PR_EX_RATES_DATUM_REC_">[5]Import!$B$343:$F$343</definedName>
    <definedName name="FS_F_VW_02_37469_3_37525_VW__JV_FS_BIDDERS_">[5]Import!$B$444:$L$444</definedName>
    <definedName name="FS_F_VW_02_37469_3_41464_BX__JV_FS_BIDDERS_">[5]Import!$B$446:$L$446</definedName>
    <definedName name="FS_F_VW_02_37469_3_41464_EUR__JV_FS_PR_EX_RATES_DATUM_REC_">[5]Import!$B$344:$F$344</definedName>
    <definedName name="FS_F_VW_02_37469_3_5083__JV_FS_ANGEBOTSUEBERSICHT_">[5]Import!$B$75:$D$75</definedName>
    <definedName name="FS_F_VW_02_37469_3_5083__JV_FS_AVG_PRICE_">[5]Import!$B$98:$F$98</definedName>
    <definedName name="FS_F_VW_02_37469_3_5083_15__JV_FS_REC_">[5]Import!$B$524:$Q$524</definedName>
    <definedName name="FS_F_VW_02_37469_3_5083_EUR__JV_FS_PR_EX_RATES_DATUM_REC_">[5]Import!$B$332:$F$332</definedName>
    <definedName name="FS_F_VW_02_37469_3_5083_IT__JV_FS_BIDDERS_">[5]Import!$B$441:$L$441</definedName>
    <definedName name="FS_F_VW_02_37469_3_51506_15__JV_FS_REC_">[5]Import!$B$529:$Q$529</definedName>
    <definedName name="FS_F_VW_02_37469_3_51506_EUR__JV_FS_PR_EX_RATES_DATUM_REC_">[5]Import!$B$345:$F$345</definedName>
    <definedName name="FS_F_VW_02_37469_3_51506_MX__JV_FS_BIDDERS_">[5]Import!$B$440:$L$440</definedName>
    <definedName name="FS_F_VW_02_37469_3_54824_15__JV_FS_REC_">[5]Import!$B$530:$Q$530</definedName>
    <definedName name="FS_F_VW_02_37469_3_54824_EUR__JV_FS_PR_EX_RATES_DATUM_REC_">[5]Import!$B$346:$F$346</definedName>
    <definedName name="FS_F_VW_02_37469_3_54824_VW__JV_FS_BIDDERS_">[5]Import!$B$445:$L$445</definedName>
    <definedName name="FS_F_VW_02_37469_3_6231__JV_FS_ANGEBOTSUEBERSICHT_">[5]Import!$B$73:$D$73</definedName>
    <definedName name="FS_F_VW_02_37469_3_6231__JV_FS_AVG_PRICE_">[5]Import!$B$99:$F$99</definedName>
    <definedName name="FS_F_VW_02_37469_3_6231__JV_FS_BWERTSHEET_">[5]Import!$B$176:$AH$176</definedName>
    <definedName name="FS_F_VW_02_37469_3_6231__JV_FS_COMPARISON_">[5]Import!$B$136:$S$136</definedName>
    <definedName name="FS_F_VW_02_37469_3_6231__JV_FS_REC_LIEF_">[5]Import!$B$559:$P$559</definedName>
    <definedName name="FS_F_VW_02_37469_3_6231__JV_FS_RV_LTERM_PNACHLASS_">[5]Import!$B$156:$X$156</definedName>
    <definedName name="FS_F_VW_02_37469_3_6231_15__JV_FS_REC_">[5]Import!$B$525:$Q$525</definedName>
    <definedName name="FS_F_VW_02_37469_3_6231_EUR__JV_FS_PR_EX_RATES_DATUM_REC_">[5]Import!$B$333:$F$333</definedName>
    <definedName name="FS_F_VW_02_37469_3_6231_VW__JV_FS_BIDDERS_">[5]Import!$B$434:$L$434</definedName>
    <definedName name="FS_F_VW_02_37469_3_6238_EUR__JV_FS_PR_EX_RATES_DATUM_REC_">[5]Import!$B$334:$F$334</definedName>
    <definedName name="FS_F_VW_02_37469_3_6238_VW__JV_FS_BIDDERS_">[5]Import!$B$437:$L$437</definedName>
    <definedName name="FS_F_VW_02_37469_3_6270_15__JV_FS_REC_">[5]Import!$B$526:$Q$526</definedName>
    <definedName name="FS_F_VW_02_37469_3_6270_EUR__JV_FS_PR_EX_RATES_DATUM_REC_">[5]Import!$B$335:$F$335</definedName>
    <definedName name="FS_F_VW_02_37469_3_6270_SK__JV_FS_BIDDERS_">[5]Import!$B$443:$L$443</definedName>
    <definedName name="FS_F_VW_02_37469_3_6820_EUR__JV_FS_PR_EX_RATES_DATUM_REC_">[5]Import!$B$336:$F$336</definedName>
    <definedName name="FS_F_VW_02_37469_3_6820_MX__JV_FS_BIDDERS_">[5]Import!$B$433:$L$433</definedName>
    <definedName name="FS_F_VW_02_37469_3_7767_EUR__JV_FS_PR_EX_RATES_DATUM_REC_">[5]Import!$B$337:$F$337</definedName>
    <definedName name="FS_F_VW_02_37469_3_7767_VW__JV_FS_BIDDERS_">[5]Import!$B$429:$L$429</definedName>
    <definedName name="FS_F_VW_02_37469_3_845_EUR__JV_FS_PR_EX_RATES_DATUM_REC_">[5]Import!$B$331:$F$331</definedName>
    <definedName name="FS_F_VW_02_37469_3_845_VW__JV_FS_BIDDERS_">[5]Import!$B$438:$L$438</definedName>
    <definedName name="FS_F_VW_02_37469_3_EUR_12686__JV_FS_PR_EX_RATES_DATUM_COMP_">[5]Import!$B$241:$F$241</definedName>
    <definedName name="FS_F_VW_02_37469_3_EUR_13362__JV_FS_PR_EX_RATES_DATUM_COMP_">[5]Import!$B$232:$F$232</definedName>
    <definedName name="FS_F_VW_02_37469_3_EUR_17631__JV_FS_PR_EX_RATES_DATUM_COMP_">[5]Import!$B$230:$F$230</definedName>
    <definedName name="FS_F_VW_02_37469_3_EUR_190__JV_FS_PR_EX_RATES_DATUM_COMP_">[5]Import!$B$227:$F$227</definedName>
    <definedName name="FS_F_VW_02_37469_3_EUR_20505__JV_FS_PR_EX_RATES_DATUM_COMP_">[5]Import!$B$242:$F$242</definedName>
    <definedName name="FS_F_VW_02_37469_3_EUR_261__JV_FS_PR_EX_RATES_DATUM_COMP_">[5]Import!$B$236:$F$236</definedName>
    <definedName name="FS_F_VW_02_37469_3_EUR_26946__JV_FS_PR_EX_RATES_DATUM_COMP_">[5]Import!$B$243:$F$243</definedName>
    <definedName name="FS_F_VW_02_37469_3_EUR_359__JV_FS_PR_EX_RATES_DATUM_COMP_">[5]Import!$B$234:$F$234</definedName>
    <definedName name="FS_F_VW_02_37469_3_EUR_37525__JV_FS_PR_EX_RATES_DATUM_COMP_">[5]Import!$B$244:$F$244</definedName>
    <definedName name="FS_F_VW_02_37469_3_EUR_41464__JV_FS_PR_EX_RATES_DATUM_COMP_">[5]Import!$B$228:$F$228</definedName>
    <definedName name="FS_F_VW_02_37469_3_EUR_5083__JV_FS_PR_EX_RATES_DATUM_COMP_">[5]Import!$B$229:$F$229</definedName>
    <definedName name="FS_F_VW_02_37469_3_EUR_51506__JV_FS_PR_EX_RATES_DATUM_COMP_">[5]Import!$B$233:$F$233</definedName>
    <definedName name="FS_F_VW_02_37469_3_EUR_54824__JV_FS_PR_EX_RATES_DATUM_COMP_">[5]Import!$B$245:$F$245</definedName>
    <definedName name="FS_F_VW_02_37469_3_EUR_6231__JV_FS_PR_EX_RATES_DATUM_COMP_">[5]Import!$B$238:$F$238</definedName>
    <definedName name="FS_F_VW_02_37469_3_EUR_6238__JV_FS_PR_EX_RATES_DATUM_COMP_">[5]Import!$B$239:$F$239</definedName>
    <definedName name="FS_F_VW_02_37469_3_EUR_6270__JV_FS_PR_EX_RATES_DATUM_COMP_">[5]Import!$B$235:$F$235</definedName>
    <definedName name="FS_F_VW_02_37469_3_EUR_6820__JV_FS_PR_EX_RATES_DATUM_COMP_">[5]Import!$B$231:$F$231</definedName>
    <definedName name="FS_F_VW_02_37469_3_EUR_7767__JV_FS_PR_EX_RATES_DATUM_COMP_">[5]Import!$B$240:$F$240</definedName>
    <definedName name="FS_F_VW_02_37469_3_EUR_845__JV_FS_PR_EX_RATES_DATUM_COMP_">[5]Import!$B$237:$F$237</definedName>
    <definedName name="FS_F_VW_02_37469_4__FS_NEUTEILE_">[5]Import!$B$57:$D$57</definedName>
    <definedName name="FS_F_VW_02_37469_4__JV_FS_PRAESENTATIONEN_">[5]Import!$B$9:$AN$9</definedName>
    <definedName name="FS_F_VW_02_37469_4_12686_EUR__JV_FS_PR_EX_RATES_DATUM_REC_">[5]Import!$B$358:$F$358</definedName>
    <definedName name="FS_F_VW_02_37469_4_12686_USD__JV_FS_PR_EX_RATES_DATUM_REC_">[19]Import!$B$376:$F$376</definedName>
    <definedName name="FS_F_VW_02_37469_4_12686_VW__JV_FS_BIDDERS_">[5]Import!$B$461:$L$461</definedName>
    <definedName name="FS_F_VW_02_37469_4_13362_EUR__JV_FS_PR_EX_RATES_DATUM_REC_">[5]Import!$B$359:$F$359</definedName>
    <definedName name="FS_F_VW_02_37469_4_13362_MX__JV_FS_BIDDERS_">[5]Import!$B$458:$L$458</definedName>
    <definedName name="FS_F_VW_02_37469_4_13362_USD__JV_FS_PR_EX_RATES_DATUM_REC_">[19]Import!$B$378:$F$378</definedName>
    <definedName name="FS_F_VW_02_37469_4_17631_EUR__JV_FS_PR_EX_RATES_DATUM_REC_">[5]Import!$B$360:$F$360</definedName>
    <definedName name="FS_F_VW_02_37469_4_17631_JP__JV_FS_BIDDERS_">[5]Import!$B$450:$L$450</definedName>
    <definedName name="FS_F_VW_02_37469_4_17631_USD__JV_FS_PR_EX_RATES_DATUM_REC_">[19]Import!$B$380:$F$380</definedName>
    <definedName name="FS_F_VW_02_37469_4_190_BX__JV_FS_BIDDERS_">[5]Import!$B$454:$L$454</definedName>
    <definedName name="FS_F_VW_02_37469_4_190_EUR__JV_FS_PR_EX_RATES_DATUM_REC_">[5]Import!$B$347:$F$347</definedName>
    <definedName name="FS_F_VW_02_37469_4_190_USD__JV_FS_PR_EX_RATES_DATUM_REC_">[19]Import!$B$356:$F$356</definedName>
    <definedName name="FS_F_VW_02_37469_4_20505__JV_FS_ANGEBOTSUEBERSICHT_">[5]Import!$B$76:$D$76</definedName>
    <definedName name="FS_F_VW_02_37469_4_20505__JV_FS_AVG_PRICE_">[5]Import!$B$104:$F$104</definedName>
    <definedName name="FS_F_VW_02_37469_4_20505__JV_FS_BWERTSHEET_">[5]Import!$B$180:$AH$180</definedName>
    <definedName name="FS_F_VW_02_37469_4_20505__JV_FS_COMPARISON_">[5]Import!$B$140:$S$140</definedName>
    <definedName name="FS_F_VW_02_37469_4_20505__JV_FS_REC_LIEF_">[5]Import!$B$563:$P$563</definedName>
    <definedName name="FS_F_VW_02_37469_4_20505__JV_FS_RV_LTERM_PNACHLASS_">[5]Import!$B$160:$X$160</definedName>
    <definedName name="FS_F_VW_02_37469_4_20505_66__JV_FS_REC_">[5]Import!$B$535:$Q$535</definedName>
    <definedName name="FS_F_VW_02_37469_4_20505_EUR__JV_FS_PR_EX_RATES_DATUM_REC_">[5]Import!$B$361:$F$361</definedName>
    <definedName name="FS_F_VW_02_37469_4_20505_USD__JV_FS_PR_EX_RATES_DATUM_REC_">[19]Import!$B$382:$F$382</definedName>
    <definedName name="FS_F_VW_02_37469_4_20505_VW__JV_FS_BIDDERS_">[5]Import!$B$451:$L$451</definedName>
    <definedName name="FS_F_VW_02_37469_4_261__JV_FS_ANGEBOTSUEBERSICHT_">[5]Import!$B$78:$D$78</definedName>
    <definedName name="FS_F_VW_02_37469_4_261__JV_FS_AVG_PRICE_">[5]Import!$B$101:$F$101</definedName>
    <definedName name="FS_F_VW_02_37469_4_261__JV_FS_BWERTSHEET_">[5]Import!$B$178:$AH$178</definedName>
    <definedName name="FS_F_VW_02_37469_4_261__JV_FS_COMPARISON_">[5]Import!$B$138:$S$138</definedName>
    <definedName name="FS_F_VW_02_37469_4_261__JV_FS_REC_LIEF_">[5]Import!$B$561:$P$561</definedName>
    <definedName name="FS_F_VW_02_37469_4_261__JV_FS_RV_LTERM_PNACHLASS_">[5]Import!$B$158:$X$158</definedName>
    <definedName name="FS_F_VW_02_37469_4_261_66__JV_FS_REC_">[5]Import!$B$531:$Q$531</definedName>
    <definedName name="FS_F_VW_02_37469_4_261_EUR__JV_FS_PR_EX_RATES_DATUM_REC_">[5]Import!$B$348:$F$348</definedName>
    <definedName name="FS_F_VW_02_37469_4_261_USD__JV_FS_PR_EX_RATES_DATUM_REC_">[19]Import!$B$358:$F$358</definedName>
    <definedName name="FS_F_VW_02_37469_4_261_VW__JV_FS_BIDDERS_">[5]Import!$B$455:$L$455</definedName>
    <definedName name="FS_F_VW_02_37469_4_26946_66__JV_FS_REC_">[5]Import!$B$536:$Q$536</definedName>
    <definedName name="FS_F_VW_02_37469_4_26946_EUR__JV_FS_PR_EX_RATES_DATUM_REC_">[5]Import!$B$362:$F$362</definedName>
    <definedName name="FS_F_VW_02_37469_4_26946_USD__JV_FS_PR_EX_RATES_DATUM_REC_">[19]Import!$B$384:$F$384</definedName>
    <definedName name="FS_F_VW_02_37469_4_26946_VW__JV_FS_BIDDERS_">[5]Import!$B$466:$L$466</definedName>
    <definedName name="FS_F_VW_02_37469_4_359_EUR__JV_FS_PR_EX_RATES_DATUM_REC_">[5]Import!$B$349:$F$349</definedName>
    <definedName name="FS_F_VW_02_37469_4_359_SK__JV_FS_BIDDERS_">[5]Import!$B$449:$L$449</definedName>
    <definedName name="FS_F_VW_02_37469_4_359_USD__JV_FS_PR_EX_RATES_DATUM_REC_">[19]Import!$B$360:$F$360</definedName>
    <definedName name="FS_F_VW_02_37469_4_37525_EUR__JV_FS_PR_EX_RATES_DATUM_REC_">[5]Import!$B$363:$F$363</definedName>
    <definedName name="FS_F_VW_02_37469_4_37525_USD__JV_FS_PR_EX_RATES_DATUM_REC_">[19]Import!$B$386:$F$386</definedName>
    <definedName name="FS_F_VW_02_37469_4_37525_VW__JV_FS_BIDDERS_">[5]Import!$B$463:$L$463</definedName>
    <definedName name="FS_F_VW_02_37469_4_41464_BX__JV_FS_BIDDERS_">[5]Import!$B$465:$L$465</definedName>
    <definedName name="FS_F_VW_02_37469_4_41464_EUR__JV_FS_PR_EX_RATES_DATUM_REC_">[5]Import!$B$364:$F$364</definedName>
    <definedName name="FS_F_VW_02_37469_4_41464_USD__JV_FS_PR_EX_RATES_DATUM_REC_">[19]Import!$B$388:$F$388</definedName>
    <definedName name="FS_F_VW_02_37469_4_5083__JV_FS_ANGEBOTSUEBERSICHT_">[5]Import!$B$79:$D$79</definedName>
    <definedName name="FS_F_VW_02_37469_4_5083__JV_FS_AVG_PRICE_">[5]Import!$B$102:$F$102</definedName>
    <definedName name="FS_F_VW_02_37469_4_5083_66__JV_FS_REC_">[5]Import!$B$532:$Q$532</definedName>
    <definedName name="FS_F_VW_02_37469_4_5083_EUR__JV_FS_PR_EX_RATES_DATUM_REC_">[5]Import!$B$351:$F$351</definedName>
    <definedName name="FS_F_VW_02_37469_4_5083_IT__JV_FS_BIDDERS_">[5]Import!$B$460:$L$460</definedName>
    <definedName name="FS_F_VW_02_37469_4_5083_USD__JV_FS_PR_EX_RATES_DATUM_REC_">[19]Import!$B$364:$F$364</definedName>
    <definedName name="FS_F_VW_02_37469_4_51506_66__JV_FS_REC_">[5]Import!$B$537:$Q$537</definedName>
    <definedName name="FS_F_VW_02_37469_4_51506_EUR__JV_FS_PR_EX_RATES_DATUM_REC_">[5]Import!$B$365:$F$365</definedName>
    <definedName name="FS_F_VW_02_37469_4_51506_MX__JV_FS_BIDDERS_">[5]Import!$B$459:$L$459</definedName>
    <definedName name="FS_F_VW_02_37469_4_51506_USD__JV_FS_PR_EX_RATES_DATUM_REC_">[19]Import!$B$390:$F$390</definedName>
    <definedName name="FS_F_VW_02_37469_4_54824_66__JV_FS_REC_">[5]Import!$B$538:$Q$538</definedName>
    <definedName name="FS_F_VW_02_37469_4_54824_EUR__JV_FS_PR_EX_RATES_DATUM_REC_">[5]Import!$B$366:$F$366</definedName>
    <definedName name="FS_F_VW_02_37469_4_54824_USD__JV_FS_PR_EX_RATES_DATUM_REC_">[19]Import!$B$392:$F$392</definedName>
    <definedName name="FS_F_VW_02_37469_4_54824_VW__JV_FS_BIDDERS_">[5]Import!$B$464:$L$464</definedName>
    <definedName name="FS_F_VW_02_37469_4_6231__JV_FS_ANGEBOTSUEBERSICHT_">[5]Import!$B$77:$D$77</definedName>
    <definedName name="FS_F_VW_02_37469_4_6231__JV_FS_AVG_PRICE_">[5]Import!$B$103:$F$103</definedName>
    <definedName name="FS_F_VW_02_37469_4_6231__JV_FS_BWERTSHEET_">[5]Import!$B$179:$AH$179</definedName>
    <definedName name="FS_F_VW_02_37469_4_6231__JV_FS_COMPARISON_">[5]Import!$B$139:$S$139</definedName>
    <definedName name="FS_F_VW_02_37469_4_6231__JV_FS_REC_LIEF_">[5]Import!$B$562:$P$562</definedName>
    <definedName name="FS_F_VW_02_37469_4_6231__JV_FS_RV_LTERM_PNACHLASS_">[5]Import!$B$159:$X$159</definedName>
    <definedName name="FS_F_VW_02_37469_4_6231_66__JV_FS_REC_">[5]Import!$B$533:$Q$533</definedName>
    <definedName name="FS_F_VW_02_37469_4_6231_EUR__JV_FS_PR_EX_RATES_DATUM_REC_">[5]Import!$B$352:$F$352</definedName>
    <definedName name="FS_F_VW_02_37469_4_6231_USD__JV_FS_PR_EX_RATES_DATUM_REC_">[5]Import!$B$353:$F$353</definedName>
    <definedName name="FS_F_VW_02_37469_4_6231_VW__JV_FS_BIDDERS_">[5]Import!$B$453:$L$453</definedName>
    <definedName name="FS_F_VW_02_37469_4_6238_EUR__JV_FS_PR_EX_RATES_DATUM_REC_">[5]Import!$B$354:$F$354</definedName>
    <definedName name="FS_F_VW_02_37469_4_6238_USD__JV_FS_PR_EX_RATES_DATUM_REC_">[19]Import!$B$368:$F$368</definedName>
    <definedName name="FS_F_VW_02_37469_4_6238_VW__JV_FS_BIDDERS_">[5]Import!$B$456:$L$456</definedName>
    <definedName name="FS_F_VW_02_37469_4_6270_66__JV_FS_REC_">[5]Import!$B$534:$Q$534</definedName>
    <definedName name="FS_F_VW_02_37469_4_6270_EUR__JV_FS_PR_EX_RATES_DATUM_REC_">[5]Import!$B$355:$F$355</definedName>
    <definedName name="FS_F_VW_02_37469_4_6270_SK__JV_FS_BIDDERS_">[5]Import!$B$462:$L$462</definedName>
    <definedName name="FS_F_VW_02_37469_4_6270_USD__JV_FS_PR_EX_RATES_DATUM_REC_">[19]Import!$B$370:$F$370</definedName>
    <definedName name="FS_F_VW_02_37469_4_66__JV_FS_BEDARFE_">[5]Import!$B$47:$E$47</definedName>
    <definedName name="FS_F_VW_02_37469_4_66_20505__JV_FS_BEDARFE_PREISE_QUOTE_">[5]Import!$B$33:$L$33</definedName>
    <definedName name="FS_F_VW_02_37469_4_66_261__JV_FS_BEDARFE_PREISE_QUOTE_">[5]Import!$B$31:$L$31</definedName>
    <definedName name="FS_F_VW_02_37469_4_66_6231__JV_FS_BEDARFE_PREISE_QUOTE_">[5]Import!$B$32:$L$32</definedName>
    <definedName name="FS_F_VW_02_37469_4_6820_EUR__JV_FS_PR_EX_RATES_DATUM_REC_">[5]Import!$B$356:$F$356</definedName>
    <definedName name="FS_F_VW_02_37469_4_6820_MX__JV_FS_BIDDERS_">[5]Import!$B$452:$L$452</definedName>
    <definedName name="FS_F_VW_02_37469_4_6820_USD__JV_FS_PR_EX_RATES_DATUM_REC_">[19]Import!$B$372:$F$372</definedName>
    <definedName name="FS_F_VW_02_37469_4_7767_EUR__JV_FS_PR_EX_RATES_DATUM_REC_">[5]Import!$B$357:$F$357</definedName>
    <definedName name="FS_F_VW_02_37469_4_7767_USD__JV_FS_PR_EX_RATES_DATUM_REC_">[19]Import!$B$374:$F$374</definedName>
    <definedName name="FS_F_VW_02_37469_4_7767_VW__JV_FS_BIDDERS_">[5]Import!$B$448:$L$448</definedName>
    <definedName name="FS_F_VW_02_37469_4_845_EUR__JV_FS_PR_EX_RATES_DATUM_REC_">[5]Import!$B$350:$F$350</definedName>
    <definedName name="FS_F_VW_02_37469_4_845_USD__JV_FS_PR_EX_RATES_DATUM_REC_">[19]Import!$B$362:$F$362</definedName>
    <definedName name="FS_F_VW_02_37469_4_845_VW__JV_FS_BIDDERS_">[5]Import!$B$457:$L$457</definedName>
    <definedName name="FS_F_VW_02_37469_4_EUR_12686__JV_FS_PR_EX_RATES_DATUM_COMP_">[5]Import!$B$261:$F$261</definedName>
    <definedName name="FS_F_VW_02_37469_4_EUR_13362__JV_FS_PR_EX_RATES_DATUM_COMP_">[5]Import!$B$251:$F$251</definedName>
    <definedName name="FS_F_VW_02_37469_4_EUR_17631__JV_FS_PR_EX_RATES_DATUM_COMP_">[5]Import!$B$249:$F$249</definedName>
    <definedName name="FS_F_VW_02_37469_4_EUR_190__JV_FS_PR_EX_RATES_DATUM_COMP_">[5]Import!$B$246:$F$246</definedName>
    <definedName name="FS_F_VW_02_37469_4_EUR_20505__JV_FS_PR_EX_RATES_DATUM_COMP_">[5]Import!$B$262:$F$262</definedName>
    <definedName name="FS_F_VW_02_37469_4_EUR_261__JV_FS_PR_EX_RATES_DATUM_COMP_">[5]Import!$B$255:$F$255</definedName>
    <definedName name="FS_F_VW_02_37469_4_EUR_26946__JV_FS_PR_EX_RATES_DATUM_COMP_">[5]Import!$B$263:$F$263</definedName>
    <definedName name="FS_F_VW_02_37469_4_EUR_359__JV_FS_PR_EX_RATES_DATUM_COMP_">[5]Import!$B$253:$F$253</definedName>
    <definedName name="FS_F_VW_02_37469_4_EUR_37525__JV_FS_PR_EX_RATES_DATUM_COMP_">[5]Import!$B$264:$F$264</definedName>
    <definedName name="FS_F_VW_02_37469_4_EUR_41464__JV_FS_PR_EX_RATES_DATUM_COMP_">[5]Import!$B$247:$F$247</definedName>
    <definedName name="FS_F_VW_02_37469_4_EUR_5083__JV_FS_PR_EX_RATES_DATUM_COMP_">[5]Import!$B$248:$F$248</definedName>
    <definedName name="FS_F_VW_02_37469_4_EUR_51506__JV_FS_PR_EX_RATES_DATUM_COMP_">[5]Import!$B$252:$F$252</definedName>
    <definedName name="FS_F_VW_02_37469_4_EUR_54824__JV_FS_PR_EX_RATES_DATUM_COMP_">[5]Import!$B$265:$F$265</definedName>
    <definedName name="FS_F_VW_02_37469_4_EUR_6231__JV_FS_PR_EX_RATES_DATUM_COMP_">[5]Import!$B$257:$F$257</definedName>
    <definedName name="FS_F_VW_02_37469_4_EUR_6238__JV_FS_PR_EX_RATES_DATUM_COMP_">[5]Import!$B$259:$F$259</definedName>
    <definedName name="FS_F_VW_02_37469_4_EUR_6270__JV_FS_PR_EX_RATES_DATUM_COMP_">[5]Import!$B$254:$F$254</definedName>
    <definedName name="FS_F_VW_02_37469_4_EUR_6820__JV_FS_PR_EX_RATES_DATUM_COMP_">[5]Import!$B$250:$F$250</definedName>
    <definedName name="FS_F_VW_02_37469_4_EUR_7767__JV_FS_PR_EX_RATES_DATUM_COMP_">[5]Import!$B$260:$F$260</definedName>
    <definedName name="FS_F_VW_02_37469_4_EUR_845__JV_FS_PR_EX_RATES_DATUM_COMP_">[5]Import!$B$256:$F$256</definedName>
    <definedName name="FS_F_VW_02_37469_4_USD_12686__JV_FS_PR_EX_RATES_DATUM_COMP_">[19]Import!$B$265:$F$265</definedName>
    <definedName name="FS_F_VW_02_37469_4_USD_13362__JV_FS_PR_EX_RATES_DATUM_COMP_">[19]Import!$B$247:$F$247</definedName>
    <definedName name="FS_F_VW_02_37469_4_USD_17631__JV_FS_PR_EX_RATES_DATUM_COMP_">[19]Import!$B$243:$F$243</definedName>
    <definedName name="FS_F_VW_02_37469_4_USD_190__JV_FS_PR_EX_RATES_DATUM_COMP_">[19]Import!$B$237:$F$237</definedName>
    <definedName name="FS_F_VW_02_37469_4_USD_20505__JV_FS_PR_EX_RATES_DATUM_COMP_">[19]Import!$B$267:$F$267</definedName>
    <definedName name="FS_F_VW_02_37469_4_USD_261__JV_FS_PR_EX_RATES_DATUM_COMP_">[19]Import!$B$255:$F$255</definedName>
    <definedName name="FS_F_VW_02_37469_4_USD_26946__JV_FS_PR_EX_RATES_DATUM_COMP_">[19]Import!$B$269:$F$269</definedName>
    <definedName name="FS_F_VW_02_37469_4_USD_359__JV_FS_PR_EX_RATES_DATUM_COMP_">[19]Import!$B$251:$F$251</definedName>
    <definedName name="FS_F_VW_02_37469_4_USD_37525__JV_FS_PR_EX_RATES_DATUM_COMP_">[19]Import!$B$271:$F$271</definedName>
    <definedName name="FS_F_VW_02_37469_4_USD_41464__JV_FS_PR_EX_RATES_DATUM_COMP_">[19]Import!$B$239:$F$239</definedName>
    <definedName name="FS_F_VW_02_37469_4_USD_5083__JV_FS_PR_EX_RATES_DATUM_COMP_">[19]Import!$B$241:$F$241</definedName>
    <definedName name="FS_F_VW_02_37469_4_USD_51506__JV_FS_PR_EX_RATES_DATUM_COMP_">[19]Import!$B$249:$F$249</definedName>
    <definedName name="FS_F_VW_02_37469_4_USD_54824__JV_FS_PR_EX_RATES_DATUM_COMP_">[19]Import!$B$273:$F$273</definedName>
    <definedName name="FS_F_VW_02_37469_4_USD_6231__JV_FS_PR_EX_RATES_DATUM_COMP_">[5]Import!$B$258:$F$258</definedName>
    <definedName name="FS_F_VW_02_37469_4_USD_6238__JV_FS_PR_EX_RATES_DATUM_COMP_">[19]Import!$B$261:$F$261</definedName>
    <definedName name="FS_F_VW_02_37469_4_USD_6270__JV_FS_PR_EX_RATES_DATUM_COMP_">[19]Import!$B$253:$F$253</definedName>
    <definedName name="FS_F_VW_02_37469_4_USD_6820__JV_FS_PR_EX_RATES_DATUM_COMP_">[19]Import!$B$245:$F$245</definedName>
    <definedName name="FS_F_VW_02_37469_4_USD_7767__JV_FS_PR_EX_RATES_DATUM_COMP_">[19]Import!$B$263:$F$263</definedName>
    <definedName name="FS_F_VW_02_37469_4_USD_845__JV_FS_PR_EX_RATES_DATUM_COMP_">[19]Import!$B$257:$F$257</definedName>
    <definedName name="FS_F_VW_02_37469_5__FS_NEUTEILE_">[5]Import!$B$58:$D$58</definedName>
    <definedName name="FS_F_VW_02_37469_5__JV_FS_PRAESENTATIONEN_">[5]Import!$B$10:$AN$10</definedName>
    <definedName name="FS_F_VW_02_37469_5_11__JV_FS_BEDARFE_">[5]Import!$B$48:$E$48</definedName>
    <definedName name="FS_F_VW_02_37469_5_11_20505__JV_FS_BEDARFE_PREISE_QUOTE_">[5]Import!$B$36:$L$36</definedName>
    <definedName name="FS_F_VW_02_37469_5_11_261__JV_FS_BEDARFE_PREISE_QUOTE_">[5]Import!$B$34:$L$34</definedName>
    <definedName name="FS_F_VW_02_37469_5_11_6231__JV_FS_BEDARFE_PREISE_QUOTE_">[5]Import!$B$35:$L$35</definedName>
    <definedName name="FS_F_VW_02_37469_5_12686_EUR__JV_FS_PR_EX_RATES_DATUM_REC_">[5]Import!$B$377:$F$377</definedName>
    <definedName name="FS_F_VW_02_37469_5_12686_VW__JV_FS_BIDDERS_">[5]Import!$B$480:$L$480</definedName>
    <definedName name="FS_F_VW_02_37469_5_13362_EUR__JV_FS_PR_EX_RATES_DATUM_REC_">[5]Import!$B$378:$F$378</definedName>
    <definedName name="FS_F_VW_02_37469_5_13362_MX__JV_FS_BIDDERS_">[5]Import!$B$477:$L$477</definedName>
    <definedName name="FS_F_VW_02_37469_5_17631_EUR__JV_FS_PR_EX_RATES_DATUM_REC_">[5]Import!$B$379:$F$379</definedName>
    <definedName name="FS_F_VW_02_37469_5_17631_JP__JV_FS_BIDDERS_">[5]Import!$B$469:$L$469</definedName>
    <definedName name="FS_F_VW_02_37469_5_190_BX__JV_FS_BIDDERS_">[5]Import!$B$473:$L$473</definedName>
    <definedName name="FS_F_VW_02_37469_5_190_EUR__JV_FS_PR_EX_RATES_DATUM_REC_">[5]Import!$B$367:$F$367</definedName>
    <definedName name="FS_F_VW_02_37469_5_20505__JV_FS_ANGEBOTSUEBERSICHT_">[5]Import!$B$80:$D$80</definedName>
    <definedName name="FS_F_VW_02_37469_5_20505__JV_FS_AVG_PRICE_">[5]Import!$B$108:$F$108</definedName>
    <definedName name="FS_F_VW_02_37469_5_20505__JV_FS_BWERTSHEET_">[5]Import!$B$183:$AH$183</definedName>
    <definedName name="FS_F_VW_02_37469_5_20505__JV_FS_COMPARISON_">[5]Import!$B$143:$S$143</definedName>
    <definedName name="FS_F_VW_02_37469_5_20505__JV_FS_REC_LIEF_">[5]Import!$B$566:$P$566</definedName>
    <definedName name="FS_F_VW_02_37469_5_20505__JV_FS_RV_LTERM_PNACHLASS_">[5]Import!$B$163:$X$163</definedName>
    <definedName name="FS_F_VW_02_37469_5_20505_11__JV_FS_REC_">[5]Import!$B$543:$Q$543</definedName>
    <definedName name="FS_F_VW_02_37469_5_20505_EUR__JV_FS_PR_EX_RATES_DATUM_REC_">[5]Import!$B$380:$F$380</definedName>
    <definedName name="FS_F_VW_02_37469_5_20505_VW__JV_FS_BIDDERS_">[5]Import!$B$470:$L$470</definedName>
    <definedName name="FS_F_VW_02_37469_5_261__JV_FS_ANGEBOTSUEBERSICHT_">[5]Import!$B$82:$D$82</definedName>
    <definedName name="FS_F_VW_02_37469_5_261__JV_FS_AVG_PRICE_">[5]Import!$B$105:$F$105</definedName>
    <definedName name="FS_F_VW_02_37469_5_261__JV_FS_BWERTSHEET_">[5]Import!$B$181:$AH$181</definedName>
    <definedName name="FS_F_VW_02_37469_5_261__JV_FS_COMPARISON_">[5]Import!$B$141:$S$141</definedName>
    <definedName name="FS_F_VW_02_37469_5_261__JV_FS_REC_LIEF_">[5]Import!$B$564:$P$564</definedName>
    <definedName name="FS_F_VW_02_37469_5_261__JV_FS_RV_LTERM_PNACHLASS_">[5]Import!$B$161:$X$161</definedName>
    <definedName name="FS_F_VW_02_37469_5_261_11__JV_FS_REC_">[5]Import!$B$539:$Q$539</definedName>
    <definedName name="FS_F_VW_02_37469_5_261_EUR__JV_FS_PR_EX_RATES_DATUM_REC_">[5]Import!$B$368:$F$368</definedName>
    <definedName name="FS_F_VW_02_37469_5_261_VW__JV_FS_BIDDERS_">[5]Import!$B$474:$L$474</definedName>
    <definedName name="FS_F_VW_02_37469_5_26946_11__JV_FS_REC_">[5]Import!$B$544:$Q$544</definedName>
    <definedName name="FS_F_VW_02_37469_5_26946_EUR__JV_FS_PR_EX_RATES_DATUM_REC_">[5]Import!$B$381:$F$381</definedName>
    <definedName name="FS_F_VW_02_37469_5_26946_VW__JV_FS_BIDDERS_">[5]Import!$B$485:$L$485</definedName>
    <definedName name="FS_F_VW_02_37469_5_359_EUR__JV_FS_PR_EX_RATES_DATUM_REC_">[5]Import!$B$369:$F$369</definedName>
    <definedName name="FS_F_VW_02_37469_5_359_SK__JV_FS_BIDDERS_">[5]Import!$B$468:$L$468</definedName>
    <definedName name="FS_F_VW_02_37469_5_37525_EUR__JV_FS_PR_EX_RATES_DATUM_REC_">[5]Import!$B$382:$F$382</definedName>
    <definedName name="FS_F_VW_02_37469_5_37525_VW__JV_FS_BIDDERS_">[5]Import!$B$482:$L$482</definedName>
    <definedName name="FS_F_VW_02_37469_5_41464_BX__JV_FS_BIDDERS_">[5]Import!$B$484:$L$484</definedName>
    <definedName name="FS_F_VW_02_37469_5_41464_EUR__JV_FS_PR_EX_RATES_DATUM_REC_">[5]Import!$B$383:$F$383</definedName>
    <definedName name="FS_F_VW_02_37469_5_5083__JV_FS_ANGEBOTSUEBERSICHT_">[5]Import!$B$83:$D$83</definedName>
    <definedName name="FS_F_VW_02_37469_5_5083__JV_FS_AVG_PRICE_">[5]Import!$B$106:$F$106</definedName>
    <definedName name="FS_F_VW_02_37469_5_5083_11__JV_FS_REC_">[5]Import!$B$540:$Q$540</definedName>
    <definedName name="FS_F_VW_02_37469_5_5083_EUR__JV_FS_PR_EX_RATES_DATUM_REC_">[5]Import!$B$371:$F$371</definedName>
    <definedName name="FS_F_VW_02_37469_5_5083_IT__JV_FS_BIDDERS_">[5]Import!$B$479:$L$479</definedName>
    <definedName name="FS_F_VW_02_37469_5_51506_11__JV_FS_REC_">[5]Import!$B$545:$Q$545</definedName>
    <definedName name="FS_F_VW_02_37469_5_51506_EUR__JV_FS_PR_EX_RATES_DATUM_REC_">[5]Import!$B$384:$F$384</definedName>
    <definedName name="FS_F_VW_02_37469_5_51506_MX__JV_FS_BIDDERS_">[5]Import!$B$478:$L$478</definedName>
    <definedName name="FS_F_VW_02_37469_5_54824_11__JV_FS_REC_">[5]Import!$B$546:$Q$546</definedName>
    <definedName name="FS_F_VW_02_37469_5_54824_EUR__JV_FS_PR_EX_RATES_DATUM_REC_">[5]Import!$B$385:$F$385</definedName>
    <definedName name="FS_F_VW_02_37469_5_54824_VW__JV_FS_BIDDERS_">[5]Import!$B$483:$L$483</definedName>
    <definedName name="FS_F_VW_02_37469_5_6231__JV_FS_ANGEBOTSUEBERSICHT_">[5]Import!$B$81:$D$81</definedName>
    <definedName name="FS_F_VW_02_37469_5_6231__JV_FS_AVG_PRICE_">[5]Import!$B$107:$F$107</definedName>
    <definedName name="FS_F_VW_02_37469_5_6231__JV_FS_BWERTSHEET_">[5]Import!$B$182:$AH$182</definedName>
    <definedName name="FS_F_VW_02_37469_5_6231__JV_FS_COMPARISON_">[5]Import!$B$142:$S$142</definedName>
    <definedName name="FS_F_VW_02_37469_5_6231__JV_FS_REC_LIEF_">[5]Import!$B$565:$P$565</definedName>
    <definedName name="FS_F_VW_02_37469_5_6231__JV_FS_RV_LTERM_PNACHLASS_">[5]Import!$B$162:$X$162</definedName>
    <definedName name="FS_F_VW_02_37469_5_6231_11__JV_FS_REC_">[5]Import!$B$541:$Q$541</definedName>
    <definedName name="FS_F_VW_02_37469_5_6231_EUR__JV_FS_PR_EX_RATES_DATUM_REC_">[5]Import!$B$372:$F$372</definedName>
    <definedName name="FS_F_VW_02_37469_5_6231_VW__JV_FS_BIDDERS_">[5]Import!$B$472:$L$472</definedName>
    <definedName name="FS_F_VW_02_37469_5_6238_EUR__JV_FS_PR_EX_RATES_DATUM_REC_">[5]Import!$B$373:$F$373</definedName>
    <definedName name="FS_F_VW_02_37469_5_6238_VW__JV_FS_BIDDERS_">[5]Import!$B$475:$L$475</definedName>
    <definedName name="FS_F_VW_02_37469_5_6270_11__JV_FS_REC_">[5]Import!$B$542:$Q$542</definedName>
    <definedName name="FS_F_VW_02_37469_5_6270_EUR__JV_FS_PR_EX_RATES_DATUM_REC_">[5]Import!$B$374:$F$374</definedName>
    <definedName name="FS_F_VW_02_37469_5_6270_SK__JV_FS_BIDDERS_">[5]Import!$B$481:$L$481</definedName>
    <definedName name="FS_F_VW_02_37469_5_6820_EUR__JV_FS_PR_EX_RATES_DATUM_REC_">[5]Import!$B$375:$F$375</definedName>
    <definedName name="FS_F_VW_02_37469_5_6820_MX__JV_FS_BIDDERS_">[5]Import!$B$471:$L$471</definedName>
    <definedName name="FS_F_VW_02_37469_5_7767_EUR__JV_FS_PR_EX_RATES_DATUM_REC_">[5]Import!$B$376:$F$376</definedName>
    <definedName name="FS_F_VW_02_37469_5_7767_VW__JV_FS_BIDDERS_">[5]Import!$B$467:$L$467</definedName>
    <definedName name="FS_F_VW_02_37469_5_845_EUR__JV_FS_PR_EX_RATES_DATUM_REC_">[5]Import!$B$370:$F$370</definedName>
    <definedName name="FS_F_VW_02_37469_5_845_VW__JV_FS_BIDDERS_">[5]Import!$B$476:$L$476</definedName>
    <definedName name="FS_F_VW_02_37469_5_EUR_12686__JV_FS_PR_EX_RATES_DATUM_COMP_">[5]Import!$B$280:$F$280</definedName>
    <definedName name="FS_F_VW_02_37469_5_EUR_13362__JV_FS_PR_EX_RATES_DATUM_COMP_">[5]Import!$B$271:$F$271</definedName>
    <definedName name="FS_F_VW_02_37469_5_EUR_17631__JV_FS_PR_EX_RATES_DATUM_COMP_">[5]Import!$B$269:$F$269</definedName>
    <definedName name="FS_F_VW_02_37469_5_EUR_190__JV_FS_PR_EX_RATES_DATUM_COMP_">[5]Import!$B$266:$F$266</definedName>
    <definedName name="FS_F_VW_02_37469_5_EUR_20505__JV_FS_PR_EX_RATES_DATUM_COMP_">[5]Import!$B$281:$F$281</definedName>
    <definedName name="FS_F_VW_02_37469_5_EUR_261__JV_FS_PR_EX_RATES_DATUM_COMP_">[5]Import!$B$275:$F$275</definedName>
    <definedName name="FS_F_VW_02_37469_5_EUR_26946__JV_FS_PR_EX_RATES_DATUM_COMP_">[5]Import!$B$282:$F$282</definedName>
    <definedName name="FS_F_VW_02_37469_5_EUR_359__JV_FS_PR_EX_RATES_DATUM_COMP_">[5]Import!$B$273:$F$273</definedName>
    <definedName name="FS_F_VW_02_37469_5_EUR_37525__JV_FS_PR_EX_RATES_DATUM_COMP_">[5]Import!$B$283:$F$283</definedName>
    <definedName name="FS_F_VW_02_37469_5_EUR_41464__JV_FS_PR_EX_RATES_DATUM_COMP_">[5]Import!$B$267:$F$267</definedName>
    <definedName name="FS_F_VW_02_37469_5_EUR_5083__JV_FS_PR_EX_RATES_DATUM_COMP_">[5]Import!$B$268:$F$268</definedName>
    <definedName name="FS_F_VW_02_37469_5_EUR_51506__JV_FS_PR_EX_RATES_DATUM_COMP_">[5]Import!$B$272:$F$272</definedName>
    <definedName name="FS_F_VW_02_37469_5_EUR_54824__JV_FS_PR_EX_RATES_DATUM_COMP_">[5]Import!$B$284:$F$284</definedName>
    <definedName name="FS_F_VW_02_37469_5_EUR_6231__JV_FS_PR_EX_RATES_DATUM_COMP_">[5]Import!$B$277:$F$277</definedName>
    <definedName name="FS_F_VW_02_37469_5_EUR_6238__JV_FS_PR_EX_RATES_DATUM_COMP_">[5]Import!$B$278:$F$278</definedName>
    <definedName name="FS_F_VW_02_37469_5_EUR_6270__JV_FS_PR_EX_RATES_DATUM_COMP_">[5]Import!$B$274:$F$274</definedName>
    <definedName name="FS_F_VW_02_37469_5_EUR_6820__JV_FS_PR_EX_RATES_DATUM_COMP_">[5]Import!$B$270:$F$270</definedName>
    <definedName name="FS_F_VW_02_37469_5_EUR_7767__JV_FS_PR_EX_RATES_DATUM_COMP_">[5]Import!$B$279:$F$279</definedName>
    <definedName name="FS_F_VW_02_37469_5_EUR_845__JV_FS_PR_EX_RATES_DATUM_COMP_">[5]Import!$B$276:$F$276</definedName>
    <definedName name="FS_NEUTEILE.FS_NR">[5]Import!$B$52:$B$58</definedName>
    <definedName name="FS_NEUTEILE.FS_POSITION">[5]Import!$C$52:$C$58</definedName>
    <definedName name="FS_NEUTEILE.VERSION">[5]Import!$D$52:$D$58</definedName>
    <definedName name="Function" localSheetId="3">#REF!</definedName>
    <definedName name="GG" localSheetId="3">#REF!</definedName>
    <definedName name="hh" localSheetId="3">#REF!</definedName>
    <definedName name="II" localSheetId="3">#REF!</definedName>
    <definedName name="INDEX" localSheetId="3">#REF!</definedName>
    <definedName name="Individual" localSheetId="3">#REF!</definedName>
    <definedName name="ITL" localSheetId="3">#REF!</definedName>
    <definedName name="JIN" localSheetId="3">#REF!</definedName>
    <definedName name="JKL" localSheetId="3">#REF!</definedName>
    <definedName name="JV_FS_ANGEBOTSUEBERSICHT.FS_POSITION">[5]Import!$B$62:$B$83</definedName>
    <definedName name="JV_FS_ANGEBOTSUEBERSICHT.LIEF_ID">[5]Import!$C$62:$C$83</definedName>
    <definedName name="JV_FS_ANGEBOTSUEBERSICHT.NAME">[5]Import!$D$62:$D$83</definedName>
    <definedName name="JV_FS_AVG_PRICE.DM_AVG_APREIS">[5]Import!$D$87:$D$108</definedName>
    <definedName name="JV_FS_AVG_PRICE.DM_AVG_BPREIS">[5]Import!$E$87:$E$108</definedName>
    <definedName name="JV_FS_AVG_PRICE.FS_POSITION">[5]Import!$B$87:$B$108</definedName>
    <definedName name="JV_FS_AVG_PRICE.LIEF_ID">[5]Import!$C$87:$C$108</definedName>
    <definedName name="JV_FS_AVG_PRICE.LPT_ID">[5]Import!$F$87:$F$108</definedName>
    <definedName name="JV_FS_BAUSTUFE_ANGEBOTE_WAE.DM_TEILEPREIS">[5]Import!$E$112:$E$113</definedName>
    <definedName name="JV_FS_BAUSTUFE_ANGEBOTE_WAE.DM_WERKZEUGKOSTEN">[5]Import!$D$112:$D$113</definedName>
    <definedName name="JV_FS_BAUSTUFE_ANGEBOTE_WAE.FS_POSITION">[5]Import!$B$112:$B$113</definedName>
    <definedName name="JV_FS_BAUSTUFE_ANGEBOTE_WAE.STUFE">[5]Import!$C$112:$C$113</definedName>
    <definedName name="JV_FS_BEDARFE.BEDARF">[5]Import!$E$40:$E$48</definedName>
    <definedName name="JV_FS_BEDARFE.FS_POSITION">[5]Import!$B$40:$B$48</definedName>
    <definedName name="JV_FS_BEDARFE.WERK_ID">[5]Import!$C$40:$C$48</definedName>
    <definedName name="JV_FS_BEDARFE.WERKSNAME">[5]Import!$D$40:$D$48</definedName>
    <definedName name="JV_FS_BEDARFE_PREISE_QUOTE.BEDARF">[5]Import!$G$14:$G$36</definedName>
    <definedName name="JV_FS_BEDARFE_PREISE_QUOTE.DM_APREIS">[5]Import!$E$14:$E$36</definedName>
    <definedName name="JV_FS_BEDARFE_PREISE_QUOTE.DM_BPREIS">[5]Import!$F$14:$F$36</definedName>
    <definedName name="JV_FS_BEDARFE_PREISE_QUOTE.FS_POSITION">[5]Import!$B$14:$B$36</definedName>
    <definedName name="JV_FS_BEDARFE_PREISE_QUOTE.LIEF_ID">[5]Import!$D$14:$D$36</definedName>
    <definedName name="JV_FS_BEDARFE_PREISE_QUOTE.LPT_ID">[5]Import!$L$14:$L$36</definedName>
    <definedName name="JV_FS_BEDARFE_PREISE_QUOTE.PRODSTANDORT">[5]Import!$J$14:$J$36</definedName>
    <definedName name="JV_FS_BEDARFE_PREISE_QUOTE.QUOTE_PROZENT">[5]Import!$K$14:$K$36</definedName>
    <definedName name="JV_FS_BEDARFE_PREISE_QUOTE.SOP_DATUM">[5]Import!$I$14:$I$36</definedName>
    <definedName name="JV_FS_BEDARFE_PREISE_QUOTE.WERK_ID">[5]Import!$C$14:$C$36</definedName>
    <definedName name="JV_FS_BEDARFE_PREISE_QUOTE.WERKSNAME">[5]Import!$H$14:$H$36</definedName>
    <definedName name="JV_FS_BIDDERS.DECLINED">[18]Import!$K$389:$K$485</definedName>
    <definedName name="JV_FS_BIDDERS.FS_POSITION">[5]Import!$B$389:$B$485</definedName>
    <definedName name="JV_FS_BIDDERS.ID">[5]Import!$I$389:$I$485</definedName>
    <definedName name="JV_FS_BIDDERS.LIEF_ID">[5]Import!$C$389:$C$485</definedName>
    <definedName name="JV_FS_BIDDERS.LIEFNAME">[18]Import!$D$389:$D$485</definedName>
    <definedName name="JV_FS_BIDDERS.LND_KB_LAND">[18]Import!$E$389:$E$485</definedName>
    <definedName name="JV_FS_BIDDERS.NAME">[5]Import!$H$389:$H$485</definedName>
    <definedName name="JV_FS_BIDDERS.NO_SUPPLIER">[18]Import!$L$389:$L$485</definedName>
    <definedName name="JV_FS_BIDDERS.OFFER_STATUS_ID">[5]Import!$F$389:$F$485</definedName>
    <definedName name="JV_FS_BIDDERS.QUOTED">[18]Import!$J$389:$J$485</definedName>
    <definedName name="JV_FS_BIDDERS.STATUS">[5]Import!$G$389:$G$485</definedName>
    <definedName name="JV_FS_BWERTSHEET.AVG_APREIS0">[5]Import!$H$167:$H$183</definedName>
    <definedName name="JV_FS_BWERTSHEET.BARWERT">[5]Import!$W$167:$W$183</definedName>
    <definedName name="JV_FS_BWERTSHEET.DM_AVG_PROTOPREIS">[5]Import!$L$167:$L$183</definedName>
    <definedName name="JV_FS_BWERTSHEET.ENTWICKLUNGSKOSTEN">[5]Import!$AH$167:$AH$183</definedName>
    <definedName name="JV_FS_BWERTSHEET.FS_POSITION">[5]Import!$B$167:$B$183</definedName>
    <definedName name="JV_FS_BWERTSHEET.FT_APREIS">[5]Import!$F$167:$F$183</definedName>
    <definedName name="JV_FS_BWERTSHEET.FT_BPREIS">[5]Import!$G$167:$G$183</definedName>
    <definedName name="JV_FS_BWERTSHEET.INVEST">[5]Import!$M$167:$M$183</definedName>
    <definedName name="JV_FS_BWERTSHEET.INVEST_SAVING">[5]Import!$X$167:$X$183</definedName>
    <definedName name="JV_FS_BWERTSHEET.INVEST_TARGET">[5]Import!$K$167:$K$183</definedName>
    <definedName name="JV_FS_BWERTSHEET.INVEST_WKZ">[5]Import!$N$167:$N$183</definedName>
    <definedName name="JV_FS_BWERTSHEET.LIEF_ID">[5]Import!$C$167:$C$183</definedName>
    <definedName name="JV_FS_BWERTSHEET.LOG_KOST">[5]Import!$I$167:$I$183</definedName>
    <definedName name="JV_FS_BWERTSHEET.NAME">[5]Import!$E$167:$E$183</definedName>
    <definedName name="JV_FS_BWERTSHEET.REDUCTION_1">[5]Import!$O$167:$O$183</definedName>
    <definedName name="JV_FS_BWERTSHEET.REDUCTION_2">[5]Import!$P$167:$P$183</definedName>
    <definedName name="JV_FS_BWERTSHEET.REDUCTION_3">[5]Import!$Q$167:$Q$183</definedName>
    <definedName name="JV_FS_BWERTSHEET.REDUCTION_4">[5]Import!$R$167:$R$183</definedName>
    <definedName name="JV_FS_BWERTSHEET.REDUCTION_5">[5]Import!$S$167:$S$183</definedName>
    <definedName name="JV_FS_BWERTSHEET.REDUCTION_6">[5]Import!$T$167:$T$183</definedName>
    <definedName name="JV_FS_BWERTSHEET.REDUCTION_7">[5]Import!$U$167:$U$183</definedName>
    <definedName name="JV_FS_BWERTSHEET.REDUCTION_8">[5]Import!$V$167:$V$183</definedName>
    <definedName name="JV_FS_BWERTSHEET.SAVING_OVER_LIFE">[5]Import!$AG$167:$AG$183</definedName>
    <definedName name="JV_FS_BWERTSHEET.SAVING_PA0">[5]Import!$Y$167:$Y$183</definedName>
    <definedName name="JV_FS_BWERTSHEET.SAVING_PA1">[5]Import!$Z$167:$Z$183</definedName>
    <definedName name="JV_FS_BWERTSHEET.SAVING_PA2">[5]Import!$AA$167:$AA$183</definedName>
    <definedName name="JV_FS_BWERTSHEET.SAVING_PA3">[5]Import!$AB$167:$AB$183</definedName>
    <definedName name="JV_FS_BWERTSHEET.SAVING_PA4">[5]Import!$AC$167:$AC$183</definedName>
    <definedName name="JV_FS_BWERTSHEET.SAVING_PA5">[5]Import!$AD$167:$AD$183</definedName>
    <definedName name="JV_FS_BWERTSHEET.SAVING_PA6">[5]Import!$AE$167:$AE$183</definedName>
    <definedName name="JV_FS_BWERTSHEET.SAVING_PA7">[5]Import!$AF$167:$AF$183</definedName>
    <definedName name="JV_FS_BWERTSHEET.SOP_BASIS">[5]Import!$D$167:$D$183</definedName>
    <definedName name="JV_FS_BWERTSHEET.ZOLL">[5]Import!$J$167:$J$183</definedName>
    <definedName name="JV_FS_COMPARISON.BEARB_GEWICHT">[5]Import!$J$127:$J$143</definedName>
    <definedName name="JV_FS_COMPARISON.DM_AVG_APREIS">[5]Import!$M$127:$M$143</definedName>
    <definedName name="JV_FS_COMPARISON.DM_AVG_BPREIS">[5]Import!$N$127:$N$143</definedName>
    <definedName name="JV_FS_COMPARISON.DM_AVG_PROTOPREIS">[5]Import!$O$127:$O$143</definedName>
    <definedName name="JV_FS_COMPARISON.DM_WERKZEUGKOSTEN">[5]Import!$P$127:$P$143</definedName>
    <definedName name="JV_FS_COMPARISON.FS_POSITION">[5]Import!$B$127:$B$143</definedName>
    <definedName name="JV_FS_COMPARISON.INVESTMENT">[5]Import!$G$127:$G$143</definedName>
    <definedName name="JV_FS_COMPARISON.LIEF_ID">[5]Import!$R$127:$R$143</definedName>
    <definedName name="JV_FS_COMPARISON.LIEF_NAME_PROD">[5]Import!$C$127:$C$143</definedName>
    <definedName name="JV_FS_COMPARISON.LND_KB_LAND">[5]Import!$K$127:$K$143</definedName>
    <definedName name="JV_FS_COMPARISON.MATPREIS_JE_TEIL">[5]Import!$I$127:$I$143</definedName>
    <definedName name="JV_FS_COMPARISON.NAME">[5]Import!$Q$127:$Q$143</definedName>
    <definedName name="JV_FS_COMPARISON.RATING_FE">[5]Import!$F$127:$F$143</definedName>
    <definedName name="JV_FS_COMPARISON.RATING_LOGISTIK">[5]Import!$D$127:$D$143</definedName>
    <definedName name="JV_FS_COMPARISON.RATING_QUALITAET">[5]Import!$E$127:$E$143</definedName>
    <definedName name="JV_FS_COMPARISON.ROHGEWICHT">[5]Import!$H$127:$H$143</definedName>
    <definedName name="JV_FS_COMPARISON.ROHMAT_PREIS_ANGEB">[5]Import!$S$127:$S$143</definedName>
    <definedName name="JV_FS_COMPARISON.SUM_QUOTE">[5]Import!$L$127:$L$143</definedName>
    <definedName name="JV_FS_PR_EX_RATES_DATUM_COMP.DATUM">[5]Import!$E$187:$E$284</definedName>
    <definedName name="JV_FS_PR_EX_RATES_DATUM_COMP.FS_POSITION">[5]Import!$B$187:$B$284</definedName>
    <definedName name="JV_FS_PR_EX_RATES_DATUM_COMP.LIEF_ID">[5]Import!$F$187:$F$284</definedName>
    <definedName name="JV_FS_PR_EX_RATES_DATUM_COMP.RATE">[5]Import!$D$187:$D$284</definedName>
    <definedName name="JV_FS_PR_EX_RATES_DATUM_COMP.WAE_ID">[5]Import!$C$187:$C$284</definedName>
    <definedName name="JV_FS_PR_EX_RATES_DATUM_REC.DATUM">[5]Import!$F$288:$F$385</definedName>
    <definedName name="JV_FS_PR_EX_RATES_DATUM_REC.FS_POSITION">[5]Import!$B$288:$B$385</definedName>
    <definedName name="JV_FS_PR_EX_RATES_DATUM_REC.LIEF_ID">[5]Import!$C$288:$C$385</definedName>
    <definedName name="JV_FS_PR_EX_RATES_DATUM_REC.RATE">[5]Import!$E$288:$E$385</definedName>
    <definedName name="JV_FS_PR_EX_RATES_DATUM_REC.WAE_ID">[5]Import!$D$288:$D$385</definedName>
    <definedName name="JV_FS_PRAESENTATIONEN.AVG_LAP">[5]Import!$AJ$4:$AJ$10</definedName>
    <definedName name="JV_FS_PRAESENTATIONEN.BEMERKUNG_RECOM">[5]Import!$AF$4:$AF$10</definedName>
    <definedName name="JV_FS_PRAESENTATIONEN.CARS_PA">[5]Import!$AB$4:$AB$10</definedName>
    <definedName name="JV_FS_PRAESENTATIONEN.COMMODITY">[5]Import!$AD$4:$AD$10</definedName>
    <definedName name="JV_FS_PRAESENTATIONEN.CSC_DATUM">[5]Import!$Y$4:$Y$10</definedName>
    <definedName name="JV_FS_PRAESENTATIONEN.FRUEHEST_SOP">[5]Import!$L$4:$L$10</definedName>
    <definedName name="JV_FS_PRAESENTATIONEN.FS_NACHNAME">[5]Import!$J$4:$J$10</definedName>
    <definedName name="JV_FS_PRAESENTATIONEN.FS_NR">[5]Import!$B$4:$B$10</definedName>
    <definedName name="JV_FS_PRAESENTATIONEN.FS_POSITION">[5]Import!$C$4:$C$10</definedName>
    <definedName name="JV_FS_PRAESENTATIONEN.FT_APREIS">[5]Import!$O$4:$O$10</definedName>
    <definedName name="JV_FS_PRAESENTATIONEN.FT_BPREIS">[5]Import!$P$4:$P$10</definedName>
    <definedName name="JV_FS_PRAESENTATIONEN.FT_VSI">[5]Import!$AL$4:$AL$10</definedName>
    <definedName name="JV_FS_PRAESENTATIONEN.GEWICHTSTARGET">[5]Import!$W$4:$W$10</definedName>
    <definedName name="JV_FS_PRAESENTATIONEN.INVESTITIONSTARGET">[5]Import!$T$4:$T$10</definedName>
    <definedName name="JV_FS_PRAESENTATIONEN.KALK_MODEL">[5]Import!$AK$4:$AK$10</definedName>
    <definedName name="JV_FS_PRAESENTATIONEN.KONDITIONS_ID">[5]Import!$AM$4:$AM$10</definedName>
    <definedName name="JV_FS_PRAESENTATIONEN.KONSTUKTEUR">[5]Import!$H$4:$H$10</definedName>
    <definedName name="JV_FS_PRAESENTATIONEN.LEB_NACHNAME">[5]Import!$K$4:$K$10</definedName>
    <definedName name="JV_FS_PRAESENTATIONEN.LIFETIME">[5]Import!$M$4:$M$10</definedName>
    <definedName name="JV_FS_PRAESENTATIONEN.LT_APREIS">[5]Import!$Q$4:$Q$10</definedName>
    <definedName name="JV_FS_PRAESENTATIONEN.LT_BPREIS">[5]Import!$R$4:$R$10</definedName>
    <definedName name="JV_FS_PRAESENTATIONEN.LT_INVEST">[5]Import!$S$4:$S$10</definedName>
    <definedName name="JV_FS_PRAESENTATIONEN.LT_PROTOTYP_PARTS">[5]Import!$U$4:$U$10</definedName>
    <definedName name="JV_FS_PRAESENTATIONEN.LT_PROTOTYP_TOOLING">[5]Import!$V$4:$V$10</definedName>
    <definedName name="JV_FS_PRAESENTATIONEN.MATERIAL">[5]Import!$AH$4:$AH$10</definedName>
    <definedName name="JV_FS_PRAESENTATIONEN.PRAES_WAE_ID">[5]Import!$Z$4:$Z$10</definedName>
    <definedName name="JV_FS_PRAESENTATIONEN.PREMEETING_DATUM">[5]Import!$X$4:$X$10</definedName>
    <definedName name="JV_FS_PRAESENTATIONEN.PROJECTS">[5]Import!$AG$4:$AG$10</definedName>
    <definedName name="JV_FS_PRAESENTATIONEN.STATUS">[5]Import!$AI$4:$AI$10</definedName>
    <definedName name="JV_FS_PRAESENTATIONEN.STK_SUMME">[5]Import!$AE$4:$AE$10</definedName>
    <definedName name="JV_FS_PRAESENTATIONEN.TEILE_BEZ">[5]Import!$D$4:$D$10</definedName>
    <definedName name="JV_FS_PRAESENTATIONEN.TEILE_BEZ_ENGL">[5]Import!$E$4:$E$10</definedName>
    <definedName name="JV_FS_PRAESENTATIONEN.TEILE_JE_FZG">[5]Import!$G$4:$G$10</definedName>
    <definedName name="JV_FS_PRAESENTATIONEN.TEILENUMMER">[5]Import!$F$4:$F$10</definedName>
    <definedName name="JV_FS_PRAESENTATIONEN.VERSION">[5]Import!$AN$4:$AN$10</definedName>
    <definedName name="JV_FS_PRAESENTATIONEN.VERTRAGSART">[5]Import!$AC$4:$AC$10</definedName>
    <definedName name="JV_FS_PRAESENTATIONEN.VOLUME">[5]Import!$AA$4:$AA$10</definedName>
    <definedName name="JV_FS_PRAESENTATIONEN.WSTG">[5]Import!$I$4:$I$10</definedName>
    <definedName name="JV_FS_PRAESENTATIONEN.ZEICHNUNGSDATUM">[5]Import!$N$4:$N$10</definedName>
    <definedName name="JV_FS_REC.BEDARF">[5]Import!$G$489:$G$546</definedName>
    <definedName name="JV_FS_REC.DM_APREIS">[5]Import!$J$489:$J$546</definedName>
    <definedName name="JV_FS_REC.DM_BPREIS">[5]Import!$K$489:$K$546</definedName>
    <definedName name="JV_FS_REC.FS_NR">[5]Import!$B$489:$B$546</definedName>
    <definedName name="JV_FS_REC.FS_POSITION">[5]Import!$C$489:$C$546</definedName>
    <definedName name="JV_FS_REC.INVESTMENT">[5]Import!$M$489:$M$546</definedName>
    <definedName name="JV_FS_REC.LIEF_ID">[5]Import!$D$489:$D$546</definedName>
    <definedName name="JV_FS_REC.LIEF_NAME_PROD">[5]Import!$H$489:$H$546</definedName>
    <definedName name="JV_FS_REC.LND_KB_LAND">[5]Import!$I$489:$I$546</definedName>
    <definedName name="JV_FS_REC.LOG_KONZEPT">[5]Import!$F$489:$F$546</definedName>
    <definedName name="JV_FS_REC.LPT_ID">[5]Import!$N$489:$N$546</definedName>
    <definedName name="JV_FS_REC.QUOTE_PROZENT">[5]Import!$L$489:$L$546</definedName>
    <definedName name="JV_FS_REC.TURNOVER">[5]Import!$O$489:$O$546</definedName>
    <definedName name="JV_FS_REC.VERSION">[5]Import!$Q$489:$Q$546</definedName>
    <definedName name="JV_FS_REC.WERK_ID">[5]Import!$E$489:$E$546</definedName>
    <definedName name="JV_FS_REC.WERKSNAME">[5]Import!$P$489:$P$546</definedName>
    <definedName name="JV_FS_REC_LIEF.AVG_PROTOPREIS">[5]Import!$F$550:$F$566</definedName>
    <definedName name="JV_FS_REC_LIEF.DM_WERKZEUGKOSTEN">[5]Import!$E$550:$E$566</definedName>
    <definedName name="JV_FS_REC_LIEF.ENTWICKLUNGSKOSTEN">[5]Import!$P$550:$P$566</definedName>
    <definedName name="JV_FS_REC_LIEF.FS_POSITION">[5]Import!$B$550:$B$566</definedName>
    <definedName name="JV_FS_REC_LIEF.LIEF_ID">[5]Import!$C$550:$C$566</definedName>
    <definedName name="JV_FS_REC_LIEF.R1">[5]Import!$H$550:$H$566</definedName>
    <definedName name="JV_FS_REC_LIEF.R2">[5]Import!$I$550:$I$566</definedName>
    <definedName name="JV_FS_REC_LIEF.R3">[5]Import!$J$550:$J$566</definedName>
    <definedName name="JV_FS_REC_LIEF.R4">[5]Import!$K$550:$K$566</definedName>
    <definedName name="JV_FS_REC_LIEF.R5">[5]Import!$L$550:$L$566</definedName>
    <definedName name="JV_FS_REC_LIEF.R6">[5]Import!$M$550:$M$566</definedName>
    <definedName name="JV_FS_REC_LIEF.R7">[5]Import!$N$550:$N$566</definedName>
    <definedName name="JV_FS_REC_LIEF.R8">[5]Import!$O$550:$O$566</definedName>
    <definedName name="JV_FS_REC_LIEF.SOP">[5]Import!$G$550:$G$566</definedName>
    <definedName name="JV_FS_REC_LIEF.STK_SUMME">[5]Import!$D$550:$D$566</definedName>
    <definedName name="JV_FS_REC_SAVING.FRUEHEST_SOP">[5]Import!$C$570:$C$571</definedName>
    <definedName name="JV_FS_REC_SAVING.FS_POSITION">[5]Import!$B$570:$B$571</definedName>
    <definedName name="JV_FS_REC_SAVING.SAV_PA0">[5]Import!$E$570:$E$571</definedName>
    <definedName name="JV_FS_REC_SAVING.SAV_PA1">[5]Import!$F$570:$F$571</definedName>
    <definedName name="JV_FS_REC_SAVING.SAV_PA2">[5]Import!$G$570:$G$571</definedName>
    <definedName name="JV_FS_REC_SAVING.SAV_PA3">[5]Import!$H$570:$H$571</definedName>
    <definedName name="JV_FS_REC_SAVING.SAV_PA4">[5]Import!$I$570:$I$571</definedName>
    <definedName name="JV_FS_REC_SAVING.SAV_PA5">[5]Import!$J$570:$J$571</definedName>
    <definedName name="JV_FS_REC_SAVING.SAV_PA6">[5]Import!$K$570:$K$571</definedName>
    <definedName name="JV_FS_REC_SAVING.SAV_PA7">[5]Import!$L$570:$L$571</definedName>
    <definedName name="JV_FS_REC_SAVING.SOP_BASIS">[5]Import!$D$570:$D$571</definedName>
    <definedName name="JV_FS_REC_SAVING.TOTAL_SAVING_OVER_LIFE">[5]Import!$M$570:$M$571</definedName>
    <definedName name="JV_FS_RV_AVG_PROTODATA.DM_AVG_PROTOPREIS">[5]Import!$D$122:$D$123</definedName>
    <definedName name="JV_FS_RV_AVG_PROTODATA.DM_WERKZEUGKOSTEN">[5]Import!$E$122:$E$123</definedName>
    <definedName name="JV_FS_RV_AVG_PROTODATA.FS_POSITION">[5]Import!$B$122:$B$123</definedName>
    <definedName name="JV_FS_RV_AVG_PROTODATA.LIEF_ID">[5]Import!$C$122:$C$123</definedName>
    <definedName name="JV_FS_RV_LTERM_PNACHLASS.BJAHR1">[5]Import!$E$147:$E$163</definedName>
    <definedName name="JV_FS_RV_LTERM_PNACHLASS.BJAHR2">[5]Import!$G$147:$G$163</definedName>
    <definedName name="JV_FS_RV_LTERM_PNACHLASS.BJAHR3">[5]Import!$I$147:$I$163</definedName>
    <definedName name="JV_FS_RV_LTERM_PNACHLASS.BJAHR4">[5]Import!$K$147:$K$163</definedName>
    <definedName name="JV_FS_RV_LTERM_PNACHLASS.BJAHR5">[5]Import!$M$147:$M$163</definedName>
    <definedName name="JV_FS_RV_LTERM_PNACHLASS.BJAHR6">[5]Import!$O$147:$O$163</definedName>
    <definedName name="JV_FS_RV_LTERM_PNACHLASS.BJAHR7">[5]Import!$Q$147:$Q$163</definedName>
    <definedName name="JV_FS_RV_LTERM_PNACHLASS.BJAHR8">[5]Import!$S$147:$S$163</definedName>
    <definedName name="JV_FS_RV_LTERM_PNACHLASS.ENTWICKLUNGSKOSTEN">[5]Import!$X$147:$X$163</definedName>
    <definedName name="JV_FS_RV_LTERM_PNACHLASS.FS_POSITION">[5]Import!$B$147:$B$163</definedName>
    <definedName name="JV_FS_RV_LTERM_PNACHLASS.INVESTITIONEN">[5]Import!$U$147:$U$163</definedName>
    <definedName name="JV_FS_RV_LTERM_PNACHLASS.LIEF_ID">[5]Import!$C$147:$C$163</definedName>
    <definedName name="JV_FS_RV_LTERM_PNACHLASS.LIEF_NAME_PROD">[5]Import!$D$147:$D$163</definedName>
    <definedName name="JV_FS_RV_LTERM_PNACHLASS.PROTO_KOSTEN">[5]Import!$W$147:$W$163</definedName>
    <definedName name="JV_FS_RV_LTERM_PNACHLASS.REDUCTION_1">[5]Import!$F$147:$F$163</definedName>
    <definedName name="JV_FS_RV_LTERM_PNACHLASS.REDUCTION_2">[5]Import!$H$147:$H$163</definedName>
    <definedName name="JV_FS_RV_LTERM_PNACHLASS.REDUCTION_3">[5]Import!$J$147:$J$163</definedName>
    <definedName name="JV_FS_RV_LTERM_PNACHLASS.REDUCTION_4">[5]Import!$L$147:$L$163</definedName>
    <definedName name="JV_FS_RV_LTERM_PNACHLASS.REDUCTION_5">[5]Import!$N$147:$N$163</definedName>
    <definedName name="JV_FS_RV_LTERM_PNACHLASS.REDUCTION_6">[5]Import!$P$147:$P$163</definedName>
    <definedName name="JV_FS_RV_LTERM_PNACHLASS.REDUCTION_7">[5]Import!$R$147:$R$163</definedName>
    <definedName name="JV_FS_RV_LTERM_PNACHLASS.REDUCTION_8">[5]Import!$T$147:$T$163</definedName>
    <definedName name="JV_FS_RV_LTERM_PNACHLASS.TURNOVER_OVER_LIFE">[5]Import!$V$147:$V$163</definedName>
    <definedName name="L" localSheetId="3">[12]협조전!#REF!</definedName>
    <definedName name="LARGE" localSheetId="3">#REF!</definedName>
    <definedName name="Mischpreis1" localSheetId="3">#REF!</definedName>
    <definedName name="Mischpreis2" localSheetId="3">#REF!</definedName>
    <definedName name="Mischpreis3" localSheetId="3">#REF!</definedName>
    <definedName name="Mischpreis4" localSheetId="3">#REF!</definedName>
    <definedName name="Model_ID">[6]Model!$A$4:$A$43</definedName>
    <definedName name="Mq" localSheetId="3">[20]GRACE!#REF!</definedName>
    <definedName name="M행" localSheetId="3">#REF!</definedName>
    <definedName name="NEWCODE" localSheetId="3">#REF!</definedName>
    <definedName name="nime" localSheetId="3" hidden="1">#REF!</definedName>
    <definedName name="N행" localSheetId="3">#REF!</definedName>
    <definedName name="O행" localSheetId="3">#REF!</definedName>
    <definedName name="plant" localSheetId="3">#REF!</definedName>
    <definedName name="PLANTS" localSheetId="3">#REF!</definedName>
    <definedName name="PNPrinciple" localSheetId="3">[8]Constant!#REF!</definedName>
    <definedName name="prem" localSheetId="3">#REF!</definedName>
    <definedName name="_xlnm.Print_Area" localSheetId="3">面套BOM清单!$A$1:$AE$41</definedName>
    <definedName name="PRINT_AREA_MI" localSheetId="3">'[21]RD제품개발투자비(매가)'!#REF!</definedName>
    <definedName name="_xlnm.Print_Titles" localSheetId="3">面套BOM清单!$10:$11</definedName>
    <definedName name="PROJECT명" localSheetId="3">#REF!</definedName>
    <definedName name="PROTO" localSheetId="3">#REF!</definedName>
    <definedName name="PROTO1" localSheetId="3">#REF!</definedName>
    <definedName name="PV_Cost_Tot">[10]Worksheet!$Q$63</definedName>
    <definedName name="PV_Cost_Tot_Mkt">[10]Worksheet!$R$63</definedName>
    <definedName name="PV_Grand_Total" localSheetId="3">#REF!</definedName>
    <definedName name="PV_Grand_Total_Mkt" localSheetId="3">#REF!</definedName>
    <definedName name="P행" localSheetId="3">#REF!</definedName>
    <definedName name="Q행" localSheetId="3">#REF!</definedName>
    <definedName name="Retest_Percent" localSheetId="3">#REF!</definedName>
    <definedName name="Retest_Tot" localSheetId="3">#REF!</definedName>
    <definedName name="Retest_Tot_Mkt" localSheetId="3">#REF!</definedName>
    <definedName name="R행" localSheetId="3">#REF!</definedName>
    <definedName name="SMALL" localSheetId="3">#REF!</definedName>
    <definedName name="SPEED_D170" localSheetId="3">#REF!</definedName>
    <definedName name="SSRR">[22]기안!$A$43</definedName>
    <definedName name="S행" localSheetId="3">#REF!</definedName>
    <definedName name="Total_DV_and_PV_Testing" localSheetId="3">#REF!</definedName>
    <definedName name="Total_DV_and_PV_Testing_Mkt" localSheetId="3">#REF!</definedName>
    <definedName name="T행" localSheetId="3">#REF!</definedName>
    <definedName name="unit" localSheetId="3">#REF!</definedName>
    <definedName name="uu" localSheetId="3">#REF!</definedName>
    <definedName name="U행" localSheetId="3">#REF!</definedName>
    <definedName name="V_FS_BAUSTUFE_VORGABEN_STK.FS_POSITION">[5]Import!$B$117:$B$118</definedName>
    <definedName name="V_FS_BAUSTUFE_VORGABEN_STK.STUECKZAHL">[5]Import!$D$117:$D$118</definedName>
    <definedName name="V_FS_BAUSTUFE_VORGABEN_STK.STUFE">[5]Import!$C$117:$C$118</definedName>
    <definedName name="Visualisierung">[5]Import!$K$389:$K$485</definedName>
    <definedName name="VV" localSheetId="3">#REF!</definedName>
    <definedName name="V행" localSheetId="3">#REF!</definedName>
    <definedName name="W" localSheetId="3">#REF!</definedName>
    <definedName name="Werk011" localSheetId="3">#REF!</definedName>
    <definedName name="Werk012" localSheetId="3">#REF!</definedName>
    <definedName name="Werk013" localSheetId="3">#REF!</definedName>
    <definedName name="Werk014" localSheetId="3">#REF!</definedName>
    <definedName name="Werk021" localSheetId="3">#REF!</definedName>
    <definedName name="Werk022" localSheetId="3">#REF!</definedName>
    <definedName name="Werk023" localSheetId="3">#REF!</definedName>
    <definedName name="Werk024" localSheetId="3">#REF!</definedName>
    <definedName name="Werk031" localSheetId="3">#REF!</definedName>
    <definedName name="Werk032" localSheetId="3">#REF!</definedName>
    <definedName name="Werk033" localSheetId="3">#REF!</definedName>
    <definedName name="Werk034" localSheetId="3">#REF!</definedName>
    <definedName name="Werk041" localSheetId="3">#REF!</definedName>
    <definedName name="Werk042" localSheetId="3">#REF!</definedName>
    <definedName name="Werk043" localSheetId="3">#REF!</definedName>
    <definedName name="Werk044" localSheetId="3">#REF!</definedName>
    <definedName name="Werk051" localSheetId="3">#REF!</definedName>
    <definedName name="Werk052" localSheetId="3">#REF!</definedName>
    <definedName name="Werk053" localSheetId="3">#REF!</definedName>
    <definedName name="Werk054" localSheetId="3">#REF!</definedName>
    <definedName name="Werk061" localSheetId="3">#REF!</definedName>
    <definedName name="Werk062" localSheetId="3">#REF!</definedName>
    <definedName name="Werk063" localSheetId="3">#REF!</definedName>
    <definedName name="Werk064" localSheetId="3">#REF!</definedName>
    <definedName name="Werk071" localSheetId="3">#REF!</definedName>
    <definedName name="Werk072" localSheetId="3">#REF!</definedName>
    <definedName name="Werk073" localSheetId="3">#REF!</definedName>
    <definedName name="Werk074" localSheetId="3">#REF!</definedName>
    <definedName name="Werk081" localSheetId="3">#REF!</definedName>
    <definedName name="Werk082" localSheetId="3">#REF!</definedName>
    <definedName name="Werk083" localSheetId="3">#REF!</definedName>
    <definedName name="Werk084" localSheetId="3">#REF!</definedName>
    <definedName name="Werk091" localSheetId="3">#REF!</definedName>
    <definedName name="Werk092" localSheetId="3">#REF!</definedName>
    <definedName name="Werk093" localSheetId="3">#REF!</definedName>
    <definedName name="Werk094" localSheetId="3">#REF!</definedName>
    <definedName name="Werk101" localSheetId="3">#REF!</definedName>
    <definedName name="Werk102" localSheetId="3">#REF!</definedName>
    <definedName name="Werk103" localSheetId="3">#REF!</definedName>
    <definedName name="Werk104" localSheetId="3">#REF!</definedName>
    <definedName name="Werk111" localSheetId="3">#REF!</definedName>
    <definedName name="Werk112" localSheetId="3">#REF!</definedName>
    <definedName name="Werk113" localSheetId="3">#REF!</definedName>
    <definedName name="Werk114" localSheetId="3">#REF!</definedName>
    <definedName name="Werk121" localSheetId="3">#REF!</definedName>
    <definedName name="Werk122" localSheetId="3">#REF!</definedName>
    <definedName name="Werk123" localSheetId="3">#REF!</definedName>
    <definedName name="Werk124" localSheetId="3">#REF!</definedName>
    <definedName name="Werk131" localSheetId="3">#REF!</definedName>
    <definedName name="Werk132" localSheetId="3">#REF!</definedName>
    <definedName name="Werk133" localSheetId="3">#REF!</definedName>
    <definedName name="Werk134" localSheetId="3">#REF!</definedName>
    <definedName name="Werk141" localSheetId="3">#REF!</definedName>
    <definedName name="Werk142" localSheetId="3">#REF!</definedName>
    <definedName name="Werk143" localSheetId="3">#REF!</definedName>
    <definedName name="Werk144" localSheetId="3">#REF!</definedName>
    <definedName name="ww" localSheetId="3">#REF!</definedName>
    <definedName name="W행" localSheetId="3">#REF!</definedName>
    <definedName name="W행1">#N/A</definedName>
    <definedName name="XG액션" localSheetId="3">#REF!</definedName>
    <definedName name="xx" localSheetId="3">#REF!</definedName>
    <definedName name="X행" localSheetId="3">#REF!</definedName>
    <definedName name="YEN" localSheetId="3">#REF!</definedName>
    <definedName name="yy" localSheetId="3">#REF!</definedName>
    <definedName name="YYY" localSheetId="3">#REF!</definedName>
    <definedName name="ZZ" localSheetId="3">#REF!</definedName>
    <definedName name="기안" localSheetId="3">'[23]2.대외공문'!#REF!</definedName>
    <definedName name="기안3" localSheetId="3">#REF!</definedName>
    <definedName name="기안갑" localSheetId="3">#REF!</definedName>
    <definedName name="기안갑1">#N/A</definedName>
    <definedName name="기안용지" localSheetId="3">#REF!</definedName>
    <definedName name="기안을" localSheetId="3">#REF!</definedName>
    <definedName name="기안을1">#N/A</definedName>
    <definedName name="單位阡원_阡￥" localSheetId="3">#REF!</definedName>
    <definedName name="ㄴㅇㅎㅇ">#N/A</definedName>
    <definedName name="년도__실적추정은_건설이자_미포" localSheetId="3">'[24]R&amp;D'!#REF!</definedName>
    <definedName name="解_任_">[3]기안!$A$34</definedName>
    <definedName name="ㄷㅈ">[9]총괄표!$C$2</definedName>
    <definedName name="대회" localSheetId="3">#REF!</definedName>
    <definedName name="라ㅕ화" localSheetId="3">#REF!</definedName>
    <definedName name="_xlnm.Extract" localSheetId="3">#REF!</definedName>
    <definedName name="ㅁ1" localSheetId="3">[4]신규DEP!#REF!</definedName>
    <definedName name="ㅁ1430" localSheetId="3">#REF!</definedName>
    <definedName name="ㅁㅁㅁ" localSheetId="3">'[25]5.세운W-A'!#REF!</definedName>
    <definedName name="모" localSheetId="3">#REF!</definedName>
    <definedName name="발" localSheetId="3">#REF!</definedName>
    <definedName name="변경" localSheetId="3">#REF!</definedName>
    <definedName name="부서" localSheetId="3">#REF!</definedName>
    <definedName name="부서별예산" localSheetId="3">#REF!</definedName>
    <definedName name="비교A" localSheetId="3">#REF!</definedName>
    <definedName name="ㅅ7" localSheetId="3">#REF!</definedName>
    <definedName name="사업투자" localSheetId="3">#REF!</definedName>
    <definedName name="사업투자1" localSheetId="3">#REF!</definedName>
    <definedName name="엉댜ㄷㅈ" localSheetId="3">#REF!</definedName>
    <definedName name="엉댜ㄷㅈ1">#N/A</definedName>
    <definedName name="예산총괄시트설ONLY" localSheetId="3">#REF!</definedName>
    <definedName name="장기투자.94.BB" localSheetId="3">#REF!</definedName>
    <definedName name="제목" localSheetId="3">#REF!</definedName>
    <definedName name="투자비" localSheetId="3">#REF!</definedName>
    <definedName name="허">#N/A</definedName>
    <definedName name="흵____R3_t" localSheetId="3">#REF!</definedName>
    <definedName name="ㅗㅗㅘㅣㅣㅏ" localSheetId="3">#REF!</definedName>
    <definedName name="ㅘㅎ">#N/A</definedName>
    <definedName name="_xlnm.Print_Area" localSheetId="4">'SHT0013282 靠背骨架'!$A$1:$AZ$30</definedName>
    <definedName name="_xlnm.Print_Area" localSheetId="6">SHT0013231底座模块化总成!$A$1:$AS$136</definedName>
    <definedName name="_xlnm.Print_Area" localSheetId="8">座框!$A$1:$AT$47</definedName>
    <definedName name="_xlnm.Print_Titles" localSheetId="8">座框!$8:$9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>
  <authors>
    <author>作者</author>
  </authors>
  <commentList>
    <comment ref="C42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7/16按照图纸将材质更改为PA6
</t>
        </r>
      </text>
    </comment>
  </commentList>
</comments>
</file>

<file path=xl/comments2.xml><?xml version="1.0" encoding="utf-8"?>
<comments xmlns="http://schemas.openxmlformats.org/spreadsheetml/2006/main">
  <authors>
    <author>作者</author>
  </authors>
  <commentList>
    <comment ref="E88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7/16按照图纸将材质更改为PA6
</t>
        </r>
      </text>
    </comment>
    <comment ref="L88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7/16按照图纸将材质更改为PA6
</t>
        </r>
      </text>
    </comment>
  </commentList>
</comments>
</file>

<file path=xl/comments3.xml><?xml version="1.0" encoding="utf-8"?>
<comments xmlns="http://schemas.openxmlformats.org/spreadsheetml/2006/main">
  <authors>
    <author>作者</author>
  </authors>
  <commentList>
    <comment ref="V25" authorId="0">
      <text>
        <r>
          <rPr>
            <b/>
            <sz val="9"/>
            <rFont val="宋体"/>
            <charset val="134"/>
          </rPr>
          <t>增加两个倒扣后取的新零件号20190916</t>
        </r>
      </text>
    </comment>
    <comment ref="V26" authorId="0">
      <text>
        <r>
          <rPr>
            <b/>
            <sz val="9"/>
            <rFont val="宋体"/>
            <charset val="134"/>
          </rPr>
          <t>增加两个倒扣后取的新零件号20190916</t>
        </r>
      </text>
    </comment>
  </commentList>
</comments>
</file>

<file path=xl/comments4.xml><?xml version="1.0" encoding="utf-8"?>
<comments xmlns="http://schemas.openxmlformats.org/spreadsheetml/2006/main">
  <authors>
    <author>作者</author>
  </authors>
  <commentList>
    <comment ref="U39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07/11阻尼器安装方式变更
</t>
        </r>
      </text>
    </comment>
    <comment ref="O41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O56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O61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</commentList>
</comments>
</file>

<file path=xl/sharedStrings.xml><?xml version="1.0" encoding="utf-8"?>
<sst xmlns="http://schemas.openxmlformats.org/spreadsheetml/2006/main" count="8591" uniqueCount="1657">
  <si>
    <t>汕德卡座椅EBOM首页</t>
  </si>
  <si>
    <t>编制</t>
  </si>
  <si>
    <t>审核</t>
  </si>
  <si>
    <t>会签</t>
  </si>
  <si>
    <t>批准</t>
  </si>
  <si>
    <t>汕德卡座椅一览表</t>
  </si>
  <si>
    <t>序号</t>
  </si>
  <si>
    <t>名称</t>
  </si>
  <si>
    <t>主机件号</t>
  </si>
  <si>
    <t>主机原件号（作废）</t>
  </si>
  <si>
    <t>图号说明</t>
  </si>
  <si>
    <t>我司件号</t>
  </si>
  <si>
    <t>配置分类</t>
  </si>
  <si>
    <t>是否供货</t>
  </si>
  <si>
    <t>备注</t>
  </si>
  <si>
    <t>驾驶员座椅总成</t>
  </si>
  <si>
    <t>AZ16D251000020/2</t>
  </si>
  <si>
    <t>WG1662511082/2</t>
  </si>
  <si>
    <t>图号变更</t>
  </si>
  <si>
    <t>SHT0013188</t>
  </si>
  <si>
    <t>驾驶员座椅</t>
  </si>
  <si>
    <t>是</t>
  </si>
  <si>
    <t>主面料：超纤 2084-860 江苏旷达
辅面料：PVC 2068-012江苏旷达</t>
  </si>
  <si>
    <t>AZ16D251000022/2</t>
  </si>
  <si>
    <t>WG1662511092/2</t>
  </si>
  <si>
    <t>SHT0013189</t>
  </si>
  <si>
    <t>AZ16D251000036/2</t>
  </si>
  <si>
    <t>——</t>
  </si>
  <si>
    <t>新增</t>
  </si>
  <si>
    <t>SHT0014186</t>
  </si>
  <si>
    <t>AZ16D251000012/2</t>
  </si>
  <si>
    <t>WG1662511095/2</t>
  </si>
  <si>
    <t>SHT0013190</t>
  </si>
  <si>
    <t>否</t>
  </si>
  <si>
    <t>主料：T887 江苏旷达                                   辅料：2084-002 江苏旷达</t>
  </si>
  <si>
    <t xml:space="preserve">WG1662511181/2 </t>
  </si>
  <si>
    <t>SHT0013589</t>
  </si>
  <si>
    <t xml:space="preserve">主料：超纤：2084-999，江苏旷达          辅料：PVC： 2084-002，江苏旷达                       </t>
  </si>
  <si>
    <t>WG1662511183/2</t>
  </si>
  <si>
    <t>SHT0013590</t>
  </si>
  <si>
    <t xml:space="preserve">主料：超纤：2084-999，江苏旷达         辅料：PVC： 2084-002，江苏旷达                       </t>
  </si>
  <si>
    <t>副驾驶员座椅总成</t>
  </si>
  <si>
    <t>AZ16D251000021/2</t>
  </si>
  <si>
    <t>WG1662511090/2</t>
  </si>
  <si>
    <t>SHT0013191</t>
  </si>
  <si>
    <t>高配副驾</t>
  </si>
  <si>
    <t>WG1662511072/2</t>
  </si>
  <si>
    <t>未变更</t>
  </si>
  <si>
    <t>SHT0013192</t>
  </si>
  <si>
    <t>主面料：2084-950
辅面料：2070-002</t>
  </si>
  <si>
    <t>WG1662511182/2</t>
  </si>
  <si>
    <t>SHT0013591</t>
  </si>
  <si>
    <t>AZ16D251000010/2</t>
  </si>
  <si>
    <t>WG1662511091/2</t>
  </si>
  <si>
    <t>SHT0013193</t>
  </si>
  <si>
    <t>高配副驾+旋转</t>
  </si>
  <si>
    <t>主面料：超纤 2084-880K 江苏旷达
辅面料：PVC 2084-023 江苏旷达</t>
  </si>
  <si>
    <t>AZ16D251000008/2</t>
  </si>
  <si>
    <t>WG1662511093/2</t>
  </si>
  <si>
    <t>SHT0013194</t>
  </si>
  <si>
    <t>翻转副驾</t>
  </si>
  <si>
    <t>主面料：超纤 2084-860江苏旷达
辅面料：PVC 2068-012 江苏旷达</t>
  </si>
  <si>
    <t>AZ16D251000013/2</t>
  </si>
  <si>
    <t>WG1662511096/2</t>
  </si>
  <si>
    <t>SHT0013195</t>
  </si>
  <si>
    <t>WG1662511184/2</t>
  </si>
  <si>
    <t>SHT0013592</t>
  </si>
  <si>
    <t xml:space="preserve">主料：超纤：2084-999，江苏旷达          辅料：PVC： 2068-002，江苏旷达                        </t>
  </si>
  <si>
    <t>WG1662511192/2</t>
  </si>
  <si>
    <t>SHT0013593</t>
  </si>
  <si>
    <t>AZ16D251000009/2</t>
  </si>
  <si>
    <t>WG1662511083/2</t>
  </si>
  <si>
    <t>SHT0013196</t>
  </si>
  <si>
    <t>翻转副驾+旋转</t>
  </si>
  <si>
    <t>WG1662511084/2</t>
  </si>
  <si>
    <t>SHT0013197</t>
  </si>
  <si>
    <t>气弹簧升降副驾</t>
  </si>
  <si>
    <t>AZ16D251000023/2</t>
  </si>
  <si>
    <t>WG1662511094/2</t>
  </si>
  <si>
    <t>SHT0013198</t>
  </si>
  <si>
    <t>主面料：超纤 2084-860 江苏旷达
辅面料：PVC 2068-012 江苏旷达</t>
  </si>
  <si>
    <t>WG1662511185/2</t>
  </si>
  <si>
    <t>SHT0013594</t>
  </si>
  <si>
    <t xml:space="preserve">主料：超纤：2084-999，江苏旷达          辅料：PVC： 2068-002，江苏旷达                       </t>
  </si>
  <si>
    <t>版本：A
识别号：GR/ZY/BOM-2021-05-001</t>
  </si>
  <si>
    <t>编号：GR-21-01-23</t>
  </si>
  <si>
    <t xml:space="preserve">    </t>
  </si>
  <si>
    <t>车型</t>
  </si>
  <si>
    <t>汕德卡</t>
  </si>
  <si>
    <t xml:space="preserve">                          汕德卡驾驶员座椅总成EBOM清单                          </t>
  </si>
  <si>
    <t>标准化</t>
  </si>
  <si>
    <t>页次</t>
  </si>
  <si>
    <t>日 期</t>
  </si>
  <si>
    <t xml:space="preserve">                                  (首页 )</t>
  </si>
  <si>
    <t>李世新</t>
  </si>
  <si>
    <t>1/1</t>
  </si>
  <si>
    <t>2022.01.06</t>
  </si>
  <si>
    <t>图示</t>
  </si>
  <si>
    <t>NO.</t>
  </si>
  <si>
    <t>件号</t>
  </si>
  <si>
    <t>件名</t>
  </si>
  <si>
    <t>产品描述</t>
  </si>
  <si>
    <t>单台用量</t>
  </si>
  <si>
    <t>车型配置</t>
  </si>
  <si>
    <r>
      <rPr>
        <sz val="15"/>
        <rFont val="微软雅黑"/>
        <charset val="134"/>
      </rPr>
      <t>通风加热、速升速降、可变阻尼、仰角调节、四气袋腰托可调、右扶手、集成三点式安全带、</t>
    </r>
    <r>
      <rPr>
        <sz val="15"/>
        <color theme="1"/>
        <rFont val="微软雅黑"/>
        <charset val="134"/>
      </rPr>
      <t>座盆延伸、通风加热</t>
    </r>
  </si>
  <si>
    <t>在AZ16D251000020/2基础上取消通风加热，其余不变</t>
  </si>
  <si>
    <t>在AZ16D251000020/2基础上取消通风，其余不变</t>
  </si>
  <si>
    <t>在AZ16D251000020/2基础上更改面料，取消通风加热，其余不变</t>
  </si>
  <si>
    <t>在AZ16D251000020/2基础上更换面料，增加左扶手</t>
  </si>
  <si>
    <t>主料：超纤：2084-999，江苏旷达          辅料：PVC： 2084-002，江苏旷达     面料相同，有无通风加热</t>
  </si>
  <si>
    <t>在AZ16D251000020/2基础上更换面料，取消通风加热，增加左扶手</t>
  </si>
  <si>
    <t>以下空白</t>
  </si>
  <si>
    <t>变更履历</t>
  </si>
  <si>
    <t>No</t>
  </si>
  <si>
    <t>日期</t>
  </si>
  <si>
    <t>零件号</t>
  </si>
  <si>
    <t>零件名称</t>
  </si>
  <si>
    <t>变更内容</t>
  </si>
  <si>
    <t>变更原因</t>
  </si>
  <si>
    <t xml:space="preserve">  变更来源</t>
  </si>
  <si>
    <t xml:space="preserve">SHT0013337 </t>
  </si>
  <si>
    <t xml:space="preserve">右侧扶手本体总成 </t>
  </si>
  <si>
    <t>替换SHT0011613</t>
  </si>
  <si>
    <t>客户要求，更改扶手手轮颜色为橙色</t>
  </si>
  <si>
    <t>BEC0010108</t>
  </si>
  <si>
    <t>线束</t>
  </si>
  <si>
    <t>替换BEC0010046</t>
  </si>
  <si>
    <t>客户要求，集成开关分开</t>
  </si>
  <si>
    <t>BEC0010109</t>
  </si>
  <si>
    <t>通风开关</t>
  </si>
  <si>
    <t>替换BEC0010050</t>
  </si>
  <si>
    <t>BEC0010110</t>
  </si>
  <si>
    <t>加热开关</t>
  </si>
  <si>
    <t>替换WG1662511082/2</t>
  </si>
  <si>
    <t>客户要求</t>
  </si>
  <si>
    <t>ECR0006686</t>
  </si>
  <si>
    <t>替换WG1662511092/2</t>
  </si>
  <si>
    <t>替换WG1662511095/2</t>
  </si>
  <si>
    <t xml:space="preserve">H4681010800A0 </t>
  </si>
  <si>
    <t>安全带总成</t>
  </si>
  <si>
    <t>取消</t>
  </si>
  <si>
    <t>安全带质量提升</t>
  </si>
  <si>
    <t>BFA0000287</t>
  </si>
  <si>
    <t>安全带固定螺栓</t>
  </si>
  <si>
    <t>H4681010086A0</t>
  </si>
  <si>
    <t>安全带导向塑料件</t>
  </si>
  <si>
    <t>SHT0013595</t>
  </si>
  <si>
    <t>驾驶员靠背面套总成</t>
  </si>
  <si>
    <t>配置变更</t>
  </si>
  <si>
    <t>SHT0013596</t>
  </si>
  <si>
    <t>SHT0012224</t>
  </si>
  <si>
    <t>驾驶员靠背焊接总成</t>
  </si>
  <si>
    <t>SHT0013504</t>
  </si>
  <si>
    <t>驾驶员安全带总成</t>
  </si>
  <si>
    <t>SQX3000-6802951</t>
  </si>
  <si>
    <t>安全带锁扣总成</t>
  </si>
  <si>
    <t>SHT0013336</t>
  </si>
  <si>
    <t>左侧扶手本体总成</t>
  </si>
  <si>
    <t>SHT0013219</t>
  </si>
  <si>
    <t>驾驶员坐垫总成</t>
  </si>
  <si>
    <t>SHT0013606</t>
  </si>
  <si>
    <t>SHT0013220</t>
  </si>
  <si>
    <t>SHT0013232</t>
  </si>
  <si>
    <t>SHT0013607</t>
  </si>
  <si>
    <t>SHT0013204</t>
  </si>
  <si>
    <t>坐垫面套总成</t>
  </si>
  <si>
    <t>SHT0013205</t>
  </si>
  <si>
    <t>SHT0013601</t>
  </si>
  <si>
    <t>SHT0011968</t>
  </si>
  <si>
    <t>延伸手柄</t>
  </si>
  <si>
    <t>P22手柄无法满足使用，临时借用P21</t>
  </si>
  <si>
    <t xml:space="preserve">H5-6806004 </t>
  </si>
  <si>
    <t>SHT0013615</t>
  </si>
  <si>
    <t>汕德卡驾驶员座椅说明书</t>
  </si>
  <si>
    <t>更正BOM</t>
  </si>
  <si>
    <t>SHT0013374</t>
  </si>
  <si>
    <t>滑轨气管卡扣</t>
  </si>
  <si>
    <t>BCL0010013</t>
  </si>
  <si>
    <t>钣金扎带（背面）</t>
  </si>
  <si>
    <t>BCL0010006</t>
  </si>
  <si>
    <t>双管卡</t>
  </si>
  <si>
    <t>H5-6802126</t>
  </si>
  <si>
    <t>安全带外部罩壳</t>
  </si>
  <si>
    <t>ECR0006828</t>
  </si>
  <si>
    <t>H5-6802127</t>
  </si>
  <si>
    <t>安全带外部罩壳固定卡片</t>
  </si>
  <si>
    <t>BEC0010017</t>
  </si>
  <si>
    <t>风扇保护壳</t>
  </si>
  <si>
    <t>SHT0000495</t>
  </si>
  <si>
    <t>靠背塑料包装套</t>
  </si>
  <si>
    <t>SHT0000501</t>
  </si>
  <si>
    <t>坐垫塑料包装套</t>
  </si>
  <si>
    <t>Q2715513</t>
  </si>
  <si>
    <t>十字槽盘头自攻螺钉</t>
  </si>
  <si>
    <t>GB/T845-85 BT</t>
  </si>
  <si>
    <t>圆头割尾自攻钉</t>
  </si>
  <si>
    <t>Q2714816</t>
  </si>
  <si>
    <t>SHT0013881</t>
  </si>
  <si>
    <t>SHT0013883</t>
  </si>
  <si>
    <t>ECR0007324</t>
  </si>
  <si>
    <t>面套总成</t>
  </si>
  <si>
    <t>面料变更</t>
  </si>
  <si>
    <t>BEC0010115</t>
  </si>
  <si>
    <t>通风线束总成</t>
  </si>
  <si>
    <t>SHT0011977</t>
  </si>
  <si>
    <t>加热底座</t>
  </si>
  <si>
    <t>BEC0010087</t>
  </si>
  <si>
    <t>经济型单通风ECU</t>
  </si>
  <si>
    <t>Q2204213</t>
  </si>
  <si>
    <t>大扁头盘头自攻钉</t>
  </si>
  <si>
    <t>更改为Q2714213</t>
  </si>
  <si>
    <t>EBOM错误</t>
  </si>
  <si>
    <t>更正EBOM</t>
  </si>
  <si>
    <t>新增靠背和坐垫共5个</t>
  </si>
  <si>
    <t>BEC0010039</t>
  </si>
  <si>
    <t>通风加热控制器ECU</t>
  </si>
  <si>
    <t>更改为BEC0010122</t>
  </si>
  <si>
    <t>SHT0013121</t>
  </si>
  <si>
    <t>扶手支架</t>
  </si>
  <si>
    <t>与车身干涉，新开扶手钣金件</t>
  </si>
  <si>
    <t>ECR0008044</t>
  </si>
  <si>
    <t>SHT0014871</t>
  </si>
  <si>
    <t>左扶手支架总成</t>
  </si>
  <si>
    <t>SHT0014872</t>
  </si>
  <si>
    <t>右扶手支架总成</t>
  </si>
  <si>
    <t>SHT0013937</t>
  </si>
  <si>
    <t>H4G-6802112</t>
  </si>
  <si>
    <t>扎带</t>
  </si>
  <si>
    <t>Q43640</t>
  </si>
  <si>
    <t>开口挡圈</t>
  </si>
  <si>
    <t>用量更改</t>
  </si>
  <si>
    <r>
      <rPr>
        <sz val="14"/>
        <color theme="1"/>
        <rFont val="宋体"/>
        <charset val="134"/>
      </rPr>
      <t>设计</t>
    </r>
    <r>
      <rPr>
        <sz val="14"/>
        <color theme="1"/>
        <rFont val="Arial"/>
        <charset val="134"/>
      </rPr>
      <t>:</t>
    </r>
  </si>
  <si>
    <t>校核：   标准化：</t>
  </si>
  <si>
    <t>汕德卡驾驶员座椅总成EBOM</t>
  </si>
  <si>
    <t>内部号</t>
  </si>
  <si>
    <t>会签：</t>
  </si>
  <si>
    <t>批准：</t>
  </si>
  <si>
    <t>日期：</t>
  </si>
  <si>
    <t>规格型号</t>
  </si>
  <si>
    <t>超纤+PVC+</t>
  </si>
  <si>
    <t>超纤+PVC</t>
  </si>
  <si>
    <t>织物</t>
  </si>
  <si>
    <t>版本：A</t>
  </si>
  <si>
    <t>说明：</t>
  </si>
  <si>
    <t>种类</t>
  </si>
  <si>
    <t>通风加热、右扶手</t>
  </si>
  <si>
    <t>右扶手</t>
  </si>
  <si>
    <t>通风加热、双扶手</t>
  </si>
  <si>
    <t>双扶手</t>
  </si>
  <si>
    <t>通风、右扶手</t>
  </si>
  <si>
    <t>装配等级</t>
  </si>
  <si>
    <t>来源</t>
  </si>
  <si>
    <t>QAD号</t>
  </si>
  <si>
    <t>零件描述</t>
  </si>
  <si>
    <t>重要度</t>
  </si>
  <si>
    <t>单位</t>
  </si>
  <si>
    <t>数据版本</t>
  </si>
  <si>
    <t>图纸号</t>
  </si>
  <si>
    <t>图纸版本</t>
  </si>
  <si>
    <t>是否申请新零件号</t>
  </si>
  <si>
    <t>沿用件            Y/N</t>
  </si>
  <si>
    <t>零件类别</t>
  </si>
  <si>
    <t>材料</t>
  </si>
  <si>
    <t>规格</t>
  </si>
  <si>
    <t>材料标准</t>
  </si>
  <si>
    <t>轮廓尺寸
(长*宽*高)</t>
  </si>
  <si>
    <t>设计密度</t>
  </si>
  <si>
    <t>设计重量
（Kg）</t>
  </si>
  <si>
    <t>平台</t>
  </si>
  <si>
    <t>颜色</t>
  </si>
  <si>
    <t>皮纹</t>
  </si>
  <si>
    <t>表面处理</t>
  </si>
  <si>
    <t>工艺方式</t>
  </si>
  <si>
    <t>工艺规格</t>
  </si>
  <si>
    <t>工艺用量(kg)</t>
  </si>
  <si>
    <t>材料利用率</t>
  </si>
  <si>
    <t>焊接长度(cm)</t>
  </si>
  <si>
    <t>涂装面积(㎡)</t>
  </si>
  <si>
    <t>工时/min</t>
  </si>
  <si>
    <t>人数</t>
  </si>
  <si>
    <t>外购/自制</t>
  </si>
  <si>
    <t>供应商</t>
  </si>
  <si>
    <r>
      <rPr>
        <sz val="11"/>
        <color theme="1"/>
        <rFont val="宋体"/>
        <charset val="134"/>
      </rPr>
      <t>备注</t>
    </r>
  </si>
  <si>
    <t>用量</t>
  </si>
  <si>
    <t>单价</t>
  </si>
  <si>
    <t>金额</t>
  </si>
  <si>
    <t>长</t>
  </si>
  <si>
    <t>宽</t>
  </si>
  <si>
    <t>高</t>
  </si>
  <si>
    <t>总成件</t>
  </si>
  <si>
    <t>A</t>
  </si>
  <si>
    <t>个</t>
  </si>
  <si>
    <t>Y</t>
  </si>
  <si>
    <t>N</t>
  </si>
  <si>
    <t>装配总成件</t>
  </si>
  <si>
    <t>ASSY</t>
  </si>
  <si>
    <t>693*660*1158</t>
  </si>
  <si>
    <t>组装</t>
  </si>
  <si>
    <t>河北自制</t>
  </si>
  <si>
    <t>座椅组装车间</t>
  </si>
  <si>
    <t xml:space="preserve"> </t>
  </si>
  <si>
    <t>SHT0013215</t>
  </si>
  <si>
    <t>驾驶员靠背总成</t>
  </si>
  <si>
    <t>过程虚拟件-超纤+PVC+通风加热</t>
  </si>
  <si>
    <t>B</t>
  </si>
  <si>
    <t>过程虚拟件</t>
  </si>
  <si>
    <t>693*660*892</t>
  </si>
  <si>
    <t>SHT0013216</t>
  </si>
  <si>
    <t>过程虚拟件—超纤+PVC</t>
  </si>
  <si>
    <t>SHT0013217</t>
  </si>
  <si>
    <t>过程虚拟件—织物</t>
  </si>
  <si>
    <t>SHT0013613</t>
  </si>
  <si>
    <t>SHT0013614</t>
  </si>
  <si>
    <t>SHT0014187</t>
  </si>
  <si>
    <t>H4</t>
  </si>
  <si>
    <t>SHT0001685</t>
  </si>
  <si>
    <t>黑色</t>
  </si>
  <si>
    <t>C</t>
  </si>
  <si>
    <t>塑料件</t>
  </si>
  <si>
    <t>PA6+GF35</t>
  </si>
  <si>
    <t>87*60*15</t>
  </si>
  <si>
    <t>注塑</t>
  </si>
  <si>
    <t>4%损耗</t>
  </si>
  <si>
    <t>后视镜注塑车间</t>
  </si>
  <si>
    <t>SHT0001684</t>
  </si>
  <si>
    <t>冲压钣金</t>
  </si>
  <si>
    <t>65Mn</t>
  </si>
  <si>
    <t>t=1</t>
  </si>
  <si>
    <t>GB/T 1222</t>
  </si>
  <si>
    <t>电泳</t>
  </si>
  <si>
    <t>冲压</t>
  </si>
  <si>
    <t>河北外购</t>
  </si>
  <si>
    <t>鑫祺</t>
  </si>
  <si>
    <t>BFA0000005</t>
  </si>
  <si>
    <t>H4681010095A0</t>
  </si>
  <si>
    <t>抽芯拉铆钉</t>
  </si>
  <si>
    <t>固定安全带外部罩壳</t>
  </si>
  <si>
    <t>标准件</t>
  </si>
  <si>
    <t xml:space="preserve">铝 </t>
  </si>
  <si>
    <t>Φ3.2×7</t>
  </si>
  <si>
    <t>北京三浦</t>
  </si>
  <si>
    <t>SHT0013276</t>
  </si>
  <si>
    <t>驾驶员靠背泡沫总成</t>
  </si>
  <si>
    <t>单扶手，不通风</t>
  </si>
  <si>
    <t>SHT0012219</t>
  </si>
  <si>
    <t>注塑件</t>
  </si>
  <si>
    <t>268*541*904</t>
  </si>
  <si>
    <t>发泡</t>
  </si>
  <si>
    <t>8%损耗</t>
  </si>
  <si>
    <t>发泡车间</t>
  </si>
  <si>
    <t>SHT0013277</t>
  </si>
  <si>
    <t>驾驶员靠背泡沫本体</t>
  </si>
  <si>
    <t>虚拟件</t>
  </si>
  <si>
    <t>EA</t>
  </si>
  <si>
    <t xml:space="preserve">N </t>
  </si>
  <si>
    <t>PUR</t>
  </si>
  <si>
    <t>SHT0013278</t>
  </si>
  <si>
    <t>驾驶员靠背泡沫总成（通风）</t>
  </si>
  <si>
    <t>单扶手，通风</t>
  </si>
  <si>
    <t>256*566*860</t>
  </si>
  <si>
    <t>T5</t>
  </si>
  <si>
    <t>双扶手，不通风</t>
  </si>
  <si>
    <t>SHT0012270</t>
  </si>
  <si>
    <t>双扶手，通风</t>
  </si>
  <si>
    <t>SCS0004310</t>
  </si>
  <si>
    <t>钢丝2.5*330</t>
  </si>
  <si>
    <t>黄骅泰行</t>
  </si>
  <si>
    <t>SHT0000800</t>
  </si>
  <si>
    <t>H4681010024A0</t>
  </si>
  <si>
    <t>安全带固定钣金</t>
  </si>
  <si>
    <t>钣金件</t>
  </si>
  <si>
    <t>65Mn
t=1.0</t>
  </si>
  <si>
    <t>54.5*99.6*100</t>
  </si>
  <si>
    <t>1</t>
  </si>
  <si>
    <t>SLT0001092</t>
  </si>
  <si>
    <t>钢丝2.5*220</t>
  </si>
  <si>
    <t>线材</t>
  </si>
  <si>
    <t>60#
Φ2.5</t>
  </si>
  <si>
    <t>GB/T699</t>
  </si>
  <si>
    <t>222*20*4</t>
  </si>
  <si>
    <t>折弯</t>
  </si>
  <si>
    <t>SHT0012573</t>
  </si>
  <si>
    <t>靠背横向预埋弯钢丝</t>
  </si>
  <si>
    <t>预估</t>
  </si>
  <si>
    <t>SLT0001093</t>
  </si>
  <si>
    <t>钢丝2.5*270</t>
  </si>
  <si>
    <t>SHT0012327</t>
  </si>
  <si>
    <t>200*9*4</t>
  </si>
  <si>
    <t>SHT0013201</t>
  </si>
  <si>
    <t>缝纫总成</t>
  </si>
  <si>
    <t>缝纫车间</t>
  </si>
  <si>
    <t>SHT0013202</t>
  </si>
  <si>
    <t>SHT0013203</t>
  </si>
  <si>
    <t xml:space="preserve">主料：超纤：2084-999，江苏旷达          辅料：PVC： 2084-002，江苏旷达                面料相同，3C图号标识不一致                   </t>
  </si>
  <si>
    <t>SHT0014183</t>
  </si>
  <si>
    <t>SHT0013282</t>
  </si>
  <si>
    <t>E</t>
  </si>
  <si>
    <t>焊接总成件</t>
  </si>
  <si>
    <t>焊接</t>
  </si>
  <si>
    <t>焊接车间</t>
  </si>
  <si>
    <t>SHT0012218</t>
  </si>
  <si>
    <t>主驾驶靠背四气袋腰托总成</t>
  </si>
  <si>
    <t>在H6基础上更改气管长度</t>
  </si>
  <si>
    <t>150*235*217</t>
  </si>
  <si>
    <t>北京美好</t>
  </si>
  <si>
    <t>SHT0012545</t>
  </si>
  <si>
    <r>
      <rPr>
        <sz val="14"/>
        <color theme="1"/>
        <rFont val="宋体"/>
        <charset val="134"/>
      </rPr>
      <t>靠背</t>
    </r>
    <r>
      <rPr>
        <sz val="14"/>
        <color theme="1"/>
        <rFont val="Arial"/>
        <charset val="134"/>
      </rPr>
      <t>3D</t>
    </r>
    <r>
      <rPr>
        <sz val="14"/>
        <color theme="1"/>
        <rFont val="宋体"/>
        <charset val="134"/>
      </rPr>
      <t>网格</t>
    </r>
  </si>
  <si>
    <t>泡沫</t>
  </si>
  <si>
    <t>3D网格</t>
  </si>
  <si>
    <t>407*249*10</t>
  </si>
  <si>
    <t>天津穆勒</t>
  </si>
  <si>
    <t>SHT0012546</t>
  </si>
  <si>
    <t>靠背下舒适性海绵</t>
  </si>
  <si>
    <t>310*249*10</t>
  </si>
  <si>
    <t>天津琪安</t>
  </si>
  <si>
    <t>SHT0012547</t>
  </si>
  <si>
    <t>靠背上舒适性海绵</t>
  </si>
  <si>
    <t>278*210*10</t>
  </si>
  <si>
    <t>BEC0010122</t>
  </si>
  <si>
    <t>电器件</t>
  </si>
  <si>
    <t>80x47x38</t>
  </si>
  <si>
    <t>安路普</t>
  </si>
  <si>
    <t>BEC0010040</t>
  </si>
  <si>
    <t>靠背风扇总成</t>
  </si>
  <si>
    <t>两个风扇加线束</t>
  </si>
  <si>
    <t>50x50x15</t>
  </si>
  <si>
    <t>78x78x21.5</t>
  </si>
  <si>
    <t>BEC0010042</t>
  </si>
  <si>
    <t>靠背加热垫总成</t>
  </si>
  <si>
    <t>398x240x2</t>
  </si>
  <si>
    <t>安全件</t>
  </si>
  <si>
    <t>GB 14166</t>
  </si>
  <si>
    <t>泉州福兴</t>
  </si>
  <si>
    <t>泉州市福兴塑料五金有限公司</t>
  </si>
  <si>
    <t>右侧扶手本体总成</t>
  </si>
  <si>
    <t>橙色手轮</t>
  </si>
  <si>
    <t>4378*63*100</t>
  </si>
  <si>
    <t>0.8482</t>
  </si>
  <si>
    <t>后视镜组装车间</t>
  </si>
  <si>
    <t>左右对称,橙色手轮</t>
  </si>
  <si>
    <t>378*63*100</t>
  </si>
  <si>
    <t>SHT0014876</t>
  </si>
  <si>
    <t>左扶手支架总成电泳</t>
  </si>
  <si>
    <t>SHT0014877</t>
  </si>
  <si>
    <t>右扶手支架总成电泳</t>
  </si>
  <si>
    <t>电泳车间</t>
  </si>
  <si>
    <t>H6</t>
  </si>
  <si>
    <t>BFA0010014</t>
  </si>
  <si>
    <t>扶手锁止销</t>
  </si>
  <si>
    <t>左右共用</t>
  </si>
  <si>
    <t>冷镦件</t>
  </si>
  <si>
    <t>14*14*43（M14）</t>
  </si>
  <si>
    <t>冷镦</t>
  </si>
  <si>
    <t>瑞安精艺</t>
  </si>
  <si>
    <r>
      <rPr>
        <sz val="14"/>
        <color theme="1"/>
        <rFont val="宋体"/>
        <charset val="134"/>
      </rPr>
      <t>SHT0011330</t>
    </r>
  </si>
  <si>
    <t>扶手外盖</t>
  </si>
  <si>
    <t>PA6+GF30</t>
  </si>
  <si>
    <t>86*31*43</t>
  </si>
  <si>
    <t>注塑车间</t>
  </si>
  <si>
    <t>BFA0010027</t>
  </si>
  <si>
    <t>内六花圆柱头螺钉</t>
  </si>
  <si>
    <t>固定扶手</t>
  </si>
  <si>
    <t>Q218B0820</t>
  </si>
  <si>
    <t>13*13*28</t>
  </si>
  <si>
    <t>上锐</t>
  </si>
  <si>
    <t>M3000-S</t>
  </si>
  <si>
    <t>SHT0012956</t>
  </si>
  <si>
    <t>驾驶员调角器总成</t>
  </si>
  <si>
    <t>分总成</t>
  </si>
  <si>
    <t>495*128*186</t>
  </si>
  <si>
    <t>BFA0000011</t>
  </si>
  <si>
    <t>Q150B1025Q</t>
  </si>
  <si>
    <t>六角头螺栓</t>
  </si>
  <si>
    <t>调角器固定</t>
  </si>
  <si>
    <t>18*31*17</t>
  </si>
  <si>
    <t>8</t>
  </si>
  <si>
    <t>BFA0000006</t>
  </si>
  <si>
    <t>Q40110</t>
  </si>
  <si>
    <t>平垫圈</t>
  </si>
  <si>
    <t>20*2*20</t>
  </si>
  <si>
    <t>BFA0000009</t>
  </si>
  <si>
    <t>Q40310</t>
  </si>
  <si>
    <t>弹垫圈</t>
  </si>
  <si>
    <t>20*3*20</t>
  </si>
  <si>
    <t>511*498*146</t>
  </si>
  <si>
    <t>SHT0014188</t>
  </si>
  <si>
    <t>PVC+超纤</t>
  </si>
  <si>
    <t>410*499*113</t>
  </si>
  <si>
    <t>SHT0012220</t>
  </si>
  <si>
    <t>坐垫泡沫总成</t>
  </si>
  <si>
    <t>504*491*106</t>
  </si>
  <si>
    <t>SHT0012275</t>
  </si>
  <si>
    <t>坐垫泡沫本体</t>
  </si>
  <si>
    <t xml:space="preserve">Y </t>
  </si>
  <si>
    <t>聚氨酯</t>
  </si>
  <si>
    <t>SHT0012222</t>
  </si>
  <si>
    <t>通风坐垫泡沫总成</t>
  </si>
  <si>
    <t>SHT0012276</t>
  </si>
  <si>
    <t>通风坐垫泡沫本体</t>
  </si>
  <si>
    <t>SLT0001126</t>
  </si>
  <si>
    <t>钢丝2.5*400</t>
  </si>
  <si>
    <t>SHT0012277</t>
  </si>
  <si>
    <t>A1</t>
  </si>
  <si>
    <t>60#</t>
  </si>
  <si>
    <t>7*237*2</t>
  </si>
  <si>
    <t>X3000</t>
  </si>
  <si>
    <t>SHT0001651</t>
  </si>
  <si>
    <t>SQX3000-6801100</t>
  </si>
  <si>
    <t>坐盆总成</t>
  </si>
  <si>
    <t>带座盆延伸</t>
  </si>
  <si>
    <t>75*466*419</t>
  </si>
  <si>
    <t>黄骅长生</t>
  </si>
  <si>
    <t>SHT0012548</t>
  </si>
  <si>
    <t>坐垫3D网格</t>
  </si>
  <si>
    <t>上海新梦顶</t>
  </si>
  <si>
    <t>BEC0010041</t>
  </si>
  <si>
    <t>坐垫风扇总成</t>
  </si>
  <si>
    <t>三个风扇加线束</t>
  </si>
  <si>
    <t>BEC0010043</t>
  </si>
  <si>
    <t>坐垫加热垫总成</t>
  </si>
  <si>
    <t>405x210x2</t>
  </si>
  <si>
    <t>SHT0013231</t>
  </si>
  <si>
    <t>底座模块化总成</t>
  </si>
  <si>
    <t>480*419*148</t>
  </si>
  <si>
    <t>骨架组装车间</t>
  </si>
  <si>
    <t>P22</t>
  </si>
  <si>
    <t>SHT0012958</t>
  </si>
  <si>
    <t>阻尼器调节机构</t>
  </si>
  <si>
    <t>60*74*34</t>
  </si>
  <si>
    <t>SHT0010520</t>
  </si>
  <si>
    <t>变阻尼弹簧</t>
  </si>
  <si>
    <t>海兴中盛</t>
  </si>
  <si>
    <t>SHT0001653</t>
  </si>
  <si>
    <t>ABS+PC</t>
  </si>
  <si>
    <t>28*127*23</t>
  </si>
  <si>
    <t>SHT0011971</t>
  </si>
  <si>
    <t>调角器左罩壳</t>
  </si>
  <si>
    <t>PP+T30</t>
  </si>
  <si>
    <t>558*129*231</t>
  </si>
  <si>
    <t>SHT0011972</t>
  </si>
  <si>
    <t>左侧罩壳（带气动腰托加热通风）</t>
  </si>
  <si>
    <t>SHT0011961</t>
  </si>
  <si>
    <t>调角器右罩壳</t>
  </si>
  <si>
    <t>558*111*229</t>
  </si>
  <si>
    <t>SHT0011962</t>
  </si>
  <si>
    <t>座垫前部罩壳</t>
  </si>
  <si>
    <t>48*296*71</t>
  </si>
  <si>
    <t>SHT0011967</t>
  </si>
  <si>
    <t>仰角手柄</t>
  </si>
  <si>
    <t>ABS</t>
  </si>
  <si>
    <t>99*33*31</t>
  </si>
  <si>
    <t>SHT0011964</t>
  </si>
  <si>
    <t>调角器手柄</t>
  </si>
  <si>
    <t>137*33*53</t>
  </si>
  <si>
    <t>SHT0011975</t>
  </si>
  <si>
    <t>通风加热底座</t>
  </si>
  <si>
    <t>SHT0013272</t>
  </si>
  <si>
    <t>升降调节机构总成</t>
  </si>
  <si>
    <t>BPC0010177</t>
  </si>
  <si>
    <t>速降调节机构总成</t>
  </si>
  <si>
    <t>87×35×44</t>
  </si>
  <si>
    <t>BFA0010076</t>
  </si>
  <si>
    <t>固定升降、阻尼手柄</t>
  </si>
  <si>
    <t>4.8*13F型</t>
  </si>
  <si>
    <t>SHT0011481</t>
  </si>
  <si>
    <t>司机六孔腰托开关总成</t>
  </si>
  <si>
    <t>H5</t>
  </si>
  <si>
    <t>BFA0000013</t>
  </si>
  <si>
    <t>固定罩壳</t>
  </si>
  <si>
    <t>ST4.2*13</t>
  </si>
  <si>
    <t>GB/T9074.18-1988</t>
  </si>
  <si>
    <t>BFA0000001</t>
  </si>
  <si>
    <t>15G100P</t>
  </si>
  <si>
    <t>C型钉</t>
  </si>
  <si>
    <t>天津金庄</t>
  </si>
  <si>
    <t>27</t>
  </si>
  <si>
    <t>BFA0000285</t>
  </si>
  <si>
    <t>Ea</t>
  </si>
  <si>
    <t>⌀4</t>
  </si>
  <si>
    <t>8*8*1</t>
  </si>
  <si>
    <t>SHT0012488</t>
  </si>
  <si>
    <t>扶手包装膜</t>
  </si>
  <si>
    <t>包装H6扶手</t>
  </si>
  <si>
    <t>PE</t>
  </si>
  <si>
    <t>0.06mm</t>
  </si>
  <si>
    <t>黄骅建昌</t>
  </si>
  <si>
    <t>2</t>
  </si>
  <si>
    <t>0.1mm</t>
  </si>
  <si>
    <t>通风加热线束总成</t>
  </si>
  <si>
    <t>26x26x36</t>
  </si>
  <si>
    <t>印刷品</t>
  </si>
  <si>
    <t>合肥光码</t>
  </si>
  <si>
    <t>轻卡</t>
  </si>
  <si>
    <t>TMA0000185</t>
  </si>
  <si>
    <t>济南轻卡条形码</t>
  </si>
  <si>
    <t>合计</t>
  </si>
  <si>
    <t>SHT0014603</t>
  </si>
  <si>
    <t>按压式速降阀气路分总成</t>
  </si>
  <si>
    <t>BPC0010181</t>
  </si>
  <si>
    <r>
      <rPr>
        <sz val="14"/>
        <rFont val="Arial"/>
        <charset val="134"/>
      </rPr>
      <t>2.0</t>
    </r>
    <r>
      <rPr>
        <sz val="14"/>
        <rFont val="宋体"/>
        <charset val="134"/>
      </rPr>
      <t>按压速降阀按钮分总成</t>
    </r>
  </si>
  <si>
    <t>BPC0010070</t>
  </si>
  <si>
    <t>后盖</t>
  </si>
  <si>
    <t>成本合计</t>
  </si>
  <si>
    <t>济南重汽汕德卡护面MBOM清单</t>
  </si>
  <si>
    <t>SHT0013206</t>
  </si>
  <si>
    <t>SHT0013209</t>
  </si>
  <si>
    <t>SHT0013213</t>
  </si>
  <si>
    <t>SHT0013602</t>
  </si>
  <si>
    <t>中文名称</t>
  </si>
  <si>
    <t>驾驶员靠背面套总成（通风）</t>
  </si>
  <si>
    <t>副驾驶员靠背面套总成</t>
  </si>
  <si>
    <t>副驾坐垫面套总成（翻折）</t>
  </si>
  <si>
    <t>图纸版本
(状态码)</t>
  </si>
  <si>
    <t>编制：</t>
  </si>
  <si>
    <t>王冠宇</t>
  </si>
  <si>
    <t>审核：</t>
  </si>
  <si>
    <t>坐垫延伸/右扶手/安全带/通风</t>
  </si>
  <si>
    <t>坐垫延伸/右扶手</t>
  </si>
  <si>
    <t>通风/坐垫延伸/右扶手/通风</t>
  </si>
  <si>
    <t>坐垫延伸/左扶手</t>
  </si>
  <si>
    <t>坐垫翻折/左扶手</t>
  </si>
  <si>
    <t>坐垫延伸</t>
  </si>
  <si>
    <t>坐垫翻折</t>
  </si>
  <si>
    <t>重卡</t>
  </si>
  <si>
    <t>重量（Kg）</t>
  </si>
  <si>
    <t>—</t>
  </si>
  <si>
    <t>物料描述</t>
  </si>
  <si>
    <t>重量
（Kg）</t>
  </si>
  <si>
    <t>型腔</t>
  </si>
  <si>
    <t>虚拟件
Y/N</t>
  </si>
  <si>
    <t>工艺</t>
  </si>
  <si>
    <t>节拍
（S）</t>
  </si>
  <si>
    <t>工位</t>
  </si>
  <si>
    <t>库位</t>
  </si>
  <si>
    <t>事业部/供应商</t>
  </si>
  <si>
    <t>毛重</t>
  </si>
  <si>
    <t>毛坯件净重</t>
  </si>
  <si>
    <t>TSY0010389</t>
  </si>
  <si>
    <t>靠背主料</t>
  </si>
  <si>
    <t>复合料主料</t>
  </si>
  <si>
    <t>380mm*690mm*8mm</t>
  </si>
  <si>
    <t>PVC</t>
  </si>
  <si>
    <t>块</t>
  </si>
  <si>
    <t>面料</t>
  </si>
  <si>
    <t>裁剪
打孔绗缝</t>
  </si>
  <si>
    <t>江苏旷达
施春玉
13585450883</t>
  </si>
  <si>
    <t>2084-860</t>
  </si>
  <si>
    <t>TSY0010390</t>
  </si>
  <si>
    <t>坐垫主料</t>
  </si>
  <si>
    <t>520mm*740mm*8mm</t>
  </si>
  <si>
    <t>TSY0010391</t>
  </si>
  <si>
    <t>辅面料</t>
  </si>
  <si>
    <t>复合料辅料</t>
  </si>
  <si>
    <t>N*1.37m*3mm</t>
  </si>
  <si>
    <t>延米</t>
  </si>
  <si>
    <t>裁剪</t>
  </si>
  <si>
    <t>2068-012</t>
  </si>
  <si>
    <t>TSY0010498</t>
  </si>
  <si>
    <t>红色牙边条</t>
  </si>
  <si>
    <t>宽度12mm</t>
  </si>
  <si>
    <t>米</t>
  </si>
  <si>
    <t>上海绽奇工贸
王兴龙
18621598588</t>
  </si>
  <si>
    <t>TSY0010161</t>
  </si>
  <si>
    <t>织物辅料2</t>
  </si>
  <si>
    <t>N*1.5m*3mm</t>
  </si>
  <si>
    <t>武汉森织
蔡志龙
13971141605</t>
  </si>
  <si>
    <t>W625</t>
  </si>
  <si>
    <t>TSY0000426</t>
  </si>
  <si>
    <t>毛毡</t>
  </si>
  <si>
    <t>毛毡布</t>
  </si>
  <si>
    <t>纤维+胶</t>
  </si>
  <si>
    <t>辅料</t>
  </si>
  <si>
    <t>曲阜陆航 茹辉 13605372568</t>
  </si>
  <si>
    <t>260g/㎡</t>
  </si>
  <si>
    <t>TSY0010274</t>
  </si>
  <si>
    <t>刺绣LOGO</t>
  </si>
  <si>
    <t>刺绣</t>
  </si>
  <si>
    <t>110mm*95mm</t>
  </si>
  <si>
    <t>涤纶</t>
  </si>
  <si>
    <t>件</t>
  </si>
  <si>
    <t>涤纶线</t>
  </si>
  <si>
    <t>沧州梦依恋
李军杰
13161273935</t>
  </si>
  <si>
    <t>面套厂提供裁片至绣花厂刺绣</t>
  </si>
  <si>
    <t>TSY0010169</t>
  </si>
  <si>
    <t>吊紧带</t>
  </si>
  <si>
    <t>245*27吊紧带</t>
  </si>
  <si>
    <t>245mm*27mm*N</t>
  </si>
  <si>
    <t>PP+无纺布</t>
  </si>
  <si>
    <t>TSY0010170</t>
  </si>
  <si>
    <t>630*27吊紧带</t>
  </si>
  <si>
    <t>630mm*27mm*N</t>
  </si>
  <si>
    <t>TSY0010171</t>
  </si>
  <si>
    <t>110*27吊紧带</t>
  </si>
  <si>
    <t>110mm*27mm*N</t>
  </si>
  <si>
    <t>TSY0010188</t>
  </si>
  <si>
    <t>吊紧绒布</t>
  </si>
  <si>
    <t>245*34吊紧绒布</t>
  </si>
  <si>
    <t>245mm*34mm*N</t>
  </si>
  <si>
    <t>绒布</t>
  </si>
  <si>
    <t>TSY0010330</t>
  </si>
  <si>
    <t>360*30吊紧带</t>
  </si>
  <si>
    <t>360mm*30mm*N</t>
  </si>
  <si>
    <t>TSY0010056</t>
  </si>
  <si>
    <t>缝纫线</t>
  </si>
  <si>
    <t>黑色缝纫线</t>
  </si>
  <si>
    <t>3股30#</t>
  </si>
  <si>
    <t>高强涤纶线</t>
  </si>
  <si>
    <t>广州盟力
周登红 13751861966</t>
  </si>
  <si>
    <t>TSY0010333</t>
  </si>
  <si>
    <t>3股20#</t>
  </si>
  <si>
    <t>涤纶高强线</t>
  </si>
  <si>
    <t>M1003</t>
  </si>
  <si>
    <t>0.01</t>
  </si>
  <si>
    <t>TSY0010393</t>
  </si>
  <si>
    <t>红色</t>
  </si>
  <si>
    <t>M1135</t>
  </si>
  <si>
    <t>TSY0000334</t>
  </si>
  <si>
    <t>写字标</t>
  </si>
  <si>
    <t>55mm*20mm</t>
  </si>
  <si>
    <t>涤纶丝</t>
  </si>
  <si>
    <t>标识</t>
  </si>
  <si>
    <t>雄县华增
李福增 13803269328</t>
  </si>
  <si>
    <t>平台化</t>
  </si>
  <si>
    <t>0.03</t>
  </si>
  <si>
    <t>TSY0010311</t>
  </si>
  <si>
    <t>3C标识</t>
  </si>
  <si>
    <t>50mm*50mm</t>
  </si>
  <si>
    <t>AZ16D251000020/2*RC510038
11.01.00403</t>
  </si>
  <si>
    <t>TSY0010312</t>
  </si>
  <si>
    <t>AZ16D251000022/2*RC510038
11.01.00403</t>
  </si>
  <si>
    <t>0.0291</t>
  </si>
  <si>
    <t>TSY0010316</t>
  </si>
  <si>
    <t>AZ16D251000021/2*RC510038
11.01.00403</t>
  </si>
  <si>
    <t>TSY0010320</t>
  </si>
  <si>
    <t>AZ16D251000008/2*RC510031
11.01.00403</t>
  </si>
  <si>
    <t>TSY0010326</t>
  </si>
  <si>
    <t>AZ16D251000023/2*RC510025
11.01.00403</t>
  </si>
  <si>
    <t>TSY0010394</t>
  </si>
  <si>
    <t>AZ16D251000036/2*RC510038
11.01.00403</t>
  </si>
  <si>
    <t>TSY0010329</t>
  </si>
  <si>
    <t>翻折标识</t>
  </si>
  <si>
    <t>120mm*80mm</t>
  </si>
  <si>
    <t>TSY0010190</t>
  </si>
  <si>
    <t>型条</t>
  </si>
  <si>
    <t>410mm型条</t>
  </si>
  <si>
    <t>410mm</t>
  </si>
  <si>
    <t>共聚PP</t>
  </si>
  <si>
    <t>根</t>
  </si>
  <si>
    <t>箭型条</t>
  </si>
  <si>
    <t>TSY0010191</t>
  </si>
  <si>
    <t>340mm型条</t>
  </si>
  <si>
    <t>340mm</t>
  </si>
  <si>
    <t>TSY0010097</t>
  </si>
  <si>
    <t>290mm型条</t>
  </si>
  <si>
    <t>290mm</t>
  </si>
  <si>
    <t>TSY0000790</t>
  </si>
  <si>
    <t>140mm勾条</t>
  </si>
  <si>
    <t>140mm</t>
  </si>
  <si>
    <t>KT-40</t>
  </si>
  <si>
    <t>TSY0010328</t>
  </si>
  <si>
    <t>305mm板条</t>
  </si>
  <si>
    <t>305mm</t>
  </si>
  <si>
    <t>KT-16</t>
  </si>
  <si>
    <t>TSY0000323</t>
  </si>
  <si>
    <t>尼龙搭扣</t>
  </si>
  <si>
    <t>粘扣</t>
  </si>
  <si>
    <t>360mm*25mm</t>
  </si>
  <si>
    <t>尼龙</t>
  </si>
  <si>
    <t>支撑板</t>
  </si>
  <si>
    <t>毛面</t>
  </si>
  <si>
    <t>TSY0000322</t>
  </si>
  <si>
    <t>刺面</t>
  </si>
  <si>
    <t>TSY0010174</t>
  </si>
  <si>
    <t>拉链</t>
  </si>
  <si>
    <t>黑色反穿拉链</t>
  </si>
  <si>
    <t>1100mm</t>
  </si>
  <si>
    <t>尼龙+树脂</t>
  </si>
  <si>
    <t>5#</t>
  </si>
  <si>
    <t>TSY0010083</t>
  </si>
  <si>
    <t>550mm</t>
  </si>
  <si>
    <t>工时</t>
  </si>
  <si>
    <t>加工费</t>
  </si>
  <si>
    <t>目标价格</t>
  </si>
  <si>
    <t>设计图示</t>
  </si>
  <si>
    <t>沿用件Y/N</t>
  </si>
  <si>
    <t>轮廓尺寸(长*宽*高)</t>
  </si>
  <si>
    <t>设计重量（Kg）</t>
  </si>
  <si>
    <t>净重尺寸</t>
  </si>
  <si>
    <t>工艺重量(kg)</t>
  </si>
  <si>
    <t>供应商/工序</t>
  </si>
  <si>
    <t>供应商联系人</t>
  </si>
  <si>
    <t>实物重量</t>
  </si>
  <si>
    <t>原材料价格</t>
  </si>
  <si>
    <t>材料成本</t>
  </si>
  <si>
    <t>系数</t>
  </si>
  <si>
    <t>目标价</t>
  </si>
  <si>
    <t>采购价格比重</t>
  </si>
  <si>
    <t>采购价格</t>
  </si>
  <si>
    <t>差异价格</t>
  </si>
  <si>
    <t>差差价比率</t>
  </si>
  <si>
    <t>数量</t>
  </si>
  <si>
    <t>主驾靠背骨架焊接总成</t>
  </si>
  <si>
    <t>重汽-右扶手</t>
  </si>
  <si>
    <t>SHT0012230</t>
  </si>
  <si>
    <t>510*860*137</t>
  </si>
  <si>
    <t>2.3平台</t>
  </si>
  <si>
    <t>SHT0012225</t>
  </si>
  <si>
    <t>头枕主体管</t>
  </si>
  <si>
    <t>管件</t>
  </si>
  <si>
    <t xml:space="preserve">Q195  </t>
  </si>
  <si>
    <t>Φ20×1.5</t>
  </si>
  <si>
    <t>GB/T 700</t>
  </si>
  <si>
    <t>2.0平台</t>
  </si>
  <si>
    <t>弯管</t>
  </si>
  <si>
    <t>弯管车间</t>
  </si>
  <si>
    <t>SHT0014489</t>
  </si>
  <si>
    <t>头枕支撑板条</t>
  </si>
  <si>
    <t>冲压车间</t>
  </si>
  <si>
    <t>SHT0012970</t>
  </si>
  <si>
    <t>靠背钢管骨架</t>
  </si>
  <si>
    <t>管材</t>
  </si>
  <si>
    <t>Φ25×2.0</t>
  </si>
  <si>
    <t>SHT0012971</t>
  </si>
  <si>
    <t>安全带上悬置固定板总成</t>
  </si>
  <si>
    <t>焊接件</t>
  </si>
  <si>
    <t>焊接分总成</t>
  </si>
  <si>
    <t>黄骅再兴</t>
  </si>
  <si>
    <t>SHT0012969</t>
  </si>
  <si>
    <t>安全带上悬置固定板</t>
  </si>
  <si>
    <t>冲压件</t>
  </si>
  <si>
    <t>SAPH440</t>
  </si>
  <si>
    <t xml:space="preserve"> t=3.0</t>
  </si>
  <si>
    <t>Q/BQB301
Q/BQB310</t>
  </si>
  <si>
    <t>BAS0000030</t>
  </si>
  <si>
    <t>H4B-6805326</t>
  </si>
  <si>
    <t>安全带7/16焊接螺母</t>
  </si>
  <si>
    <t>钢丝</t>
  </si>
  <si>
    <t>7/16</t>
  </si>
  <si>
    <t>SHT0001928</t>
  </si>
  <si>
    <t>H5-6802114</t>
  </si>
  <si>
    <t>靠背钢管上横管</t>
  </si>
  <si>
    <t>Φ25×2</t>
  </si>
  <si>
    <t>SHT0001933</t>
  </si>
  <si>
    <t>H5-6802115</t>
  </si>
  <si>
    <t>靠背钢管下横管</t>
  </si>
  <si>
    <t>SHT0012383</t>
  </si>
  <si>
    <t>左侧主板焊接组件</t>
  </si>
  <si>
    <t>焊接总成</t>
  </si>
  <si>
    <t>364*138*47</t>
  </si>
  <si>
    <t>SHT0012385</t>
  </si>
  <si>
    <t>侧翼支撑上安装钢丝</t>
  </si>
  <si>
    <t>Φ8</t>
  </si>
  <si>
    <t>ea</t>
  </si>
  <si>
    <t xml:space="preserve">Q235   </t>
  </si>
  <si>
    <t>SHT0001934</t>
  </si>
  <si>
    <t>H5-6802109</t>
  </si>
  <si>
    <t>左侧主板总成</t>
  </si>
  <si>
    <t>365*99*30</t>
  </si>
  <si>
    <t>黄骅成卓</t>
  </si>
  <si>
    <t>SHT0002049</t>
  </si>
  <si>
    <t>H5-6802110</t>
  </si>
  <si>
    <t>靠背左侧主钣</t>
  </si>
  <si>
    <t xml:space="preserve">SPFH590 </t>
  </si>
  <si>
    <t xml:space="preserve">  t=2.0</t>
  </si>
  <si>
    <t>BFA0000087</t>
  </si>
  <si>
    <t>Q370C10</t>
  </si>
  <si>
    <t>点焊螺母</t>
  </si>
  <si>
    <t>M10</t>
  </si>
  <si>
    <t>SHT0012384</t>
  </si>
  <si>
    <t>右侧主板焊接组件</t>
  </si>
  <si>
    <t>SHT0001936</t>
  </si>
  <si>
    <t>H5-6802111</t>
  </si>
  <si>
    <t>右主板总成</t>
  </si>
  <si>
    <t>SHT0002050</t>
  </si>
  <si>
    <t>H5-6802112</t>
  </si>
  <si>
    <t>靠背右侧主钣</t>
  </si>
  <si>
    <t xml:space="preserve">SPFH590  </t>
  </si>
  <si>
    <t xml:space="preserve"> t=2.0</t>
  </si>
  <si>
    <t>M10点焊螺母</t>
  </si>
  <si>
    <t>SHT0002532</t>
  </si>
  <si>
    <t>H5-6802125</t>
  </si>
  <si>
    <t>侧翼支撑下安装钢丝</t>
  </si>
  <si>
    <t>Φ5</t>
  </si>
  <si>
    <t>D04</t>
  </si>
  <si>
    <t>SHT0001953</t>
  </si>
  <si>
    <t>D04-6802106</t>
  </si>
  <si>
    <t>腰托固定横衬条</t>
  </si>
  <si>
    <t>t=2</t>
  </si>
  <si>
    <t>金属件</t>
  </si>
  <si>
    <t>钢板Q235</t>
  </si>
  <si>
    <t>SHT0002255</t>
  </si>
  <si>
    <t>D04-6802105</t>
  </si>
  <si>
    <t>腰托固定框线</t>
  </si>
  <si>
    <t>Φ6</t>
  </si>
  <si>
    <t>圆钢Q235</t>
  </si>
  <si>
    <t>⌀6</t>
  </si>
  <si>
    <t>河北新强力</t>
  </si>
  <si>
    <t>玄德6</t>
  </si>
  <si>
    <t>SHT0010671</t>
  </si>
  <si>
    <t>扶手支架焊接组件</t>
  </si>
  <si>
    <t>150*22*40</t>
  </si>
  <si>
    <t>SHT0010632</t>
  </si>
  <si>
    <t>t=3.0</t>
  </si>
  <si>
    <t>Q370C08</t>
  </si>
  <si>
    <t>焊接六角螺母</t>
  </si>
  <si>
    <t>M8</t>
  </si>
  <si>
    <t>14*16*6</t>
  </si>
  <si>
    <t>TX</t>
  </si>
  <si>
    <t>SHT0013855</t>
  </si>
  <si>
    <t>驾驶员上安全带导向钢丝</t>
  </si>
  <si>
    <t>24*451*76</t>
  </si>
  <si>
    <t>SHT0013856</t>
  </si>
  <si>
    <t>驾驶员中间安全带导向钢丝</t>
  </si>
  <si>
    <t>91*71*285</t>
  </si>
  <si>
    <t>SHT0014490</t>
  </si>
  <si>
    <t>驾驶员下安全带导向钢丝</t>
  </si>
  <si>
    <t>SHT0013857</t>
  </si>
  <si>
    <t>65*258*98</t>
  </si>
  <si>
    <r>
      <rPr>
        <sz val="14"/>
        <rFont val="宋体"/>
        <charset val="134"/>
      </rPr>
      <t>设计</t>
    </r>
    <r>
      <rPr>
        <sz val="14"/>
        <rFont val="Arial"/>
        <charset val="0"/>
      </rPr>
      <t>:</t>
    </r>
  </si>
  <si>
    <t>校核：</t>
  </si>
  <si>
    <t>标准化：</t>
  </si>
  <si>
    <t>主驾驶调角器总成-工艺BOM</t>
  </si>
  <si>
    <t>QAD</t>
  </si>
  <si>
    <t>金蝶代码</t>
  </si>
  <si>
    <r>
      <rPr>
        <sz val="11"/>
        <rFont val="宋体"/>
        <charset val="134"/>
        <scheme val="minor"/>
      </rPr>
      <t>沿用件</t>
    </r>
    <r>
      <rPr>
        <sz val="11"/>
        <rFont val="宋体"/>
        <charset val="134"/>
        <scheme val="minor"/>
      </rPr>
      <t xml:space="preserve">            Y/N</t>
    </r>
  </si>
  <si>
    <t>价格</t>
  </si>
  <si>
    <t>主驾驶调角器总成</t>
  </si>
  <si>
    <t>SQX3000-6805190</t>
  </si>
  <si>
    <t>SQX3000-6805120</t>
  </si>
  <si>
    <t>主边调角器总成</t>
  </si>
  <si>
    <t>492*128*185</t>
  </si>
  <si>
    <t>SHT0001073</t>
  </si>
  <si>
    <t>02.03.19.057B</t>
  </si>
  <si>
    <t>SQX3000-6805105</t>
  </si>
  <si>
    <t>联动杆</t>
  </si>
  <si>
    <t>管材件</t>
  </si>
  <si>
    <t>Q195</t>
  </si>
  <si>
    <t>GB/T700</t>
  </si>
  <si>
    <t>10*425*10</t>
  </si>
  <si>
    <t>佛吉亚</t>
  </si>
  <si>
    <t>SHT0001053</t>
  </si>
  <si>
    <t>02.03.26.027B</t>
  </si>
  <si>
    <t>H4B-6805105</t>
  </si>
  <si>
    <r>
      <rPr>
        <sz val="11"/>
        <color theme="1"/>
        <rFont val="宋体"/>
        <charset val="134"/>
      </rPr>
      <t>H4</t>
    </r>
    <r>
      <rPr>
        <sz val="11"/>
        <color indexed="8"/>
        <rFont val="宋体"/>
        <charset val="134"/>
      </rPr>
      <t>主驾驶主动侧圆盘总成</t>
    </r>
  </si>
  <si>
    <t>功能件</t>
  </si>
  <si>
    <t>ASSY（2534832X）</t>
  </si>
  <si>
    <t>83*98*83</t>
  </si>
  <si>
    <t>SHT0001996</t>
  </si>
  <si>
    <t>调角器左下连接板总成电泳</t>
  </si>
  <si>
    <t>电泳总成件</t>
  </si>
  <si>
    <t>SHT0001957</t>
  </si>
  <si>
    <t>调角器左下连接板总成</t>
  </si>
  <si>
    <t>SHT0001087</t>
  </si>
  <si>
    <t>H4B-6805115</t>
  </si>
  <si>
    <t>涡簧左固定片</t>
  </si>
  <si>
    <t>Q235 
 t=3.0</t>
  </si>
  <si>
    <t>GBT11253</t>
  </si>
  <si>
    <t>24*33*17</t>
  </si>
  <si>
    <t>万昌五金</t>
  </si>
  <si>
    <t>SHT0001082</t>
  </si>
  <si>
    <t>H4B-6805110</t>
  </si>
  <si>
    <t>塑料件固定片</t>
  </si>
  <si>
    <t>Q235 
 t=2.0</t>
  </si>
  <si>
    <t>22*12*13</t>
  </si>
  <si>
    <t>再兴</t>
  </si>
  <si>
    <t>SHT0001945</t>
  </si>
  <si>
    <t>02.03.26.069</t>
  </si>
  <si>
    <t>SQX3000-6805101</t>
  </si>
  <si>
    <t>调角器左下连接板</t>
  </si>
  <si>
    <r>
      <rPr>
        <sz val="11"/>
        <rFont val="宋体"/>
        <charset val="134"/>
      </rPr>
      <t>SPFH590</t>
    </r>
    <r>
      <rPr>
        <sz val="11"/>
        <color theme="1"/>
        <rFont val="宋体"/>
        <charset val="134"/>
      </rPr>
      <t xml:space="preserve"> 
t=3.0</t>
    </r>
  </si>
  <si>
    <t>140*240*133</t>
  </si>
  <si>
    <t>成卓</t>
  </si>
  <si>
    <t>SHT0001997</t>
  </si>
  <si>
    <t>调角器左上连接板总成电泳</t>
  </si>
  <si>
    <t>SQX3000-6805121</t>
  </si>
  <si>
    <t>SHT0001958</t>
  </si>
  <si>
    <t>调角器左上连接板总成</t>
  </si>
  <si>
    <t>SHT0001798</t>
  </si>
  <si>
    <t>02.03.26.068</t>
  </si>
  <si>
    <t>SQX3000-6805102</t>
  </si>
  <si>
    <t>调角器左上连接板</t>
  </si>
  <si>
    <r>
      <rPr>
        <sz val="11"/>
        <rFont val="宋体"/>
        <charset val="134"/>
      </rPr>
      <t>SPFH590</t>
    </r>
    <r>
      <rPr>
        <sz val="11"/>
        <color theme="1"/>
        <rFont val="宋体"/>
        <charset val="134"/>
      </rPr>
      <t xml:space="preserve">
t=3.0</t>
    </r>
  </si>
  <si>
    <t>95*8*132</t>
  </si>
  <si>
    <t>SHT0001007</t>
  </si>
  <si>
    <t>H4A-6805104</t>
  </si>
  <si>
    <t>角度限位片</t>
  </si>
  <si>
    <r>
      <rPr>
        <sz val="11"/>
        <rFont val="宋体"/>
        <charset val="134"/>
      </rPr>
      <t xml:space="preserve">SAPH440
</t>
    </r>
    <r>
      <rPr>
        <sz val="11"/>
        <color theme="1"/>
        <rFont val="宋体"/>
        <charset val="134"/>
      </rPr>
      <t>t=3.0</t>
    </r>
  </si>
  <si>
    <t>18*20*15</t>
  </si>
  <si>
    <t>SCS0004794</t>
  </si>
  <si>
    <t>02.03.09.024</t>
  </si>
  <si>
    <t>B406805215</t>
  </si>
  <si>
    <t>涡簧固定座</t>
  </si>
  <si>
    <t>50*18*30</t>
  </si>
  <si>
    <t>天丰</t>
  </si>
  <si>
    <t>SHT0001005</t>
  </si>
  <si>
    <t>H4B-6805108</t>
  </si>
  <si>
    <t>涡簧</t>
  </si>
  <si>
    <t>弹簧钢</t>
  </si>
  <si>
    <t>弹簧件</t>
  </si>
  <si>
    <t>65Mn
t=2.0</t>
  </si>
  <si>
    <t>GB/T4357</t>
  </si>
  <si>
    <t>96*7*80</t>
  </si>
  <si>
    <t>江苏万金</t>
  </si>
  <si>
    <t>SHT0002660</t>
  </si>
  <si>
    <t>左侧调角器解锁把手电泳</t>
  </si>
  <si>
    <t>电泳件</t>
  </si>
  <si>
    <t>SHT0010720</t>
  </si>
  <si>
    <t>A2</t>
  </si>
  <si>
    <t>SHT0011978</t>
  </si>
  <si>
    <t>左侧调角器解锁把手</t>
  </si>
  <si>
    <t>SPFH590
t=2.0</t>
  </si>
  <si>
    <t>Q/BQB301
Q/BQB311</t>
  </si>
  <si>
    <t>70*20*37</t>
  </si>
  <si>
    <t>SQX3000-6805125</t>
  </si>
  <si>
    <t>副边调角器总成</t>
  </si>
  <si>
    <t>186*128*39</t>
  </si>
  <si>
    <t>SHT0001075</t>
  </si>
  <si>
    <t>02.03.19.054B</t>
  </si>
  <si>
    <t>SQX3000-6805114</t>
  </si>
  <si>
    <t>主驾驶从动侧星盘</t>
  </si>
  <si>
    <t>83*83*21</t>
  </si>
  <si>
    <t>SHT0002054</t>
  </si>
  <si>
    <t>02.03.19.070</t>
  </si>
  <si>
    <t>SQX3000-6805112</t>
  </si>
  <si>
    <t>主驾驶星盘塑料件</t>
  </si>
  <si>
    <t>PA66</t>
  </si>
  <si>
    <t>18*14*14</t>
  </si>
  <si>
    <t>SHT0001994</t>
  </si>
  <si>
    <t>调角器右下连接板总成电泳</t>
  </si>
  <si>
    <t>电泳分总成</t>
  </si>
  <si>
    <t>SHT0001959</t>
  </si>
  <si>
    <t>调角器右下连接板总成</t>
  </si>
  <si>
    <t>6</t>
  </si>
  <si>
    <t>SHT0001086</t>
  </si>
  <si>
    <t>H4B-6805114</t>
  </si>
  <si>
    <t>涡簧右固定片</t>
  </si>
  <si>
    <t>SHT0001950</t>
  </si>
  <si>
    <t>02.03.26.071</t>
  </si>
  <si>
    <t>SQX3000-6805103</t>
  </si>
  <si>
    <t>调角器右下连接板</t>
  </si>
  <si>
    <t>140*26*133</t>
  </si>
  <si>
    <t>SHT0001995</t>
  </si>
  <si>
    <t>调角器右上连接板总成电泳</t>
  </si>
  <si>
    <t>SQX3000-6805122</t>
  </si>
  <si>
    <t>95*24*132</t>
  </si>
  <si>
    <t>SHT0001960</t>
  </si>
  <si>
    <t>调角器右上连接板总成</t>
  </si>
  <si>
    <t>5</t>
  </si>
  <si>
    <t>SHT0001951</t>
  </si>
  <si>
    <t>02.03.26.070</t>
  </si>
  <si>
    <t>SQX3000-6805104</t>
  </si>
  <si>
    <t>调角器右上连接板</t>
  </si>
  <si>
    <t>t=2-GB/T342
65Mn-GB/T4357</t>
  </si>
  <si>
    <t>设计:</t>
  </si>
  <si>
    <t>批准:</t>
  </si>
  <si>
    <t>重量（kg）</t>
  </si>
  <si>
    <t>零件来源</t>
  </si>
  <si>
    <t>重量
（kg）</t>
  </si>
  <si>
    <t>汕德卡-2.0</t>
  </si>
  <si>
    <t>505*460*170</t>
  </si>
  <si>
    <t>新座框</t>
  </si>
  <si>
    <t>SHT0013240</t>
  </si>
  <si>
    <t>气囊减震器总成</t>
  </si>
  <si>
    <t>452*250*180</t>
  </si>
  <si>
    <t>SHT0002511</t>
  </si>
  <si>
    <t>上框焊接组件电泳</t>
  </si>
  <si>
    <t>Q01</t>
  </si>
  <si>
    <t>SHT0012167</t>
  </si>
  <si>
    <t>398*250*54</t>
  </si>
  <si>
    <t>上框焊接组件</t>
  </si>
  <si>
    <t>32</t>
  </si>
  <si>
    <t>SHT0012159</t>
  </si>
  <si>
    <t>左纵梁焊接组件</t>
  </si>
  <si>
    <t>377*32*45</t>
  </si>
  <si>
    <t>BAS0010022</t>
  </si>
  <si>
    <t>上框焊接轴套</t>
  </si>
  <si>
    <t>机加件</t>
  </si>
  <si>
    <t>⌀27-GB/T702
35#-GB/T699</t>
  </si>
  <si>
    <t>27*27*8</t>
  </si>
  <si>
    <t>机加</t>
  </si>
  <si>
    <t>SQX3000-6805414</t>
  </si>
  <si>
    <t>左纵梁</t>
  </si>
  <si>
    <t>t=3-Q/BQB301
SAPH440-Q/BQB310</t>
  </si>
  <si>
    <t>377*32*40</t>
  </si>
  <si>
    <t>SHT0012160</t>
  </si>
  <si>
    <t>右纵梁焊接组件</t>
  </si>
  <si>
    <t>SQX3000-6805415</t>
  </si>
  <si>
    <t>右纵梁</t>
  </si>
  <si>
    <t>SHT0001856</t>
  </si>
  <si>
    <t>SQX3000-6805416</t>
  </si>
  <si>
    <t>上框前横梁</t>
  </si>
  <si>
    <t>27*234*34</t>
  </si>
  <si>
    <t>SHT0002558</t>
  </si>
  <si>
    <t>减震器下框焊接总成电泳</t>
  </si>
  <si>
    <t>重汽TX/汕德卡</t>
  </si>
  <si>
    <t>SHT0012259</t>
  </si>
  <si>
    <t>435*360*58</t>
  </si>
  <si>
    <t>减震器下框焊接总成</t>
  </si>
  <si>
    <t>SHT0001859</t>
  </si>
  <si>
    <t>SQX3000-6805421</t>
  </si>
  <si>
    <t>下框横梁</t>
  </si>
  <si>
    <t>18*240*38</t>
  </si>
  <si>
    <t>SHT0001860</t>
  </si>
  <si>
    <t>SQX3000-6805422</t>
  </si>
  <si>
    <t>下框左纵梁</t>
  </si>
  <si>
    <t>429*22*32</t>
  </si>
  <si>
    <t>SHT0001861</t>
  </si>
  <si>
    <t>SQX3000-6805423</t>
  </si>
  <si>
    <t>下框右纵梁</t>
  </si>
  <si>
    <t>SHT0012214</t>
  </si>
  <si>
    <t>连接梁总成</t>
  </si>
  <si>
    <t>326*55*11</t>
  </si>
  <si>
    <t>SHT0012215</t>
  </si>
  <si>
    <t>连接梁本体</t>
  </si>
  <si>
    <t>SHT0012216</t>
  </si>
  <si>
    <t>连接梁加强钣金</t>
  </si>
  <si>
    <t>M3000-H</t>
  </si>
  <si>
    <t>SQXM3000-6805834</t>
  </si>
  <si>
    <t>螺母套</t>
  </si>
  <si>
    <t>35#</t>
  </si>
  <si>
    <t>15*15*16</t>
  </si>
  <si>
    <t>SHT0001864</t>
  </si>
  <si>
    <t>SQX3000-6805432</t>
  </si>
  <si>
    <t>气囊下支架</t>
  </si>
  <si>
    <t>t=3-Q/BQB301
SPFH590-Q/BQB310</t>
  </si>
  <si>
    <t>230*175*21</t>
  </si>
  <si>
    <t>SHT0013822</t>
  </si>
  <si>
    <t>防尘罩前支架</t>
  </si>
  <si>
    <t>t2-GB/T 708
Q235-GB/T 700</t>
  </si>
  <si>
    <t>GB/T 708
GB/T 700</t>
  </si>
  <si>
    <t>265*65*15</t>
  </si>
  <si>
    <t>SHT0002455</t>
  </si>
  <si>
    <t>下框后横梁组件电泳</t>
  </si>
  <si>
    <t>SQX3000-6805429</t>
  </si>
  <si>
    <t>SHT0001865</t>
  </si>
  <si>
    <t>下框后横梁组件</t>
  </si>
  <si>
    <t>SHT0011638</t>
  </si>
  <si>
    <t>47*240*38</t>
  </si>
  <si>
    <t>Q198B0814</t>
  </si>
  <si>
    <t>承面凸焊螺栓</t>
  </si>
  <si>
    <t>16*16*23.2</t>
  </si>
  <si>
    <t>SHT0013236</t>
  </si>
  <si>
    <t>绞架组件</t>
  </si>
  <si>
    <t>416*232*79</t>
  </si>
  <si>
    <t>SHT0002615</t>
  </si>
  <si>
    <t>内绞架电泳</t>
  </si>
  <si>
    <t>SHT0013234</t>
  </si>
  <si>
    <t>362*232*78</t>
  </si>
  <si>
    <t>0.177</t>
  </si>
  <si>
    <t>内绞架</t>
  </si>
  <si>
    <t>SHT0001761</t>
  </si>
  <si>
    <t>SQX3000-6805434</t>
  </si>
  <si>
    <t>连接杆1</t>
  </si>
  <si>
    <t>轴类</t>
  </si>
  <si>
    <t>⌀17-GB/T702
20-GB/T699</t>
  </si>
  <si>
    <t>17*226*17</t>
  </si>
  <si>
    <t>223</t>
  </si>
  <si>
    <t>17</t>
  </si>
  <si>
    <t>高唐</t>
  </si>
  <si>
    <t>H3</t>
  </si>
  <si>
    <t>SHT0001871</t>
  </si>
  <si>
    <t>RC026807403</t>
  </si>
  <si>
    <t>连接杆2</t>
  </si>
  <si>
    <t>224</t>
  </si>
  <si>
    <t>SHT0010521</t>
  </si>
  <si>
    <t>气囊上支撑板</t>
  </si>
  <si>
    <t>t=4-Q/BQB301
SPFH590-Q/BQB310</t>
  </si>
  <si>
    <t>142*108*54</t>
  </si>
  <si>
    <t>4</t>
  </si>
  <si>
    <t>SQX3000-6805448</t>
  </si>
  <si>
    <t>绞架小孔侧板组件</t>
  </si>
  <si>
    <t>341*14*90</t>
  </si>
  <si>
    <t>SHT0001760</t>
  </si>
  <si>
    <t>SQX3000-6805467</t>
  </si>
  <si>
    <t>绞架小孔侧板</t>
  </si>
  <si>
    <t>BAS0000055</t>
  </si>
  <si>
    <t>SQX3000-6805473</t>
  </si>
  <si>
    <t>螺纹轴套</t>
  </si>
  <si>
    <t>锻打件</t>
  </si>
  <si>
    <t>35#   M10</t>
  </si>
  <si>
    <t>22*22*8</t>
  </si>
  <si>
    <t>9.5</t>
  </si>
  <si>
    <t>22</t>
  </si>
  <si>
    <t>SHT0010524</t>
  </si>
  <si>
    <t>阻尼销轴支架焊接分总成</t>
  </si>
  <si>
    <t>SQX3000-6805469</t>
  </si>
  <si>
    <t>82*36*60</t>
  </si>
  <si>
    <t>SHT0010522</t>
  </si>
  <si>
    <t>阻尼销轴支架</t>
  </si>
  <si>
    <t>SQX3000-6805474</t>
  </si>
  <si>
    <t>89*19*36</t>
  </si>
  <si>
    <t>SHT0010523</t>
  </si>
  <si>
    <t>阻尼销轴</t>
  </si>
  <si>
    <t>SQX3000-6805476</t>
  </si>
  <si>
    <t>GB/T 699</t>
  </si>
  <si>
    <t>26*26*50</t>
  </si>
  <si>
    <t>45</t>
  </si>
  <si>
    <t>兴岳</t>
  </si>
  <si>
    <t>SHT0013238</t>
  </si>
  <si>
    <t>VDC阀上支架总成</t>
  </si>
  <si>
    <t>SHT0013110</t>
  </si>
  <si>
    <t>VDC阀上支架</t>
  </si>
  <si>
    <t>t2.5-Q/BQB301
SPFH590-Q/BQB310</t>
  </si>
  <si>
    <t>34*20*5</t>
  </si>
  <si>
    <t>2.5</t>
  </si>
  <si>
    <t>SHT0010054</t>
  </si>
  <si>
    <t>VDC阀上固定轴</t>
  </si>
  <si>
    <t>Q /BQB 501
SWRCH22A-Q /BQB 517</t>
  </si>
  <si>
    <t>Q /BQB 517</t>
  </si>
  <si>
    <t>10*10*45.5</t>
  </si>
  <si>
    <t>44.5</t>
  </si>
  <si>
    <t>10</t>
  </si>
  <si>
    <t>SHT0002616</t>
  </si>
  <si>
    <t>外绞架电泳</t>
  </si>
  <si>
    <t>SQX3000-6805437</t>
  </si>
  <si>
    <t>362*229*76</t>
  </si>
  <si>
    <t>0.124</t>
  </si>
  <si>
    <t>SHT0013235</t>
  </si>
  <si>
    <t>外绞架</t>
  </si>
  <si>
    <t>SHT0001085</t>
  </si>
  <si>
    <t>阻尼器下固定点支架总成</t>
  </si>
  <si>
    <t>36*25*36</t>
  </si>
  <si>
    <t>H4B-6805474</t>
  </si>
  <si>
    <t>阻尼器下固定支架</t>
  </si>
  <si>
    <t>3</t>
  </si>
  <si>
    <t>SHT0011596</t>
  </si>
  <si>
    <t>连接杆</t>
  </si>
  <si>
    <t>SQX3000-6805447</t>
  </si>
  <si>
    <t>绞架大孔侧板组件</t>
  </si>
  <si>
    <t>341*21*90</t>
  </si>
  <si>
    <t>SHT0001874</t>
  </si>
  <si>
    <t>SQX3000-6805433</t>
  </si>
  <si>
    <t>绞架大孔侧板</t>
  </si>
  <si>
    <t>BAS0000056</t>
  </si>
  <si>
    <t>SQX3000-6805425</t>
  </si>
  <si>
    <t>内绞架钢轴套</t>
  </si>
  <si>
    <t>20#</t>
  </si>
  <si>
    <t>34*21*34</t>
  </si>
  <si>
    <t>34</t>
  </si>
  <si>
    <t>SHT0013239</t>
  </si>
  <si>
    <t>VDC阀下支架总成</t>
  </si>
  <si>
    <t>53*28*23</t>
  </si>
  <si>
    <t>SHT0013108</t>
  </si>
  <si>
    <t>VDC阀下支架</t>
  </si>
  <si>
    <t>38*28*23</t>
  </si>
  <si>
    <t>SHT0013109</t>
  </si>
  <si>
    <t>VDC阀下支架轴</t>
  </si>
  <si>
    <t>28*10*10</t>
  </si>
  <si>
    <t>SHT0011694</t>
  </si>
  <si>
    <t>IGS尼龙轴套</t>
  </si>
  <si>
    <t>GFM-1820-09</t>
  </si>
  <si>
    <t>26*9*26</t>
  </si>
  <si>
    <t>易格斯</t>
  </si>
  <si>
    <t>BAS0000058</t>
  </si>
  <si>
    <t>SQX3000-6805468</t>
  </si>
  <si>
    <t>旋转轴套</t>
  </si>
  <si>
    <t>26*26*26</t>
  </si>
  <si>
    <t>白锌</t>
  </si>
  <si>
    <t>兴岳/创合</t>
  </si>
  <si>
    <t>BFA0000369</t>
  </si>
  <si>
    <t>H4B-6805494</t>
  </si>
  <si>
    <t>绞架连接螺栓</t>
  </si>
  <si>
    <t>H4A-6805411</t>
  </si>
  <si>
    <t>13*15*54</t>
  </si>
  <si>
    <t>固定VDC阀下部</t>
  </si>
  <si>
    <t>GB/T 896</t>
  </si>
  <si>
    <t>SHT0013841</t>
  </si>
  <si>
    <t>气管支架</t>
  </si>
  <si>
    <t>固定VDC阀气路</t>
  </si>
  <si>
    <t>Q235</t>
  </si>
  <si>
    <t>94*81*62</t>
  </si>
  <si>
    <t>SHT0013655</t>
  </si>
  <si>
    <t>汕德卡主驾VDC阀气路总成</t>
  </si>
  <si>
    <t>重汽汕德卡</t>
  </si>
  <si>
    <t>SHT0001985</t>
  </si>
  <si>
    <t>拉线固定支架焊接总成电泳</t>
  </si>
  <si>
    <t>SQX3000-6805497</t>
  </si>
  <si>
    <t>t=2-Q/BQB301
SAPH440-Q/BQB310</t>
  </si>
  <si>
    <t>Q/BQB310</t>
  </si>
  <si>
    <t>45*40*24</t>
  </si>
  <si>
    <t>SHT0001769</t>
  </si>
  <si>
    <t>拉线固定支架</t>
  </si>
  <si>
    <t>新强力</t>
  </si>
  <si>
    <t>BFA0000475</t>
  </si>
  <si>
    <t>Q2140510</t>
  </si>
  <si>
    <t>十字槽盘头螺钉</t>
  </si>
  <si>
    <t>M5</t>
  </si>
  <si>
    <t>9.5*9.5*13.5</t>
  </si>
  <si>
    <t>BAS0000032</t>
  </si>
  <si>
    <t>H4B-6805425</t>
  </si>
  <si>
    <t>座垫前倾角定位片衬套</t>
  </si>
  <si>
    <t>铸铝件</t>
  </si>
  <si>
    <t>铝制</t>
  </si>
  <si>
    <t>21*11*4.5</t>
  </si>
  <si>
    <t>瑞丰五金</t>
  </si>
  <si>
    <t>SHT0012161</t>
  </si>
  <si>
    <t>仰角锁舌机构总成</t>
  </si>
  <si>
    <t>260*47*28</t>
  </si>
  <si>
    <t>SHT0001986</t>
  </si>
  <si>
    <t>旋转片电泳</t>
  </si>
  <si>
    <t>SQX3000-6905431</t>
  </si>
  <si>
    <t>51*36*2</t>
  </si>
  <si>
    <t>SHT0001772</t>
  </si>
  <si>
    <t>旋转片</t>
  </si>
  <si>
    <t>正大机械</t>
  </si>
  <si>
    <t>SHT0001876</t>
  </si>
  <si>
    <t>SQX3000-6805455</t>
  </si>
  <si>
    <t>旋转块</t>
  </si>
  <si>
    <t>30*30*20</t>
  </si>
  <si>
    <t>汇铭</t>
  </si>
  <si>
    <t>SQX3000-6805489</t>
  </si>
  <si>
    <t>POM</t>
  </si>
  <si>
    <t>SQX3000-6805488</t>
  </si>
  <si>
    <t>嵌件</t>
  </si>
  <si>
    <t>5*5*21</t>
  </si>
  <si>
    <t>BSP0000077</t>
  </si>
  <si>
    <t>SQX3000-6805456</t>
  </si>
  <si>
    <t>回位簧</t>
  </si>
  <si>
    <t>7*38*7</t>
  </si>
  <si>
    <t>SHT0012150</t>
  </si>
  <si>
    <t>齿板锁舌</t>
  </si>
  <si>
    <t>21*133*4</t>
  </si>
  <si>
    <t>鑫昌</t>
  </si>
  <si>
    <t>SHT0001879</t>
  </si>
  <si>
    <t>SQX3000-6805458</t>
  </si>
  <si>
    <t>导向盒体</t>
  </si>
  <si>
    <t>PA66-GF10</t>
  </si>
  <si>
    <t>23*229*25</t>
  </si>
  <si>
    <t>SHT0001880</t>
  </si>
  <si>
    <t>SQX3000-6805459</t>
  </si>
  <si>
    <t>导向盒盖</t>
  </si>
  <si>
    <t>23*229*8</t>
  </si>
  <si>
    <t>BFA0000561</t>
  </si>
  <si>
    <t>SQX3000-6805460</t>
  </si>
  <si>
    <t>销轴</t>
  </si>
  <si>
    <t>⌀10-GB/T905
35-GB/T699</t>
  </si>
  <si>
    <t>10*10*38</t>
  </si>
  <si>
    <t>BSP0000080</t>
  </si>
  <si>
    <t>Q43635</t>
  </si>
  <si>
    <t>固定仰角锁舌机构总成</t>
  </si>
  <si>
    <t>Φ3.5</t>
  </si>
  <si>
    <t>8*8*0.6</t>
  </si>
  <si>
    <t>氧化</t>
  </si>
  <si>
    <t>SHT0001773</t>
  </si>
  <si>
    <t>SQX3000-6805462</t>
  </si>
  <si>
    <t>可变阻尼</t>
  </si>
  <si>
    <t xml:space="preserve">ASSY </t>
  </si>
  <si>
    <t>路得坦摩</t>
  </si>
  <si>
    <t>SHT0010516</t>
  </si>
  <si>
    <t>弹簧保持架</t>
  </si>
  <si>
    <t>12*12*25</t>
  </si>
  <si>
    <t>瑞隆祥</t>
  </si>
  <si>
    <t>SHT0010517</t>
  </si>
  <si>
    <t>变阻尼拨块</t>
  </si>
  <si>
    <t>7*7*10</t>
  </si>
  <si>
    <t>SHT0010515</t>
  </si>
  <si>
    <t>BFA0000563</t>
  </si>
  <si>
    <t>Q43690</t>
  </si>
  <si>
    <t>固定阻尼上部</t>
  </si>
  <si>
    <t>Φ9</t>
  </si>
  <si>
    <t>18*18*1</t>
  </si>
  <si>
    <t>SHT0013662</t>
  </si>
  <si>
    <t>汕德卡气囊总成</t>
  </si>
  <si>
    <t>汕德卡通用</t>
  </si>
  <si>
    <t>集成件</t>
  </si>
  <si>
    <t>93*93*80</t>
  </si>
  <si>
    <t>SHT0010811</t>
  </si>
  <si>
    <t>滚轮总成</t>
  </si>
  <si>
    <t>26*26*23</t>
  </si>
  <si>
    <t>SHT0010812</t>
  </si>
  <si>
    <t>滚轮金属轴</t>
  </si>
  <si>
    <t>45#</t>
  </si>
  <si>
    <t>26*26*18</t>
  </si>
  <si>
    <t>黑锌</t>
  </si>
  <si>
    <t>SHT0010813</t>
  </si>
  <si>
    <t>滚轮塑料轴</t>
  </si>
  <si>
    <t>20*20*20</t>
  </si>
  <si>
    <t>SHT0012148</t>
  </si>
  <si>
    <t>后轴固定塑料件</t>
  </si>
  <si>
    <t>98*24*26</t>
  </si>
  <si>
    <t>SHT0001088</t>
  </si>
  <si>
    <t>H4B-6805404</t>
  </si>
  <si>
    <t>上框内支撑柱</t>
  </si>
  <si>
    <t>12*12*26</t>
  </si>
  <si>
    <t>创合</t>
  </si>
  <si>
    <t>SHT0001981</t>
  </si>
  <si>
    <t>上框后横梁总成电泳</t>
  </si>
  <si>
    <t>25*240*37</t>
  </si>
  <si>
    <t>SHT0001857</t>
  </si>
  <si>
    <t>SQX3000-6805464</t>
  </si>
  <si>
    <t>上框后横梁总成</t>
  </si>
  <si>
    <t>SQX3000-6805465</t>
  </si>
  <si>
    <t>上框后横梁</t>
  </si>
  <si>
    <t>25*240*38</t>
  </si>
  <si>
    <t>16*14*6.5</t>
  </si>
  <si>
    <t>借用</t>
  </si>
  <si>
    <t>SHT0001145</t>
  </si>
  <si>
    <t>RC026807004</t>
  </si>
  <si>
    <t>下尼龙固定块</t>
  </si>
  <si>
    <t>36*18*26</t>
  </si>
  <si>
    <t>京港机电</t>
  </si>
  <si>
    <t>SHT0001133</t>
  </si>
  <si>
    <t>RC026807800</t>
  </si>
  <si>
    <t>减震垫支撑板组件</t>
  </si>
  <si>
    <t>52*15*21</t>
  </si>
  <si>
    <t>RC026807801</t>
  </si>
  <si>
    <t>缓冲支架</t>
  </si>
  <si>
    <t>SHT0013733</t>
  </si>
  <si>
    <t>上限位缓冲块</t>
  </si>
  <si>
    <t>橡胶</t>
  </si>
  <si>
    <t>19*18*18</t>
  </si>
  <si>
    <t>SHT0013987</t>
  </si>
  <si>
    <t>下限位缓冲块（汕德卡）</t>
  </si>
  <si>
    <t>44*20*20</t>
  </si>
  <si>
    <t>深州卓伦</t>
  </si>
  <si>
    <t>SHT0001353</t>
  </si>
  <si>
    <t>拉带限位片电泳</t>
  </si>
  <si>
    <t>SHT0001888</t>
  </si>
  <si>
    <t>H4B-6805406</t>
  </si>
  <si>
    <t>拉带限位片</t>
  </si>
  <si>
    <t>25*110*6</t>
  </si>
  <si>
    <t>佳祥五金</t>
  </si>
  <si>
    <t>SHT0001889</t>
  </si>
  <si>
    <t>SQX3000-6805470</t>
  </si>
  <si>
    <t>减震器限位拉带总成</t>
  </si>
  <si>
    <t>255*45*7</t>
  </si>
  <si>
    <t>雄县华增</t>
  </si>
  <si>
    <t>SQX3000-6805466</t>
  </si>
  <si>
    <t>拉带</t>
  </si>
  <si>
    <t>尼龙带</t>
  </si>
  <si>
    <t>PA</t>
  </si>
  <si>
    <t>255*45*2</t>
  </si>
  <si>
    <t>H4681010373</t>
  </si>
  <si>
    <t>限位轴</t>
  </si>
  <si>
    <t>5*5*45</t>
  </si>
  <si>
    <t>H4681010372</t>
  </si>
  <si>
    <t>限位轴卡环</t>
  </si>
  <si>
    <t>胶带纸</t>
  </si>
  <si>
    <t>10*35*1</t>
  </si>
  <si>
    <t>BFA0000018</t>
  </si>
  <si>
    <t>Q218B0816</t>
  </si>
  <si>
    <t>内六角圆柱头螺钉</t>
  </si>
  <si>
    <t>M8*16</t>
  </si>
  <si>
    <t>BFA0010068</t>
  </si>
  <si>
    <t>Q150B0850</t>
  </si>
  <si>
    <t>M8*50</t>
  </si>
  <si>
    <t>BFA0010051</t>
  </si>
  <si>
    <t>M10*50</t>
  </si>
  <si>
    <t>18*16*51</t>
  </si>
  <si>
    <t>BFA0000010</t>
  </si>
  <si>
    <t>Q32608</t>
  </si>
  <si>
    <t>2型非金属嵌件六角锁紧螺母</t>
  </si>
  <si>
    <t>13*13*8</t>
  </si>
  <si>
    <t>BFA0000042</t>
  </si>
  <si>
    <t>Q32610</t>
  </si>
  <si>
    <t>16*16*10</t>
  </si>
  <si>
    <t>ECAS</t>
  </si>
  <si>
    <t>BFA0000566</t>
  </si>
  <si>
    <t>ECAS-6801213</t>
  </si>
  <si>
    <t>阻尼器垫片</t>
  </si>
  <si>
    <t>20*20*1.5</t>
  </si>
  <si>
    <t>SHT0001256</t>
  </si>
  <si>
    <t>H4B-6805408</t>
  </si>
  <si>
    <t>阻尼器固定销</t>
  </si>
  <si>
    <t>M8*40</t>
  </si>
  <si>
    <t>13*13*48</t>
  </si>
  <si>
    <t>BFA0000420</t>
  </si>
  <si>
    <t>Q40708</t>
  </si>
  <si>
    <t>垫片</t>
  </si>
  <si>
    <t>⌀8</t>
  </si>
  <si>
    <t>BFA0000434</t>
  </si>
  <si>
    <t>Q40608</t>
  </si>
  <si>
    <t>BFA0010052</t>
  </si>
  <si>
    <t>内六角半圆头螺栓</t>
  </si>
  <si>
    <t>BFA0010040</t>
  </si>
  <si>
    <t>内梅花盘头带介自攻螺钉</t>
  </si>
  <si>
    <t>K80*14</t>
  </si>
  <si>
    <t>PT标准WN1451 不低于8.8级</t>
  </si>
  <si>
    <t>16*16*20</t>
  </si>
  <si>
    <t>M8*45</t>
  </si>
  <si>
    <t>SHT0013123</t>
  </si>
  <si>
    <t>仰角拉线总成</t>
  </si>
  <si>
    <t>8*8*800</t>
  </si>
  <si>
    <t>芜湖星火</t>
  </si>
  <si>
    <t>BFA0010060</t>
  </si>
  <si>
    <t>仰角旋转固定螺栓</t>
  </si>
  <si>
    <t>⌀14-GB/T905
45#-GB/T699</t>
  </si>
  <si>
    <t>14*14*82</t>
  </si>
  <si>
    <t>SHT0012033</t>
  </si>
  <si>
    <t>1.0升级绞架塑料轴套</t>
  </si>
  <si>
    <t>GFM-1214-17</t>
  </si>
  <si>
    <t>BAS0012033</t>
  </si>
  <si>
    <t>20*20*17</t>
  </si>
  <si>
    <t>SHT0013114</t>
  </si>
  <si>
    <t>座框装配总成</t>
  </si>
  <si>
    <t>5挡仰角+安全带+座盆延伸</t>
  </si>
  <si>
    <t>SHT0002617</t>
  </si>
  <si>
    <t>主驾座框总成电泳</t>
  </si>
  <si>
    <t>SHT0012828</t>
  </si>
  <si>
    <t>510*465*140</t>
  </si>
  <si>
    <t>0.762</t>
  </si>
  <si>
    <t>座框焊接总成</t>
  </si>
  <si>
    <t>SHT0012881</t>
  </si>
  <si>
    <t>卡板限位塑料件</t>
  </si>
  <si>
    <t>5档</t>
  </si>
  <si>
    <t>58*12*10</t>
  </si>
  <si>
    <t>SHT0001973</t>
  </si>
  <si>
    <t>H5-6801110</t>
  </si>
  <si>
    <t>滑块儿</t>
  </si>
  <si>
    <t>pps6345A4HD9050</t>
  </si>
  <si>
    <t>51.5*13*11.5</t>
  </si>
  <si>
    <t>BFA0000589</t>
  </si>
  <si>
    <t>H5-6805321</t>
  </si>
  <si>
    <t>大帽抽芯铆钉</t>
  </si>
  <si>
    <t>16*16*15</t>
  </si>
  <si>
    <t>气管卡扣（2*4mm）</t>
  </si>
  <si>
    <t>20*15*15</t>
  </si>
  <si>
    <t>BCL0010010</t>
  </si>
  <si>
    <t>四管夹</t>
  </si>
  <si>
    <t>26*17.6*15</t>
  </si>
  <si>
    <t>BFA0000003</t>
  </si>
  <si>
    <t>SQDZ6800004-8</t>
  </si>
  <si>
    <t>F扣</t>
  </si>
  <si>
    <t>SQDZ 6800004-8</t>
  </si>
  <si>
    <t>聚丙烯PP</t>
  </si>
  <si>
    <t>SHT0013256</t>
  </si>
  <si>
    <t>防尘罩</t>
  </si>
  <si>
    <t>TPE</t>
  </si>
  <si>
    <t>528*376*272</t>
  </si>
  <si>
    <t>12*12*28</t>
  </si>
  <si>
    <t>重汽</t>
  </si>
  <si>
    <t>SHT0013938</t>
  </si>
  <si>
    <t>滑轨总成</t>
  </si>
  <si>
    <t>585*270*112</t>
  </si>
  <si>
    <t>下框总成增加电泳和焊接状态</t>
  </si>
  <si>
    <t>左扶手安装支架电泳总成</t>
  </si>
  <si>
    <t>电泳总成</t>
  </si>
  <si>
    <t>86*77.5*80</t>
  </si>
  <si>
    <t>0.3824</t>
  </si>
  <si>
    <t>右扶手安装支架电泳总成</t>
  </si>
  <si>
    <t>SHT0013120</t>
  </si>
  <si>
    <t>扶手旋转轴</t>
  </si>
  <si>
    <t>φ30</t>
  </si>
  <si>
    <t>0.2384</t>
  </si>
  <si>
    <t>SHT0014873</t>
  </si>
  <si>
    <t>扶手安装支架</t>
  </si>
  <si>
    <t>96*19*85</t>
  </si>
  <si>
    <t>0.1440</t>
  </si>
  <si>
    <t>98*90*3</t>
  </si>
  <si>
    <r>
      <rPr>
        <sz val="14"/>
        <rFont val="宋体"/>
        <charset val="134"/>
      </rPr>
      <t>设计</t>
    </r>
    <r>
      <rPr>
        <sz val="14"/>
        <rFont val="Arial"/>
        <charset val="134"/>
      </rPr>
      <t>:</t>
    </r>
  </si>
  <si>
    <t>座框-工艺BOM</t>
  </si>
  <si>
    <t>座框焊接总成电泳</t>
  </si>
  <si>
    <t>5挡仰角+安全带</t>
  </si>
  <si>
    <t>SHT0012268</t>
  </si>
  <si>
    <t>左侧调角连接板焊接总成</t>
  </si>
  <si>
    <t>SQX3000-6805311</t>
  </si>
  <si>
    <t>191*35*85</t>
  </si>
  <si>
    <t>点焊</t>
  </si>
  <si>
    <t>Q37110</t>
  </si>
  <si>
    <t>焊接方螺母</t>
  </si>
  <si>
    <t>16*16*8.1</t>
  </si>
  <si>
    <t>17.5*19*17.5</t>
  </si>
  <si>
    <t>SHT0012266</t>
  </si>
  <si>
    <t>左侧调角连接板</t>
  </si>
  <si>
    <t>SQX3000-6805312</t>
  </si>
  <si>
    <t>t=2.5-Q/BQB301
SPFH590-Q/BQB310</t>
  </si>
  <si>
    <t>SHT0012269</t>
  </si>
  <si>
    <t>右侧调角连接板焊接总成</t>
  </si>
  <si>
    <t>SQX3000-6805313</t>
  </si>
  <si>
    <t>SHT0012267</t>
  </si>
  <si>
    <t>右侧调角连接板</t>
  </si>
  <si>
    <t>SQX3000-6805326</t>
  </si>
  <si>
    <t>SHT0012829</t>
  </si>
  <si>
    <t>五挡仰角卡板</t>
  </si>
  <si>
    <t>SHT0012145</t>
  </si>
  <si>
    <t>t=5-Q/BQB301
SAPH440-Q/BQB310</t>
  </si>
  <si>
    <t>120*100*10</t>
  </si>
  <si>
    <t>SHT0011808</t>
  </si>
  <si>
    <t>仰角调节机构焊接总成</t>
  </si>
  <si>
    <t>71*74*60.5</t>
  </si>
  <si>
    <t>SHT0011804</t>
  </si>
  <si>
    <t>仰角调节机构钣金件1</t>
  </si>
  <si>
    <t>61*29*70</t>
  </si>
  <si>
    <t>SHT0011806</t>
  </si>
  <si>
    <t>仰角调节机构钣金件2</t>
  </si>
  <si>
    <t>65*14*3</t>
  </si>
  <si>
    <t>SHT0001060</t>
  </si>
  <si>
    <t>H4A-6805319</t>
  </si>
  <si>
    <t>仰角调节机构轴套</t>
  </si>
  <si>
    <t>16*20*16</t>
  </si>
  <si>
    <t>SHT0011825</t>
  </si>
  <si>
    <t>仰角调节机构阶梯轴</t>
  </si>
  <si>
    <t>15*48*15</t>
  </si>
  <si>
    <t>SHT0001058</t>
  </si>
  <si>
    <t>H4A-6805325</t>
  </si>
  <si>
    <t>仰角调节机构手柄钣金件</t>
  </si>
  <si>
    <t>47*24.5*2.5</t>
  </si>
  <si>
    <t>SHT0011809</t>
  </si>
  <si>
    <t>仰角调节机构拉簧</t>
  </si>
  <si>
    <t>钢丝件</t>
  </si>
  <si>
    <t>42*12*37</t>
  </si>
  <si>
    <t>SHT0012197</t>
  </si>
  <si>
    <t>座框内框分总成</t>
  </si>
  <si>
    <t>Q00</t>
  </si>
  <si>
    <t>500*375*61</t>
  </si>
  <si>
    <t>SHT0012154</t>
  </si>
  <si>
    <t>右侧边框分总成</t>
  </si>
  <si>
    <t>472*63*55</t>
  </si>
  <si>
    <t>裕金达</t>
  </si>
  <si>
    <t>SHT0012143</t>
  </si>
  <si>
    <t>座框右侧外边板</t>
  </si>
  <si>
    <t>t=2-Q/BQB301
SPFH590-Q/BQB310</t>
  </si>
  <si>
    <t>BAS0010023</t>
  </si>
  <si>
    <t>仰角旋转支撑轴套</t>
  </si>
  <si>
    <t>42*22*22</t>
  </si>
  <si>
    <t>SHT0012142</t>
  </si>
  <si>
    <t>座框右侧内边板</t>
  </si>
  <si>
    <t>463*58*55</t>
  </si>
  <si>
    <t>SHT0012153</t>
  </si>
  <si>
    <t>左侧边框分总成</t>
  </si>
  <si>
    <t>SHT0012141</t>
  </si>
  <si>
    <t>座框左侧外边板</t>
  </si>
  <si>
    <t>SHT0012140</t>
  </si>
  <si>
    <t>座框左侧内边板</t>
  </si>
  <si>
    <t>SHT0012149</t>
  </si>
  <si>
    <t>后横梁</t>
  </si>
  <si>
    <t>⌀26-GB/T702
20-GB/T699</t>
  </si>
  <si>
    <t>26*26*370</t>
  </si>
  <si>
    <t>切断</t>
  </si>
  <si>
    <t>SHT0012155</t>
  </si>
  <si>
    <t>前边板分总成</t>
  </si>
  <si>
    <t>52*349*46</t>
  </si>
  <si>
    <t>SHT0013131</t>
  </si>
  <si>
    <t>座框前边板焊接总成</t>
  </si>
  <si>
    <t>SHT0012146</t>
  </si>
  <si>
    <t>座框前边板</t>
  </si>
  <si>
    <t>Q37106</t>
  </si>
  <si>
    <t>M6</t>
  </si>
  <si>
    <t>SHT0001971</t>
  </si>
  <si>
    <t>SQX3000-6805323</t>
  </si>
  <si>
    <t>限位门</t>
  </si>
  <si>
    <t>t=3.5-Q/BQB301
SPFH590-Q/BQB310</t>
  </si>
  <si>
    <t>16*40*39</t>
  </si>
  <si>
    <t>SHT0001972</t>
  </si>
  <si>
    <t>H5-6805310</t>
  </si>
  <si>
    <t>罩壳前固定片</t>
  </si>
  <si>
    <t>50*22*22</t>
  </si>
  <si>
    <t>H5-6805318</t>
  </si>
  <si>
    <t>安全带卷收器固定板焊接总成</t>
  </si>
  <si>
    <t>50*60*30</t>
  </si>
  <si>
    <t>SHT0001023</t>
  </si>
  <si>
    <t>H4B-6805322</t>
  </si>
  <si>
    <t>卷轴器支架</t>
  </si>
  <si>
    <t>24*60*50</t>
  </si>
  <si>
    <t>万寿</t>
  </si>
  <si>
    <t>BFA0000400</t>
  </si>
  <si>
    <t>9*17.5*17.5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</si>
</sst>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21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0_);[Red]\(0.0000\)"/>
    <numFmt numFmtId="177" formatCode="0.0_);[Red]\(0.0\)"/>
    <numFmt numFmtId="178" formatCode="0.00_);[Red]\(0.00\)"/>
    <numFmt numFmtId="179" formatCode="0.000_);[Red]\(0.000\)"/>
    <numFmt numFmtId="180" formatCode="0_);[Red]\(0\)"/>
    <numFmt numFmtId="181" formatCode="0.0000_ "/>
    <numFmt numFmtId="182" formatCode="0;[Red]0"/>
    <numFmt numFmtId="183" formatCode="0.000_ "/>
    <numFmt numFmtId="184" formatCode="#\ ?/?"/>
    <numFmt numFmtId="185" formatCode="0.0000"/>
    <numFmt numFmtId="186" formatCode="0.00_ "/>
    <numFmt numFmtId="187" formatCode="0.0_ "/>
    <numFmt numFmtId="188" formatCode="#,##0.0000_ "/>
    <numFmt numFmtId="189" formatCode="0_ "/>
    <numFmt numFmtId="190" formatCode="_ * #,##0.00000_ ;_ * \-#,##0.00000_ ;_ * &quot;-&quot;?????_ ;_ @_ "/>
    <numFmt numFmtId="191" formatCode="_ * #,##0.0000_ ;_ * \-#,##0.0000_ ;_ * &quot;-&quot;????_ ;_ @_ "/>
    <numFmt numFmtId="192" formatCode="#,##0.00_ "/>
  </numFmts>
  <fonts count="134">
    <font>
      <sz val="11"/>
      <color theme="1"/>
      <name val="宋体"/>
      <charset val="134"/>
      <scheme val="minor"/>
    </font>
    <font>
      <sz val="11"/>
      <name val="Arial"/>
      <charset val="134"/>
    </font>
    <font>
      <sz val="14"/>
      <name val="Arial"/>
      <charset val="134"/>
    </font>
    <font>
      <sz val="14"/>
      <name val="宋体"/>
      <charset val="134"/>
    </font>
    <font>
      <b/>
      <sz val="14"/>
      <name val="宋体"/>
      <charset val="134"/>
    </font>
    <font>
      <sz val="11"/>
      <name val="宋体"/>
      <charset val="134"/>
      <scheme val="minor"/>
    </font>
    <font>
      <b/>
      <sz val="14"/>
      <name val="Arial"/>
      <charset val="134"/>
    </font>
    <font>
      <b/>
      <sz val="20"/>
      <name val="宋体"/>
      <charset val="134"/>
    </font>
    <font>
      <sz val="11"/>
      <color indexed="8"/>
      <name val="宋体"/>
      <charset val="134"/>
      <scheme val="minor"/>
    </font>
    <font>
      <sz val="11"/>
      <name val="宋体"/>
      <charset val="134"/>
    </font>
    <font>
      <sz val="9"/>
      <name val="宋体"/>
      <charset val="134"/>
      <scheme val="minor"/>
    </font>
    <font>
      <sz val="10"/>
      <name val="宋体"/>
      <charset val="134"/>
      <scheme val="minor"/>
    </font>
    <font>
      <sz val="10"/>
      <color theme="1"/>
      <name val="宋体"/>
      <charset val="134"/>
    </font>
    <font>
      <sz val="11"/>
      <color theme="1"/>
      <name val="宋体"/>
      <charset val="134"/>
    </font>
    <font>
      <sz val="14"/>
      <color theme="1"/>
      <name val="宋体"/>
      <charset val="134"/>
    </font>
    <font>
      <sz val="14"/>
      <color theme="1"/>
      <name val="宋体"/>
      <charset val="134"/>
      <scheme val="minor"/>
    </font>
    <font>
      <sz val="14"/>
      <name val="宋体"/>
      <charset val="134"/>
      <scheme val="minor"/>
    </font>
    <font>
      <sz val="12"/>
      <color theme="1"/>
      <name val="微软雅黑"/>
      <charset val="134"/>
    </font>
    <font>
      <sz val="12"/>
      <name val="微软雅黑"/>
      <charset val="134"/>
    </font>
    <font>
      <sz val="10"/>
      <name val="微软雅黑"/>
      <charset val="134"/>
    </font>
    <font>
      <sz val="11"/>
      <name val="Arial"/>
      <charset val="0"/>
    </font>
    <font>
      <b/>
      <sz val="14"/>
      <name val="微软雅黑"/>
      <charset val="134"/>
    </font>
    <font>
      <sz val="9"/>
      <name val="微软雅黑"/>
      <charset val="134"/>
    </font>
    <font>
      <b/>
      <sz val="20"/>
      <name val="微软雅黑"/>
      <charset val="134"/>
    </font>
    <font>
      <sz val="9"/>
      <color indexed="10"/>
      <name val="微软雅黑"/>
      <charset val="134"/>
    </font>
    <font>
      <sz val="14"/>
      <name val="华文楷体"/>
      <charset val="134"/>
    </font>
    <font>
      <sz val="9"/>
      <color indexed="8"/>
      <name val="微软雅黑"/>
      <charset val="134"/>
    </font>
    <font>
      <sz val="10"/>
      <color theme="1"/>
      <name val="微软雅黑"/>
      <charset val="134"/>
    </font>
    <font>
      <sz val="9"/>
      <color theme="1"/>
      <name val="微软雅黑"/>
      <charset val="134"/>
    </font>
    <font>
      <sz val="9"/>
      <color rgb="FFFF0000"/>
      <name val="微软雅黑"/>
      <charset val="134"/>
    </font>
    <font>
      <sz val="9"/>
      <color theme="1"/>
      <name val="宋体"/>
      <charset val="134"/>
      <scheme val="minor"/>
    </font>
    <font>
      <sz val="11"/>
      <name val="微软雅黑"/>
      <charset val="134"/>
    </font>
    <font>
      <u/>
      <sz val="9"/>
      <color indexed="12"/>
      <name val="微软雅黑"/>
      <charset val="134"/>
    </font>
    <font>
      <sz val="10"/>
      <name val="宋体"/>
      <charset val="134"/>
      <scheme val="major"/>
    </font>
    <font>
      <u/>
      <sz val="11"/>
      <color rgb="FF800080"/>
      <name val="宋体"/>
      <charset val="0"/>
      <scheme val="minor"/>
    </font>
    <font>
      <sz val="10"/>
      <color indexed="8"/>
      <name val="微软雅黑"/>
      <charset val="134"/>
    </font>
    <font>
      <sz val="9"/>
      <name val="宋体"/>
      <charset val="134"/>
    </font>
    <font>
      <sz val="12"/>
      <name val="华文楷体"/>
      <charset val="134"/>
    </font>
    <font>
      <sz val="10"/>
      <name val="宋体"/>
      <charset val="134"/>
    </font>
    <font>
      <sz val="11"/>
      <name val="宋体"/>
      <charset val="0"/>
    </font>
    <font>
      <sz val="14"/>
      <name val="Arial"/>
      <charset val="0"/>
    </font>
    <font>
      <b/>
      <sz val="14"/>
      <name val="Arial"/>
      <charset val="0"/>
    </font>
    <font>
      <sz val="16"/>
      <color theme="1"/>
      <name val="宋体"/>
      <charset val="134"/>
      <scheme val="minor"/>
    </font>
    <font>
      <sz val="72"/>
      <name val="宋体"/>
      <charset val="134"/>
    </font>
    <font>
      <sz val="14"/>
      <color indexed="8"/>
      <name val="宋体"/>
      <charset val="134"/>
      <scheme val="minor"/>
    </font>
    <font>
      <sz val="14"/>
      <name val="微软雅黑"/>
      <charset val="134"/>
    </font>
    <font>
      <sz val="14"/>
      <color rgb="FFFF0000"/>
      <name val="微软雅黑"/>
      <charset val="134"/>
    </font>
    <font>
      <sz val="14"/>
      <color indexed="8"/>
      <name val="微软雅黑"/>
      <charset val="134"/>
    </font>
    <font>
      <sz val="18"/>
      <name val="宋体"/>
      <charset val="134"/>
    </font>
    <font>
      <sz val="18"/>
      <name val="Arial"/>
      <charset val="134"/>
    </font>
    <font>
      <strike/>
      <sz val="14"/>
      <name val="宋体"/>
      <charset val="134"/>
      <scheme val="minor"/>
    </font>
    <font>
      <sz val="14"/>
      <color theme="1"/>
      <name val="Arial"/>
      <charset val="134"/>
    </font>
    <font>
      <b/>
      <sz val="20"/>
      <color theme="1"/>
      <name val="宋体"/>
      <charset val="134"/>
    </font>
    <font>
      <b/>
      <sz val="14"/>
      <color theme="1"/>
      <name val="宋体"/>
      <charset val="134"/>
    </font>
    <font>
      <b/>
      <sz val="14"/>
      <color theme="1"/>
      <name val="Arial"/>
      <charset val="134"/>
    </font>
    <font>
      <sz val="10"/>
      <color theme="1"/>
      <name val="Arial"/>
      <charset val="134"/>
    </font>
    <font>
      <u/>
      <sz val="11"/>
      <color rgb="FF0000FF"/>
      <name val="宋体"/>
      <charset val="0"/>
      <scheme val="minor"/>
    </font>
    <font>
      <sz val="14"/>
      <color theme="1"/>
      <name val="仿宋"/>
      <charset val="134"/>
    </font>
    <font>
      <sz val="12"/>
      <name val="宋体"/>
      <charset val="134"/>
      <scheme val="minor"/>
    </font>
    <font>
      <sz val="11"/>
      <color theme="1"/>
      <name val="Arial"/>
      <charset val="134"/>
    </font>
    <font>
      <sz val="14"/>
      <color theme="1"/>
      <name val="华文楷体"/>
      <charset val="134"/>
    </font>
    <font>
      <sz val="10"/>
      <color theme="1"/>
      <name val="宋体"/>
      <charset val="134"/>
      <scheme val="minor"/>
    </font>
    <font>
      <strike/>
      <sz val="14"/>
      <color theme="1"/>
      <name val="宋体"/>
      <charset val="134"/>
      <scheme val="minor"/>
    </font>
    <font>
      <sz val="16"/>
      <name val="微软雅黑"/>
      <charset val="134"/>
    </font>
    <font>
      <b/>
      <sz val="18"/>
      <name val="微软雅黑"/>
      <charset val="134"/>
    </font>
    <font>
      <b/>
      <u/>
      <sz val="17"/>
      <name val="微软雅黑"/>
      <charset val="134"/>
    </font>
    <font>
      <b/>
      <sz val="17"/>
      <name val="微软雅黑"/>
      <charset val="134"/>
    </font>
    <font>
      <sz val="15"/>
      <name val="微软雅黑"/>
      <charset val="134"/>
    </font>
    <font>
      <b/>
      <sz val="22"/>
      <name val="微软雅黑"/>
      <charset val="134"/>
    </font>
    <font>
      <b/>
      <sz val="16"/>
      <name val="微软雅黑"/>
      <charset val="134"/>
    </font>
    <font>
      <b/>
      <sz val="18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0.5"/>
      <color theme="1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Tahoma"/>
      <charset val="134"/>
    </font>
    <font>
      <sz val="11"/>
      <color indexed="8"/>
      <name val="宋体"/>
      <charset val="134"/>
    </font>
    <font>
      <b/>
      <sz val="11"/>
      <color indexed="56"/>
      <name val="宋体"/>
      <charset val="134"/>
    </font>
    <font>
      <sz val="11"/>
      <color indexed="52"/>
      <name val="宋体"/>
      <charset val="134"/>
    </font>
    <font>
      <sz val="11"/>
      <color indexed="9"/>
      <name val="宋体"/>
      <charset val="134"/>
    </font>
    <font>
      <sz val="12"/>
      <name val="宋体"/>
      <charset val="134"/>
    </font>
    <font>
      <sz val="11"/>
      <color indexed="62"/>
      <name val="宋体"/>
      <charset val="134"/>
    </font>
    <font>
      <sz val="9"/>
      <name val="Arial"/>
      <charset val="134"/>
    </font>
    <font>
      <sz val="11"/>
      <color indexed="20"/>
      <name val="宋体"/>
      <charset val="134"/>
    </font>
    <font>
      <i/>
      <sz val="11"/>
      <color indexed="23"/>
      <name val="宋体"/>
      <charset val="134"/>
    </font>
    <font>
      <sz val="12"/>
      <name val="新細明體"/>
      <charset val="134"/>
    </font>
    <font>
      <b/>
      <sz val="11"/>
      <color indexed="52"/>
      <name val="宋体"/>
      <charset val="134"/>
    </font>
    <font>
      <b/>
      <sz val="13"/>
      <color indexed="56"/>
      <name val="宋体"/>
      <charset val="134"/>
    </font>
    <font>
      <sz val="11"/>
      <color indexed="60"/>
      <name val="Tahoma"/>
      <charset val="134"/>
    </font>
    <font>
      <sz val="11"/>
      <color indexed="60"/>
      <name val="宋体"/>
      <charset val="134"/>
    </font>
    <font>
      <b/>
      <sz val="18"/>
      <color indexed="56"/>
      <name val="宋体"/>
      <charset val="134"/>
    </font>
    <font>
      <sz val="11"/>
      <color indexed="17"/>
      <name val="宋体"/>
      <charset val="134"/>
    </font>
    <font>
      <sz val="11"/>
      <color indexed="9"/>
      <name val="Tahoma"/>
      <charset val="134"/>
    </font>
    <font>
      <b/>
      <sz val="11"/>
      <color indexed="63"/>
      <name val="宋体"/>
      <charset val="134"/>
    </font>
    <font>
      <sz val="11"/>
      <color indexed="10"/>
      <name val="宋体"/>
      <charset val="134"/>
    </font>
    <font>
      <sz val="12"/>
      <color indexed="0"/>
      <name val="宋体"/>
      <charset val="134"/>
    </font>
    <font>
      <b/>
      <sz val="11"/>
      <color indexed="9"/>
      <name val="宋体"/>
      <charset val="134"/>
    </font>
    <font>
      <b/>
      <sz val="11"/>
      <color indexed="8"/>
      <name val="宋体"/>
      <charset val="134"/>
    </font>
    <font>
      <b/>
      <sz val="11"/>
      <color indexed="9"/>
      <name val="Tahoma"/>
      <charset val="134"/>
    </font>
    <font>
      <sz val="11"/>
      <color indexed="10"/>
      <name val="Tahoma"/>
      <charset val="134"/>
    </font>
    <font>
      <b/>
      <sz val="10"/>
      <name val="Arial"/>
      <charset val="134"/>
    </font>
    <font>
      <sz val="11"/>
      <color indexed="17"/>
      <name val="Tahoma"/>
      <charset val="134"/>
    </font>
    <font>
      <sz val="11"/>
      <color indexed="0"/>
      <name val="宋体"/>
      <charset val="134"/>
    </font>
    <font>
      <b/>
      <sz val="13"/>
      <color indexed="56"/>
      <name val="Tahoma"/>
      <charset val="134"/>
    </font>
    <font>
      <b/>
      <sz val="11"/>
      <color indexed="56"/>
      <name val="Tahoma"/>
      <charset val="134"/>
    </font>
    <font>
      <sz val="10"/>
      <name val="Tahoma"/>
      <charset val="134"/>
    </font>
    <font>
      <b/>
      <sz val="15"/>
      <color indexed="56"/>
      <name val="宋体"/>
      <charset val="134"/>
    </font>
    <font>
      <b/>
      <sz val="15"/>
      <color indexed="56"/>
      <name val="Tahoma"/>
      <charset val="134"/>
    </font>
    <font>
      <i/>
      <sz val="11"/>
      <color indexed="23"/>
      <name val="Tahoma"/>
      <charset val="134"/>
    </font>
    <font>
      <sz val="11"/>
      <color indexed="20"/>
      <name val="Tahoma"/>
      <charset val="134"/>
    </font>
    <font>
      <sz val="11"/>
      <color indexed="62"/>
      <name val="Tahoma"/>
      <charset val="134"/>
    </font>
    <font>
      <b/>
      <sz val="11"/>
      <color indexed="8"/>
      <name val="Tahoma"/>
      <charset val="134"/>
    </font>
    <font>
      <b/>
      <sz val="11"/>
      <color indexed="52"/>
      <name val="Tahoma"/>
      <charset val="134"/>
    </font>
    <font>
      <sz val="11"/>
      <color indexed="52"/>
      <name val="Tahoma"/>
      <charset val="134"/>
    </font>
    <font>
      <b/>
      <sz val="11"/>
      <color indexed="63"/>
      <name val="Tahoma"/>
      <charset val="134"/>
    </font>
    <font>
      <sz val="10"/>
      <name val="Arial"/>
      <charset val="0"/>
    </font>
    <font>
      <sz val="15"/>
      <color theme="1"/>
      <name val="微软雅黑"/>
      <charset val="134"/>
    </font>
    <font>
      <sz val="9"/>
      <name val="宋体"/>
      <charset val="134"/>
    </font>
    <font>
      <b/>
      <sz val="9"/>
      <name val="宋体"/>
      <charset val="134"/>
    </font>
  </fonts>
  <fills count="62">
    <fill>
      <patternFill patternType="none"/>
    </fill>
    <fill>
      <patternFill patternType="gray125"/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3" tint="0.59999389629810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10"/>
        <bgColor indexed="64"/>
      </patternFill>
    </fill>
  </fills>
  <borders count="3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</borders>
  <cellStyleXfs count="1032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0" fillId="10" borderId="16" applyNumberFormat="0" applyFont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5" fillId="0" borderId="0" applyNumberFormat="0" applyFill="0" applyBorder="0" applyAlignment="0" applyProtection="0">
      <alignment vertical="center"/>
    </xf>
    <xf numFmtId="0" fontId="76" fillId="0" borderId="17" applyNumberFormat="0" applyFill="0" applyAlignment="0" applyProtection="0">
      <alignment vertical="center"/>
    </xf>
    <xf numFmtId="0" fontId="77" fillId="0" borderId="17" applyNumberFormat="0" applyFill="0" applyAlignment="0" applyProtection="0">
      <alignment vertical="center"/>
    </xf>
    <xf numFmtId="0" fontId="78" fillId="0" borderId="18" applyNumberFormat="0" applyFill="0" applyAlignment="0" applyProtection="0">
      <alignment vertical="center"/>
    </xf>
    <xf numFmtId="0" fontId="78" fillId="0" borderId="0" applyNumberFormat="0" applyFill="0" applyBorder="0" applyAlignment="0" applyProtection="0">
      <alignment vertical="center"/>
    </xf>
    <xf numFmtId="0" fontId="79" fillId="11" borderId="19" applyNumberFormat="0" applyAlignment="0" applyProtection="0">
      <alignment vertical="center"/>
    </xf>
    <xf numFmtId="0" fontId="80" fillId="12" borderId="20" applyNumberFormat="0" applyAlignment="0" applyProtection="0">
      <alignment vertical="center"/>
    </xf>
    <xf numFmtId="0" fontId="81" fillId="12" borderId="19" applyNumberFormat="0" applyAlignment="0" applyProtection="0">
      <alignment vertical="center"/>
    </xf>
    <xf numFmtId="0" fontId="82" fillId="13" borderId="21" applyNumberFormat="0" applyAlignment="0" applyProtection="0">
      <alignment vertical="center"/>
    </xf>
    <xf numFmtId="0" fontId="83" fillId="0" borderId="22" applyNumberFormat="0" applyFill="0" applyAlignment="0" applyProtection="0">
      <alignment vertical="center"/>
    </xf>
    <xf numFmtId="0" fontId="84" fillId="0" borderId="23" applyNumberFormat="0" applyFill="0" applyAlignment="0" applyProtection="0">
      <alignment vertical="center"/>
    </xf>
    <xf numFmtId="0" fontId="85" fillId="14" borderId="0" applyNumberFormat="0" applyBorder="0" applyAlignment="0" applyProtection="0">
      <alignment vertical="center"/>
    </xf>
    <xf numFmtId="0" fontId="86" fillId="15" borderId="0" applyNumberFormat="0" applyBorder="0" applyAlignment="0" applyProtection="0">
      <alignment vertical="center"/>
    </xf>
    <xf numFmtId="0" fontId="87" fillId="16" borderId="0" applyNumberFormat="0" applyBorder="0" applyAlignment="0" applyProtection="0">
      <alignment vertical="center"/>
    </xf>
    <xf numFmtId="0" fontId="88" fillId="17" borderId="0" applyNumberFormat="0" applyBorder="0" applyAlignment="0" applyProtection="0">
      <alignment vertical="center"/>
    </xf>
    <xf numFmtId="0" fontId="89" fillId="18" borderId="0" applyNumberFormat="0" applyBorder="0" applyAlignment="0" applyProtection="0">
      <alignment vertical="center"/>
    </xf>
    <xf numFmtId="0" fontId="89" fillId="19" borderId="0" applyNumberFormat="0" applyBorder="0" applyAlignment="0" applyProtection="0">
      <alignment vertical="center"/>
    </xf>
    <xf numFmtId="0" fontId="88" fillId="20" borderId="0" applyNumberFormat="0" applyBorder="0" applyAlignment="0" applyProtection="0">
      <alignment vertical="center"/>
    </xf>
    <xf numFmtId="0" fontId="88" fillId="21" borderId="0" applyNumberFormat="0" applyBorder="0" applyAlignment="0" applyProtection="0">
      <alignment vertical="center"/>
    </xf>
    <xf numFmtId="0" fontId="89" fillId="22" borderId="0" applyNumberFormat="0" applyBorder="0" applyAlignment="0" applyProtection="0">
      <alignment vertical="center"/>
    </xf>
    <xf numFmtId="0" fontId="89" fillId="23" borderId="0" applyNumberFormat="0" applyBorder="0" applyAlignment="0" applyProtection="0">
      <alignment vertical="center"/>
    </xf>
    <xf numFmtId="0" fontId="88" fillId="24" borderId="0" applyNumberFormat="0" applyBorder="0" applyAlignment="0" applyProtection="0">
      <alignment vertical="center"/>
    </xf>
    <xf numFmtId="0" fontId="88" fillId="6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89" fillId="26" borderId="0" applyNumberFormat="0" applyBorder="0" applyAlignment="0" applyProtection="0">
      <alignment vertical="center"/>
    </xf>
    <xf numFmtId="0" fontId="88" fillId="27" borderId="0" applyNumberFormat="0" applyBorder="0" applyAlignment="0" applyProtection="0">
      <alignment vertical="center"/>
    </xf>
    <xf numFmtId="0" fontId="88" fillId="28" borderId="0" applyNumberFormat="0" applyBorder="0" applyAlignment="0" applyProtection="0">
      <alignment vertical="center"/>
    </xf>
    <xf numFmtId="0" fontId="89" fillId="29" borderId="0" applyNumberFormat="0" applyBorder="0" applyAlignment="0" applyProtection="0">
      <alignment vertical="center"/>
    </xf>
    <xf numFmtId="0" fontId="89" fillId="30" borderId="0" applyNumberFormat="0" applyBorder="0" applyAlignment="0" applyProtection="0">
      <alignment vertical="center"/>
    </xf>
    <xf numFmtId="0" fontId="88" fillId="31" borderId="0" applyNumberFormat="0" applyBorder="0" applyAlignment="0" applyProtection="0">
      <alignment vertical="center"/>
    </xf>
    <xf numFmtId="0" fontId="88" fillId="32" borderId="0" applyNumberFormat="0" applyBorder="0" applyAlignment="0" applyProtection="0">
      <alignment vertical="center"/>
    </xf>
    <xf numFmtId="0" fontId="89" fillId="33" borderId="0" applyNumberFormat="0" applyBorder="0" applyAlignment="0" applyProtection="0">
      <alignment vertical="center"/>
    </xf>
    <xf numFmtId="0" fontId="89" fillId="34" borderId="0" applyNumberFormat="0" applyBorder="0" applyAlignment="0" applyProtection="0">
      <alignment vertical="center"/>
    </xf>
    <xf numFmtId="0" fontId="88" fillId="35" borderId="0" applyNumberFormat="0" applyBorder="0" applyAlignment="0" applyProtection="0">
      <alignment vertical="center"/>
    </xf>
    <xf numFmtId="0" fontId="88" fillId="36" borderId="0" applyNumberFormat="0" applyBorder="0" applyAlignment="0" applyProtection="0">
      <alignment vertical="center"/>
    </xf>
    <xf numFmtId="0" fontId="89" fillId="37" borderId="0" applyNumberFormat="0" applyBorder="0" applyAlignment="0" applyProtection="0">
      <alignment vertical="center"/>
    </xf>
    <xf numFmtId="0" fontId="89" fillId="38" borderId="0" applyNumberFormat="0" applyBorder="0" applyAlignment="0" applyProtection="0">
      <alignment vertical="center"/>
    </xf>
    <xf numFmtId="0" fontId="88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90" fillId="40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2" fillId="0" borderId="24" applyNumberFormat="0" applyFill="0" applyAlignment="0" applyProtection="0">
      <alignment vertical="center"/>
    </xf>
    <xf numFmtId="0" fontId="93" fillId="0" borderId="25" applyNumberFormat="0" applyFill="0" applyAlignment="0" applyProtection="0">
      <alignment vertical="center"/>
    </xf>
    <xf numFmtId="0" fontId="94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95" fillId="0" borderId="0"/>
    <xf numFmtId="0" fontId="95" fillId="0" borderId="0"/>
    <xf numFmtId="0" fontId="95" fillId="0" borderId="0">
      <alignment vertical="center"/>
    </xf>
    <xf numFmtId="0" fontId="95" fillId="0" borderId="0">
      <alignment vertical="center"/>
    </xf>
    <xf numFmtId="0" fontId="94" fillId="42" borderId="0" applyNumberFormat="0" applyBorder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7" fillId="0" borderId="1" applyNumberFormat="0" applyFill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1" fillId="0" borderId="0">
      <alignment vertical="center"/>
    </xf>
    <xf numFmtId="0" fontId="94" fillId="44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45" borderId="0" applyNumberFormat="0" applyBorder="0" applyAlignment="0" applyProtection="0">
      <alignment vertical="center"/>
    </xf>
    <xf numFmtId="0" fontId="91" fillId="46" borderId="0" applyNumberFormat="0" applyBorder="0" applyAlignment="0" applyProtection="0">
      <alignment vertical="center"/>
    </xf>
    <xf numFmtId="0" fontId="95" fillId="0" borderId="0">
      <alignment vertical="center"/>
    </xf>
    <xf numFmtId="0" fontId="98" fillId="47" borderId="0" applyNumberFormat="0" applyBorder="0" applyAlignment="0" applyProtection="0">
      <alignment vertical="center"/>
    </xf>
    <xf numFmtId="0" fontId="99" fillId="0" borderId="0" applyNumberFormat="0" applyFill="0" applyBorder="0" applyAlignment="0" applyProtection="0">
      <alignment vertical="center"/>
    </xf>
    <xf numFmtId="0" fontId="91" fillId="0" borderId="0">
      <alignment vertical="center"/>
    </xf>
    <xf numFmtId="0" fontId="95" fillId="0" borderId="0">
      <alignment vertical="center"/>
    </xf>
    <xf numFmtId="0" fontId="91" fillId="48" borderId="27" applyNumberFormat="0" applyFont="0" applyAlignment="0" applyProtection="0">
      <alignment vertical="center"/>
    </xf>
    <xf numFmtId="0" fontId="100" fillId="0" borderId="0"/>
    <xf numFmtId="0" fontId="94" fillId="44" borderId="0" applyNumberFormat="0" applyBorder="0" applyAlignment="0" applyProtection="0">
      <alignment vertical="center"/>
    </xf>
    <xf numFmtId="0" fontId="94" fillId="49" borderId="0" applyNumberFormat="0" applyBorder="0" applyAlignment="0" applyProtection="0">
      <alignment vertical="center"/>
    </xf>
    <xf numFmtId="0" fontId="94" fillId="50" borderId="0" applyNumberFormat="0" applyBorder="0" applyAlignment="0" applyProtection="0">
      <alignment vertical="center"/>
    </xf>
    <xf numFmtId="0" fontId="91" fillId="46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9" fillId="0" borderId="0" applyNumberFormat="0" applyFill="0" applyBorder="0" applyAlignment="0" applyProtection="0">
      <alignment vertical="center"/>
    </xf>
    <xf numFmtId="0" fontId="98" fillId="47" borderId="0" applyNumberFormat="0" applyBorder="0" applyAlignment="0" applyProtection="0">
      <alignment vertical="center"/>
    </xf>
    <xf numFmtId="0" fontId="91" fillId="0" borderId="0">
      <alignment vertical="center"/>
    </xf>
    <xf numFmtId="0" fontId="98" fillId="47" borderId="0" applyNumberFormat="0" applyBorder="0" applyAlignment="0" applyProtection="0">
      <alignment vertical="center"/>
    </xf>
    <xf numFmtId="0" fontId="91" fillId="46" borderId="0" applyNumberFormat="0" applyBorder="0" applyAlignment="0" applyProtection="0">
      <alignment vertical="center"/>
    </xf>
    <xf numFmtId="0" fontId="95" fillId="0" borderId="0">
      <alignment vertical="center"/>
    </xf>
    <xf numFmtId="0" fontId="98" fillId="47" borderId="0" applyNumberFormat="0" applyBorder="0" applyAlignment="0" applyProtection="0">
      <alignment vertical="center"/>
    </xf>
    <xf numFmtId="0" fontId="95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0" fillId="45" borderId="0" applyNumberFormat="0" applyBorder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93" fillId="0" borderId="25" applyNumberFormat="0" applyFill="0" applyAlignment="0" applyProtection="0">
      <alignment vertical="center"/>
    </xf>
    <xf numFmtId="0" fontId="91" fillId="0" borderId="0">
      <alignment vertical="center"/>
    </xf>
    <xf numFmtId="0" fontId="102" fillId="0" borderId="28" applyNumberFormat="0" applyFill="0" applyAlignment="0" applyProtection="0">
      <alignment vertical="center"/>
    </xf>
    <xf numFmtId="0" fontId="91" fillId="48" borderId="27" applyNumberFormat="0" applyFont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5" fillId="0" borderId="0">
      <alignment vertical="center"/>
    </xf>
    <xf numFmtId="0" fontId="91" fillId="54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103" fillId="55" borderId="0" applyNumberFormat="0" applyBorder="0" applyAlignment="0" applyProtection="0">
      <alignment vertical="center"/>
    </xf>
    <xf numFmtId="0" fontId="94" fillId="42" borderId="0" applyNumberFormat="0" applyBorder="0" applyAlignment="0" applyProtection="0">
      <alignment vertical="center"/>
    </xf>
    <xf numFmtId="0" fontId="104" fillId="55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56" borderId="0" applyNumberFormat="0" applyBorder="0" applyAlignment="0" applyProtection="0">
      <alignment vertical="center"/>
    </xf>
    <xf numFmtId="0" fontId="93" fillId="0" borderId="25" applyNumberFormat="0" applyFill="0" applyAlignment="0" applyProtection="0">
      <alignment vertical="center"/>
    </xf>
    <xf numFmtId="0" fontId="91" fillId="0" borderId="0">
      <alignment vertical="center"/>
    </xf>
    <xf numFmtId="0" fontId="93" fillId="0" borderId="25" applyNumberFormat="0" applyFill="0" applyAlignment="0" applyProtection="0">
      <alignment vertical="center"/>
    </xf>
    <xf numFmtId="0" fontId="105" fillId="0" borderId="0" applyNumberFormat="0" applyFill="0" applyBorder="0" applyAlignment="0" applyProtection="0">
      <alignment vertical="center"/>
    </xf>
    <xf numFmtId="0" fontId="93" fillId="0" borderId="25" applyNumberFormat="0" applyFill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3" fillId="0" borderId="25" applyNumberFormat="0" applyFill="0" applyAlignment="0" applyProtection="0">
      <alignment vertical="center"/>
    </xf>
    <xf numFmtId="0" fontId="91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1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6" fillId="43" borderId="26" applyNumberFormat="0" applyAlignment="0" applyProtection="0">
      <alignment vertical="center"/>
    </xf>
    <xf numFmtId="0" fontId="94" fillId="44" borderId="0" applyNumberFormat="0" applyBorder="0" applyAlignment="0" applyProtection="0">
      <alignment vertical="center"/>
    </xf>
    <xf numFmtId="0" fontId="94" fillId="49" borderId="0" applyNumberFormat="0" applyBorder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94" fillId="50" borderId="0" applyNumberFormat="0" applyBorder="0" applyAlignment="0" applyProtection="0">
      <alignment vertical="center"/>
    </xf>
    <xf numFmtId="0" fontId="91" fillId="47" borderId="0" applyNumberFormat="0" applyBorder="0" applyAlignment="0" applyProtection="0">
      <alignment vertical="center"/>
    </xf>
    <xf numFmtId="0" fontId="91" fillId="46" borderId="0" applyNumberFormat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40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0" fillId="44" borderId="0" applyNumberFormat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40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40" borderId="0" applyNumberFormat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06" fillId="56" borderId="0" applyNumberFormat="0" applyBorder="0" applyAlignment="0" applyProtection="0">
      <alignment vertical="center"/>
    </xf>
    <xf numFmtId="0" fontId="92" fillId="0" borderId="24" applyNumberFormat="0" applyFill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106" fillId="56" borderId="0" applyNumberFormat="0" applyBorder="0" applyAlignment="0" applyProtection="0">
      <alignment vertical="center"/>
    </xf>
    <xf numFmtId="0" fontId="92" fillId="0" borderId="24" applyNumberFormat="0" applyFill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4" fillId="41" borderId="0" applyNumberFormat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1" fillId="44" borderId="0" applyNumberFormat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1" fillId="44" borderId="0" applyNumberFormat="0" applyBorder="0" applyAlignment="0" applyProtection="0">
      <alignment vertical="center"/>
    </xf>
    <xf numFmtId="0" fontId="90" fillId="40" borderId="0" applyNumberFormat="0" applyBorder="0" applyAlignment="0" applyProtection="0">
      <alignment vertical="center"/>
    </xf>
    <xf numFmtId="0" fontId="91" fillId="56" borderId="0" applyNumberFormat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1" fillId="44" borderId="0" applyNumberFormat="0" applyBorder="0" applyAlignment="0" applyProtection="0">
      <alignment vertical="center"/>
    </xf>
    <xf numFmtId="0" fontId="94" fillId="44" borderId="0" applyNumberFormat="0" applyBorder="0" applyAlignment="0" applyProtection="0">
      <alignment vertical="center"/>
    </xf>
    <xf numFmtId="0" fontId="107" fillId="50" borderId="0" applyNumberFormat="0" applyBorder="0" applyAlignment="0" applyProtection="0">
      <alignment vertical="center"/>
    </xf>
    <xf numFmtId="0" fontId="91" fillId="47" borderId="0" applyNumberFormat="0" applyBorder="0" applyAlignment="0" applyProtection="0">
      <alignment vertical="center"/>
    </xf>
    <xf numFmtId="0" fontId="90" fillId="47" borderId="0" applyNumberFormat="0" applyBorder="0" applyAlignment="0" applyProtection="0">
      <alignment vertical="center"/>
    </xf>
    <xf numFmtId="0" fontId="91" fillId="47" borderId="0" applyNumberFormat="0" applyBorder="0" applyAlignment="0" applyProtection="0">
      <alignment vertical="center"/>
    </xf>
    <xf numFmtId="0" fontId="91" fillId="47" borderId="0" applyNumberFormat="0" applyBorder="0" applyAlignment="0" applyProtection="0">
      <alignment vertical="center"/>
    </xf>
    <xf numFmtId="0" fontId="91" fillId="47" borderId="0" applyNumberFormat="0" applyBorder="0" applyAlignment="0" applyProtection="0">
      <alignment vertical="center"/>
    </xf>
    <xf numFmtId="0" fontId="90" fillId="47" borderId="0" applyNumberFormat="0" applyBorder="0" applyAlignment="0" applyProtection="0">
      <alignment vertical="center"/>
    </xf>
    <xf numFmtId="0" fontId="97" fillId="0" borderId="1" applyNumberFormat="0" applyFill="0" applyBorder="0" applyAlignment="0" applyProtection="0">
      <alignment vertical="center"/>
    </xf>
    <xf numFmtId="0" fontId="91" fillId="47" borderId="0" applyNumberFormat="0" applyBorder="0" applyAlignment="0" applyProtection="0">
      <alignment vertical="center"/>
    </xf>
    <xf numFmtId="0" fontId="91" fillId="47" borderId="0" applyNumberFormat="0" applyBorder="0" applyAlignment="0" applyProtection="0">
      <alignment vertical="center"/>
    </xf>
    <xf numFmtId="0" fontId="91" fillId="47" borderId="0" applyNumberFormat="0" applyBorder="0" applyAlignment="0" applyProtection="0">
      <alignment vertical="center"/>
    </xf>
    <xf numFmtId="0" fontId="91" fillId="47" borderId="0" applyNumberFormat="0" applyBorder="0" applyAlignment="0" applyProtection="0">
      <alignment vertical="center"/>
    </xf>
    <xf numFmtId="0" fontId="91" fillId="47" borderId="0" applyNumberFormat="0" applyBorder="0" applyAlignment="0" applyProtection="0">
      <alignment vertical="center"/>
    </xf>
    <xf numFmtId="0" fontId="95" fillId="0" borderId="0"/>
    <xf numFmtId="0" fontId="91" fillId="47" borderId="0" applyNumberFormat="0" applyBorder="0" applyAlignment="0" applyProtection="0">
      <alignment vertical="center"/>
    </xf>
    <xf numFmtId="0" fontId="91" fillId="47" borderId="0" applyNumberFormat="0" applyBorder="0" applyAlignment="0" applyProtection="0">
      <alignment vertical="center"/>
    </xf>
    <xf numFmtId="0" fontId="91" fillId="44" borderId="0" applyNumberFormat="0" applyBorder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91" fillId="56" borderId="0" applyNumberFormat="0" applyBorder="0" applyAlignment="0" applyProtection="0">
      <alignment vertical="center"/>
    </xf>
    <xf numFmtId="0" fontId="104" fillId="55" borderId="0" applyNumberFormat="0" applyBorder="0" applyAlignment="0" applyProtection="0">
      <alignment vertical="center"/>
    </xf>
    <xf numFmtId="0" fontId="91" fillId="0" borderId="0">
      <alignment vertical="center"/>
    </xf>
    <xf numFmtId="0" fontId="90" fillId="56" borderId="0" applyNumberFormat="0" applyBorder="0" applyAlignment="0" applyProtection="0">
      <alignment vertical="center"/>
    </xf>
    <xf numFmtId="0" fontId="91" fillId="56" borderId="0" applyNumberFormat="0" applyBorder="0" applyAlignment="0" applyProtection="0">
      <alignment vertical="center"/>
    </xf>
    <xf numFmtId="0" fontId="92" fillId="0" borderId="0" applyNumberFormat="0" applyFill="0" applyBorder="0" applyAlignment="0" applyProtection="0">
      <alignment vertical="center"/>
    </xf>
    <xf numFmtId="0" fontId="91" fillId="56" borderId="0" applyNumberFormat="0" applyBorder="0" applyAlignment="0" applyProtection="0">
      <alignment vertical="center"/>
    </xf>
    <xf numFmtId="0" fontId="91" fillId="56" borderId="0" applyNumberFormat="0" applyBorder="0" applyAlignment="0" applyProtection="0">
      <alignment vertical="center"/>
    </xf>
    <xf numFmtId="0" fontId="90" fillId="56" borderId="0" applyNumberFormat="0" applyBorder="0" applyAlignment="0" applyProtection="0">
      <alignment vertical="center"/>
    </xf>
    <xf numFmtId="0" fontId="107" fillId="41" borderId="0" applyNumberFormat="0" applyBorder="0" applyAlignment="0" applyProtection="0">
      <alignment vertical="center"/>
    </xf>
    <xf numFmtId="0" fontId="104" fillId="55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56" borderId="0" applyNumberFormat="0" applyBorder="0" applyAlignment="0" applyProtection="0">
      <alignment vertical="center"/>
    </xf>
    <xf numFmtId="0" fontId="94" fillId="41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56" borderId="0" applyNumberFormat="0" applyBorder="0" applyAlignment="0" applyProtection="0">
      <alignment vertical="center"/>
    </xf>
    <xf numFmtId="0" fontId="94" fillId="41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56" borderId="0" applyNumberFormat="0" applyBorder="0" applyAlignment="0" applyProtection="0">
      <alignment vertical="center"/>
    </xf>
    <xf numFmtId="0" fontId="94" fillId="41" borderId="0" applyNumberFormat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91" fillId="56" borderId="0" applyNumberFormat="0" applyBorder="0" applyAlignment="0" applyProtection="0">
      <alignment vertical="center"/>
    </xf>
    <xf numFmtId="0" fontId="94" fillId="41" borderId="0" applyNumberFormat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91" fillId="56" borderId="0" applyNumberFormat="0" applyBorder="0" applyAlignment="0" applyProtection="0">
      <alignment vertical="center"/>
    </xf>
    <xf numFmtId="0" fontId="95" fillId="0" borderId="0"/>
    <xf numFmtId="0" fontId="109" fillId="0" borderId="0" applyNumberFormat="0" applyFill="0" applyBorder="0" applyAlignment="0" applyProtection="0">
      <alignment vertical="center"/>
    </xf>
    <xf numFmtId="0" fontId="91" fillId="56" borderId="0" applyNumberFormat="0" applyBorder="0" applyAlignment="0" applyProtection="0">
      <alignment vertical="center"/>
    </xf>
    <xf numFmtId="0" fontId="94" fillId="46" borderId="0" applyNumberFormat="0" applyBorder="0" applyAlignment="0" applyProtection="0">
      <alignment vertical="center"/>
    </xf>
    <xf numFmtId="0" fontId="94" fillId="41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45" borderId="0" applyNumberFormat="0" applyBorder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45" borderId="0" applyNumberFormat="0" applyBorder="0" applyAlignment="0" applyProtection="0">
      <alignment vertical="center"/>
    </xf>
    <xf numFmtId="0" fontId="91" fillId="48" borderId="27" applyNumberFormat="0" applyFon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6" fillId="56" borderId="0" applyNumberFormat="0" applyBorder="0" applyAlignment="0" applyProtection="0">
      <alignment vertical="center"/>
    </xf>
    <xf numFmtId="0" fontId="0" fillId="0" borderId="0">
      <alignment vertical="center"/>
    </xf>
    <xf numFmtId="0" fontId="91" fillId="0" borderId="0">
      <alignment vertical="center"/>
    </xf>
    <xf numFmtId="0" fontId="90" fillId="45" borderId="0" applyNumberFormat="0" applyBorder="0" applyAlignment="0" applyProtection="0">
      <alignment vertical="center"/>
    </xf>
    <xf numFmtId="0" fontId="91" fillId="48" borderId="27" applyNumberFormat="0" applyFont="0" applyAlignment="0" applyProtection="0">
      <alignment vertical="center"/>
    </xf>
    <xf numFmtId="0" fontId="110" fillId="0" borderId="0" applyNumberFormat="0" applyBorder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5" fillId="0" borderId="0">
      <alignment vertical="center"/>
    </xf>
    <xf numFmtId="0" fontId="111" fillId="58" borderId="30" applyNumberFormat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111" fillId="58" borderId="30" applyNumberFormat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107" fillId="57" borderId="0" applyNumberFormat="0" applyBorder="0" applyAlignment="0" applyProtection="0">
      <alignment vertical="center"/>
    </xf>
    <xf numFmtId="0" fontId="90" fillId="45" borderId="0" applyNumberFormat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1" fillId="0" borderId="0">
      <alignment vertical="center"/>
    </xf>
    <xf numFmtId="0" fontId="107" fillId="44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45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4" fillId="44" borderId="0" applyNumberFormat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5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4" fillId="44" borderId="0" applyNumberFormat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4" fillId="44" borderId="0" applyNumberFormat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4" fillId="44" borderId="0" applyNumberFormat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1" fillId="59" borderId="0" applyNumberFormat="0" applyBorder="0" applyAlignment="0" applyProtection="0">
      <alignment vertical="center"/>
    </xf>
    <xf numFmtId="0" fontId="91" fillId="54" borderId="0" applyNumberFormat="0" applyBorder="0" applyAlignment="0" applyProtection="0">
      <alignment vertical="center"/>
    </xf>
    <xf numFmtId="0" fontId="91" fillId="59" borderId="0" applyNumberFormat="0" applyBorder="0" applyAlignment="0" applyProtection="0">
      <alignment vertical="center"/>
    </xf>
    <xf numFmtId="0" fontId="90" fillId="59" borderId="0" applyNumberFormat="0" applyBorder="0" applyAlignment="0" applyProtection="0">
      <alignment vertical="center"/>
    </xf>
    <xf numFmtId="0" fontId="0" fillId="0" borderId="0">
      <alignment vertical="center"/>
    </xf>
    <xf numFmtId="0" fontId="95" fillId="0" borderId="0"/>
    <xf numFmtId="0" fontId="95" fillId="0" borderId="0"/>
    <xf numFmtId="0" fontId="91" fillId="59" borderId="0" applyNumberFormat="0" applyBorder="0" applyAlignment="0" applyProtection="0">
      <alignment vertical="center"/>
    </xf>
    <xf numFmtId="0" fontId="95" fillId="0" borderId="0"/>
    <xf numFmtId="0" fontId="95" fillId="0" borderId="0"/>
    <xf numFmtId="0" fontId="91" fillId="59" borderId="0" applyNumberFormat="0" applyBorder="0" applyAlignment="0" applyProtection="0">
      <alignment vertical="center"/>
    </xf>
    <xf numFmtId="0" fontId="95" fillId="0" borderId="0"/>
    <xf numFmtId="0" fontId="95" fillId="0" borderId="0"/>
    <xf numFmtId="0" fontId="91" fillId="59" borderId="0" applyNumberFormat="0" applyBorder="0" applyAlignment="0" applyProtection="0">
      <alignment vertical="center"/>
    </xf>
    <xf numFmtId="0" fontId="95" fillId="0" borderId="0"/>
    <xf numFmtId="0" fontId="95" fillId="0" borderId="0"/>
    <xf numFmtId="0" fontId="90" fillId="59" borderId="0" applyNumberFormat="0" applyBorder="0" applyAlignment="0" applyProtection="0">
      <alignment vertical="center"/>
    </xf>
    <xf numFmtId="0" fontId="91" fillId="59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107" fillId="46" borderId="0" applyNumberFormat="0" applyBorder="0" applyAlignment="0" applyProtection="0">
      <alignment vertical="center"/>
    </xf>
    <xf numFmtId="0" fontId="91" fillId="59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94" fillId="46" borderId="0" applyNumberFormat="0" applyBorder="0" applyAlignment="0" applyProtection="0">
      <alignment vertical="center"/>
    </xf>
    <xf numFmtId="0" fontId="91" fillId="59" borderId="0" applyNumberFormat="0" applyBorder="0" applyAlignment="0" applyProtection="0">
      <alignment vertical="center"/>
    </xf>
    <xf numFmtId="0" fontId="91" fillId="59" borderId="0" applyNumberFormat="0" applyBorder="0" applyAlignment="0" applyProtection="0">
      <alignment vertical="center"/>
    </xf>
    <xf numFmtId="0" fontId="97" fillId="0" borderId="1" applyNumberFormat="0" applyFill="0" applyBorder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94" fillId="46" borderId="0" applyNumberFormat="0" applyBorder="0" applyAlignment="0" applyProtection="0">
      <alignment vertical="center"/>
    </xf>
    <xf numFmtId="0" fontId="94" fillId="46" borderId="0" applyNumberFormat="0" applyBorder="0" applyAlignment="0" applyProtection="0">
      <alignment vertical="center"/>
    </xf>
    <xf numFmtId="0" fontId="91" fillId="59" borderId="0" applyNumberFormat="0" applyBorder="0" applyAlignment="0" applyProtection="0">
      <alignment vertical="center"/>
    </xf>
    <xf numFmtId="0" fontId="94" fillId="46" borderId="0" applyNumberFormat="0" applyBorder="0" applyAlignment="0" applyProtection="0">
      <alignment vertical="center"/>
    </xf>
    <xf numFmtId="0" fontId="91" fillId="59" borderId="0" applyNumberFormat="0" applyBorder="0" applyAlignment="0" applyProtection="0">
      <alignment vertical="center"/>
    </xf>
    <xf numFmtId="0" fontId="94" fillId="46" borderId="0" applyNumberFormat="0" applyBorder="0" applyAlignment="0" applyProtection="0">
      <alignment vertical="center"/>
    </xf>
    <xf numFmtId="0" fontId="91" fillId="59" borderId="0" applyNumberFormat="0" applyBorder="0" applyAlignment="0" applyProtection="0">
      <alignment vertical="center"/>
    </xf>
    <xf numFmtId="0" fontId="113" fillId="58" borderId="30" applyNumberFormat="0" applyAlignment="0" applyProtection="0">
      <alignment vertical="center"/>
    </xf>
    <xf numFmtId="0" fontId="91" fillId="43" borderId="0" applyNumberFormat="0" applyBorder="0" applyAlignment="0" applyProtection="0">
      <alignment vertical="center"/>
    </xf>
    <xf numFmtId="0" fontId="91" fillId="43" borderId="0" applyNumberFormat="0" applyBorder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7" fillId="57" borderId="0" applyNumberFormat="0" applyBorder="0" applyAlignment="0" applyProtection="0">
      <alignment vertical="center"/>
    </xf>
    <xf numFmtId="0" fontId="92" fillId="0" borderId="0" applyNumberFormat="0" applyFill="0" applyBorder="0" applyAlignment="0" applyProtection="0">
      <alignment vertical="center"/>
    </xf>
    <xf numFmtId="0" fontId="90" fillId="43" borderId="0" applyNumberFormat="0" applyBorder="0" applyAlignment="0" applyProtection="0">
      <alignment vertical="center"/>
    </xf>
    <xf numFmtId="0" fontId="94" fillId="49" borderId="0" applyNumberFormat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1" fillId="43" borderId="0" applyNumberFormat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9" fillId="0" borderId="0" applyNumberFormat="0" applyFill="0" applyBorder="0" applyAlignment="0" applyProtection="0">
      <alignment vertical="center"/>
    </xf>
    <xf numFmtId="0" fontId="91" fillId="43" borderId="0" applyNumberFormat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9" fillId="0" borderId="0" applyNumberFormat="0" applyFill="0" applyBorder="0" applyAlignment="0" applyProtection="0">
      <alignment vertical="center"/>
    </xf>
    <xf numFmtId="0" fontId="91" fillId="43" borderId="0" applyNumberFormat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0" fillId="43" borderId="0" applyNumberFormat="0" applyBorder="0" applyAlignment="0" applyProtection="0">
      <alignment vertical="center"/>
    </xf>
    <xf numFmtId="0" fontId="91" fillId="43" borderId="0" applyNumberFormat="0" applyBorder="0" applyAlignment="0" applyProtection="0">
      <alignment vertical="center"/>
    </xf>
    <xf numFmtId="0" fontId="107" fillId="49" borderId="0" applyNumberFormat="0" applyBorder="0" applyAlignment="0" applyProtection="0">
      <alignment vertical="center"/>
    </xf>
    <xf numFmtId="0" fontId="107" fillId="51" borderId="0" applyNumberFormat="0" applyBorder="0" applyAlignment="0" applyProtection="0">
      <alignment vertical="center"/>
    </xf>
    <xf numFmtId="0" fontId="91" fillId="43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1" fillId="43" borderId="0" applyNumberFormat="0" applyBorder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1" fillId="43" borderId="0" applyNumberFormat="0" applyBorder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1" fillId="43" borderId="0" applyNumberFormat="0" applyBorder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1" fillId="43" borderId="0" applyNumberFormat="0" applyBorder="0" applyAlignment="0" applyProtection="0">
      <alignment vertical="center"/>
    </xf>
    <xf numFmtId="0" fontId="90" fillId="53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1" fillId="43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53" borderId="0" applyNumberFormat="0" applyBorder="0" applyAlignment="0" applyProtection="0">
      <alignment vertical="center"/>
    </xf>
    <xf numFmtId="0" fontId="94" fillId="44" borderId="0" applyNumberFormat="0" applyBorder="0" applyAlignment="0" applyProtection="0">
      <alignment vertical="center"/>
    </xf>
    <xf numFmtId="0" fontId="95" fillId="0" borderId="0">
      <alignment vertical="center"/>
    </xf>
    <xf numFmtId="0" fontId="91" fillId="0" borderId="0">
      <alignment vertical="center"/>
    </xf>
    <xf numFmtId="0" fontId="91" fillId="53" borderId="0" applyNumberFormat="0" applyBorder="0" applyAlignment="0" applyProtection="0">
      <alignment vertical="center"/>
    </xf>
    <xf numFmtId="0" fontId="90" fillId="53" borderId="0" applyNumberFormat="0" applyBorder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0" fillId="53" borderId="0" applyNumberFormat="0" applyBorder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5" fillId="0" borderId="0"/>
    <xf numFmtId="0" fontId="91" fillId="53" borderId="0" applyNumberFormat="0" applyBorder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114" fillId="0" borderId="0" applyNumberFormat="0" applyFill="0" applyBorder="0" applyAlignment="0" applyProtection="0">
      <alignment vertical="center"/>
    </xf>
    <xf numFmtId="0" fontId="91" fillId="44" borderId="0" applyNumberFormat="0" applyBorder="0" applyAlignment="0" applyProtection="0">
      <alignment vertical="center"/>
    </xf>
    <xf numFmtId="0" fontId="94" fillId="46" borderId="0" applyNumberFormat="0" applyBorder="0" applyAlignment="0" applyProtection="0">
      <alignment vertical="center"/>
    </xf>
    <xf numFmtId="0" fontId="94" fillId="41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44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44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44" borderId="0" applyNumberFormat="0" applyBorder="0" applyAlignment="0" applyProtection="0">
      <alignment vertical="center"/>
    </xf>
    <xf numFmtId="0" fontId="90" fillId="44" borderId="0" applyNumberFormat="0" applyBorder="0" applyAlignment="0" applyProtection="0">
      <alignment vertical="center"/>
    </xf>
    <xf numFmtId="0" fontId="91" fillId="44" borderId="0" applyNumberFormat="0" applyBorder="0" applyAlignment="0" applyProtection="0">
      <alignment vertical="center"/>
    </xf>
    <xf numFmtId="0" fontId="91" fillId="44" borderId="0" applyNumberFormat="0" applyBorder="0" applyAlignment="0" applyProtection="0">
      <alignment vertical="center"/>
    </xf>
    <xf numFmtId="0" fontId="91" fillId="44" borderId="0" applyNumberFormat="0" applyBorder="0" applyAlignment="0" applyProtection="0">
      <alignment vertical="center"/>
    </xf>
    <xf numFmtId="0" fontId="91" fillId="44" borderId="0" applyNumberFormat="0" applyBorder="0" applyAlignment="0" applyProtection="0">
      <alignment vertical="center"/>
    </xf>
    <xf numFmtId="0" fontId="90" fillId="46" borderId="0" applyNumberFormat="0" applyBorder="0" applyAlignment="0" applyProtection="0">
      <alignment vertical="center"/>
    </xf>
    <xf numFmtId="0" fontId="91" fillId="46" borderId="0" applyNumberFormat="0" applyBorder="0" applyAlignment="0" applyProtection="0">
      <alignment vertical="center"/>
    </xf>
    <xf numFmtId="0" fontId="91" fillId="54" borderId="0" applyNumberFormat="0" applyBorder="0" applyAlignment="0" applyProtection="0">
      <alignment vertical="center"/>
    </xf>
    <xf numFmtId="0" fontId="91" fillId="46" borderId="0" applyNumberFormat="0" applyBorder="0" applyAlignment="0" applyProtection="0">
      <alignment vertical="center"/>
    </xf>
    <xf numFmtId="0" fontId="91" fillId="46" borderId="0" applyNumberFormat="0" applyBorder="0" applyAlignment="0" applyProtection="0">
      <alignment vertical="center"/>
    </xf>
    <xf numFmtId="0" fontId="90" fillId="46" borderId="0" applyNumberFormat="0" applyBorder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115" fillId="0" borderId="0" applyNumberFormat="0" applyFill="0" applyBorder="0" applyAlignment="0" applyProtection="0">
      <alignment vertical="center"/>
    </xf>
    <xf numFmtId="0" fontId="91" fillId="46" borderId="0" applyNumberFormat="0" applyBorder="0" applyAlignment="0" applyProtection="0">
      <alignment vertical="center"/>
    </xf>
    <xf numFmtId="0" fontId="91" fillId="46" borderId="0" applyNumberFormat="0" applyBorder="0" applyAlignment="0" applyProtection="0">
      <alignment vertical="center"/>
    </xf>
    <xf numFmtId="0" fontId="91" fillId="46" borderId="0" applyNumberFormat="0" applyBorder="0" applyAlignment="0" applyProtection="0">
      <alignment vertical="center"/>
    </xf>
    <xf numFmtId="0" fontId="91" fillId="46" borderId="0" applyNumberFormat="0" applyBorder="0" applyAlignment="0" applyProtection="0">
      <alignment vertical="center"/>
    </xf>
    <xf numFmtId="0" fontId="91" fillId="46" borderId="0" applyNumberFormat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2" fillId="0" borderId="0" applyNumberFormat="0" applyFill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2" fillId="0" borderId="0" applyNumberFormat="0" applyFill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2" fillId="0" borderId="0" applyNumberFormat="0" applyFill="0" applyBorder="0" applyAlignment="0" applyProtection="0">
      <alignment vertical="center"/>
    </xf>
    <xf numFmtId="0" fontId="90" fillId="45" borderId="0" applyNumberFormat="0" applyBorder="0" applyAlignment="0" applyProtection="0">
      <alignment vertical="center"/>
    </xf>
    <xf numFmtId="0" fontId="92" fillId="0" borderId="0" applyNumberFormat="0" applyFill="0" applyBorder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1" fillId="45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53" borderId="0" applyNumberFormat="0" applyBorder="0" applyAlignment="0" applyProtection="0">
      <alignment vertical="center"/>
    </xf>
    <xf numFmtId="0" fontId="94" fillId="49" borderId="0" applyNumberFormat="0" applyBorder="0" applyAlignment="0" applyProtection="0">
      <alignment vertical="center"/>
    </xf>
    <xf numFmtId="0" fontId="106" fillId="56" borderId="0" applyNumberFormat="0" applyBorder="0" applyAlignment="0" applyProtection="0">
      <alignment vertical="center"/>
    </xf>
    <xf numFmtId="0" fontId="90" fillId="53" borderId="0" applyNumberFormat="0" applyBorder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106" fillId="56" borderId="0" applyNumberFormat="0" applyBorder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116" fillId="56" borderId="0" applyNumberFormat="0" applyBorder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102" fillId="0" borderId="28" applyNumberFormat="0" applyFill="0" applyAlignment="0" applyProtection="0">
      <alignment vertical="center"/>
    </xf>
    <xf numFmtId="0" fontId="117" fillId="48" borderId="27" applyNumberFormat="0" applyFont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5" fillId="0" borderId="0">
      <alignment vertical="center"/>
    </xf>
    <xf numFmtId="0" fontId="91" fillId="48" borderId="27" applyNumberFormat="0" applyFont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5" fillId="0" borderId="0">
      <alignment vertical="center"/>
    </xf>
    <xf numFmtId="0" fontId="117" fillId="48" borderId="27" applyNumberFormat="0" applyFont="0" applyAlignment="0" applyProtection="0">
      <alignment vertical="center"/>
    </xf>
    <xf numFmtId="0" fontId="91" fillId="53" borderId="0" applyNumberFormat="0" applyBorder="0" applyAlignment="0" applyProtection="0">
      <alignment vertical="center"/>
    </xf>
    <xf numFmtId="0" fontId="95" fillId="0" borderId="0">
      <alignment vertical="center"/>
    </xf>
    <xf numFmtId="0" fontId="91" fillId="54" borderId="0" applyNumberFormat="0" applyBorder="0" applyAlignment="0" applyProtection="0">
      <alignment vertical="center"/>
    </xf>
    <xf numFmtId="0" fontId="90" fillId="54" borderId="0" applyNumberFormat="0" applyBorder="0" applyAlignment="0" applyProtection="0">
      <alignment vertical="center"/>
    </xf>
    <xf numFmtId="0" fontId="102" fillId="0" borderId="28" applyNumberFormat="0" applyFill="0" applyAlignment="0" applyProtection="0">
      <alignment vertical="center"/>
    </xf>
    <xf numFmtId="0" fontId="95" fillId="0" borderId="0"/>
    <xf numFmtId="0" fontId="91" fillId="54" borderId="0" applyNumberFormat="0" applyBorder="0" applyAlignment="0" applyProtection="0">
      <alignment vertical="center"/>
    </xf>
    <xf numFmtId="0" fontId="95" fillId="0" borderId="0"/>
    <xf numFmtId="0" fontId="91" fillId="54" borderId="0" applyNumberFormat="0" applyBorder="0" applyAlignment="0" applyProtection="0">
      <alignment vertical="center"/>
    </xf>
    <xf numFmtId="0" fontId="95" fillId="0" borderId="0"/>
    <xf numFmtId="0" fontId="91" fillId="54" borderId="0" applyNumberFormat="0" applyBorder="0" applyAlignment="0" applyProtection="0">
      <alignment vertical="center"/>
    </xf>
    <xf numFmtId="0" fontId="95" fillId="0" borderId="0"/>
    <xf numFmtId="0" fontId="90" fillId="54" borderId="0" applyNumberFormat="0" applyBorder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118" fillId="0" borderId="28" applyNumberFormat="0" applyFill="0" applyAlignment="0" applyProtection="0">
      <alignment vertical="center"/>
    </xf>
    <xf numFmtId="0" fontId="91" fillId="54" borderId="0" applyNumberFormat="0" applyBorder="0" applyAlignment="0" applyProtection="0">
      <alignment vertical="center"/>
    </xf>
    <xf numFmtId="0" fontId="91" fillId="54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117" fillId="48" borderId="27" applyNumberFormat="0" applyFont="0" applyAlignment="0" applyProtection="0">
      <alignment vertical="center"/>
    </xf>
    <xf numFmtId="0" fontId="91" fillId="54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1" fillId="54" borderId="0" applyNumberFormat="0" applyBorder="0" applyAlignment="0" applyProtection="0">
      <alignment vertical="center"/>
    </xf>
    <xf numFmtId="0" fontId="107" fillId="51" borderId="0" applyNumberFormat="0" applyBorder="0" applyAlignment="0" applyProtection="0">
      <alignment vertical="center"/>
    </xf>
    <xf numFmtId="0" fontId="91" fillId="54" borderId="0" applyNumberFormat="0" applyBorder="0" applyAlignment="0" applyProtection="0">
      <alignment vertical="center"/>
    </xf>
    <xf numFmtId="0" fontId="94" fillId="41" borderId="0" applyNumberFormat="0" applyBorder="0" applyAlignment="0" applyProtection="0">
      <alignment vertical="center"/>
    </xf>
    <xf numFmtId="0" fontId="94" fillId="41" borderId="0" applyNumberFormat="0" applyBorder="0" applyAlignment="0" applyProtection="0">
      <alignment vertical="center"/>
    </xf>
    <xf numFmtId="0" fontId="94" fillId="41" borderId="0" applyNumberFormat="0" applyBorder="0" applyAlignment="0" applyProtection="0">
      <alignment vertical="center"/>
    </xf>
    <xf numFmtId="0" fontId="94" fillId="41" borderId="0" applyNumberFormat="0" applyBorder="0" applyAlignment="0" applyProtection="0">
      <alignment vertical="center"/>
    </xf>
    <xf numFmtId="0" fontId="107" fillId="41" borderId="0" applyNumberFormat="0" applyBorder="0" applyAlignment="0" applyProtection="0">
      <alignment vertical="center"/>
    </xf>
    <xf numFmtId="0" fontId="0" fillId="0" borderId="0"/>
    <xf numFmtId="0" fontId="91" fillId="0" borderId="0">
      <alignment vertical="center"/>
    </xf>
    <xf numFmtId="0" fontId="94" fillId="44" borderId="0" applyNumberFormat="0" applyBorder="0" applyAlignment="0" applyProtection="0">
      <alignment vertical="center"/>
    </xf>
    <xf numFmtId="0" fontId="107" fillId="44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4" fillId="44" borderId="0" applyNumberFormat="0" applyBorder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4" fillId="44" borderId="0" applyNumberFormat="0" applyBorder="0" applyAlignment="0" applyProtection="0">
      <alignment vertical="center"/>
    </xf>
    <xf numFmtId="0" fontId="91" fillId="0" borderId="0">
      <alignment vertical="center"/>
    </xf>
    <xf numFmtId="0" fontId="94" fillId="46" borderId="0" applyNumberFormat="0" applyBorder="0" applyAlignment="0" applyProtection="0">
      <alignment vertical="center"/>
    </xf>
    <xf numFmtId="0" fontId="91" fillId="0" borderId="0">
      <alignment vertical="center"/>
    </xf>
    <xf numFmtId="0" fontId="94" fillId="46" borderId="0" applyNumberFormat="0" applyBorder="0" applyAlignment="0" applyProtection="0">
      <alignment vertical="center"/>
    </xf>
    <xf numFmtId="0" fontId="91" fillId="0" borderId="0">
      <alignment vertical="center"/>
    </xf>
    <xf numFmtId="0" fontId="94" fillId="46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07" fillId="46" borderId="0" applyNumberFormat="0" applyBorder="0" applyAlignment="0" applyProtection="0">
      <alignment vertical="center"/>
    </xf>
    <xf numFmtId="0" fontId="94" fillId="46" borderId="0" applyNumberFormat="0" applyBorder="0" applyAlignment="0" applyProtection="0">
      <alignment vertical="center"/>
    </xf>
    <xf numFmtId="0" fontId="95" fillId="0" borderId="0"/>
    <xf numFmtId="0" fontId="96" fillId="43" borderId="26" applyNumberFormat="0" applyAlignment="0" applyProtection="0">
      <alignment vertical="center"/>
    </xf>
    <xf numFmtId="0" fontId="94" fillId="46" borderId="0" applyNumberFormat="0" applyBorder="0" applyAlignment="0" applyProtection="0">
      <alignment vertical="center"/>
    </xf>
    <xf numFmtId="0" fontId="95" fillId="0" borderId="0">
      <alignment vertical="center"/>
    </xf>
    <xf numFmtId="0" fontId="94" fillId="49" borderId="0" applyNumberFormat="0" applyBorder="0" applyAlignment="0" applyProtection="0">
      <alignment vertical="center"/>
    </xf>
    <xf numFmtId="0" fontId="94" fillId="50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107" fillId="57" borderId="0" applyNumberFormat="0" applyBorder="0" applyAlignment="0" applyProtection="0">
      <alignment vertical="center"/>
    </xf>
    <xf numFmtId="0" fontId="106" fillId="56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43" fontId="95" fillId="0" borderId="0" applyFont="0" applyFill="0" applyBorder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107" fillId="57" borderId="0" applyNumberFormat="0" applyBorder="0" applyAlignment="0" applyProtection="0">
      <alignment vertical="center"/>
    </xf>
    <xf numFmtId="0" fontId="120" fillId="0" borderId="0"/>
    <xf numFmtId="0" fontId="94" fillId="57" borderId="0" applyNumberFormat="0" applyBorder="0" applyAlignment="0" applyProtection="0">
      <alignment vertical="center"/>
    </xf>
    <xf numFmtId="0" fontId="97" fillId="0" borderId="1" applyNumberFormat="0" applyFill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1" fillId="48" borderId="27" applyNumberFormat="0" applyFont="0" applyAlignment="0" applyProtection="0">
      <alignment vertical="center"/>
    </xf>
    <xf numFmtId="0" fontId="95" fillId="0" borderId="0">
      <alignment vertical="center"/>
    </xf>
    <xf numFmtId="0" fontId="94" fillId="57" borderId="0" applyNumberFormat="0" applyBorder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5" fillId="0" borderId="0">
      <alignment vertical="center"/>
    </xf>
    <xf numFmtId="0" fontId="91" fillId="0" borderId="0">
      <alignment vertical="center"/>
    </xf>
    <xf numFmtId="0" fontId="101" fillId="52" borderId="26" applyNumberFormat="0" applyAlignment="0" applyProtection="0">
      <alignment vertical="center"/>
    </xf>
    <xf numFmtId="0" fontId="94" fillId="49" borderId="0" applyNumberFormat="0" applyBorder="0" applyAlignment="0" applyProtection="0">
      <alignment vertical="center"/>
    </xf>
    <xf numFmtId="0" fontId="107" fillId="49" borderId="0" applyNumberFormat="0" applyBorder="0" applyAlignment="0" applyProtection="0">
      <alignment vertical="center"/>
    </xf>
    <xf numFmtId="0" fontId="94" fillId="49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2" fillId="0" borderId="0" applyNumberFormat="0" applyFill="0" applyBorder="0" applyAlignment="0" applyProtection="0">
      <alignment vertical="center"/>
    </xf>
    <xf numFmtId="0" fontId="94" fillId="49" borderId="0" applyNumberFormat="0" applyBorder="0" applyAlignment="0" applyProtection="0">
      <alignment vertical="center"/>
    </xf>
    <xf numFmtId="0" fontId="94" fillId="49" borderId="0" applyNumberFormat="0" applyBorder="0" applyAlignment="0" applyProtection="0">
      <alignment vertical="center"/>
    </xf>
    <xf numFmtId="0" fontId="97" fillId="0" borderId="1" applyNumberFormat="0" applyFill="0" applyBorder="0" applyAlignment="0" applyProtection="0">
      <alignment vertical="center"/>
    </xf>
    <xf numFmtId="0" fontId="94" fillId="49" borderId="0" applyNumberFormat="0" applyBorder="0" applyAlignment="0" applyProtection="0">
      <alignment vertical="center"/>
    </xf>
    <xf numFmtId="0" fontId="94" fillId="49" borderId="0" applyNumberFormat="0" applyBorder="0" applyAlignment="0" applyProtection="0">
      <alignment vertical="center"/>
    </xf>
    <xf numFmtId="0" fontId="94" fillId="49" borderId="0" applyNumberFormat="0" applyBorder="0" applyAlignment="0" applyProtection="0">
      <alignment vertical="center"/>
    </xf>
    <xf numFmtId="0" fontId="97" fillId="0" borderId="1" applyNumberFormat="0" applyFill="0" applyBorder="0" applyAlignment="0" applyProtection="0">
      <alignment vertical="center"/>
    </xf>
    <xf numFmtId="0" fontId="97" fillId="0" borderId="1" applyNumberFormat="0" applyFill="0" applyBorder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21" fillId="0" borderId="32" applyNumberFormat="0" applyFill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21" fillId="0" borderId="32" applyNumberFormat="0" applyFill="0" applyAlignment="0" applyProtection="0">
      <alignment vertical="center"/>
    </xf>
    <xf numFmtId="0" fontId="122" fillId="0" borderId="32" applyNumberFormat="0" applyFill="0" applyAlignment="0" applyProtection="0">
      <alignment vertical="center"/>
    </xf>
    <xf numFmtId="0" fontId="95" fillId="0" borderId="0"/>
    <xf numFmtId="0" fontId="121" fillId="0" borderId="32" applyNumberFormat="0" applyFill="0" applyAlignment="0" applyProtection="0">
      <alignment vertical="center"/>
    </xf>
    <xf numFmtId="0" fontId="100" fillId="0" borderId="0">
      <alignment vertical="center"/>
    </xf>
    <xf numFmtId="0" fontId="121" fillId="0" borderId="32" applyNumberFormat="0" applyFill="0" applyAlignment="0" applyProtection="0">
      <alignment vertical="center"/>
    </xf>
    <xf numFmtId="0" fontId="121" fillId="0" borderId="32" applyNumberFormat="0" applyFill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22" fillId="0" borderId="32" applyNumberFormat="0" applyFill="0" applyAlignment="0" applyProtection="0">
      <alignment vertical="center"/>
    </xf>
    <xf numFmtId="0" fontId="121" fillId="0" borderId="32" applyNumberFormat="0" applyFill="0" applyAlignment="0" applyProtection="0">
      <alignment vertical="center"/>
    </xf>
    <xf numFmtId="0" fontId="95" fillId="0" borderId="0"/>
    <xf numFmtId="0" fontId="121" fillId="0" borderId="32" applyNumberFormat="0" applyFill="0" applyAlignment="0" applyProtection="0">
      <alignment vertical="center"/>
    </xf>
    <xf numFmtId="0" fontId="95" fillId="0" borderId="0"/>
    <xf numFmtId="0" fontId="121" fillId="0" borderId="32" applyNumberFormat="0" applyFill="0" applyAlignment="0" applyProtection="0">
      <alignment vertical="center"/>
    </xf>
    <xf numFmtId="0" fontId="95" fillId="0" borderId="0">
      <alignment vertical="center"/>
    </xf>
    <xf numFmtId="0" fontId="95" fillId="0" borderId="0"/>
    <xf numFmtId="0" fontId="95" fillId="0" borderId="0">
      <alignment vertical="center"/>
    </xf>
    <xf numFmtId="0" fontId="121" fillId="0" borderId="32" applyNumberFormat="0" applyFill="0" applyAlignment="0" applyProtection="0">
      <alignment vertical="center"/>
    </xf>
    <xf numFmtId="0" fontId="95" fillId="0" borderId="0">
      <alignment vertical="center"/>
    </xf>
    <xf numFmtId="0" fontId="121" fillId="0" borderId="32" applyNumberFormat="0" applyFill="0" applyAlignment="0" applyProtection="0">
      <alignment vertical="center"/>
    </xf>
    <xf numFmtId="0" fontId="121" fillId="0" borderId="32" applyNumberFormat="0" applyFill="0" applyAlignment="0" applyProtection="0">
      <alignment vertical="center"/>
    </xf>
    <xf numFmtId="0" fontId="91" fillId="0" borderId="0">
      <alignment vertical="center"/>
    </xf>
    <xf numFmtId="0" fontId="101" fillId="52" borderId="26" applyNumberFormat="0" applyAlignment="0" applyProtection="0">
      <alignment vertical="center"/>
    </xf>
    <xf numFmtId="0" fontId="121" fillId="0" borderId="32" applyNumberFormat="0" applyFill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105" fillId="0" borderId="0" applyNumberFormat="0" applyFill="0" applyBorder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5" fillId="0" borderId="0" applyNumberFormat="0" applyFill="0" applyBorder="0" applyAlignment="0" applyProtection="0">
      <alignment vertical="center"/>
    </xf>
    <xf numFmtId="0" fontId="105" fillId="0" borderId="0" applyNumberFormat="0" applyFill="0" applyBorder="0" applyAlignment="0" applyProtection="0">
      <alignment vertical="center"/>
    </xf>
    <xf numFmtId="0" fontId="105" fillId="0" borderId="0" applyNumberFormat="0" applyFill="0" applyBorder="0" applyAlignment="0" applyProtection="0">
      <alignment vertical="center"/>
    </xf>
    <xf numFmtId="0" fontId="105" fillId="0" borderId="0" applyNumberFormat="0" applyFill="0" applyBorder="0" applyAlignment="0" applyProtection="0">
      <alignment vertical="center"/>
    </xf>
    <xf numFmtId="0" fontId="118" fillId="0" borderId="28" applyNumberFormat="0" applyFill="0" applyAlignment="0" applyProtection="0">
      <alignment vertical="center"/>
    </xf>
    <xf numFmtId="0" fontId="102" fillId="0" borderId="28" applyNumberFormat="0" applyFill="0" applyAlignment="0" applyProtection="0">
      <alignment vertical="center"/>
    </xf>
    <xf numFmtId="0" fontId="102" fillId="0" borderId="28" applyNumberFormat="0" applyFill="0" applyAlignment="0" applyProtection="0">
      <alignment vertical="center"/>
    </xf>
    <xf numFmtId="0" fontId="102" fillId="0" borderId="28" applyNumberFormat="0" applyFill="0" applyAlignment="0" applyProtection="0">
      <alignment vertical="center"/>
    </xf>
    <xf numFmtId="0" fontId="102" fillId="0" borderId="28" applyNumberFormat="0" applyFill="0" applyAlignment="0" applyProtection="0">
      <alignment vertical="center"/>
    </xf>
    <xf numFmtId="0" fontId="102" fillId="0" borderId="28" applyNumberFormat="0" applyFill="0" applyAlignment="0" applyProtection="0">
      <alignment vertical="center"/>
    </xf>
    <xf numFmtId="0" fontId="102" fillId="0" borderId="28" applyNumberFormat="0" applyFill="0" applyAlignment="0" applyProtection="0">
      <alignment vertical="center"/>
    </xf>
    <xf numFmtId="0" fontId="102" fillId="0" borderId="28" applyNumberFormat="0" applyFill="0" applyAlignment="0" applyProtection="0">
      <alignment vertical="center"/>
    </xf>
    <xf numFmtId="0" fontId="102" fillId="0" borderId="28" applyNumberFormat="0" applyFill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102" fillId="0" borderId="28" applyNumberFormat="0" applyFill="0" applyAlignment="0" applyProtection="0">
      <alignment vertical="center"/>
    </xf>
    <xf numFmtId="0" fontId="91" fillId="48" borderId="27" applyNumberFormat="0" applyFont="0" applyAlignment="0" applyProtection="0">
      <alignment vertical="center"/>
    </xf>
    <xf numFmtId="0" fontId="91" fillId="0" borderId="0">
      <alignment vertical="center"/>
    </xf>
    <xf numFmtId="0" fontId="92" fillId="0" borderId="24" applyNumberFormat="0" applyFill="0" applyAlignment="0" applyProtection="0">
      <alignment vertical="center"/>
    </xf>
    <xf numFmtId="0" fontId="95" fillId="0" borderId="0"/>
    <xf numFmtId="0" fontId="95" fillId="0" borderId="0">
      <alignment vertical="center"/>
    </xf>
    <xf numFmtId="0" fontId="119" fillId="0" borderId="24" applyNumberFormat="0" applyFill="0" applyAlignment="0" applyProtection="0">
      <alignment vertical="center"/>
    </xf>
    <xf numFmtId="0" fontId="106" fillId="56" borderId="0" applyNumberFormat="0" applyBorder="0" applyAlignment="0" applyProtection="0">
      <alignment vertical="center"/>
    </xf>
    <xf numFmtId="0" fontId="92" fillId="0" borderId="24" applyNumberFormat="0" applyFill="0" applyAlignment="0" applyProtection="0">
      <alignment vertical="center"/>
    </xf>
    <xf numFmtId="0" fontId="106" fillId="56" borderId="0" applyNumberFormat="0" applyBorder="0" applyAlignment="0" applyProtection="0">
      <alignment vertical="center"/>
    </xf>
    <xf numFmtId="0" fontId="119" fillId="0" borderId="24" applyNumberFormat="0" applyFill="0" applyAlignment="0" applyProtection="0">
      <alignment vertical="center"/>
    </xf>
    <xf numFmtId="0" fontId="95" fillId="0" borderId="0"/>
    <xf numFmtId="0" fontId="95" fillId="0" borderId="0"/>
    <xf numFmtId="0" fontId="95" fillId="0" borderId="0">
      <alignment vertical="center"/>
    </xf>
    <xf numFmtId="0" fontId="92" fillId="0" borderId="24" applyNumberFormat="0" applyFill="0" applyAlignment="0" applyProtection="0">
      <alignment vertical="center"/>
    </xf>
    <xf numFmtId="0" fontId="95" fillId="0" borderId="0"/>
    <xf numFmtId="0" fontId="95" fillId="0" borderId="0"/>
    <xf numFmtId="0" fontId="95" fillId="0" borderId="0">
      <alignment vertical="center"/>
    </xf>
    <xf numFmtId="0" fontId="92" fillId="0" borderId="24" applyNumberFormat="0" applyFill="0" applyAlignment="0" applyProtection="0">
      <alignment vertical="center"/>
    </xf>
    <xf numFmtId="0" fontId="95" fillId="0" borderId="0"/>
    <xf numFmtId="0" fontId="95" fillId="0" borderId="0"/>
    <xf numFmtId="0" fontId="95" fillId="0" borderId="0">
      <alignment vertical="center"/>
    </xf>
    <xf numFmtId="0" fontId="92" fillId="0" borderId="24" applyNumberFormat="0" applyFill="0" applyAlignment="0" applyProtection="0">
      <alignment vertical="center"/>
    </xf>
    <xf numFmtId="0" fontId="95" fillId="0" borderId="0"/>
    <xf numFmtId="0" fontId="95" fillId="0" borderId="0"/>
    <xf numFmtId="0" fontId="95" fillId="0" borderId="0">
      <alignment vertical="center"/>
    </xf>
    <xf numFmtId="0" fontId="92" fillId="0" borderId="24" applyNumberFormat="0" applyFill="0" applyAlignment="0" applyProtection="0">
      <alignment vertical="center"/>
    </xf>
    <xf numFmtId="0" fontId="95" fillId="0" borderId="0"/>
    <xf numFmtId="0" fontId="95" fillId="0" borderId="0"/>
    <xf numFmtId="0" fontId="95" fillId="0" borderId="0">
      <alignment vertical="center"/>
    </xf>
    <xf numFmtId="0" fontId="92" fillId="0" borderId="24" applyNumberFormat="0" applyFill="0" applyAlignment="0" applyProtection="0">
      <alignment vertical="center"/>
    </xf>
    <xf numFmtId="0" fontId="95" fillId="0" borderId="0"/>
    <xf numFmtId="0" fontId="95" fillId="0" borderId="0"/>
    <xf numFmtId="0" fontId="95" fillId="0" borderId="0">
      <alignment vertical="center"/>
    </xf>
    <xf numFmtId="0" fontId="95" fillId="0" borderId="0">
      <alignment vertical="center"/>
    </xf>
    <xf numFmtId="0" fontId="92" fillId="0" borderId="24" applyNumberFormat="0" applyFill="0" applyAlignment="0" applyProtection="0">
      <alignment vertical="center"/>
    </xf>
    <xf numFmtId="0" fontId="91" fillId="0" borderId="0">
      <alignment vertical="center"/>
    </xf>
    <xf numFmtId="0" fontId="95" fillId="0" borderId="0"/>
    <xf numFmtId="0" fontId="95" fillId="0" borderId="0"/>
    <xf numFmtId="0" fontId="101" fillId="52" borderId="26" applyNumberFormat="0" applyAlignment="0" applyProtection="0">
      <alignment vertical="center"/>
    </xf>
    <xf numFmtId="0" fontId="95" fillId="0" borderId="0">
      <alignment vertical="center"/>
    </xf>
    <xf numFmtId="0" fontId="92" fillId="0" borderId="24" applyNumberFormat="0" applyFill="0" applyAlignment="0" applyProtection="0">
      <alignment vertical="center"/>
    </xf>
    <xf numFmtId="0" fontId="92" fillId="0" borderId="0" applyNumberFormat="0" applyFill="0" applyBorder="0" applyAlignment="0" applyProtection="0">
      <alignment vertical="center"/>
    </xf>
    <xf numFmtId="0" fontId="92" fillId="0" borderId="0" applyNumberFormat="0" applyFill="0" applyBorder="0" applyAlignment="0" applyProtection="0">
      <alignment vertical="center"/>
    </xf>
    <xf numFmtId="0" fontId="92" fillId="0" borderId="0" applyNumberFormat="0" applyFill="0" applyBorder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92" fillId="0" borderId="0" applyNumberFormat="0" applyFill="0" applyBorder="0" applyAlignment="0" applyProtection="0">
      <alignment vertical="center"/>
    </xf>
    <xf numFmtId="0" fontId="92" fillId="0" borderId="0" applyNumberFormat="0" applyFill="0" applyBorder="0" applyAlignment="0" applyProtection="0">
      <alignment vertical="center"/>
    </xf>
    <xf numFmtId="0" fontId="99" fillId="0" borderId="0" applyNumberFormat="0" applyFill="0" applyBorder="0" applyAlignment="0" applyProtection="0">
      <alignment vertical="center"/>
    </xf>
    <xf numFmtId="0" fontId="105" fillId="0" borderId="0" applyNumberFormat="0" applyFill="0" applyBorder="0" applyAlignment="0" applyProtection="0">
      <alignment vertical="center"/>
    </xf>
    <xf numFmtId="0" fontId="105" fillId="0" borderId="0" applyNumberFormat="0" applyFill="0" applyBorder="0" applyAlignment="0" applyProtection="0">
      <alignment vertical="center"/>
    </xf>
    <xf numFmtId="0" fontId="105" fillId="0" borderId="0" applyNumberFormat="0" applyFill="0" applyBorder="0" applyAlignment="0" applyProtection="0">
      <alignment vertical="center"/>
    </xf>
    <xf numFmtId="0" fontId="99" fillId="0" borderId="0" applyNumberFormat="0" applyFill="0" applyBorder="0" applyAlignment="0" applyProtection="0">
      <alignment vertical="center"/>
    </xf>
    <xf numFmtId="0" fontId="105" fillId="0" borderId="0" applyNumberFormat="0" applyFill="0" applyBorder="0" applyAlignment="0" applyProtection="0">
      <alignment vertical="center"/>
    </xf>
    <xf numFmtId="0" fontId="123" fillId="0" borderId="0" applyNumberFormat="0" applyFill="0" applyBorder="0" applyAlignment="0" applyProtection="0">
      <alignment vertical="center"/>
    </xf>
    <xf numFmtId="0" fontId="105" fillId="0" borderId="0" applyNumberFormat="0" applyFill="0" applyBorder="0" applyAlignment="0" applyProtection="0">
      <alignment vertical="center"/>
    </xf>
    <xf numFmtId="0" fontId="91" fillId="0" borderId="0">
      <alignment vertical="center"/>
    </xf>
    <xf numFmtId="0" fontId="105" fillId="0" borderId="0" applyNumberFormat="0" applyFill="0" applyBorder="0" applyAlignment="0" applyProtection="0">
      <alignment vertical="center"/>
    </xf>
    <xf numFmtId="0" fontId="105" fillId="0" borderId="0" applyNumberFormat="0" applyFill="0" applyBorder="0" applyAlignment="0" applyProtection="0">
      <alignment vertical="center"/>
    </xf>
    <xf numFmtId="0" fontId="98" fillId="47" borderId="0" applyNumberFormat="0" applyBorder="0" applyAlignment="0" applyProtection="0">
      <alignment vertical="center"/>
    </xf>
    <xf numFmtId="0" fontId="98" fillId="47" borderId="0" applyNumberFormat="0" applyBorder="0" applyAlignment="0" applyProtection="0">
      <alignment vertical="center"/>
    </xf>
    <xf numFmtId="0" fontId="99" fillId="0" borderId="0" applyNumberFormat="0" applyFill="0" applyBorder="0" applyAlignment="0" applyProtection="0">
      <alignment vertical="center"/>
    </xf>
    <xf numFmtId="0" fontId="124" fillId="47" borderId="0" applyNumberFormat="0" applyBorder="0" applyAlignment="0" applyProtection="0">
      <alignment vertical="center"/>
    </xf>
    <xf numFmtId="0" fontId="98" fillId="47" borderId="0" applyNumberFormat="0" applyBorder="0" applyAlignment="0" applyProtection="0">
      <alignment vertical="center"/>
    </xf>
    <xf numFmtId="0" fontId="98" fillId="47" borderId="0" applyNumberFormat="0" applyBorder="0" applyAlignment="0" applyProtection="0">
      <alignment vertical="center"/>
    </xf>
    <xf numFmtId="0" fontId="94" fillId="60" borderId="0" applyNumberFormat="0" applyBorder="0" applyAlignment="0" applyProtection="0">
      <alignment vertical="center"/>
    </xf>
    <xf numFmtId="0" fontId="98" fillId="47" borderId="0" applyNumberFormat="0" applyBorder="0" applyAlignment="0" applyProtection="0">
      <alignment vertical="center"/>
    </xf>
    <xf numFmtId="0" fontId="94" fillId="60" borderId="0" applyNumberFormat="0" applyBorder="0" applyAlignment="0" applyProtection="0">
      <alignment vertical="center"/>
    </xf>
    <xf numFmtId="0" fontId="124" fillId="47" borderId="0" applyNumberFormat="0" applyBorder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99" fillId="0" borderId="0" applyNumberFormat="0" applyFill="0" applyBorder="0" applyAlignment="0" applyProtection="0">
      <alignment vertical="center"/>
    </xf>
    <xf numFmtId="0" fontId="98" fillId="47" borderId="0" applyNumberFormat="0" applyBorder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99" fillId="0" borderId="0" applyNumberFormat="0" applyFill="0" applyBorder="0" applyAlignment="0" applyProtection="0">
      <alignment vertical="center"/>
    </xf>
    <xf numFmtId="0" fontId="98" fillId="47" borderId="0" applyNumberFormat="0" applyBorder="0" applyAlignment="0" applyProtection="0">
      <alignment vertical="center"/>
    </xf>
    <xf numFmtId="0" fontId="99" fillId="0" borderId="0" applyNumberFormat="0" applyFill="0" applyBorder="0" applyAlignment="0" applyProtection="0">
      <alignment vertical="center"/>
    </xf>
    <xf numFmtId="0" fontId="98" fillId="47" borderId="0" applyNumberFormat="0" applyBorder="0" applyAlignment="0" applyProtection="0">
      <alignment vertical="center"/>
    </xf>
    <xf numFmtId="0" fontId="95" fillId="0" borderId="0"/>
    <xf numFmtId="0" fontId="91" fillId="0" borderId="0">
      <alignment vertical="center"/>
    </xf>
    <xf numFmtId="0" fontId="91" fillId="0" borderId="0">
      <alignment vertical="center"/>
    </xf>
    <xf numFmtId="0" fontId="117" fillId="48" borderId="27" applyNumberFormat="0" applyFont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06" fillId="56" borderId="0" applyNumberFormat="0" applyBorder="0" applyAlignment="0" applyProtection="0">
      <alignment vertical="center"/>
    </xf>
    <xf numFmtId="0" fontId="110" fillId="0" borderId="0" applyNumberFormat="0" applyBorder="0" applyProtection="0">
      <alignment vertical="center"/>
    </xf>
    <xf numFmtId="0" fontId="94" fillId="42" borderId="0" applyNumberFormat="0" applyBorder="0" applyAlignment="0" applyProtection="0">
      <alignment vertical="center"/>
    </xf>
    <xf numFmtId="0" fontId="95" fillId="0" borderId="0">
      <alignment vertical="center"/>
    </xf>
    <xf numFmtId="0" fontId="94" fillId="42" borderId="0" applyNumberFormat="0" applyBorder="0" applyAlignment="0" applyProtection="0">
      <alignment vertical="center"/>
    </xf>
    <xf numFmtId="0" fontId="95" fillId="0" borderId="0">
      <alignment vertical="center"/>
    </xf>
    <xf numFmtId="0" fontId="112" fillId="0" borderId="31" applyNumberFormat="0" applyFill="0" applyAlignment="0" applyProtection="0">
      <alignment vertical="center"/>
    </xf>
    <xf numFmtId="0" fontId="94" fillId="42" borderId="0" applyNumberFormat="0" applyBorder="0" applyAlignment="0" applyProtection="0">
      <alignment vertical="center"/>
    </xf>
    <xf numFmtId="0" fontId="95" fillId="0" borderId="0">
      <alignment vertical="center"/>
    </xf>
    <xf numFmtId="0" fontId="94" fillId="42" borderId="0" applyNumberFormat="0" applyBorder="0" applyAlignment="0" applyProtection="0">
      <alignment vertical="center"/>
    </xf>
    <xf numFmtId="0" fontId="95" fillId="0" borderId="0">
      <alignment vertical="center"/>
    </xf>
    <xf numFmtId="0" fontId="94" fillId="42" borderId="0" applyNumberFormat="0" applyBorder="0" applyAlignment="0" applyProtection="0">
      <alignment vertical="center"/>
    </xf>
    <xf numFmtId="0" fontId="95" fillId="0" borderId="0">
      <alignment vertical="center"/>
    </xf>
    <xf numFmtId="0" fontId="94" fillId="42" borderId="0" applyNumberFormat="0" applyBorder="0" applyAlignment="0" applyProtection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4" fillId="42" borderId="0" applyNumberFormat="0" applyBorder="0" applyAlignment="0" applyProtection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43" fontId="91" fillId="0" borderId="0" applyFont="0" applyFill="0" applyBorder="0" applyAlignment="0" applyProtection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/>
    <xf numFmtId="0" fontId="95" fillId="0" borderId="0"/>
    <xf numFmtId="0" fontId="95" fillId="0" borderId="0"/>
    <xf numFmtId="0" fontId="91" fillId="0" borderId="0">
      <alignment vertical="center"/>
    </xf>
    <xf numFmtId="0" fontId="95" fillId="0" borderId="0"/>
    <xf numFmtId="0" fontId="95" fillId="0" borderId="0"/>
    <xf numFmtId="0" fontId="91" fillId="0" borderId="0">
      <alignment vertical="center"/>
    </xf>
    <xf numFmtId="0" fontId="95" fillId="0" borderId="0"/>
    <xf numFmtId="0" fontId="91" fillId="0" borderId="0">
      <alignment vertical="center"/>
    </xf>
    <xf numFmtId="0" fontId="95" fillId="0" borderId="0"/>
    <xf numFmtId="0" fontId="95" fillId="0" borderId="0"/>
    <xf numFmtId="0" fontId="91" fillId="0" borderId="0">
      <alignment vertical="center"/>
    </xf>
    <xf numFmtId="0" fontId="109" fillId="0" borderId="0" applyNumberFormat="0" applyFill="0" applyBorder="0" applyAlignment="0" applyProtection="0">
      <alignment vertical="center"/>
    </xf>
    <xf numFmtId="0" fontId="95" fillId="0" borderId="0"/>
    <xf numFmtId="0" fontId="95" fillId="0" borderId="0"/>
    <xf numFmtId="0" fontId="91" fillId="0" borderId="0">
      <alignment vertical="center"/>
    </xf>
    <xf numFmtId="0" fontId="95" fillId="0" borderId="0"/>
    <xf numFmtId="0" fontId="95" fillId="0" borderId="0"/>
    <xf numFmtId="0" fontId="95" fillId="0" borderId="0"/>
    <xf numFmtId="0" fontId="95" fillId="0" borderId="0"/>
    <xf numFmtId="0" fontId="95" fillId="0" borderId="0">
      <alignment vertical="center"/>
    </xf>
    <xf numFmtId="0" fontId="0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125" fillId="43" borderId="26" applyNumberFormat="0" applyAlignment="0" applyProtection="0">
      <alignment vertical="center"/>
    </xf>
    <xf numFmtId="0" fontId="95" fillId="0" borderId="0">
      <alignment vertical="center"/>
    </xf>
    <xf numFmtId="0" fontId="96" fillId="43" borderId="26" applyNumberFormat="0" applyAlignment="0" applyProtection="0">
      <alignment vertical="center"/>
    </xf>
    <xf numFmtId="0" fontId="95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01" fillId="52" borderId="26" applyNumberFormat="0" applyAlignment="0" applyProtection="0">
      <alignment vertical="center"/>
    </xf>
    <xf numFmtId="0" fontId="104" fillId="55" borderId="0" applyNumberFormat="0" applyBorder="0" applyAlignment="0" applyProtection="0">
      <alignment vertical="center"/>
    </xf>
    <xf numFmtId="0" fontId="95" fillId="0" borderId="0">
      <alignment vertical="center"/>
    </xf>
    <xf numFmtId="0" fontId="101" fillId="52" borderId="26" applyNumberFormat="0" applyAlignment="0" applyProtection="0">
      <alignment vertical="center"/>
    </xf>
    <xf numFmtId="0" fontId="104" fillId="55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48" borderId="27" applyNumberFormat="0" applyFont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104" fillId="55" borderId="0" applyNumberFormat="0" applyBorder="0" applyAlignment="0" applyProtection="0">
      <alignment vertical="center"/>
    </xf>
    <xf numFmtId="0" fontId="91" fillId="0" borderId="0">
      <alignment vertical="center"/>
    </xf>
    <xf numFmtId="0" fontId="0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1" fillId="0" borderId="0">
      <alignment vertical="center"/>
    </xf>
    <xf numFmtId="0" fontId="91" fillId="48" borderId="27" applyNumberFormat="0" applyFont="0" applyAlignment="0" applyProtection="0">
      <alignment vertical="center"/>
    </xf>
    <xf numFmtId="0" fontId="91" fillId="0" borderId="0">
      <alignment vertical="center"/>
    </xf>
    <xf numFmtId="0" fontId="95" fillId="0" borderId="0">
      <alignment vertical="center"/>
    </xf>
    <xf numFmtId="0" fontId="95" fillId="0" borderId="0"/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112" fillId="0" borderId="31" applyNumberFormat="0" applyFill="0" applyAlignment="0" applyProtection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5" fillId="0" borderId="0">
      <alignment vertical="center"/>
    </xf>
    <xf numFmtId="0" fontId="91" fillId="0" borderId="0">
      <alignment vertical="center"/>
    </xf>
    <xf numFmtId="0" fontId="96" fillId="43" borderId="26" applyNumberFormat="0" applyAlignment="0" applyProtection="0">
      <alignment vertical="center"/>
    </xf>
    <xf numFmtId="0" fontId="95" fillId="0" borderId="0">
      <alignment vertical="center"/>
    </xf>
    <xf numFmtId="0" fontId="96" fillId="43" borderId="26" applyNumberFormat="0" applyAlignment="0" applyProtection="0">
      <alignment vertical="center"/>
    </xf>
    <xf numFmtId="0" fontId="95" fillId="0" borderId="0">
      <alignment vertical="center"/>
    </xf>
    <xf numFmtId="0" fontId="125" fillId="43" borderId="26" applyNumberFormat="0" applyAlignment="0" applyProtection="0">
      <alignment vertical="center"/>
    </xf>
    <xf numFmtId="0" fontId="95" fillId="0" borderId="0">
      <alignment vertical="center"/>
    </xf>
    <xf numFmtId="0" fontId="117" fillId="48" borderId="27" applyNumberFormat="0" applyFont="0" applyAlignment="0" applyProtection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1" fillId="48" borderId="27" applyNumberFormat="0" applyFont="0" applyAlignment="0" applyProtection="0">
      <alignment vertical="center"/>
    </xf>
    <xf numFmtId="0" fontId="91" fillId="0" borderId="0">
      <alignment vertical="center"/>
    </xf>
    <xf numFmtId="0" fontId="95" fillId="0" borderId="0">
      <alignment vertical="center"/>
    </xf>
    <xf numFmtId="0" fontId="91" fillId="48" borderId="27" applyNumberFormat="0" applyFont="0" applyAlignment="0" applyProtection="0">
      <alignment vertical="center"/>
    </xf>
    <xf numFmtId="0" fontId="91" fillId="0" borderId="0">
      <alignment vertical="center"/>
    </xf>
    <xf numFmtId="0" fontId="95" fillId="0" borderId="0">
      <alignment vertical="center"/>
    </xf>
    <xf numFmtId="0" fontId="91" fillId="48" borderId="27" applyNumberFormat="0" applyFont="0" applyAlignment="0" applyProtection="0">
      <alignment vertical="center"/>
    </xf>
    <xf numFmtId="0" fontId="91" fillId="0" borderId="0">
      <alignment vertical="center"/>
    </xf>
    <xf numFmtId="0" fontId="95" fillId="0" borderId="0">
      <alignment vertical="center"/>
    </xf>
    <xf numFmtId="0" fontId="91" fillId="48" borderId="27" applyNumberFormat="0" applyFont="0" applyAlignment="0" applyProtection="0">
      <alignment vertical="center"/>
    </xf>
    <xf numFmtId="0" fontId="91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1" fillId="0" borderId="0">
      <alignment vertical="center"/>
    </xf>
    <xf numFmtId="0" fontId="95" fillId="0" borderId="0">
      <alignment vertical="center"/>
    </xf>
    <xf numFmtId="0" fontId="91" fillId="0" borderId="0">
      <alignment vertical="center"/>
    </xf>
    <xf numFmtId="0" fontId="95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17" fillId="48" borderId="27" applyNumberFormat="0" applyFont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117" fillId="48" borderId="27" applyNumberFormat="0" applyFont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5" fillId="0" borderId="0">
      <alignment vertical="center"/>
    </xf>
    <xf numFmtId="0" fontId="108" fillId="52" borderId="29" applyNumberFormat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5" fillId="0" borderId="0"/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5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16" fillId="56" borderId="0" applyNumberFormat="0" applyBorder="0" applyAlignment="0" applyProtection="0">
      <alignment vertical="center"/>
    </xf>
    <xf numFmtId="0" fontId="106" fillId="56" borderId="0" applyNumberFormat="0" applyBorder="0" applyAlignment="0" applyProtection="0">
      <alignment vertical="center"/>
    </xf>
    <xf numFmtId="0" fontId="106" fillId="56" borderId="0" applyNumberFormat="0" applyBorder="0" applyAlignment="0" applyProtection="0">
      <alignment vertical="center"/>
    </xf>
    <xf numFmtId="0" fontId="106" fillId="56" borderId="0" applyNumberFormat="0" applyBorder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126" fillId="0" borderId="31" applyNumberFormat="0" applyFill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113" fillId="58" borderId="30" applyNumberFormat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111" fillId="58" borderId="30" applyNumberFormat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111" fillId="58" borderId="30" applyNumberFormat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111" fillId="58" borderId="30" applyNumberFormat="0" applyAlignment="0" applyProtection="0">
      <alignment vertical="center"/>
    </xf>
    <xf numFmtId="0" fontId="126" fillId="0" borderId="31" applyNumberFormat="0" applyFill="0" applyAlignment="0" applyProtection="0">
      <alignment vertical="center"/>
    </xf>
    <xf numFmtId="0" fontId="111" fillId="58" borderId="30" applyNumberFormat="0" applyAlignment="0" applyProtection="0">
      <alignment vertical="center"/>
    </xf>
    <xf numFmtId="0" fontId="126" fillId="0" borderId="31" applyNumberFormat="0" applyFill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94" fillId="50" borderId="0" applyNumberFormat="0" applyBorder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94" fillId="61" borderId="0" applyNumberFormat="0" applyBorder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94" fillId="60" borderId="0" applyNumberFormat="0" applyBorder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112" fillId="0" borderId="31" applyNumberFormat="0" applyFill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94" fillId="50" borderId="0" applyNumberFormat="0" applyBorder="0" applyAlignment="0" applyProtection="0">
      <alignment vertical="center"/>
    </xf>
    <xf numFmtId="0" fontId="127" fillId="52" borderId="26" applyNumberFormat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127" fillId="52" borderId="26" applyNumberFormat="0" applyAlignment="0" applyProtection="0">
      <alignment vertical="center"/>
    </xf>
    <xf numFmtId="0" fontId="127" fillId="52" borderId="26" applyNumberFormat="0" applyAlignment="0" applyProtection="0">
      <alignment vertical="center"/>
    </xf>
    <xf numFmtId="0" fontId="94" fillId="50" borderId="0" applyNumberFormat="0" applyBorder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103" fillId="55" borderId="0" applyNumberFormat="0" applyBorder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104" fillId="55" borderId="0" applyNumberFormat="0" applyBorder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104" fillId="55" borderId="0" applyNumberFormat="0" applyBorder="0" applyAlignment="0" applyProtection="0">
      <alignment vertical="center"/>
    </xf>
    <xf numFmtId="0" fontId="101" fillId="52" borderId="26" applyNumberFormat="0" applyAlignment="0" applyProtection="0">
      <alignment vertical="center"/>
    </xf>
    <xf numFmtId="0" fontId="111" fillId="58" borderId="30" applyNumberFormat="0" applyAlignment="0" applyProtection="0">
      <alignment vertical="center"/>
    </xf>
    <xf numFmtId="0" fontId="111" fillId="58" borderId="30" applyNumberFormat="0" applyAlignment="0" applyProtection="0">
      <alignment vertical="center"/>
    </xf>
    <xf numFmtId="0" fontId="111" fillId="58" borderId="30" applyNumberFormat="0" applyAlignment="0" applyProtection="0">
      <alignment vertical="center"/>
    </xf>
    <xf numFmtId="0" fontId="111" fillId="58" borderId="30" applyNumberFormat="0" applyAlignment="0" applyProtection="0">
      <alignment vertical="center"/>
    </xf>
    <xf numFmtId="0" fontId="111" fillId="58" borderId="30" applyNumberFormat="0" applyAlignment="0" applyProtection="0">
      <alignment vertical="center"/>
    </xf>
    <xf numFmtId="0" fontId="111" fillId="58" borderId="30" applyNumberFormat="0" applyAlignment="0" applyProtection="0">
      <alignment vertical="center"/>
    </xf>
    <xf numFmtId="0" fontId="123" fillId="0" borderId="0" applyNumberFormat="0" applyFill="0" applyBorder="0" applyAlignment="0" applyProtection="0">
      <alignment vertical="center"/>
    </xf>
    <xf numFmtId="0" fontId="99" fillId="0" borderId="0" applyNumberFormat="0" applyFill="0" applyBorder="0" applyAlignment="0" applyProtection="0">
      <alignment vertical="center"/>
    </xf>
    <xf numFmtId="0" fontId="99" fillId="0" borderId="0" applyNumberFormat="0" applyFill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91" fillId="48" borderId="27" applyNumberFormat="0" applyFont="0" applyAlignment="0" applyProtection="0">
      <alignment vertical="center"/>
    </xf>
    <xf numFmtId="0" fontId="114" fillId="0" borderId="0" applyNumberFormat="0" applyFill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93" fillId="0" borderId="25" applyNumberFormat="0" applyFill="0" applyAlignment="0" applyProtection="0">
      <alignment vertical="center"/>
    </xf>
    <xf numFmtId="0" fontId="93" fillId="0" borderId="25" applyNumberFormat="0" applyFill="0" applyAlignment="0" applyProtection="0">
      <alignment vertical="center"/>
    </xf>
    <xf numFmtId="0" fontId="128" fillId="0" borderId="25" applyNumberFormat="0" applyFill="0" applyAlignment="0" applyProtection="0">
      <alignment vertical="center"/>
    </xf>
    <xf numFmtId="0" fontId="93" fillId="0" borderId="25" applyNumberFormat="0" applyFill="0" applyAlignment="0" applyProtection="0">
      <alignment vertical="center"/>
    </xf>
    <xf numFmtId="0" fontId="93" fillId="0" borderId="25" applyNumberFormat="0" applyFill="0" applyAlignment="0" applyProtection="0">
      <alignment vertical="center"/>
    </xf>
    <xf numFmtId="0" fontId="93" fillId="0" borderId="25" applyNumberFormat="0" applyFill="0" applyAlignment="0" applyProtection="0">
      <alignment vertical="center"/>
    </xf>
    <xf numFmtId="0" fontId="128" fillId="0" borderId="25" applyNumberFormat="0" applyFill="0" applyAlignment="0" applyProtection="0">
      <alignment vertical="center"/>
    </xf>
    <xf numFmtId="0" fontId="93" fillId="0" borderId="25" applyNumberFormat="0" applyFill="0" applyAlignment="0" applyProtection="0">
      <alignment vertical="center"/>
    </xf>
    <xf numFmtId="0" fontId="94" fillId="50" borderId="0" applyNumberFormat="0" applyBorder="0" applyAlignment="0" applyProtection="0">
      <alignment vertical="center"/>
    </xf>
    <xf numFmtId="0" fontId="94" fillId="50" borderId="0" applyNumberFormat="0" applyBorder="0" applyAlignment="0" applyProtection="0">
      <alignment vertical="center"/>
    </xf>
    <xf numFmtId="0" fontId="107" fillId="50" borderId="0" applyNumberFormat="0" applyBorder="0" applyAlignment="0" applyProtection="0">
      <alignment vertical="center"/>
    </xf>
    <xf numFmtId="0" fontId="94" fillId="50" borderId="0" applyNumberFormat="0" applyBorder="0" applyAlignment="0" applyProtection="0">
      <alignment vertical="center"/>
    </xf>
    <xf numFmtId="0" fontId="94" fillId="50" borderId="0" applyNumberFormat="0" applyBorder="0" applyAlignment="0" applyProtection="0">
      <alignment vertical="center"/>
    </xf>
    <xf numFmtId="0" fontId="94" fillId="50" borderId="0" applyNumberFormat="0" applyBorder="0" applyAlignment="0" applyProtection="0">
      <alignment vertical="center"/>
    </xf>
    <xf numFmtId="0" fontId="94" fillId="50" borderId="0" applyNumberFormat="0" applyBorder="0" applyAlignment="0" applyProtection="0">
      <alignment vertical="center"/>
    </xf>
    <xf numFmtId="0" fontId="94" fillId="61" borderId="0" applyNumberFormat="0" applyBorder="0" applyAlignment="0" applyProtection="0">
      <alignment vertical="center"/>
    </xf>
    <xf numFmtId="0" fontId="94" fillId="61" borderId="0" applyNumberFormat="0" applyBorder="0" applyAlignment="0" applyProtection="0">
      <alignment vertical="center"/>
    </xf>
    <xf numFmtId="0" fontId="107" fillId="61" borderId="0" applyNumberFormat="0" applyBorder="0" applyAlignment="0" applyProtection="0">
      <alignment vertical="center"/>
    </xf>
    <xf numFmtId="0" fontId="94" fillId="61" borderId="0" applyNumberFormat="0" applyBorder="0" applyAlignment="0" applyProtection="0">
      <alignment vertical="center"/>
    </xf>
    <xf numFmtId="0" fontId="94" fillId="61" borderId="0" applyNumberFormat="0" applyBorder="0" applyAlignment="0" applyProtection="0">
      <alignment vertical="center"/>
    </xf>
    <xf numFmtId="0" fontId="94" fillId="61" borderId="0" applyNumberFormat="0" applyBorder="0" applyAlignment="0" applyProtection="0">
      <alignment vertical="center"/>
    </xf>
    <xf numFmtId="0" fontId="107" fillId="61" borderId="0" applyNumberFormat="0" applyBorder="0" applyAlignment="0" applyProtection="0">
      <alignment vertical="center"/>
    </xf>
    <xf numFmtId="0" fontId="94" fillId="61" borderId="0" applyNumberFormat="0" applyBorder="0" applyAlignment="0" applyProtection="0">
      <alignment vertical="center"/>
    </xf>
    <xf numFmtId="0" fontId="94" fillId="61" borderId="0" applyNumberFormat="0" applyBorder="0" applyAlignment="0" applyProtection="0">
      <alignment vertical="center"/>
    </xf>
    <xf numFmtId="0" fontId="94" fillId="61" borderId="0" applyNumberFormat="0" applyBorder="0" applyAlignment="0" applyProtection="0">
      <alignment vertical="center"/>
    </xf>
    <xf numFmtId="0" fontId="94" fillId="61" borderId="0" applyNumberFormat="0" applyBorder="0" applyAlignment="0" applyProtection="0">
      <alignment vertical="center"/>
    </xf>
    <xf numFmtId="0" fontId="94" fillId="61" borderId="0" applyNumberFormat="0" applyBorder="0" applyAlignment="0" applyProtection="0">
      <alignment vertical="center"/>
    </xf>
    <xf numFmtId="0" fontId="94" fillId="61" borderId="0" applyNumberFormat="0" applyBorder="0" applyAlignment="0" applyProtection="0">
      <alignment vertical="center"/>
    </xf>
    <xf numFmtId="0" fontId="94" fillId="42" borderId="0" applyNumberFormat="0" applyBorder="0" applyAlignment="0" applyProtection="0">
      <alignment vertical="center"/>
    </xf>
    <xf numFmtId="0" fontId="107" fillId="42" borderId="0" applyNumberFormat="0" applyBorder="0" applyAlignment="0" applyProtection="0">
      <alignment vertical="center"/>
    </xf>
    <xf numFmtId="0" fontId="104" fillId="55" borderId="0" applyNumberFormat="0" applyBorder="0" applyAlignment="0" applyProtection="0">
      <alignment vertical="center"/>
    </xf>
    <xf numFmtId="0" fontId="94" fillId="42" borderId="0" applyNumberFormat="0" applyBorder="0" applyAlignment="0" applyProtection="0">
      <alignment vertical="center"/>
    </xf>
    <xf numFmtId="0" fontId="104" fillId="55" borderId="0" applyNumberFormat="0" applyBorder="0" applyAlignment="0" applyProtection="0">
      <alignment vertical="center"/>
    </xf>
    <xf numFmtId="0" fontId="94" fillId="42" borderId="0" applyNumberFormat="0" applyBorder="0" applyAlignment="0" applyProtection="0">
      <alignment vertical="center"/>
    </xf>
    <xf numFmtId="0" fontId="107" fillId="42" borderId="0" applyNumberFormat="0" applyBorder="0" applyAlignment="0" applyProtection="0">
      <alignment vertical="center"/>
    </xf>
    <xf numFmtId="0" fontId="107" fillId="51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107" fillId="51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94" fillId="51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94" fillId="57" borderId="0" applyNumberFormat="0" applyBorder="0" applyAlignment="0" applyProtection="0">
      <alignment vertical="center"/>
    </xf>
    <xf numFmtId="0" fontId="107" fillId="60" borderId="0" applyNumberFormat="0" applyBorder="0" applyAlignment="0" applyProtection="0">
      <alignment vertical="center"/>
    </xf>
    <xf numFmtId="0" fontId="94" fillId="60" borderId="0" applyNumberFormat="0" applyBorder="0" applyAlignment="0" applyProtection="0">
      <alignment vertical="center"/>
    </xf>
    <xf numFmtId="0" fontId="94" fillId="60" borderId="0" applyNumberFormat="0" applyBorder="0" applyAlignment="0" applyProtection="0">
      <alignment vertical="center"/>
    </xf>
    <xf numFmtId="0" fontId="94" fillId="60" borderId="0" applyNumberFormat="0" applyBorder="0" applyAlignment="0" applyProtection="0">
      <alignment vertical="center"/>
    </xf>
    <xf numFmtId="0" fontId="107" fillId="60" borderId="0" applyNumberFormat="0" applyBorder="0" applyAlignment="0" applyProtection="0">
      <alignment vertical="center"/>
    </xf>
    <xf numFmtId="0" fontId="94" fillId="60" borderId="0" applyNumberFormat="0" applyBorder="0" applyAlignment="0" applyProtection="0">
      <alignment vertical="center"/>
    </xf>
    <xf numFmtId="0" fontId="94" fillId="60" borderId="0" applyNumberFormat="0" applyBorder="0" applyAlignment="0" applyProtection="0">
      <alignment vertical="center"/>
    </xf>
    <xf numFmtId="0" fontId="94" fillId="60" borderId="0" applyNumberFormat="0" applyBorder="0" applyAlignment="0" applyProtection="0">
      <alignment vertical="center"/>
    </xf>
    <xf numFmtId="0" fontId="94" fillId="60" borderId="0" applyNumberFormat="0" applyBorder="0" applyAlignment="0" applyProtection="0">
      <alignment vertical="center"/>
    </xf>
    <xf numFmtId="0" fontId="94" fillId="60" borderId="0" applyNumberFormat="0" applyBorder="0" applyAlignment="0" applyProtection="0">
      <alignment vertical="center"/>
    </xf>
    <xf numFmtId="0" fontId="94" fillId="60" borderId="0" applyNumberFormat="0" applyBorder="0" applyAlignment="0" applyProtection="0">
      <alignment vertical="center"/>
    </xf>
    <xf numFmtId="0" fontId="104" fillId="55" borderId="0" applyNumberFormat="0" applyBorder="0" applyAlignment="0" applyProtection="0">
      <alignment vertical="center"/>
    </xf>
    <xf numFmtId="0" fontId="104" fillId="55" borderId="0" applyNumberFormat="0" applyBorder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29" fillId="52" borderId="29" applyNumberForma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29" fillId="52" borderId="29" applyNumberFormat="0" applyAlignment="0" applyProtection="0">
      <alignment vertical="center"/>
    </xf>
    <xf numFmtId="0" fontId="129" fillId="52" borderId="29" applyNumberForma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108" fillId="52" borderId="29" applyNumberFormat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125" fillId="43" borderId="26" applyNumberFormat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96" fillId="43" borderId="26" applyNumberFormat="0" applyAlignment="0" applyProtection="0">
      <alignment vertical="center"/>
    </xf>
    <xf numFmtId="0" fontId="91" fillId="48" borderId="27" applyNumberFormat="0" applyFont="0" applyAlignment="0" applyProtection="0">
      <alignment vertical="center"/>
    </xf>
    <xf numFmtId="0" fontId="91" fillId="48" borderId="27" applyNumberFormat="0" applyFont="0" applyAlignment="0" applyProtection="0">
      <alignment vertical="center"/>
    </xf>
    <xf numFmtId="0" fontId="117" fillId="48" borderId="27" applyNumberFormat="0" applyFont="0" applyAlignment="0" applyProtection="0">
      <alignment vertical="center"/>
    </xf>
    <xf numFmtId="0" fontId="91" fillId="48" borderId="27" applyNumberFormat="0" applyFont="0" applyAlignment="0" applyProtection="0">
      <alignment vertical="center"/>
    </xf>
    <xf numFmtId="0" fontId="91" fillId="48" borderId="27" applyNumberFormat="0" applyFont="0" applyAlignment="0" applyProtection="0">
      <alignment vertical="center"/>
    </xf>
    <xf numFmtId="0" fontId="91" fillId="48" borderId="27" applyNumberFormat="0" applyFont="0" applyAlignment="0" applyProtection="0">
      <alignment vertical="center"/>
    </xf>
    <xf numFmtId="0" fontId="91" fillId="48" borderId="27" applyNumberFormat="0" applyFont="0" applyAlignment="0" applyProtection="0">
      <alignment vertical="center"/>
    </xf>
    <xf numFmtId="0" fontId="97" fillId="0" borderId="1" applyNumberFormat="0" applyFill="0" applyBorder="0" applyAlignment="0" applyProtection="0">
      <alignment vertical="center"/>
    </xf>
    <xf numFmtId="0" fontId="95" fillId="0" borderId="0"/>
    <xf numFmtId="0" fontId="95" fillId="0" borderId="0"/>
    <xf numFmtId="0" fontId="95" fillId="0" borderId="0"/>
    <xf numFmtId="0" fontId="95" fillId="0" borderId="0"/>
    <xf numFmtId="0" fontId="95" fillId="0" borderId="0"/>
    <xf numFmtId="0" fontId="95" fillId="0" borderId="0"/>
    <xf numFmtId="0" fontId="97" fillId="0" borderId="1" applyNumberFormat="0" applyFill="0" applyBorder="0" applyAlignment="0" applyProtection="0">
      <alignment vertical="center"/>
    </xf>
    <xf numFmtId="0" fontId="13" fillId="0" borderId="0">
      <alignment vertical="center"/>
    </xf>
    <xf numFmtId="0" fontId="130" fillId="0" borderId="0" applyNumberFormat="0" applyFill="0" applyBorder="0" applyAlignment="0" applyProtection="0"/>
    <xf numFmtId="0" fontId="95" fillId="0" borderId="0"/>
    <xf numFmtId="0" fontId="97" fillId="0" borderId="1" applyNumberFormat="0" applyFill="0" applyBorder="0" applyAlignment="0" applyProtection="0">
      <alignment vertical="center"/>
    </xf>
  </cellStyleXfs>
  <cellXfs count="813">
    <xf numFmtId="0" fontId="0" fillId="0" borderId="0" xfId="0">
      <alignment vertical="center"/>
    </xf>
    <xf numFmtId="0" fontId="1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65" applyFont="1" applyFill="1" applyBorder="1" applyAlignment="1" applyProtection="1">
      <alignment horizontal="center" vertical="center" wrapText="1"/>
      <protection locked="0"/>
    </xf>
    <xf numFmtId="0" fontId="1" fillId="0" borderId="0" xfId="177" applyFont="1" applyFill="1" applyBorder="1" applyAlignment="1" applyProtection="1">
      <alignment horizontal="center" vertical="center" wrapText="1"/>
      <protection locked="0"/>
    </xf>
    <xf numFmtId="49" fontId="1" fillId="0" borderId="0" xfId="177" applyNumberFormat="1" applyFont="1" applyFill="1" applyBorder="1" applyAlignment="1" applyProtection="1">
      <alignment horizontal="center" vertical="center" wrapText="1"/>
      <protection locked="0"/>
    </xf>
    <xf numFmtId="176" fontId="1" fillId="0" borderId="0" xfId="177" applyNumberFormat="1" applyFont="1" applyFill="1" applyBorder="1" applyAlignment="1" applyProtection="1">
      <alignment horizontal="center" vertical="center" wrapText="1"/>
      <protection locked="0"/>
    </xf>
    <xf numFmtId="177" fontId="1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177" applyNumberFormat="1" applyFont="1" applyFill="1" applyBorder="1" applyAlignment="1" applyProtection="1">
      <alignment horizontal="right" vertical="center" wrapText="1"/>
      <protection locked="0"/>
    </xf>
    <xf numFmtId="0" fontId="2" fillId="0" borderId="1" xfId="177" applyFont="1" applyFill="1" applyBorder="1" applyAlignment="1" applyProtection="1">
      <alignment horizontal="left" vertical="center"/>
      <protection locked="0"/>
    </xf>
    <xf numFmtId="0" fontId="3" fillId="0" borderId="1" xfId="177" applyFont="1" applyFill="1" applyBorder="1" applyAlignment="1" applyProtection="1">
      <alignment horizontal="left" vertical="center"/>
      <protection locked="0"/>
    </xf>
    <xf numFmtId="0" fontId="4" fillId="0" borderId="1" xfId="177" applyFont="1" applyFill="1" applyBorder="1" applyAlignment="1" applyProtection="1">
      <alignment horizontal="left" vertical="center"/>
      <protection locked="0"/>
    </xf>
    <xf numFmtId="0" fontId="4" fillId="0" borderId="1" xfId="177" applyFont="1" applyFill="1" applyBorder="1" applyAlignment="1" applyProtection="1">
      <alignment horizontal="left" vertical="center" wrapText="1"/>
      <protection locked="0"/>
    </xf>
    <xf numFmtId="0" fontId="4" fillId="0" borderId="1" xfId="177" applyFont="1" applyFill="1" applyBorder="1" applyAlignment="1" applyProtection="1">
      <alignment horizontal="center" vertical="center" wrapText="1"/>
      <protection locked="0"/>
    </xf>
    <xf numFmtId="0" fontId="4" fillId="0" borderId="1" xfId="177" applyFont="1" applyFill="1" applyBorder="1" applyAlignment="1" applyProtection="1">
      <alignment horizontal="center" vertical="top" wrapText="1"/>
      <protection locked="0"/>
    </xf>
    <xf numFmtId="0" fontId="5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177" applyFont="1" applyFill="1" applyBorder="1" applyAlignment="1" applyProtection="1">
      <alignment horizontal="center" vertical="center" wrapText="1"/>
      <protection locked="0"/>
    </xf>
    <xf numFmtId="0" fontId="3" fillId="0" borderId="1" xfId="177" applyFont="1" applyFill="1" applyBorder="1" applyAlignment="1" applyProtection="1">
      <alignment horizontal="left" vertical="center" wrapText="1"/>
      <protection locked="0"/>
    </xf>
    <xf numFmtId="0" fontId="6" fillId="0" borderId="1" xfId="177" applyFont="1" applyFill="1" applyBorder="1" applyAlignment="1" applyProtection="1">
      <alignment horizontal="left" vertical="center" wrapText="1"/>
      <protection locked="0"/>
    </xf>
    <xf numFmtId="49" fontId="5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177" applyNumberFormat="1" applyFont="1" applyFill="1" applyBorder="1" applyAlignment="1" applyProtection="1">
      <alignment horizontal="left" vertical="center" wrapText="1"/>
      <protection locked="0"/>
    </xf>
    <xf numFmtId="0" fontId="5" fillId="0" borderId="1" xfId="638" applyNumberFormat="1" applyFont="1" applyFill="1" applyBorder="1" applyAlignment="1" applyProtection="1">
      <alignment horizontal="center" vertical="center" wrapText="1"/>
    </xf>
    <xf numFmtId="49" fontId="5" fillId="0" borderId="1" xfId="638" applyNumberFormat="1" applyFont="1" applyFill="1" applyBorder="1" applyAlignment="1" applyProtection="1">
      <alignment horizontal="left" vertical="center" wrapText="1"/>
    </xf>
    <xf numFmtId="49" fontId="5" fillId="0" borderId="1" xfId="638" applyNumberFormat="1" applyFont="1" applyFill="1" applyBorder="1" applyAlignment="1" applyProtection="1">
      <alignment horizontal="center" vertical="center" wrapText="1"/>
    </xf>
    <xf numFmtId="0" fontId="0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0" fontId="0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177" applyNumberFormat="1" applyFont="1" applyFill="1" applyBorder="1" applyAlignment="1" applyProtection="1">
      <alignment horizontal="center" vertical="center" wrapText="1"/>
      <protection locked="0"/>
    </xf>
    <xf numFmtId="49" fontId="5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65" applyFont="1" applyFill="1" applyBorder="1" applyAlignment="1" applyProtection="1">
      <alignment horizontal="center" vertical="center" wrapText="1"/>
      <protection locked="0"/>
    </xf>
    <xf numFmtId="0" fontId="8" fillId="0" borderId="1" xfId="65" applyNumberFormat="1" applyFont="1" applyFill="1" applyBorder="1" applyAlignment="1" applyProtection="1">
      <alignment horizontal="center" vertical="center" wrapText="1"/>
      <protection locked="0"/>
    </xf>
    <xf numFmtId="49" fontId="8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65" applyFont="1" applyFill="1" applyBorder="1" applyAlignment="1" applyProtection="1">
      <alignment horizontal="center" vertical="center" wrapText="1"/>
      <protection locked="0"/>
    </xf>
    <xf numFmtId="0" fontId="8" fillId="0" borderId="1" xfId="1030" applyNumberFormat="1" applyFont="1" applyFill="1" applyBorder="1" applyAlignment="1" applyProtection="1">
      <alignment horizontal="center" vertical="center" wrapText="1"/>
      <protection locked="0"/>
    </xf>
    <xf numFmtId="49" fontId="5" fillId="0" borderId="1" xfId="503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65" applyFont="1" applyFill="1" applyBorder="1" applyAlignment="1" applyProtection="1">
      <alignment horizontal="center" vertical="center" wrapText="1"/>
      <protection locked="0"/>
    </xf>
    <xf numFmtId="0" fontId="0" fillId="0" borderId="1" xfId="207" applyNumberFormat="1" applyFont="1" applyFill="1" applyBorder="1" applyAlignment="1" applyProtection="1">
      <alignment horizontal="center" vertical="center" wrapText="1"/>
      <protection locked="0"/>
    </xf>
    <xf numFmtId="176" fontId="1" fillId="0" borderId="0" xfId="177" applyNumberFormat="1" applyFont="1" applyFill="1" applyBorder="1" applyAlignment="1" applyProtection="1">
      <alignment horizontal="right" vertical="center" wrapText="1"/>
      <protection locked="0"/>
    </xf>
    <xf numFmtId="176" fontId="7" fillId="0" borderId="1" xfId="177" applyNumberFormat="1" applyFont="1" applyFill="1" applyBorder="1" applyAlignment="1" applyProtection="1">
      <alignment horizontal="center" vertical="center" wrapText="1"/>
      <protection locked="0"/>
    </xf>
    <xf numFmtId="176" fontId="5" fillId="0" borderId="1" xfId="177" applyNumberFormat="1" applyFont="1" applyFill="1" applyBorder="1" applyAlignment="1" applyProtection="1">
      <alignment horizontal="center" vertical="center" wrapText="1"/>
      <protection locked="0"/>
    </xf>
    <xf numFmtId="178" fontId="9" fillId="2" borderId="2" xfId="222" applyNumberFormat="1" applyFont="1" applyFill="1" applyBorder="1" applyAlignment="1">
      <alignment horizontal="center" vertical="center" wrapText="1"/>
    </xf>
    <xf numFmtId="178" fontId="9" fillId="2" borderId="3" xfId="222" applyNumberFormat="1" applyFont="1" applyFill="1" applyBorder="1" applyAlignment="1">
      <alignment horizontal="center" vertical="center" wrapText="1"/>
    </xf>
    <xf numFmtId="49" fontId="5" fillId="2" borderId="1" xfId="65" applyNumberFormat="1" applyFont="1" applyFill="1" applyBorder="1" applyAlignment="1" applyProtection="1">
      <alignment horizontal="center" vertical="center" wrapText="1"/>
      <protection locked="0"/>
    </xf>
    <xf numFmtId="176" fontId="8" fillId="0" borderId="1" xfId="65" applyNumberFormat="1" applyFont="1" applyFill="1" applyBorder="1" applyAlignment="1" applyProtection="1">
      <alignment horizontal="center" vertical="center" wrapText="1"/>
      <protection locked="0"/>
    </xf>
    <xf numFmtId="179" fontId="8" fillId="0" borderId="1" xfId="65" applyNumberFormat="1" applyFont="1" applyFill="1" applyBorder="1" applyAlignment="1" applyProtection="1">
      <alignment horizontal="center" vertical="center" wrapText="1"/>
      <protection locked="0"/>
    </xf>
    <xf numFmtId="179" fontId="8" fillId="2" borderId="1" xfId="65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65" applyNumberFormat="1" applyFont="1" applyFill="1" applyBorder="1" applyAlignment="1" applyProtection="1">
      <alignment horizontal="center" vertical="center" wrapText="1"/>
      <protection locked="0"/>
    </xf>
    <xf numFmtId="176" fontId="0" fillId="0" borderId="1" xfId="65" applyNumberFormat="1" applyFont="1" applyFill="1" applyBorder="1" applyAlignment="1" applyProtection="1">
      <alignment horizontal="center" vertical="center" wrapText="1"/>
      <protection locked="0"/>
    </xf>
    <xf numFmtId="176" fontId="0" fillId="0" borderId="1" xfId="207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65" applyFont="1" applyFill="1" applyBorder="1" applyAlignment="1" applyProtection="1">
      <alignment horizontal="center" vertical="center" wrapText="1"/>
      <protection locked="0"/>
    </xf>
    <xf numFmtId="176" fontId="5" fillId="0" borderId="1" xfId="207" applyNumberFormat="1" applyFont="1" applyFill="1" applyBorder="1" applyAlignment="1" applyProtection="1">
      <alignment horizontal="center" vertical="center" wrapText="1"/>
      <protection locked="0"/>
    </xf>
    <xf numFmtId="179" fontId="5" fillId="2" borderId="1" xfId="65" applyNumberFormat="1" applyFont="1" applyFill="1" applyBorder="1" applyAlignment="1" applyProtection="1">
      <alignment horizontal="center" vertical="center" wrapText="1"/>
      <protection locked="0"/>
    </xf>
    <xf numFmtId="49" fontId="0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207" applyFont="1" applyFill="1" applyBorder="1" applyAlignment="1" applyProtection="1">
      <alignment horizontal="center" vertical="center" wrapText="1"/>
      <protection locked="0"/>
    </xf>
    <xf numFmtId="180" fontId="9" fillId="2" borderId="1" xfId="504" applyNumberFormat="1" applyFont="1" applyFill="1" applyBorder="1" applyAlignment="1" applyProtection="1">
      <alignment horizontal="center" vertical="center" wrapText="1"/>
      <protection locked="0"/>
    </xf>
    <xf numFmtId="176" fontId="5" fillId="0" borderId="1" xfId="65" applyNumberFormat="1" applyFont="1" applyFill="1" applyBorder="1" applyAlignment="1" applyProtection="1">
      <alignment horizontal="center" vertical="center" wrapText="1"/>
      <protection locked="0"/>
    </xf>
    <xf numFmtId="177" fontId="1" fillId="0" borderId="0" xfId="177" applyNumberFormat="1" applyFont="1" applyFill="1" applyBorder="1" applyAlignment="1" applyProtection="1">
      <alignment horizontal="right" vertical="center" wrapText="1"/>
      <protection locked="0"/>
    </xf>
    <xf numFmtId="177" fontId="7" fillId="0" borderId="1" xfId="177" applyNumberFormat="1" applyFont="1" applyFill="1" applyBorder="1" applyAlignment="1" applyProtection="1">
      <alignment horizontal="center" vertical="center" wrapText="1"/>
      <protection locked="0"/>
    </xf>
    <xf numFmtId="177" fontId="9" fillId="2" borderId="4" xfId="222" applyNumberFormat="1" applyFont="1" applyFill="1" applyBorder="1" applyAlignment="1">
      <alignment horizontal="center" vertical="center" wrapText="1"/>
    </xf>
    <xf numFmtId="177" fontId="9" fillId="2" borderId="5" xfId="222" applyNumberFormat="1" applyFont="1" applyFill="1" applyBorder="1" applyAlignment="1">
      <alignment horizontal="center" vertical="center" wrapText="1"/>
    </xf>
    <xf numFmtId="177" fontId="9" fillId="2" borderId="6" xfId="222" applyNumberFormat="1" applyFont="1" applyFill="1" applyBorder="1" applyAlignment="1">
      <alignment horizontal="center" vertical="center" wrapText="1"/>
    </xf>
    <xf numFmtId="176" fontId="9" fillId="2" borderId="2" xfId="222" applyNumberFormat="1" applyFont="1" applyFill="1" applyBorder="1" applyAlignment="1">
      <alignment horizontal="center" vertical="center" wrapText="1"/>
    </xf>
    <xf numFmtId="10" fontId="9" fillId="2" borderId="2" xfId="222" applyNumberFormat="1" applyFont="1" applyFill="1" applyBorder="1" applyAlignment="1">
      <alignment horizontal="center" vertical="center" wrapText="1"/>
    </xf>
    <xf numFmtId="177" fontId="9" fillId="2" borderId="2" xfId="222" applyNumberFormat="1" applyFont="1" applyFill="1" applyBorder="1" applyAlignment="1">
      <alignment horizontal="center" vertical="center" wrapText="1"/>
    </xf>
    <xf numFmtId="177" fontId="9" fillId="2" borderId="1" xfId="222" applyNumberFormat="1" applyFont="1" applyFill="1" applyBorder="1" applyAlignment="1">
      <alignment horizontal="center" vertical="center" wrapText="1"/>
    </xf>
    <xf numFmtId="176" fontId="9" fillId="2" borderId="3" xfId="222" applyNumberFormat="1" applyFont="1" applyFill="1" applyBorder="1" applyAlignment="1">
      <alignment horizontal="center" vertical="center" wrapText="1"/>
    </xf>
    <xf numFmtId="10" fontId="9" fillId="2" borderId="3" xfId="222" applyNumberFormat="1" applyFont="1" applyFill="1" applyBorder="1" applyAlignment="1">
      <alignment horizontal="center" vertical="center" wrapText="1"/>
    </xf>
    <xf numFmtId="177" fontId="9" fillId="2" borderId="3" xfId="222" applyNumberFormat="1" applyFont="1" applyFill="1" applyBorder="1" applyAlignment="1">
      <alignment horizontal="center" vertical="center" wrapText="1"/>
    </xf>
    <xf numFmtId="177" fontId="5" fillId="2" borderId="1" xfId="65" applyNumberFormat="1" applyFont="1" applyFill="1" applyBorder="1" applyAlignment="1" applyProtection="1">
      <alignment horizontal="center" vertical="center" wrapText="1"/>
      <protection locked="0"/>
    </xf>
    <xf numFmtId="176" fontId="5" fillId="2" borderId="1" xfId="65" applyNumberFormat="1" applyFont="1" applyFill="1" applyBorder="1" applyAlignment="1" applyProtection="1">
      <alignment horizontal="center" vertical="center" wrapText="1"/>
      <protection locked="0"/>
    </xf>
    <xf numFmtId="177" fontId="8" fillId="2" borderId="1" xfId="65" applyNumberFormat="1" applyFont="1" applyFill="1" applyBorder="1" applyAlignment="1" applyProtection="1">
      <alignment horizontal="center" vertical="center" wrapText="1"/>
      <protection locked="0"/>
    </xf>
    <xf numFmtId="176" fontId="8" fillId="2" borderId="1" xfId="65" applyNumberFormat="1" applyFont="1" applyFill="1" applyBorder="1" applyAlignment="1" applyProtection="1">
      <alignment horizontal="center" vertical="center" wrapText="1"/>
      <protection locked="0"/>
    </xf>
    <xf numFmtId="10" fontId="5" fillId="2" borderId="1" xfId="65" applyNumberFormat="1" applyFont="1" applyFill="1" applyBorder="1" applyAlignment="1" applyProtection="1">
      <alignment horizontal="center" vertical="center" wrapText="1"/>
      <protection locked="0"/>
    </xf>
    <xf numFmtId="180" fontId="5" fillId="2" borderId="1" xfId="65" applyNumberFormat="1" applyFont="1" applyFill="1" applyBorder="1" applyAlignment="1" applyProtection="1">
      <alignment horizontal="center" vertical="center" wrapText="1"/>
      <protection locked="0"/>
    </xf>
    <xf numFmtId="177" fontId="9" fillId="2" borderId="1" xfId="177" applyNumberFormat="1" applyFont="1" applyFill="1" applyBorder="1" applyAlignment="1" applyProtection="1">
      <alignment horizontal="center" vertical="center" wrapText="1"/>
      <protection locked="0"/>
    </xf>
    <xf numFmtId="176" fontId="9" fillId="2" borderId="1" xfId="504" applyNumberFormat="1" applyFont="1" applyFill="1" applyBorder="1" applyAlignment="1" applyProtection="1">
      <alignment horizontal="center" vertical="center" wrapText="1"/>
      <protection locked="0"/>
    </xf>
    <xf numFmtId="10" fontId="9" fillId="2" borderId="1" xfId="504" applyNumberFormat="1" applyFont="1" applyFill="1" applyBorder="1" applyAlignment="1" applyProtection="1">
      <alignment horizontal="center" vertical="center" wrapText="1"/>
      <protection locked="0"/>
    </xf>
    <xf numFmtId="180" fontId="9" fillId="2" borderId="1" xfId="0" applyNumberFormat="1" applyFont="1" applyFill="1" applyBorder="1" applyAlignment="1">
      <alignment horizontal="center" vertical="center" wrapText="1"/>
    </xf>
    <xf numFmtId="0" fontId="9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9" fillId="0" borderId="1" xfId="177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 wrapText="1"/>
    </xf>
    <xf numFmtId="0" fontId="5" fillId="3" borderId="1" xfId="177" applyFont="1" applyFill="1" applyBorder="1" applyAlignment="1" applyProtection="1">
      <alignment horizontal="center" vertical="center" wrapText="1"/>
      <protection locked="0"/>
    </xf>
    <xf numFmtId="0" fontId="5" fillId="0" borderId="1" xfId="65" applyFont="1" applyFill="1" applyBorder="1" applyAlignment="1" applyProtection="1">
      <alignment horizontal="center" vertical="center" wrapText="1" shrinkToFit="1"/>
      <protection locked="0"/>
    </xf>
    <xf numFmtId="49" fontId="5" fillId="3" borderId="1" xfId="65" applyNumberFormat="1" applyFont="1" applyFill="1" applyBorder="1" applyAlignment="1" applyProtection="1">
      <alignment horizontal="center" vertical="center" wrapText="1"/>
      <protection locked="0"/>
    </xf>
    <xf numFmtId="179" fontId="5" fillId="0" borderId="1" xfId="65" applyNumberFormat="1" applyFont="1" applyFill="1" applyBorder="1" applyAlignment="1" applyProtection="1">
      <alignment horizontal="center" vertical="center" wrapText="1"/>
      <protection locked="0"/>
    </xf>
    <xf numFmtId="180" fontId="5" fillId="0" borderId="1" xfId="65" applyNumberFormat="1" applyFont="1" applyFill="1" applyBorder="1" applyAlignment="1" applyProtection="1">
      <alignment horizontal="center" vertical="center" wrapText="1"/>
      <protection locked="0"/>
    </xf>
    <xf numFmtId="179" fontId="8" fillId="3" borderId="1" xfId="65" applyNumberFormat="1" applyFont="1" applyFill="1" applyBorder="1" applyAlignment="1" applyProtection="1">
      <alignment horizontal="center" vertical="center" wrapText="1"/>
      <protection locked="0"/>
    </xf>
    <xf numFmtId="0" fontId="5" fillId="3" borderId="1" xfId="65" applyFont="1" applyFill="1" applyBorder="1" applyAlignment="1" applyProtection="1">
      <alignment horizontal="center" vertical="center" wrapText="1"/>
      <protection locked="0"/>
    </xf>
    <xf numFmtId="49" fontId="5" fillId="3" borderId="7" xfId="65" applyNumberFormat="1" applyFont="1" applyFill="1" applyBorder="1" applyAlignment="1" applyProtection="1">
      <alignment horizontal="center" vertical="center" wrapText="1"/>
      <protection locked="0"/>
    </xf>
    <xf numFmtId="179" fontId="8" fillId="3" borderId="7" xfId="65" applyNumberFormat="1" applyFont="1" applyFill="1" applyBorder="1" applyAlignment="1" applyProtection="1">
      <alignment horizontal="center" vertical="center" wrapText="1"/>
      <protection locked="0"/>
    </xf>
    <xf numFmtId="0" fontId="5" fillId="3" borderId="1" xfId="207" applyNumberFormat="1" applyFont="1" applyFill="1" applyBorder="1" applyAlignment="1" applyProtection="1">
      <alignment horizontal="center" vertical="center" wrapText="1"/>
      <protection locked="0"/>
    </xf>
    <xf numFmtId="0" fontId="5" fillId="3" borderId="7" xfId="207" applyNumberFormat="1" applyFont="1" applyFill="1" applyBorder="1" applyAlignment="1" applyProtection="1">
      <alignment horizontal="center" vertical="center" wrapText="1"/>
      <protection locked="0"/>
    </xf>
    <xf numFmtId="0" fontId="1" fillId="4" borderId="0" xfId="177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ont="1" applyFill="1" applyBorder="1" applyAlignment="1">
      <alignment horizontal="center" vertical="center"/>
    </xf>
    <xf numFmtId="0" fontId="0" fillId="0" borderId="0" xfId="0" applyFont="1" applyFill="1" applyBorder="1" applyAlignment="1">
      <alignment vertical="center"/>
    </xf>
    <xf numFmtId="0" fontId="0" fillId="5" borderId="0" xfId="0" applyFont="1" applyFill="1" applyBorder="1" applyAlignment="1">
      <alignment vertical="center"/>
    </xf>
    <xf numFmtId="181" fontId="0" fillId="0" borderId="0" xfId="0" applyNumberFormat="1" applyFont="1" applyFill="1" applyBorder="1" applyAlignment="1">
      <alignment vertical="center"/>
    </xf>
    <xf numFmtId="10" fontId="0" fillId="0" borderId="0" xfId="0" applyNumberFormat="1" applyFont="1" applyFill="1" applyBorder="1" applyAlignment="1">
      <alignment vertical="center"/>
    </xf>
    <xf numFmtId="0" fontId="13" fillId="0" borderId="0" xfId="0" applyFont="1" applyFill="1" applyBorder="1" applyAlignment="1"/>
    <xf numFmtId="0" fontId="0" fillId="0" borderId="2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/>
    </xf>
    <xf numFmtId="0" fontId="3" fillId="0" borderId="1" xfId="464" applyFont="1" applyFill="1" applyBorder="1" applyAlignment="1">
      <alignment horizontal="center" vertical="center"/>
    </xf>
    <xf numFmtId="0" fontId="14" fillId="0" borderId="1" xfId="0" applyNumberFormat="1" applyFont="1" applyFill="1" applyBorder="1" applyAlignment="1">
      <alignment horizontal="center" vertical="center" wrapText="1"/>
    </xf>
    <xf numFmtId="0" fontId="15" fillId="0" borderId="1" xfId="0" applyNumberFormat="1" applyFont="1" applyFill="1" applyBorder="1" applyAlignment="1">
      <alignment horizontal="center" vertical="center" wrapText="1"/>
    </xf>
    <xf numFmtId="0" fontId="14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177" applyFont="1" applyFill="1" applyBorder="1" applyAlignment="1" applyProtection="1">
      <alignment horizontal="center" vertical="center" wrapText="1"/>
      <protection locked="0"/>
    </xf>
    <xf numFmtId="0" fontId="14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177" applyNumberFormat="1" applyFont="1" applyFill="1" applyBorder="1" applyAlignment="1" applyProtection="1">
      <alignment horizontal="center" vertical="center" wrapText="1"/>
      <protection locked="0"/>
    </xf>
    <xf numFmtId="49" fontId="16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504" applyFont="1" applyFill="1" applyBorder="1" applyAlignment="1" applyProtection="1">
      <alignment horizontal="center" vertical="center" wrapText="1"/>
      <protection locked="0"/>
    </xf>
    <xf numFmtId="49" fontId="14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177" applyNumberFormat="1" applyFont="1" applyFill="1" applyBorder="1" applyAlignment="1" applyProtection="1">
      <alignment horizontal="center" vertical="center" wrapText="1"/>
      <protection locked="0"/>
    </xf>
    <xf numFmtId="179" fontId="16" fillId="0" borderId="1" xfId="171" applyNumberFormat="1" applyFont="1" applyFill="1" applyBorder="1" applyAlignment="1" applyProtection="1">
      <alignment horizontal="center" vertical="center" wrapText="1"/>
      <protection locked="0"/>
    </xf>
    <xf numFmtId="178" fontId="17" fillId="2" borderId="1" xfId="222" applyNumberFormat="1" applyFont="1" applyFill="1" applyBorder="1" applyAlignment="1">
      <alignment horizontal="center" vertical="center" wrapText="1"/>
    </xf>
    <xf numFmtId="177" fontId="17" fillId="2" borderId="1" xfId="222" applyNumberFormat="1" applyFont="1" applyFill="1" applyBorder="1" applyAlignment="1">
      <alignment horizontal="center" vertical="center" wrapText="1"/>
    </xf>
    <xf numFmtId="181" fontId="17" fillId="2" borderId="1" xfId="222" applyNumberFormat="1" applyFont="1" applyFill="1" applyBorder="1" applyAlignment="1">
      <alignment horizontal="center" vertical="center" wrapText="1"/>
    </xf>
    <xf numFmtId="10" fontId="17" fillId="2" borderId="1" xfId="222" applyNumberFormat="1" applyFont="1" applyFill="1" applyBorder="1" applyAlignment="1">
      <alignment horizontal="center" vertical="center" wrapText="1"/>
    </xf>
    <xf numFmtId="0" fontId="3" fillId="0" borderId="1" xfId="464" applyFont="1" applyFill="1" applyBorder="1" applyAlignment="1">
      <alignment horizontal="center" vertical="center" wrapText="1"/>
    </xf>
    <xf numFmtId="181" fontId="3" fillId="0" borderId="1" xfId="464" applyNumberFormat="1" applyFont="1" applyFill="1" applyBorder="1" applyAlignment="1">
      <alignment horizontal="center" vertical="center" wrapText="1"/>
    </xf>
    <xf numFmtId="10" fontId="3" fillId="0" borderId="1" xfId="464" applyNumberFormat="1" applyFont="1" applyFill="1" applyBorder="1" applyAlignment="1">
      <alignment horizontal="center" vertical="center" wrapText="1"/>
    </xf>
    <xf numFmtId="181" fontId="16" fillId="0" borderId="1" xfId="171" applyNumberFormat="1" applyFont="1" applyFill="1" applyBorder="1" applyAlignment="1" applyProtection="1">
      <alignment horizontal="center" vertical="center" wrapText="1"/>
      <protection locked="0"/>
    </xf>
    <xf numFmtId="10" fontId="16" fillId="0" borderId="1" xfId="171" applyNumberFormat="1" applyFont="1" applyFill="1" applyBorder="1" applyAlignment="1" applyProtection="1">
      <alignment horizontal="center" vertical="center" wrapText="1"/>
      <protection locked="0"/>
    </xf>
    <xf numFmtId="176" fontId="17" fillId="2" borderId="1" xfId="222" applyNumberFormat="1" applyFont="1" applyFill="1" applyBorder="1" applyAlignment="1">
      <alignment horizontal="center" vertical="center" wrapText="1"/>
    </xf>
    <xf numFmtId="179" fontId="17" fillId="2" borderId="1" xfId="222" applyNumberFormat="1" applyFont="1" applyFill="1" applyBorder="1" applyAlignment="1">
      <alignment horizontal="center" vertical="center" wrapText="1"/>
    </xf>
    <xf numFmtId="0" fontId="18" fillId="3" borderId="1" xfId="177" applyFont="1" applyFill="1" applyBorder="1" applyAlignment="1" applyProtection="1">
      <alignment horizontal="center" vertical="center" wrapText="1"/>
      <protection locked="0"/>
    </xf>
    <xf numFmtId="0" fontId="18" fillId="3" borderId="2" xfId="177" applyFont="1" applyFill="1" applyBorder="1" applyAlignment="1" applyProtection="1">
      <alignment horizontal="center" vertical="center" wrapText="1"/>
      <protection locked="0"/>
    </xf>
    <xf numFmtId="0" fontId="18" fillId="3" borderId="3" xfId="177" applyFont="1" applyFill="1" applyBorder="1" applyAlignment="1" applyProtection="1">
      <alignment horizontal="center" vertical="center" wrapText="1"/>
      <protection locked="0"/>
    </xf>
    <xf numFmtId="0" fontId="0" fillId="0" borderId="1" xfId="0" applyFont="1" applyFill="1" applyBorder="1" applyAlignment="1">
      <alignment vertical="center"/>
    </xf>
    <xf numFmtId="179" fontId="16" fillId="0" borderId="7" xfId="171" applyNumberFormat="1" applyFont="1" applyFill="1" applyBorder="1" applyAlignment="1" applyProtection="1">
      <alignment horizontal="center" vertical="center" wrapText="1"/>
      <protection locked="0"/>
    </xf>
    <xf numFmtId="0" fontId="19" fillId="0" borderId="0" xfId="1029" applyNumberFormat="1" applyFont="1" applyFill="1" applyBorder="1" applyAlignment="1" applyProtection="1">
      <alignment horizontal="center" vertical="center" wrapText="1"/>
      <protection locked="0"/>
    </xf>
    <xf numFmtId="0" fontId="19" fillId="0" borderId="0" xfId="65" applyFont="1" applyFill="1" applyBorder="1" applyAlignment="1" applyProtection="1">
      <alignment horizontal="center" vertical="center" wrapText="1"/>
      <protection locked="0"/>
    </xf>
    <xf numFmtId="0" fontId="20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0" fillId="0" borderId="0" xfId="177" applyFont="1" applyFill="1" applyBorder="1" applyAlignment="1" applyProtection="1">
      <alignment horizontal="center" vertical="center" wrapText="1"/>
      <protection locked="0"/>
    </xf>
    <xf numFmtId="176" fontId="20" fillId="0" borderId="0" xfId="177" applyNumberFormat="1" applyFont="1" applyFill="1" applyBorder="1" applyAlignment="1" applyProtection="1">
      <alignment horizontal="center" vertical="center" wrapText="1"/>
      <protection locked="0"/>
    </xf>
    <xf numFmtId="180" fontId="20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0" fillId="6" borderId="0" xfId="177" applyNumberFormat="1" applyFont="1" applyFill="1" applyBorder="1" applyAlignment="1" applyProtection="1">
      <alignment horizontal="center" vertical="center" wrapText="1"/>
      <protection locked="0"/>
    </xf>
    <xf numFmtId="43" fontId="20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1" fillId="0" borderId="1" xfId="177" applyFont="1" applyFill="1" applyBorder="1" applyAlignment="1" applyProtection="1">
      <alignment horizontal="left" vertical="center"/>
      <protection locked="0"/>
    </xf>
    <xf numFmtId="0" fontId="21" fillId="0" borderId="1" xfId="177" applyFont="1" applyFill="1" applyBorder="1" applyAlignment="1" applyProtection="1">
      <alignment horizontal="left" vertical="center" wrapText="1"/>
      <protection locked="0"/>
    </xf>
    <xf numFmtId="0" fontId="21" fillId="0" borderId="1" xfId="177" applyFont="1" applyFill="1" applyBorder="1" applyAlignment="1" applyProtection="1">
      <alignment horizontal="left" vertical="top" wrapText="1"/>
      <protection locked="0"/>
    </xf>
    <xf numFmtId="0" fontId="19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1029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177" applyFont="1" applyFill="1" applyBorder="1" applyAlignment="1" applyProtection="1">
      <alignment horizontal="center" vertical="center" wrapText="1"/>
      <protection locked="0"/>
    </xf>
    <xf numFmtId="0" fontId="22" fillId="0" borderId="1" xfId="177" applyFont="1" applyFill="1" applyBorder="1" applyAlignment="1" applyProtection="1">
      <alignment horizontal="center" vertical="center" wrapText="1"/>
      <protection locked="0"/>
    </xf>
    <xf numFmtId="0" fontId="22" fillId="0" borderId="1" xfId="638" applyNumberFormat="1" applyFont="1" applyFill="1" applyBorder="1" applyAlignment="1" applyProtection="1">
      <alignment horizontal="center" vertical="center" wrapText="1"/>
    </xf>
    <xf numFmtId="0" fontId="22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177" applyNumberFormat="1" applyFont="1" applyFill="1" applyBorder="1" applyAlignment="1" applyProtection="1">
      <alignment horizontal="center" vertical="center" wrapText="1"/>
      <protection locked="0"/>
    </xf>
    <xf numFmtId="49" fontId="19" fillId="0" borderId="1" xfId="1029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638" applyNumberFormat="1" applyFont="1" applyFill="1" applyBorder="1" applyAlignment="1" applyProtection="1">
      <alignment horizontal="left" vertical="center" wrapText="1"/>
    </xf>
    <xf numFmtId="0" fontId="22" fillId="6" borderId="1" xfId="638" applyNumberFormat="1" applyFont="1" applyFill="1" applyBorder="1" applyAlignment="1" applyProtection="1">
      <alignment horizontal="center" vertical="center" wrapText="1"/>
    </xf>
    <xf numFmtId="0" fontId="22" fillId="6" borderId="1" xfId="65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65" applyNumberFormat="1" applyFont="1" applyFill="1" applyBorder="1" applyAlignment="1" applyProtection="1">
      <alignment horizontal="left" vertical="center" wrapText="1"/>
      <protection locked="0"/>
    </xf>
    <xf numFmtId="182" fontId="22" fillId="0" borderId="1" xfId="638" applyNumberFormat="1" applyFont="1" applyFill="1" applyBorder="1" applyAlignment="1" applyProtection="1">
      <alignment horizontal="center" vertical="center" wrapText="1"/>
    </xf>
    <xf numFmtId="180" fontId="22" fillId="0" borderId="1" xfId="638" applyNumberFormat="1" applyFont="1" applyFill="1" applyBorder="1" applyAlignment="1" applyProtection="1">
      <alignment horizontal="left" vertical="center" wrapText="1"/>
    </xf>
    <xf numFmtId="0" fontId="22" fillId="0" borderId="1" xfId="627" applyNumberFormat="1" applyFont="1" applyFill="1" applyBorder="1" applyAlignment="1">
      <alignment horizontal="center" vertical="center" wrapText="1"/>
    </xf>
    <xf numFmtId="49" fontId="22" fillId="0" borderId="1" xfId="638" applyNumberFormat="1" applyFont="1" applyFill="1" applyBorder="1" applyAlignment="1" applyProtection="1">
      <alignment horizontal="left" vertical="center" wrapText="1"/>
    </xf>
    <xf numFmtId="49" fontId="22" fillId="0" borderId="1" xfId="638" applyNumberFormat="1" applyFont="1" applyFill="1" applyBorder="1" applyAlignment="1" applyProtection="1">
      <alignment horizontal="center" vertical="center" wrapText="1"/>
    </xf>
    <xf numFmtId="0" fontId="22" fillId="0" borderId="1" xfId="177" applyNumberFormat="1" applyFont="1" applyFill="1" applyBorder="1" applyAlignment="1" applyProtection="1">
      <alignment horizontal="left" vertical="center" wrapText="1"/>
      <protection locked="0"/>
    </xf>
    <xf numFmtId="180" fontId="22" fillId="0" borderId="1" xfId="177" applyNumberFormat="1" applyFont="1" applyFill="1" applyBorder="1" applyAlignment="1" applyProtection="1">
      <alignment horizontal="left" vertical="center" wrapText="1"/>
      <protection locked="0"/>
    </xf>
    <xf numFmtId="0" fontId="24" fillId="0" borderId="1" xfId="177" applyNumberFormat="1" applyFont="1" applyFill="1" applyBorder="1" applyAlignment="1" applyProtection="1">
      <alignment horizontal="center" vertical="center" wrapText="1"/>
      <protection locked="0"/>
    </xf>
    <xf numFmtId="49" fontId="22" fillId="0" borderId="1" xfId="512" applyNumberFormat="1" applyFont="1" applyFill="1" applyBorder="1" applyAlignment="1">
      <alignment horizontal="center" vertical="center" wrapText="1"/>
    </xf>
    <xf numFmtId="180" fontId="22" fillId="2" borderId="1" xfId="177" applyNumberFormat="1" applyFont="1" applyFill="1" applyBorder="1" applyAlignment="1" applyProtection="1">
      <alignment horizontal="left" vertical="center" wrapText="1"/>
      <protection locked="0"/>
    </xf>
    <xf numFmtId="180" fontId="22" fillId="2" borderId="1" xfId="65" applyNumberFormat="1" applyFont="1" applyFill="1" applyBorder="1" applyAlignment="1" applyProtection="1">
      <alignment horizontal="center" vertical="center" wrapText="1"/>
      <protection locked="0"/>
    </xf>
    <xf numFmtId="49" fontId="22" fillId="2" borderId="1" xfId="512" applyNumberFormat="1" applyFont="1" applyFill="1" applyBorder="1" applyAlignment="1">
      <alignment horizontal="center" vertical="center" wrapText="1"/>
    </xf>
    <xf numFmtId="0" fontId="22" fillId="0" borderId="1" xfId="731" applyFont="1" applyFill="1" applyBorder="1" applyAlignment="1">
      <alignment horizontal="center" vertical="center" wrapText="1"/>
    </xf>
    <xf numFmtId="49" fontId="22" fillId="0" borderId="1" xfId="374" applyNumberFormat="1" applyFont="1" applyFill="1" applyBorder="1" applyAlignment="1">
      <alignment horizontal="center" vertical="center" wrapText="1"/>
    </xf>
    <xf numFmtId="49" fontId="19" fillId="0" borderId="1" xfId="65" applyNumberFormat="1" applyFont="1" applyFill="1" applyBorder="1" applyAlignment="1" applyProtection="1">
      <alignment horizontal="center" vertical="center" wrapText="1"/>
      <protection locked="0"/>
    </xf>
    <xf numFmtId="183" fontId="22" fillId="0" borderId="1" xfId="638" applyNumberFormat="1" applyFont="1" applyFill="1" applyBorder="1" applyAlignment="1" applyProtection="1">
      <alignment horizontal="center" vertical="center" wrapText="1"/>
    </xf>
    <xf numFmtId="0" fontId="22" fillId="0" borderId="1" xfId="65" applyFont="1" applyFill="1" applyBorder="1" applyAlignment="1" applyProtection="1">
      <alignment horizontal="center" vertical="center" wrapText="1"/>
      <protection locked="0"/>
    </xf>
    <xf numFmtId="49" fontId="22" fillId="0" borderId="1" xfId="65" applyNumberFormat="1" applyFont="1" applyFill="1" applyBorder="1" applyAlignment="1" applyProtection="1">
      <alignment horizontal="center" vertical="center" wrapText="1"/>
      <protection locked="0"/>
    </xf>
    <xf numFmtId="183" fontId="22" fillId="0" borderId="1" xfId="0" applyNumberFormat="1" applyFont="1" applyFill="1" applyBorder="1" applyAlignment="1">
      <alignment horizontal="center" vertical="center" wrapText="1"/>
    </xf>
    <xf numFmtId="183" fontId="25" fillId="0" borderId="1" xfId="1028" applyNumberFormat="1" applyFont="1" applyFill="1" applyBorder="1" applyAlignment="1">
      <alignment horizontal="center" vertical="center" wrapText="1"/>
    </xf>
    <xf numFmtId="0" fontId="26" fillId="0" borderId="1" xfId="0" applyFont="1" applyFill="1" applyBorder="1" applyAlignment="1">
      <alignment horizontal="center" vertical="center" wrapText="1"/>
    </xf>
    <xf numFmtId="49" fontId="22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0" applyNumberFormat="1" applyFont="1" applyFill="1" applyBorder="1" applyAlignment="1">
      <alignment horizontal="center" vertical="center" wrapText="1"/>
    </xf>
    <xf numFmtId="0" fontId="23" fillId="0" borderId="8" xfId="177" applyNumberFormat="1" applyFont="1" applyFill="1" applyBorder="1" applyAlignment="1" applyProtection="1">
      <alignment horizontal="center" vertical="center" wrapText="1"/>
      <protection locked="0"/>
    </xf>
    <xf numFmtId="0" fontId="23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3" fillId="0" borderId="9" xfId="177" applyNumberFormat="1" applyFont="1" applyFill="1" applyBorder="1" applyAlignment="1" applyProtection="1">
      <alignment horizontal="center" vertical="center" wrapText="1"/>
      <protection locked="0"/>
    </xf>
    <xf numFmtId="176" fontId="19" fillId="0" borderId="1" xfId="1029" applyNumberFormat="1" applyFont="1" applyFill="1" applyBorder="1" applyAlignment="1" applyProtection="1">
      <alignment horizontal="center" vertical="center" wrapText="1"/>
      <protection locked="0"/>
    </xf>
    <xf numFmtId="178" fontId="27" fillId="2" borderId="1" xfId="222" applyNumberFormat="1" applyFont="1" applyFill="1" applyBorder="1" applyAlignment="1">
      <alignment horizontal="center" vertical="center" wrapText="1"/>
    </xf>
    <xf numFmtId="179" fontId="22" fillId="0" borderId="1" xfId="65" applyNumberFormat="1" applyFont="1" applyFill="1" applyBorder="1" applyAlignment="1" applyProtection="1">
      <alignment horizontal="center" vertical="center" wrapText="1"/>
      <protection locked="0"/>
    </xf>
    <xf numFmtId="176" fontId="22" fillId="0" borderId="1" xfId="65" applyNumberFormat="1" applyFont="1" applyFill="1" applyBorder="1" applyAlignment="1" applyProtection="1">
      <alignment horizontal="center" vertical="center" wrapText="1"/>
      <protection locked="0"/>
    </xf>
    <xf numFmtId="179" fontId="22" fillId="2" borderId="1" xfId="65" applyNumberFormat="1" applyFont="1" applyFill="1" applyBorder="1" applyAlignment="1" applyProtection="1">
      <alignment horizontal="center" vertical="center" wrapText="1"/>
      <protection locked="0"/>
    </xf>
    <xf numFmtId="176" fontId="28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22" fillId="2" borderId="1" xfId="65" applyFont="1" applyFill="1" applyBorder="1" applyAlignment="1" applyProtection="1">
      <alignment horizontal="center" vertical="center" wrapText="1"/>
      <protection locked="0"/>
    </xf>
    <xf numFmtId="49" fontId="22" fillId="2" borderId="1" xfId="65" applyNumberFormat="1" applyFont="1" applyFill="1" applyBorder="1" applyAlignment="1" applyProtection="1">
      <alignment horizontal="center" vertical="center" wrapText="1"/>
      <protection locked="0"/>
    </xf>
    <xf numFmtId="49" fontId="22" fillId="5" borderId="1" xfId="65" applyNumberFormat="1" applyFont="1" applyFill="1" applyBorder="1" applyAlignment="1" applyProtection="1">
      <alignment horizontal="center" vertical="center" wrapText="1"/>
      <protection locked="0"/>
    </xf>
    <xf numFmtId="0" fontId="22" fillId="2" borderId="1" xfId="638" applyNumberFormat="1" applyFont="1" applyFill="1" applyBorder="1" applyAlignment="1" applyProtection="1">
      <alignment horizontal="center" vertical="center" wrapText="1"/>
    </xf>
    <xf numFmtId="49" fontId="29" fillId="2" borderId="1" xfId="65" applyNumberFormat="1" applyFont="1" applyFill="1" applyBorder="1" applyAlignment="1" applyProtection="1">
      <alignment horizontal="center" vertical="center" wrapText="1"/>
      <protection locked="0"/>
    </xf>
    <xf numFmtId="176" fontId="22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22" fillId="2" borderId="1" xfId="177" applyFont="1" applyFill="1" applyBorder="1" applyAlignment="1" applyProtection="1">
      <alignment horizontal="center" vertical="center" wrapText="1"/>
      <protection locked="0"/>
    </xf>
    <xf numFmtId="179" fontId="30" fillId="2" borderId="1" xfId="504" applyNumberFormat="1" applyFont="1" applyFill="1" applyBorder="1" applyAlignment="1" applyProtection="1">
      <alignment horizontal="center" vertical="center" wrapText="1"/>
      <protection locked="0"/>
    </xf>
    <xf numFmtId="180" fontId="23" fillId="0" borderId="0" xfId="177" applyNumberFormat="1" applyFont="1" applyFill="1" applyBorder="1" applyAlignment="1" applyProtection="1">
      <alignment horizontal="center" vertical="center" wrapText="1"/>
      <protection locked="0"/>
    </xf>
    <xf numFmtId="180" fontId="23" fillId="0" borderId="9" xfId="177" applyNumberFormat="1" applyFont="1" applyFill="1" applyBorder="1" applyAlignment="1" applyProtection="1">
      <alignment horizontal="center" vertical="center" wrapText="1"/>
      <protection locked="0"/>
    </xf>
    <xf numFmtId="180" fontId="27" fillId="2" borderId="1" xfId="222" applyNumberFormat="1" applyFont="1" applyFill="1" applyBorder="1" applyAlignment="1">
      <alignment horizontal="center" vertical="center" wrapText="1"/>
    </xf>
    <xf numFmtId="177" fontId="27" fillId="2" borderId="1" xfId="222" applyNumberFormat="1" applyFont="1" applyFill="1" applyBorder="1" applyAlignment="1">
      <alignment horizontal="center" vertical="center" wrapText="1"/>
    </xf>
    <xf numFmtId="176" fontId="27" fillId="2" borderId="1" xfId="222" applyNumberFormat="1" applyFont="1" applyFill="1" applyBorder="1" applyAlignment="1">
      <alignment horizontal="center" vertical="center" wrapText="1"/>
    </xf>
    <xf numFmtId="10" fontId="27" fillId="2" borderId="1" xfId="222" applyNumberFormat="1" applyFont="1" applyFill="1" applyBorder="1" applyAlignment="1">
      <alignment horizontal="center" vertical="center" wrapText="1"/>
    </xf>
    <xf numFmtId="179" fontId="27" fillId="2" borderId="1" xfId="222" applyNumberFormat="1" applyFont="1" applyFill="1" applyBorder="1" applyAlignment="1">
      <alignment horizontal="center" vertical="center" wrapText="1"/>
    </xf>
    <xf numFmtId="176" fontId="22" fillId="2" borderId="1" xfId="65" applyNumberFormat="1" applyFont="1" applyFill="1" applyBorder="1" applyAlignment="1" applyProtection="1">
      <alignment horizontal="center" vertical="center" wrapText="1"/>
      <protection locked="0"/>
    </xf>
    <xf numFmtId="10" fontId="22" fillId="2" borderId="1" xfId="177" applyNumberFormat="1" applyFont="1" applyFill="1" applyBorder="1" applyAlignment="1" applyProtection="1">
      <alignment horizontal="center" vertical="center" wrapText="1"/>
      <protection locked="0"/>
    </xf>
    <xf numFmtId="180" fontId="22" fillId="5" borderId="1" xfId="65" applyNumberFormat="1" applyFont="1" applyFill="1" applyBorder="1" applyAlignment="1" applyProtection="1">
      <alignment horizontal="center" vertical="center" wrapText="1"/>
      <protection locked="0"/>
    </xf>
    <xf numFmtId="177" fontId="22" fillId="5" borderId="1" xfId="65" applyNumberFormat="1" applyFont="1" applyFill="1" applyBorder="1" applyAlignment="1" applyProtection="1">
      <alignment horizontal="center" vertical="center" wrapText="1"/>
      <protection locked="0"/>
    </xf>
    <xf numFmtId="176" fontId="22" fillId="2" borderId="1" xfId="177" applyNumberFormat="1" applyFont="1" applyFill="1" applyBorder="1" applyAlignment="1" applyProtection="1">
      <alignment horizontal="center" vertical="center" wrapText="1"/>
      <protection locked="0"/>
    </xf>
    <xf numFmtId="177" fontId="22" fillId="2" borderId="1" xfId="65" applyNumberFormat="1" applyFont="1" applyFill="1" applyBorder="1" applyAlignment="1" applyProtection="1">
      <alignment horizontal="center" vertical="center" wrapText="1"/>
      <protection locked="0"/>
    </xf>
    <xf numFmtId="0" fontId="29" fillId="2" borderId="1" xfId="638" applyNumberFormat="1" applyFont="1" applyFill="1" applyBorder="1" applyAlignment="1" applyProtection="1">
      <alignment horizontal="center" vertical="center" wrapText="1"/>
    </xf>
    <xf numFmtId="176" fontId="29" fillId="2" borderId="1" xfId="177" applyNumberFormat="1" applyFont="1" applyFill="1" applyBorder="1" applyAlignment="1" applyProtection="1">
      <alignment horizontal="center" vertical="center" wrapText="1"/>
      <protection locked="0"/>
    </xf>
    <xf numFmtId="10" fontId="29" fillId="2" borderId="1" xfId="177" applyNumberFormat="1" applyFont="1" applyFill="1" applyBorder="1" applyAlignment="1" applyProtection="1">
      <alignment horizontal="center" vertical="center" wrapText="1"/>
      <protection locked="0"/>
    </xf>
    <xf numFmtId="180" fontId="22" fillId="2" borderId="1" xfId="177" applyNumberFormat="1" applyFont="1" applyFill="1" applyBorder="1" applyAlignment="1" applyProtection="1">
      <alignment horizontal="center" vertical="center" wrapText="1"/>
      <protection locked="0"/>
    </xf>
    <xf numFmtId="180" fontId="10" fillId="2" borderId="1" xfId="65" applyNumberFormat="1" applyFont="1" applyFill="1" applyBorder="1" applyAlignment="1" applyProtection="1">
      <alignment horizontal="center" vertical="center" wrapText="1"/>
      <protection locked="0"/>
    </xf>
    <xf numFmtId="177" fontId="10" fillId="2" borderId="1" xfId="65" applyNumberFormat="1" applyFont="1" applyFill="1" applyBorder="1" applyAlignment="1" applyProtection="1">
      <alignment horizontal="center" vertical="center" wrapText="1"/>
      <protection locked="0"/>
    </xf>
    <xf numFmtId="176" fontId="10" fillId="2" borderId="1" xfId="65" applyNumberFormat="1" applyFont="1" applyFill="1" applyBorder="1" applyAlignment="1" applyProtection="1">
      <alignment horizontal="center" vertical="center" wrapText="1"/>
      <protection locked="0"/>
    </xf>
    <xf numFmtId="10" fontId="10" fillId="2" borderId="1" xfId="65" applyNumberFormat="1" applyFont="1" applyFill="1" applyBorder="1" applyAlignment="1" applyProtection="1">
      <alignment horizontal="center" vertical="center" wrapText="1"/>
      <protection locked="0"/>
    </xf>
    <xf numFmtId="0" fontId="23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31" fillId="0" borderId="11" xfId="1029" applyNumberFormat="1" applyFont="1" applyFill="1" applyBorder="1" applyAlignment="1" applyProtection="1">
      <alignment horizontal="center" vertical="center" wrapText="1"/>
      <protection locked="0"/>
    </xf>
    <xf numFmtId="0" fontId="19" fillId="6" borderId="1" xfId="638" applyNumberFormat="1" applyFont="1" applyFill="1" applyBorder="1" applyAlignment="1" applyProtection="1">
      <alignment horizontal="center" vertical="center" wrapText="1"/>
    </xf>
    <xf numFmtId="0" fontId="19" fillId="6" borderId="1" xfId="177" applyNumberFormat="1" applyFont="1" applyFill="1" applyBorder="1" applyAlignment="1" applyProtection="1">
      <alignment horizontal="center" vertical="center" wrapText="1"/>
      <protection locked="0"/>
    </xf>
    <xf numFmtId="0" fontId="23" fillId="0" borderId="12" xfId="177" applyNumberFormat="1" applyFont="1" applyFill="1" applyBorder="1" applyAlignment="1" applyProtection="1">
      <alignment horizontal="center" vertical="center" wrapText="1"/>
      <protection locked="0"/>
    </xf>
    <xf numFmtId="176" fontId="31" fillId="6" borderId="1" xfId="1029" applyNumberFormat="1" applyFont="1" applyFill="1" applyBorder="1" applyAlignment="1" applyProtection="1">
      <alignment horizontal="center" vertical="center" wrapText="1"/>
      <protection locked="0"/>
    </xf>
    <xf numFmtId="0" fontId="19" fillId="3" borderId="3" xfId="1029" applyNumberFormat="1" applyFont="1" applyFill="1" applyBorder="1" applyAlignment="1" applyProtection="1">
      <alignment horizontal="center" vertical="center" wrapText="1"/>
      <protection locked="0"/>
    </xf>
    <xf numFmtId="0" fontId="19" fillId="6" borderId="1" xfId="1029" applyNumberFormat="1" applyFont="1" applyFill="1" applyBorder="1" applyAlignment="1" applyProtection="1">
      <alignment horizontal="center" vertical="center" wrapText="1"/>
      <protection locked="0"/>
    </xf>
    <xf numFmtId="43" fontId="19" fillId="0" borderId="0" xfId="1029" applyNumberFormat="1" applyFont="1" applyFill="1" applyBorder="1" applyAlignment="1" applyProtection="1">
      <alignment horizontal="center" vertical="center" wrapText="1"/>
      <protection locked="0"/>
    </xf>
    <xf numFmtId="0" fontId="19" fillId="3" borderId="1" xfId="1029" applyNumberFormat="1" applyFont="1" applyFill="1" applyBorder="1" applyAlignment="1" applyProtection="1">
      <alignment horizontal="center" vertical="center" wrapText="1"/>
      <protection locked="0"/>
    </xf>
    <xf numFmtId="43" fontId="19" fillId="0" borderId="0" xfId="65" applyNumberFormat="1" applyFont="1" applyFill="1" applyBorder="1" applyAlignment="1" applyProtection="1">
      <alignment horizontal="center" vertical="center" wrapText="1"/>
      <protection locked="0"/>
    </xf>
    <xf numFmtId="179" fontId="22" fillId="3" borderId="1" xfId="65" applyNumberFormat="1" applyFont="1" applyFill="1" applyBorder="1" applyAlignment="1" applyProtection="1">
      <alignment horizontal="center" vertical="center" wrapText="1"/>
      <protection locked="0"/>
    </xf>
    <xf numFmtId="180" fontId="22" fillId="6" borderId="1" xfId="638" applyNumberFormat="1" applyFont="1" applyFill="1" applyBorder="1" applyAlignment="1" applyProtection="1">
      <alignment horizontal="center" vertical="center" wrapText="1"/>
    </xf>
    <xf numFmtId="43" fontId="9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2" fillId="3" borderId="1" xfId="65" applyFont="1" applyFill="1" applyBorder="1" applyAlignment="1" applyProtection="1">
      <alignment horizontal="center" vertical="center" wrapText="1"/>
      <protection locked="0"/>
    </xf>
    <xf numFmtId="0" fontId="22" fillId="3" borderId="7" xfId="65" applyFont="1" applyFill="1" applyBorder="1" applyAlignment="1" applyProtection="1">
      <alignment horizontal="center" vertical="center" wrapText="1"/>
      <protection locked="0"/>
    </xf>
    <xf numFmtId="0" fontId="22" fillId="3" borderId="1" xfId="638" applyNumberFormat="1" applyFont="1" applyFill="1" applyBorder="1" applyAlignment="1" applyProtection="1">
      <alignment horizontal="center" vertical="center" wrapText="1"/>
    </xf>
    <xf numFmtId="0" fontId="22" fillId="3" borderId="7" xfId="638" applyNumberFormat="1" applyFont="1" applyFill="1" applyBorder="1" applyAlignment="1" applyProtection="1">
      <alignment horizontal="center" vertical="center" wrapText="1"/>
    </xf>
    <xf numFmtId="49" fontId="22" fillId="3" borderId="1" xfId="65" applyNumberFormat="1" applyFont="1" applyFill="1" applyBorder="1" applyAlignment="1" applyProtection="1">
      <alignment horizontal="center" vertical="center" wrapText="1"/>
      <protection locked="0"/>
    </xf>
    <xf numFmtId="180" fontId="26" fillId="6" borderId="1" xfId="638" applyNumberFormat="1" applyFont="1" applyFill="1" applyBorder="1" applyAlignment="1" applyProtection="1">
      <alignment horizontal="center" vertical="center" wrapText="1"/>
    </xf>
    <xf numFmtId="180" fontId="22" fillId="6" borderId="1" xfId="65" applyNumberFormat="1" applyFont="1" applyFill="1" applyBorder="1" applyAlignment="1" applyProtection="1">
      <alignment horizontal="center" vertical="center" wrapText="1"/>
      <protection locked="0"/>
    </xf>
    <xf numFmtId="180" fontId="22" fillId="6" borderId="1" xfId="177" applyNumberFormat="1" applyFont="1" applyFill="1" applyBorder="1" applyAlignment="1" applyProtection="1">
      <alignment horizontal="center" vertical="center" wrapText="1"/>
      <protection locked="0"/>
    </xf>
    <xf numFmtId="43" fontId="9" fillId="5" borderId="0" xfId="177" applyNumberFormat="1" applyFont="1" applyFill="1" applyBorder="1" applyAlignment="1" applyProtection="1">
      <alignment horizontal="center" vertical="center" wrapText="1"/>
      <protection locked="0"/>
    </xf>
    <xf numFmtId="179" fontId="32" fillId="0" borderId="1" xfId="6" applyNumberFormat="1" applyFont="1" applyFill="1" applyBorder="1" applyAlignment="1" applyProtection="1">
      <alignment horizontal="center" vertical="center" wrapText="1"/>
      <protection locked="0"/>
    </xf>
    <xf numFmtId="49" fontId="29" fillId="3" borderId="1" xfId="65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177" applyFont="1" applyFill="1" applyBorder="1" applyAlignment="1" applyProtection="1">
      <alignment horizontal="center" vertical="center" wrapText="1"/>
      <protection locked="0"/>
    </xf>
    <xf numFmtId="0" fontId="29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22" fillId="5" borderId="1" xfId="177" applyFont="1" applyFill="1" applyBorder="1" applyAlignment="1" applyProtection="1">
      <alignment horizontal="center" vertical="center" wrapText="1"/>
      <protection locked="0"/>
    </xf>
    <xf numFmtId="0" fontId="22" fillId="5" borderId="1" xfId="731" applyFont="1" applyFill="1" applyBorder="1" applyAlignment="1">
      <alignment horizontal="center" vertical="center" wrapText="1"/>
    </xf>
    <xf numFmtId="0" fontId="22" fillId="0" borderId="1" xfId="684" applyFont="1" applyFill="1" applyBorder="1" applyAlignment="1">
      <alignment horizontal="center" vertical="center"/>
    </xf>
    <xf numFmtId="180" fontId="22" fillId="0" borderId="1" xfId="177" applyNumberFormat="1" applyFont="1" applyFill="1" applyBorder="1" applyAlignment="1" applyProtection="1">
      <alignment horizontal="center" vertical="center" wrapText="1"/>
      <protection locked="0"/>
    </xf>
    <xf numFmtId="180" fontId="22" fillId="0" borderId="1" xfId="65" applyNumberFormat="1" applyFont="1" applyFill="1" applyBorder="1" applyAlignment="1" applyProtection="1">
      <alignment horizontal="left" vertical="center" wrapText="1"/>
      <protection locked="0"/>
    </xf>
    <xf numFmtId="180" fontId="22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512" applyNumberFormat="1" applyFont="1" applyFill="1" applyBorder="1" applyAlignment="1">
      <alignment horizontal="center" vertical="center" wrapText="1"/>
    </xf>
    <xf numFmtId="49" fontId="22" fillId="0" borderId="1" xfId="374" applyNumberFormat="1" applyFont="1" applyFill="1" applyBorder="1" applyAlignment="1">
      <alignment horizontal="left" vertical="center" wrapText="1"/>
    </xf>
    <xf numFmtId="180" fontId="22" fillId="0" borderId="1" xfId="374" applyNumberFormat="1" applyFont="1" applyFill="1" applyBorder="1" applyAlignment="1">
      <alignment horizontal="left" vertical="center" wrapText="1"/>
    </xf>
    <xf numFmtId="0" fontId="22" fillId="0" borderId="1" xfId="684" applyFont="1" applyFill="1" applyBorder="1" applyAlignment="1">
      <alignment horizontal="center" vertical="center" wrapText="1"/>
    </xf>
    <xf numFmtId="0" fontId="26" fillId="0" borderId="1" xfId="638" applyNumberFormat="1" applyFont="1" applyFill="1" applyBorder="1" applyAlignment="1" applyProtection="1">
      <alignment horizontal="center" vertical="center" wrapText="1"/>
    </xf>
    <xf numFmtId="0" fontId="26" fillId="0" borderId="1" xfId="0" applyFont="1" applyFill="1" applyBorder="1" applyAlignment="1">
      <alignment horizontal="center" vertical="center"/>
    </xf>
    <xf numFmtId="182" fontId="22" fillId="0" borderId="1" xfId="177" applyNumberFormat="1" applyFont="1" applyFill="1" applyBorder="1" applyAlignment="1" applyProtection="1">
      <alignment horizontal="left" vertical="center" wrapText="1"/>
      <protection locked="0"/>
    </xf>
    <xf numFmtId="0" fontId="22" fillId="5" borderId="1" xfId="65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177" applyNumberFormat="1" applyFont="1" applyFill="1" applyBorder="1" applyAlignment="1" applyProtection="1">
      <alignment horizontal="left" vertical="center" wrapText="1"/>
      <protection locked="0"/>
    </xf>
    <xf numFmtId="180" fontId="33" fillId="0" borderId="1" xfId="0" applyNumberFormat="1" applyFont="1" applyFill="1" applyBorder="1" applyAlignment="1">
      <alignment horizontal="left" vertical="center"/>
    </xf>
    <xf numFmtId="180" fontId="22" fillId="2" borderId="1" xfId="65" applyNumberFormat="1" applyFont="1" applyFill="1" applyBorder="1" applyAlignment="1" applyProtection="1">
      <alignment horizontal="left" vertical="center" wrapText="1"/>
      <protection locked="0"/>
    </xf>
    <xf numFmtId="0" fontId="22" fillId="2" borderId="1" xfId="65" applyNumberFormat="1" applyFont="1" applyFill="1" applyBorder="1" applyAlignment="1" applyProtection="1">
      <alignment horizontal="center" vertical="center" wrapText="1"/>
      <protection locked="0"/>
    </xf>
    <xf numFmtId="49" fontId="22" fillId="0" borderId="1" xfId="65" applyNumberFormat="1" applyFont="1" applyFill="1" applyBorder="1" applyAlignment="1" applyProtection="1">
      <alignment horizontal="left" vertical="center" wrapText="1"/>
      <protection locked="0"/>
    </xf>
    <xf numFmtId="0" fontId="22" fillId="5" borderId="1" xfId="638" applyNumberFormat="1" applyFont="1" applyFill="1" applyBorder="1" applyAlignment="1" applyProtection="1">
      <alignment horizontal="center" vertical="center" wrapText="1"/>
    </xf>
    <xf numFmtId="0" fontId="34" fillId="5" borderId="1" xfId="6" applyNumberFormat="1" applyFont="1" applyFill="1" applyBorder="1" applyAlignment="1" applyProtection="1">
      <alignment horizontal="center" vertical="center" wrapText="1"/>
    </xf>
    <xf numFmtId="0" fontId="22" fillId="0" borderId="1" xfId="0" applyNumberFormat="1" applyFont="1" applyFill="1" applyBorder="1" applyAlignment="1">
      <alignment vertical="center" wrapText="1"/>
    </xf>
    <xf numFmtId="49" fontId="22" fillId="0" borderId="1" xfId="0" applyNumberFormat="1" applyFont="1" applyFill="1" applyBorder="1" applyAlignment="1">
      <alignment vertical="center" wrapText="1"/>
    </xf>
    <xf numFmtId="49" fontId="26" fillId="0" borderId="1" xfId="1029" applyNumberFormat="1" applyFont="1" applyFill="1" applyBorder="1" applyAlignment="1" applyProtection="1">
      <alignment horizontal="center" vertical="center" wrapText="1"/>
      <protection locked="0"/>
    </xf>
    <xf numFmtId="0" fontId="35" fillId="0" borderId="1" xfId="1029" applyNumberFormat="1" applyFont="1" applyFill="1" applyBorder="1" applyAlignment="1" applyProtection="1">
      <alignment horizontal="center" vertical="center" wrapText="1"/>
      <protection locked="0"/>
    </xf>
    <xf numFmtId="0" fontId="35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35" fillId="0" borderId="1" xfId="1030" applyFont="1" applyFill="1" applyBorder="1" applyAlignment="1" applyProtection="1">
      <alignment horizontal="center" vertical="center" wrapText="1"/>
      <protection locked="0"/>
    </xf>
    <xf numFmtId="49" fontId="35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35" fillId="0" borderId="1" xfId="65" applyFont="1" applyFill="1" applyBorder="1" applyAlignment="1" applyProtection="1">
      <alignment horizontal="center" vertical="center" wrapText="1"/>
      <protection locked="0"/>
    </xf>
    <xf numFmtId="0" fontId="35" fillId="0" borderId="1" xfId="1030" applyNumberFormat="1" applyFont="1" applyFill="1" applyBorder="1" applyAlignment="1" applyProtection="1">
      <alignment horizontal="center" vertical="center" wrapText="1"/>
      <protection locked="0"/>
    </xf>
    <xf numFmtId="49" fontId="35" fillId="0" borderId="1" xfId="1029" applyNumberFormat="1" applyFont="1" applyFill="1" applyBorder="1" applyAlignment="1" applyProtection="1">
      <alignment horizontal="center" vertical="center" wrapText="1"/>
      <protection locked="0"/>
    </xf>
    <xf numFmtId="0" fontId="22" fillId="2" borderId="1" xfId="177" applyNumberFormat="1" applyFont="1" applyFill="1" applyBorder="1" applyAlignment="1" applyProtection="1">
      <alignment horizontal="center" vertical="center" wrapText="1"/>
      <protection locked="0"/>
    </xf>
    <xf numFmtId="179" fontId="36" fillId="2" borderId="1" xfId="503" applyNumberFormat="1" applyFont="1" applyFill="1" applyBorder="1" applyAlignment="1" applyProtection="1">
      <alignment horizontal="center" vertical="center" wrapText="1"/>
      <protection locked="0"/>
    </xf>
    <xf numFmtId="0" fontId="28" fillId="0" borderId="1" xfId="177" applyFont="1" applyFill="1" applyBorder="1" applyAlignment="1" applyProtection="1">
      <alignment horizontal="center" vertical="center" wrapText="1"/>
      <protection locked="0"/>
    </xf>
    <xf numFmtId="176" fontId="22" fillId="0" borderId="1" xfId="638" applyNumberFormat="1" applyFont="1" applyFill="1" applyBorder="1" applyAlignment="1" applyProtection="1">
      <alignment horizontal="center" vertical="center" wrapText="1"/>
    </xf>
    <xf numFmtId="0" fontId="22" fillId="0" borderId="1" xfId="638" applyNumberFormat="1" applyFont="1" applyFill="1" applyBorder="1" applyAlignment="1" applyProtection="1">
      <alignment horizontal="center" vertical="center"/>
    </xf>
    <xf numFmtId="0" fontId="26" fillId="0" borderId="1" xfId="65" applyNumberFormat="1" applyFont="1" applyFill="1" applyBorder="1" applyAlignment="1" applyProtection="1">
      <alignment horizontal="center" vertical="center" wrapText="1"/>
      <protection locked="0"/>
    </xf>
    <xf numFmtId="176" fontId="35" fillId="0" borderId="1" xfId="65" applyNumberFormat="1" applyFont="1" applyFill="1" applyBorder="1" applyAlignment="1" applyProtection="1">
      <alignment horizontal="center" vertical="center" wrapText="1"/>
      <protection locked="0"/>
    </xf>
    <xf numFmtId="179" fontId="35" fillId="0" borderId="1" xfId="65" applyNumberFormat="1" applyFont="1" applyFill="1" applyBorder="1" applyAlignment="1" applyProtection="1">
      <alignment horizontal="center" vertical="center" wrapText="1"/>
      <protection locked="0"/>
    </xf>
    <xf numFmtId="179" fontId="35" fillId="2" borderId="1" xfId="65" applyNumberFormat="1" applyFont="1" applyFill="1" applyBorder="1" applyAlignment="1" applyProtection="1">
      <alignment horizontal="center" vertical="center" wrapText="1"/>
      <protection locked="0"/>
    </xf>
    <xf numFmtId="177" fontId="36" fillId="2" borderId="1" xfId="503" applyNumberFormat="1" applyFont="1" applyFill="1" applyBorder="1" applyAlignment="1" applyProtection="1">
      <alignment horizontal="center" vertical="center" wrapText="1"/>
      <protection locked="0"/>
    </xf>
    <xf numFmtId="10" fontId="36" fillId="2" borderId="1" xfId="504" applyNumberFormat="1" applyFont="1" applyFill="1" applyBorder="1" applyAlignment="1" applyProtection="1">
      <alignment horizontal="center" vertical="center" wrapText="1"/>
      <protection locked="0"/>
    </xf>
    <xf numFmtId="180" fontId="35" fillId="2" borderId="1" xfId="65" applyNumberFormat="1" applyFont="1" applyFill="1" applyBorder="1" applyAlignment="1" applyProtection="1">
      <alignment horizontal="center" vertical="center" wrapText="1"/>
      <protection locked="0"/>
    </xf>
    <xf numFmtId="0" fontId="22" fillId="3" borderId="1" xfId="65" applyNumberFormat="1" applyFont="1" applyFill="1" applyBorder="1" applyAlignment="1" applyProtection="1">
      <alignment horizontal="center" vertical="center" wrapText="1"/>
      <protection locked="0"/>
    </xf>
    <xf numFmtId="0" fontId="22" fillId="3" borderId="1" xfId="177" applyNumberFormat="1" applyFont="1" applyFill="1" applyBorder="1" applyAlignment="1" applyProtection="1">
      <alignment horizontal="center" vertical="center" wrapText="1"/>
      <protection locked="0"/>
    </xf>
    <xf numFmtId="0" fontId="22" fillId="3" borderId="7" xfId="65" applyNumberFormat="1" applyFont="1" applyFill="1" applyBorder="1" applyAlignment="1" applyProtection="1">
      <alignment horizontal="center" vertical="center" wrapText="1"/>
      <protection locked="0"/>
    </xf>
    <xf numFmtId="184" fontId="22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0" applyFont="1" applyFill="1" applyBorder="1" applyAlignment="1">
      <alignment horizontal="center" vertical="center" wrapText="1"/>
    </xf>
    <xf numFmtId="180" fontId="22" fillId="0" borderId="1" xfId="0" applyNumberFormat="1" applyFont="1" applyFill="1" applyBorder="1" applyAlignment="1">
      <alignment horizontal="center" vertical="center" wrapText="1"/>
    </xf>
    <xf numFmtId="183" fontId="37" fillId="0" borderId="1" xfId="0" applyNumberFormat="1" applyFont="1" applyFill="1" applyBorder="1" applyAlignment="1">
      <alignment horizontal="center" vertical="center" wrapText="1"/>
    </xf>
    <xf numFmtId="49" fontId="9" fillId="0" borderId="1" xfId="1029" applyNumberFormat="1" applyFont="1" applyFill="1" applyBorder="1" applyAlignment="1" applyProtection="1">
      <alignment horizontal="center" vertical="center" wrapText="1"/>
      <protection locked="0"/>
    </xf>
    <xf numFmtId="0" fontId="38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38" fillId="0" borderId="1" xfId="177" applyFont="1" applyFill="1" applyBorder="1" applyAlignment="1" applyProtection="1">
      <alignment horizontal="center" vertical="center" wrapText="1"/>
      <protection locked="0"/>
    </xf>
    <xf numFmtId="176" fontId="22" fillId="0" borderId="1" xfId="684" applyNumberFormat="1" applyFont="1" applyFill="1" applyBorder="1" applyAlignment="1">
      <alignment horizontal="center" vertical="center"/>
    </xf>
    <xf numFmtId="0" fontId="38" fillId="0" borderId="1" xfId="65" applyNumberFormat="1" applyFont="1" applyFill="1" applyBorder="1" applyAlignment="1" applyProtection="1">
      <alignment horizontal="center" vertical="center" wrapText="1"/>
      <protection locked="0"/>
    </xf>
    <xf numFmtId="185" fontId="22" fillId="0" borderId="1" xfId="177" applyNumberFormat="1" applyFont="1" applyFill="1" applyBorder="1" applyAlignment="1" applyProtection="1">
      <alignment horizontal="center" vertical="center" wrapText="1"/>
      <protection locked="0"/>
    </xf>
    <xf numFmtId="185" fontId="22" fillId="0" borderId="1" xfId="0" applyNumberFormat="1" applyFont="1" applyFill="1" applyBorder="1" applyAlignment="1">
      <alignment horizontal="center" vertical="center" wrapText="1"/>
    </xf>
    <xf numFmtId="0" fontId="22" fillId="2" borderId="1" xfId="0" applyFont="1" applyFill="1" applyBorder="1" applyAlignment="1">
      <alignment horizontal="center" vertical="center" wrapText="1"/>
    </xf>
    <xf numFmtId="0" fontId="22" fillId="3" borderId="1" xfId="0" applyFont="1" applyFill="1" applyBorder="1" applyAlignment="1">
      <alignment horizontal="center" vertical="center" wrapText="1"/>
    </xf>
    <xf numFmtId="43" fontId="39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0" fillId="0" borderId="0" xfId="65" applyFont="1" applyFill="1" applyBorder="1" applyAlignment="1" applyProtection="1">
      <alignment horizontal="center" vertical="center" wrapText="1"/>
      <protection locked="0"/>
    </xf>
    <xf numFmtId="49" fontId="20" fillId="0" borderId="0" xfId="177" applyNumberFormat="1" applyFont="1" applyFill="1" applyBorder="1" applyAlignment="1" applyProtection="1">
      <alignment horizontal="center" vertical="center" wrapText="1"/>
      <protection locked="0"/>
    </xf>
    <xf numFmtId="177" fontId="20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0" fillId="0" borderId="0" xfId="177" applyNumberFormat="1" applyFont="1" applyFill="1" applyBorder="1" applyAlignment="1" applyProtection="1">
      <alignment horizontal="right" vertical="center" wrapText="1"/>
      <protection locked="0"/>
    </xf>
    <xf numFmtId="0" fontId="40" fillId="0" borderId="1" xfId="177" applyFont="1" applyFill="1" applyBorder="1" applyAlignment="1" applyProtection="1">
      <alignment horizontal="left" vertical="center"/>
      <protection locked="0"/>
    </xf>
    <xf numFmtId="0" fontId="41" fillId="0" borderId="1" xfId="177" applyFont="1" applyFill="1" applyBorder="1" applyAlignment="1" applyProtection="1">
      <alignment horizontal="left" vertical="center" wrapText="1"/>
      <protection locked="0"/>
    </xf>
    <xf numFmtId="0" fontId="0" fillId="0" borderId="1" xfId="0" applyFont="1" applyFill="1" applyBorder="1" applyAlignment="1" applyProtection="1">
      <alignment horizontal="center" vertical="center"/>
      <protection locked="0"/>
    </xf>
    <xf numFmtId="0" fontId="9" fillId="0" borderId="1" xfId="0" applyNumberFormat="1" applyFont="1" applyFill="1" applyBorder="1" applyAlignment="1">
      <alignment horizontal="center" vertical="center" wrapText="1"/>
    </xf>
    <xf numFmtId="0" fontId="9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5" fillId="0" borderId="1" xfId="504" applyNumberFormat="1" applyFont="1" applyFill="1" applyBorder="1" applyAlignment="1" applyProtection="1">
      <alignment horizontal="center" vertical="center" wrapText="1"/>
      <protection locked="0"/>
    </xf>
    <xf numFmtId="49" fontId="5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504" applyFont="1" applyFill="1" applyBorder="1" applyAlignment="1" applyProtection="1">
      <alignment horizontal="center" vertical="center" wrapText="1"/>
      <protection locked="0"/>
    </xf>
    <xf numFmtId="49" fontId="9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504" applyFont="1" applyFill="1" applyBorder="1" applyAlignment="1" applyProtection="1">
      <alignment horizontal="center" vertical="center" wrapText="1"/>
      <protection locked="0"/>
    </xf>
    <xf numFmtId="0" fontId="9" fillId="0" borderId="1" xfId="638" applyNumberFormat="1" applyFont="1" applyFill="1" applyBorder="1" applyAlignment="1" applyProtection="1">
      <alignment horizontal="center" vertical="center"/>
    </xf>
    <xf numFmtId="176" fontId="20" fillId="0" borderId="0" xfId="177" applyNumberFormat="1" applyFont="1" applyFill="1" applyBorder="1" applyAlignment="1" applyProtection="1">
      <alignment horizontal="right" vertical="center" wrapText="1"/>
      <protection locked="0"/>
    </xf>
    <xf numFmtId="179" fontId="5" fillId="0" borderId="1" xfId="504" applyNumberFormat="1" applyFont="1" applyFill="1" applyBorder="1" applyAlignment="1" applyProtection="1">
      <alignment horizontal="center" vertical="center" wrapText="1"/>
      <protection locked="0"/>
    </xf>
    <xf numFmtId="49" fontId="5" fillId="2" borderId="1" xfId="504" applyNumberFormat="1" applyFont="1" applyFill="1" applyBorder="1" applyAlignment="1" applyProtection="1">
      <alignment horizontal="center" vertical="center" wrapText="1"/>
      <protection locked="0"/>
    </xf>
    <xf numFmtId="176" fontId="9" fillId="0" borderId="1" xfId="177" applyNumberFormat="1" applyFont="1" applyFill="1" applyBorder="1" applyAlignment="1" applyProtection="1">
      <alignment horizontal="center" vertical="center" wrapText="1"/>
      <protection locked="0"/>
    </xf>
    <xf numFmtId="179" fontId="9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503" applyNumberFormat="1" applyFont="1" applyFill="1" applyBorder="1" applyAlignment="1" applyProtection="1">
      <alignment horizontal="center" vertical="center" wrapText="1"/>
      <protection locked="0"/>
    </xf>
    <xf numFmtId="180" fontId="9" fillId="2" borderId="1" xfId="503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504" applyNumberFormat="1" applyFont="1" applyFill="1" applyBorder="1" applyAlignment="1" applyProtection="1">
      <alignment horizontal="center" vertical="center" wrapText="1"/>
      <protection locked="0"/>
    </xf>
    <xf numFmtId="181" fontId="9" fillId="0" borderId="1" xfId="504" applyNumberFormat="1" applyFont="1" applyFill="1" applyBorder="1" applyAlignment="1" applyProtection="1">
      <alignment horizontal="center" vertical="center" wrapText="1"/>
      <protection locked="0"/>
    </xf>
    <xf numFmtId="177" fontId="20" fillId="0" borderId="0" xfId="177" applyNumberFormat="1" applyFont="1" applyFill="1" applyBorder="1" applyAlignment="1" applyProtection="1">
      <alignment horizontal="right" vertical="center" wrapText="1"/>
      <protection locked="0"/>
    </xf>
    <xf numFmtId="177" fontId="5" fillId="2" borderId="1" xfId="504" applyNumberFormat="1" applyFont="1" applyFill="1" applyBorder="1" applyAlignment="1" applyProtection="1">
      <alignment horizontal="center" vertical="center" wrapText="1"/>
      <protection locked="0"/>
    </xf>
    <xf numFmtId="176" fontId="5" fillId="2" borderId="1" xfId="504" applyNumberFormat="1" applyFont="1" applyFill="1" applyBorder="1" applyAlignment="1" applyProtection="1">
      <alignment horizontal="center" vertical="center" wrapText="1"/>
      <protection locked="0"/>
    </xf>
    <xf numFmtId="180" fontId="5" fillId="2" borderId="1" xfId="504" applyNumberFormat="1" applyFont="1" applyFill="1" applyBorder="1" applyAlignment="1" applyProtection="1">
      <alignment horizontal="center" vertical="center" wrapText="1"/>
      <protection locked="0"/>
    </xf>
    <xf numFmtId="0" fontId="5" fillId="3" borderId="1" xfId="638" applyNumberFormat="1" applyFont="1" applyFill="1" applyBorder="1" applyAlignment="1" applyProtection="1">
      <alignment horizontal="center" vertical="center" wrapText="1"/>
    </xf>
    <xf numFmtId="177" fontId="9" fillId="2" borderId="1" xfId="504" applyNumberFormat="1" applyFont="1" applyFill="1" applyBorder="1" applyAlignment="1" applyProtection="1">
      <alignment horizontal="center" vertical="center" wrapText="1"/>
      <protection locked="0"/>
    </xf>
    <xf numFmtId="176" fontId="9" fillId="2" borderId="1" xfId="65" applyNumberFormat="1" applyFont="1" applyFill="1" applyBorder="1" applyAlignment="1" applyProtection="1">
      <alignment horizontal="center" vertical="center" wrapText="1"/>
      <protection locked="0"/>
    </xf>
    <xf numFmtId="0" fontId="9" fillId="3" borderId="1" xfId="638" applyNumberFormat="1" applyFont="1" applyFill="1" applyBorder="1" applyAlignment="1" applyProtection="1">
      <alignment horizontal="center" vertical="center" wrapText="1"/>
    </xf>
    <xf numFmtId="177" fontId="9" fillId="2" borderId="1" xfId="503" applyNumberFormat="1" applyFont="1" applyFill="1" applyBorder="1" applyAlignment="1" applyProtection="1">
      <alignment horizontal="center" vertical="center" wrapText="1"/>
      <protection locked="0"/>
    </xf>
    <xf numFmtId="176" fontId="9" fillId="2" borderId="1" xfId="503" applyNumberFormat="1" applyFont="1" applyFill="1" applyBorder="1" applyAlignment="1" applyProtection="1">
      <alignment horizontal="center" vertical="center" wrapText="1"/>
      <protection locked="0"/>
    </xf>
    <xf numFmtId="179" fontId="9" fillId="3" borderId="1" xfId="65" applyNumberFormat="1" applyFont="1" applyFill="1" applyBorder="1" applyAlignment="1" applyProtection="1">
      <alignment horizontal="center" vertical="center" wrapText="1"/>
      <protection locked="0"/>
    </xf>
    <xf numFmtId="176" fontId="9" fillId="2" borderId="1" xfId="177" applyNumberFormat="1" applyFont="1" applyFill="1" applyBorder="1" applyAlignment="1" applyProtection="1">
      <alignment horizontal="center" vertical="center" wrapText="1"/>
      <protection locked="0"/>
    </xf>
    <xf numFmtId="10" fontId="9" fillId="2" borderId="1" xfId="177" applyNumberFormat="1" applyFont="1" applyFill="1" applyBorder="1" applyAlignment="1" applyProtection="1">
      <alignment horizontal="center" vertical="center" wrapText="1"/>
      <protection locked="0"/>
    </xf>
    <xf numFmtId="49" fontId="9" fillId="2" borderId="1" xfId="504" applyNumberFormat="1" applyFont="1" applyFill="1" applyBorder="1" applyAlignment="1" applyProtection="1">
      <alignment horizontal="center" vertical="center" wrapText="1"/>
      <protection locked="0"/>
    </xf>
    <xf numFmtId="180" fontId="5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ill="1" applyAlignment="1">
      <alignment horizontal="center" vertical="center"/>
    </xf>
    <xf numFmtId="0" fontId="0" fillId="0" borderId="0" xfId="0" applyFill="1">
      <alignment vertical="center"/>
    </xf>
    <xf numFmtId="0" fontId="0" fillId="0" borderId="0" xfId="0" applyFill="1" applyProtection="1">
      <alignment vertical="center"/>
    </xf>
    <xf numFmtId="0" fontId="42" fillId="0" borderId="0" xfId="0" applyFont="1" applyFill="1">
      <alignment vertical="center"/>
    </xf>
    <xf numFmtId="0" fontId="0" fillId="0" borderId="2" xfId="0" applyFill="1" applyBorder="1" applyAlignment="1" applyProtection="1">
      <alignment horizontal="center" vertical="center"/>
    </xf>
    <xf numFmtId="0" fontId="0" fillId="0" borderId="2" xfId="0" applyFill="1" applyBorder="1" applyAlignment="1">
      <alignment horizontal="center" vertical="center"/>
    </xf>
    <xf numFmtId="0" fontId="0" fillId="0" borderId="3" xfId="0" applyFill="1" applyBorder="1" applyAlignment="1" applyProtection="1">
      <alignment horizontal="center" vertical="center"/>
    </xf>
    <xf numFmtId="0" fontId="0" fillId="0" borderId="3" xfId="0" applyFill="1" applyBorder="1" applyAlignment="1">
      <alignment horizontal="center" vertical="center"/>
    </xf>
    <xf numFmtId="0" fontId="15" fillId="0" borderId="3" xfId="0" applyFont="1" applyFill="1" applyBorder="1" applyAlignment="1" applyProtection="1">
      <alignment horizontal="center" vertical="center"/>
    </xf>
    <xf numFmtId="0" fontId="3" fillId="0" borderId="1" xfId="0" applyFont="1" applyFill="1" applyBorder="1" applyAlignment="1" applyProtection="1">
      <alignment horizontal="center" vertical="center" wrapText="1"/>
    </xf>
    <xf numFmtId="0" fontId="16" fillId="0" borderId="1" xfId="727" applyNumberFormat="1" applyFont="1" applyFill="1" applyBorder="1" applyAlignment="1" applyProtection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180" fontId="15" fillId="0" borderId="1" xfId="0" applyNumberFormat="1" applyFont="1" applyFill="1" applyBorder="1" applyAlignment="1">
      <alignment horizontal="center" vertical="center"/>
    </xf>
    <xf numFmtId="0" fontId="15" fillId="0" borderId="1" xfId="0" applyNumberFormat="1" applyFont="1" applyFill="1" applyBorder="1" applyAlignment="1">
      <alignment horizontal="center" vertical="center"/>
    </xf>
    <xf numFmtId="0" fontId="0" fillId="0" borderId="1" xfId="0" applyFill="1" applyBorder="1">
      <alignment vertical="center"/>
    </xf>
    <xf numFmtId="181" fontId="3" fillId="0" borderId="1" xfId="0" applyNumberFormat="1" applyFont="1" applyFill="1" applyBorder="1" applyAlignment="1">
      <alignment horizontal="center" vertical="center" wrapText="1"/>
    </xf>
    <xf numFmtId="178" fontId="9" fillId="0" borderId="2" xfId="222" applyNumberFormat="1" applyFont="1" applyFill="1" applyBorder="1" applyAlignment="1">
      <alignment horizontal="center" vertical="center" wrapText="1"/>
    </xf>
    <xf numFmtId="178" fontId="9" fillId="0" borderId="1" xfId="222" applyNumberFormat="1" applyFont="1" applyFill="1" applyBorder="1" applyAlignment="1">
      <alignment horizontal="center" vertical="center" wrapText="1"/>
    </xf>
    <xf numFmtId="177" fontId="9" fillId="0" borderId="5" xfId="222" applyNumberFormat="1" applyFont="1" applyFill="1" applyBorder="1" applyAlignment="1">
      <alignment horizontal="center" vertical="center" wrapText="1"/>
    </xf>
    <xf numFmtId="177" fontId="9" fillId="0" borderId="6" xfId="222" applyNumberFormat="1" applyFont="1" applyFill="1" applyBorder="1" applyAlignment="1">
      <alignment horizontal="center" vertical="center" wrapText="1"/>
    </xf>
    <xf numFmtId="176" fontId="9" fillId="0" borderId="2" xfId="222" applyNumberFormat="1" applyFont="1" applyFill="1" applyBorder="1" applyAlignment="1">
      <alignment horizontal="center" vertical="center" wrapText="1"/>
    </xf>
    <xf numFmtId="178" fontId="9" fillId="0" borderId="3" xfId="222" applyNumberFormat="1" applyFont="1" applyFill="1" applyBorder="1" applyAlignment="1">
      <alignment horizontal="center" vertical="center" wrapText="1"/>
    </xf>
    <xf numFmtId="177" fontId="9" fillId="0" borderId="11" xfId="222" applyNumberFormat="1" applyFont="1" applyFill="1" applyBorder="1" applyAlignment="1">
      <alignment horizontal="center" vertical="center" wrapText="1"/>
    </xf>
    <xf numFmtId="177" fontId="9" fillId="0" borderId="1" xfId="222" applyNumberFormat="1" applyFont="1" applyFill="1" applyBorder="1" applyAlignment="1">
      <alignment horizontal="center" vertical="center" wrapText="1"/>
    </xf>
    <xf numFmtId="176" fontId="9" fillId="0" borderId="3" xfId="222" applyNumberFormat="1" applyFont="1" applyFill="1" applyBorder="1" applyAlignment="1">
      <alignment horizontal="center" vertical="center" wrapText="1"/>
    </xf>
    <xf numFmtId="186" fontId="3" fillId="0" borderId="1" xfId="0" applyNumberFormat="1" applyFont="1" applyFill="1" applyBorder="1" applyAlignment="1">
      <alignment horizontal="center" vertical="center" wrapText="1"/>
    </xf>
    <xf numFmtId="187" fontId="3" fillId="0" borderId="1" xfId="0" applyNumberFormat="1" applyFont="1" applyFill="1" applyBorder="1" applyAlignment="1">
      <alignment horizontal="center" vertical="center" wrapText="1"/>
    </xf>
    <xf numFmtId="176" fontId="3" fillId="0" borderId="1" xfId="0" applyNumberFormat="1" applyFont="1" applyFill="1" applyBorder="1" applyAlignment="1">
      <alignment horizontal="center" vertical="center" wrapText="1"/>
    </xf>
    <xf numFmtId="10" fontId="9" fillId="0" borderId="2" xfId="222" applyNumberFormat="1" applyFont="1" applyFill="1" applyBorder="1" applyAlignment="1">
      <alignment horizontal="center" vertical="center" wrapText="1"/>
    </xf>
    <xf numFmtId="0" fontId="13" fillId="0" borderId="1" xfId="177" applyFont="1" applyFill="1" applyBorder="1" applyAlignment="1" applyProtection="1">
      <alignment horizontal="center" vertical="center" wrapText="1"/>
      <protection locked="0"/>
    </xf>
    <xf numFmtId="0" fontId="13" fillId="0" borderId="2" xfId="177" applyFont="1" applyFill="1" applyBorder="1" applyAlignment="1" applyProtection="1">
      <alignment horizontal="center" vertical="center" wrapText="1"/>
      <protection locked="0"/>
    </xf>
    <xf numFmtId="179" fontId="13" fillId="0" borderId="2" xfId="177" applyNumberFormat="1" applyFont="1" applyFill="1" applyBorder="1" applyAlignment="1" applyProtection="1">
      <alignment horizontal="center" vertical="center" wrapText="1"/>
      <protection locked="0"/>
    </xf>
    <xf numFmtId="178" fontId="13" fillId="0" borderId="2" xfId="177" applyNumberFormat="1" applyFont="1" applyFill="1" applyBorder="1" applyAlignment="1" applyProtection="1">
      <alignment horizontal="center" vertical="center" wrapText="1"/>
      <protection locked="0"/>
    </xf>
    <xf numFmtId="10" fontId="9" fillId="0" borderId="3" xfId="222" applyNumberFormat="1" applyFont="1" applyFill="1" applyBorder="1" applyAlignment="1">
      <alignment horizontal="center" vertical="center" wrapText="1"/>
    </xf>
    <xf numFmtId="0" fontId="13" fillId="0" borderId="3" xfId="177" applyFont="1" applyFill="1" applyBorder="1" applyAlignment="1" applyProtection="1">
      <alignment horizontal="center" vertical="center" wrapText="1"/>
      <protection locked="0"/>
    </xf>
    <xf numFmtId="179" fontId="13" fillId="0" borderId="3" xfId="177" applyNumberFormat="1" applyFont="1" applyFill="1" applyBorder="1" applyAlignment="1" applyProtection="1">
      <alignment horizontal="center" vertical="center" wrapText="1"/>
      <protection locked="0"/>
    </xf>
    <xf numFmtId="178" fontId="13" fillId="0" borderId="3" xfId="177" applyNumberFormat="1" applyFont="1" applyFill="1" applyBorder="1" applyAlignment="1" applyProtection="1">
      <alignment horizontal="center" vertical="center" wrapText="1"/>
      <protection locked="0"/>
    </xf>
    <xf numFmtId="10" fontId="3" fillId="0" borderId="1" xfId="3" applyNumberFormat="1" applyFont="1" applyFill="1" applyBorder="1" applyAlignment="1">
      <alignment horizontal="center" vertical="center" wrapText="1"/>
    </xf>
    <xf numFmtId="10" fontId="3" fillId="0" borderId="1" xfId="0" applyNumberFormat="1" applyFont="1" applyFill="1" applyBorder="1" applyAlignment="1">
      <alignment horizontal="center" vertical="center" wrapText="1"/>
    </xf>
    <xf numFmtId="0" fontId="3" fillId="0" borderId="1" xfId="1027" applyNumberFormat="1" applyFont="1" applyFill="1" applyBorder="1" applyAlignment="1" applyProtection="1">
      <alignment horizontal="center" vertical="center" wrapText="1"/>
      <protection locked="0"/>
    </xf>
    <xf numFmtId="0" fontId="3" fillId="0" borderId="7" xfId="0" applyFont="1" applyFill="1" applyBorder="1" applyAlignment="1">
      <alignment horizontal="center" vertical="center" wrapText="1"/>
    </xf>
    <xf numFmtId="178" fontId="3" fillId="0" borderId="1" xfId="0" applyNumberFormat="1" applyFont="1" applyFill="1" applyBorder="1" applyAlignment="1">
      <alignment horizontal="center" vertical="center" wrapText="1"/>
    </xf>
    <xf numFmtId="177" fontId="3" fillId="0" borderId="1" xfId="0" applyNumberFormat="1" applyFont="1" applyFill="1" applyBorder="1" applyAlignment="1">
      <alignment horizontal="center" vertical="center" wrapText="1"/>
    </xf>
    <xf numFmtId="188" fontId="3" fillId="0" borderId="1" xfId="0" applyNumberFormat="1" applyFont="1" applyFill="1" applyBorder="1" applyAlignment="1">
      <alignment horizontal="center" vertical="center" wrapText="1"/>
    </xf>
    <xf numFmtId="43" fontId="13" fillId="0" borderId="2" xfId="177" applyNumberFormat="1" applyFont="1" applyFill="1" applyBorder="1" applyAlignment="1" applyProtection="1">
      <alignment horizontal="center" vertical="center" wrapText="1"/>
      <protection locked="0"/>
    </xf>
    <xf numFmtId="10" fontId="13" fillId="0" borderId="2" xfId="177" applyNumberFormat="1" applyFont="1" applyFill="1" applyBorder="1" applyAlignment="1" applyProtection="1">
      <alignment horizontal="center" vertical="center" wrapText="1"/>
      <protection locked="0"/>
    </xf>
    <xf numFmtId="43" fontId="13" fillId="0" borderId="3" xfId="177" applyNumberFormat="1" applyFont="1" applyFill="1" applyBorder="1" applyAlignment="1" applyProtection="1">
      <alignment horizontal="center" vertical="center" wrapText="1"/>
      <protection locked="0"/>
    </xf>
    <xf numFmtId="10" fontId="13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16" fillId="0" borderId="2" xfId="727" applyNumberFormat="1" applyFont="1" applyFill="1" applyBorder="1" applyAlignment="1">
      <alignment horizontal="center" vertical="center" wrapText="1"/>
    </xf>
    <xf numFmtId="0" fontId="16" fillId="0" borderId="3" xfId="727" applyNumberFormat="1" applyFont="1" applyFill="1" applyBorder="1" applyAlignment="1">
      <alignment horizontal="center" vertical="center" wrapText="1"/>
    </xf>
    <xf numFmtId="0" fontId="42" fillId="0" borderId="0" xfId="0" applyFont="1" applyFill="1" applyAlignment="1">
      <alignment horizontal="center" vertical="center"/>
    </xf>
    <xf numFmtId="0" fontId="16" fillId="0" borderId="1" xfId="0" applyFont="1" applyFill="1" applyBorder="1" applyAlignment="1">
      <alignment horizontal="center" vertical="center" wrapText="1"/>
    </xf>
    <xf numFmtId="0" fontId="42" fillId="5" borderId="0" xfId="0" applyFont="1" applyFill="1">
      <alignment vertical="center"/>
    </xf>
    <xf numFmtId="180" fontId="16" fillId="0" borderId="1" xfId="503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1020" applyNumberFormat="1" applyFont="1" applyFill="1" applyBorder="1" applyAlignment="1" applyProtection="1">
      <alignment horizontal="center" vertical="center" wrapText="1"/>
      <protection locked="0"/>
    </xf>
    <xf numFmtId="0" fontId="16" fillId="0" borderId="13" xfId="1020" applyNumberFormat="1" applyFont="1" applyFill="1" applyBorder="1" applyAlignment="1" applyProtection="1">
      <alignment horizontal="center" vertical="center" wrapText="1"/>
      <protection locked="0"/>
    </xf>
    <xf numFmtId="0" fontId="16" fillId="0" borderId="0" xfId="743" applyNumberFormat="1" applyFont="1" applyFill="1" applyBorder="1" applyAlignment="1" applyProtection="1">
      <alignment horizontal="center" vertical="center" wrapText="1"/>
      <protection locked="0"/>
    </xf>
    <xf numFmtId="0" fontId="16" fillId="0" borderId="0" xfId="65" applyFont="1" applyFill="1" applyBorder="1" applyAlignment="1" applyProtection="1">
      <alignment horizontal="center" vertical="center" wrapText="1"/>
      <protection locked="0"/>
    </xf>
    <xf numFmtId="0" fontId="16" fillId="0" borderId="0" xfId="743" applyNumberFormat="1" applyFont="1" applyFill="1" applyAlignment="1" applyProtection="1">
      <alignment horizontal="center" vertical="center" wrapText="1"/>
      <protection locked="0"/>
    </xf>
    <xf numFmtId="0" fontId="16" fillId="0" borderId="0" xfId="627" applyFont="1" applyFill="1" applyAlignment="1">
      <alignment vertical="center" wrapText="1"/>
    </xf>
    <xf numFmtId="0" fontId="16" fillId="0" borderId="0" xfId="627" applyFont="1" applyFill="1" applyAlignment="1">
      <alignment horizontal="center" vertical="center" wrapText="1"/>
    </xf>
    <xf numFmtId="0" fontId="1" fillId="0" borderId="0" xfId="743" applyNumberFormat="1" applyFont="1" applyFill="1" applyBorder="1" applyAlignment="1" applyProtection="1">
      <alignment horizontal="center" vertical="center" wrapText="1"/>
      <protection locked="0"/>
    </xf>
    <xf numFmtId="49" fontId="1" fillId="0" borderId="0" xfId="743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743" applyNumberFormat="1" applyFont="1" applyFill="1" applyBorder="1" applyAlignment="1" applyProtection="1">
      <alignment horizontal="left" vertical="center" wrapText="1"/>
      <protection locked="0"/>
    </xf>
    <xf numFmtId="0" fontId="1" fillId="0" borderId="0" xfId="743" applyFont="1" applyFill="1" applyBorder="1" applyAlignment="1" applyProtection="1">
      <alignment horizontal="center" vertical="center" wrapText="1"/>
      <protection locked="0"/>
    </xf>
    <xf numFmtId="0" fontId="3" fillId="0" borderId="1" xfId="743" applyFont="1" applyFill="1" applyBorder="1" applyAlignment="1" applyProtection="1">
      <alignment horizontal="left" vertical="top" wrapText="1"/>
      <protection locked="0"/>
    </xf>
    <xf numFmtId="0" fontId="3" fillId="0" borderId="1" xfId="743" applyFont="1" applyFill="1" applyBorder="1" applyAlignment="1" applyProtection="1">
      <alignment horizontal="left" vertical="center" wrapText="1"/>
      <protection locked="0"/>
    </xf>
    <xf numFmtId="0" fontId="3" fillId="0" borderId="1" xfId="743" applyFont="1" applyFill="1" applyBorder="1" applyAlignment="1" applyProtection="1">
      <alignment horizontal="center" vertical="center" wrapText="1"/>
      <protection locked="0"/>
    </xf>
    <xf numFmtId="0" fontId="3" fillId="0" borderId="1" xfId="743" applyFont="1" applyFill="1" applyBorder="1" applyAlignment="1" applyProtection="1">
      <alignment horizontal="center" vertical="top" wrapText="1"/>
      <protection locked="0"/>
    </xf>
    <xf numFmtId="0" fontId="16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743" applyNumberFormat="1" applyFont="1" applyFill="1" applyBorder="1" applyAlignment="1" applyProtection="1">
      <alignment horizontal="center" vertical="center" wrapText="1"/>
      <protection locked="0"/>
    </xf>
    <xf numFmtId="49" fontId="16" fillId="0" borderId="1" xfId="743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743" applyFont="1" applyFill="1" applyBorder="1" applyAlignment="1" applyProtection="1">
      <alignment horizontal="center" vertical="center" wrapText="1"/>
      <protection locked="0"/>
    </xf>
    <xf numFmtId="0" fontId="16" fillId="7" borderId="1" xfId="627" applyFont="1" applyFill="1" applyBorder="1" applyAlignment="1">
      <alignment horizontal="center" vertical="center" wrapText="1"/>
    </xf>
    <xf numFmtId="0" fontId="16" fillId="0" borderId="1" xfId="627" applyFont="1" applyFill="1" applyBorder="1" applyAlignment="1">
      <alignment horizontal="center" vertical="center" wrapText="1"/>
    </xf>
    <xf numFmtId="0" fontId="16" fillId="7" borderId="1" xfId="0" applyFont="1" applyFill="1" applyBorder="1" applyAlignment="1">
      <alignment horizontal="center" vertical="center" wrapText="1"/>
    </xf>
    <xf numFmtId="0" fontId="16" fillId="0" borderId="1" xfId="1024" applyFont="1" applyFill="1" applyBorder="1" applyAlignment="1">
      <alignment horizontal="center" vertical="center" wrapText="1"/>
    </xf>
    <xf numFmtId="0" fontId="43" fillId="0" borderId="0" xfId="743" applyNumberFormat="1" applyFont="1" applyFill="1" applyAlignment="1" applyProtection="1">
      <alignment vertical="center" wrapText="1"/>
      <protection locked="0"/>
    </xf>
    <xf numFmtId="0" fontId="1" fillId="0" borderId="0" xfId="743" applyNumberFormat="1" applyFont="1" applyFill="1" applyAlignment="1" applyProtection="1">
      <alignment vertical="center" wrapText="1"/>
      <protection locked="0"/>
    </xf>
    <xf numFmtId="0" fontId="7" fillId="0" borderId="1" xfId="743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743" applyNumberFormat="1" applyFont="1" applyFill="1" applyBorder="1" applyAlignment="1" applyProtection="1">
      <alignment vertical="center" wrapText="1"/>
      <protection locked="0"/>
    </xf>
    <xf numFmtId="49" fontId="16" fillId="0" borderId="1" xfId="65" applyNumberFormat="1" applyFont="1" applyFill="1" applyBorder="1" applyAlignment="1" applyProtection="1">
      <alignment horizontal="center" vertical="center" wrapText="1"/>
      <protection locked="0"/>
    </xf>
    <xf numFmtId="49" fontId="16" fillId="7" borderId="1" xfId="65" applyNumberFormat="1" applyFont="1" applyFill="1" applyBorder="1" applyAlignment="1" applyProtection="1">
      <alignment horizontal="center" vertical="center" wrapText="1"/>
      <protection locked="0"/>
    </xf>
    <xf numFmtId="0" fontId="16" fillId="7" borderId="1" xfId="743" applyFont="1" applyFill="1" applyBorder="1" applyAlignment="1" applyProtection="1">
      <alignment horizontal="center" vertical="center" wrapText="1"/>
      <protection locked="0"/>
    </xf>
    <xf numFmtId="49" fontId="16" fillId="0" borderId="1" xfId="171" applyNumberFormat="1" applyFont="1" applyFill="1" applyBorder="1" applyAlignment="1" applyProtection="1">
      <alignment horizontal="center" vertical="center" wrapText="1"/>
      <protection locked="0"/>
    </xf>
    <xf numFmtId="49" fontId="16" fillId="0" borderId="13" xfId="65" applyNumberFormat="1" applyFont="1" applyFill="1" applyBorder="1" applyAlignment="1" applyProtection="1">
      <alignment horizontal="center" vertical="center" wrapText="1"/>
      <protection locked="0"/>
    </xf>
    <xf numFmtId="49" fontId="15" fillId="7" borderId="1" xfId="1023" applyNumberFormat="1" applyFont="1" applyFill="1" applyBorder="1" applyAlignment="1">
      <alignment horizontal="center" vertical="center" wrapText="1"/>
    </xf>
    <xf numFmtId="49" fontId="15" fillId="0" borderId="1" xfId="1023" applyNumberFormat="1" applyFont="1" applyFill="1" applyBorder="1" applyAlignment="1">
      <alignment horizontal="center" vertical="center" wrapText="1"/>
    </xf>
    <xf numFmtId="0" fontId="16" fillId="0" borderId="1" xfId="819" applyFont="1" applyFill="1" applyBorder="1" applyAlignment="1" applyProtection="1">
      <alignment horizontal="center" vertical="center" wrapText="1"/>
      <protection locked="0"/>
    </xf>
    <xf numFmtId="0" fontId="16" fillId="7" borderId="1" xfId="65" applyFont="1" applyFill="1" applyBorder="1" applyAlignment="1" applyProtection="1">
      <alignment horizontal="center" vertical="center" wrapText="1"/>
      <protection locked="0"/>
    </xf>
    <xf numFmtId="0" fontId="15" fillId="7" borderId="1" xfId="57" applyNumberFormat="1" applyFont="1" applyFill="1" applyBorder="1" applyAlignment="1">
      <alignment horizontal="center" vertical="center" wrapText="1"/>
    </xf>
    <xf numFmtId="0" fontId="16" fillId="7" borderId="1" xfId="743" applyNumberFormat="1" applyFont="1" applyFill="1" applyBorder="1" applyAlignment="1" applyProtection="1">
      <alignment horizontal="center" vertical="center" wrapText="1"/>
      <protection locked="0"/>
    </xf>
    <xf numFmtId="49" fontId="16" fillId="7" borderId="1" xfId="743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65" applyFont="1" applyFill="1" applyBorder="1" applyAlignment="1" applyProtection="1">
      <alignment horizontal="center" vertical="center" wrapText="1"/>
      <protection locked="0"/>
    </xf>
    <xf numFmtId="0" fontId="15" fillId="0" borderId="1" xfId="57" applyNumberFormat="1" applyFont="1" applyFill="1" applyBorder="1" applyAlignment="1">
      <alignment horizontal="center" vertical="center" wrapText="1"/>
    </xf>
    <xf numFmtId="0" fontId="16" fillId="0" borderId="1" xfId="171" applyFont="1" applyFill="1" applyBorder="1" applyAlignment="1" applyProtection="1">
      <alignment horizontal="center" vertical="center" wrapText="1"/>
      <protection locked="0"/>
    </xf>
    <xf numFmtId="0" fontId="15" fillId="0" borderId="1" xfId="347" applyNumberFormat="1" applyFont="1" applyFill="1" applyBorder="1" applyAlignment="1">
      <alignment horizontal="center" vertical="center" wrapText="1"/>
    </xf>
    <xf numFmtId="0" fontId="16" fillId="0" borderId="1" xfId="819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1021" applyNumberFormat="1" applyFont="1" applyFill="1" applyBorder="1" applyAlignment="1">
      <alignment horizontal="center" vertical="center" wrapText="1"/>
    </xf>
    <xf numFmtId="49" fontId="16" fillId="0" borderId="1" xfId="819" applyNumberFormat="1" applyFont="1" applyFill="1" applyBorder="1" applyAlignment="1" applyProtection="1">
      <alignment horizontal="center" vertical="center" wrapText="1"/>
      <protection locked="0"/>
    </xf>
    <xf numFmtId="0" fontId="44" fillId="7" borderId="1" xfId="743" applyNumberFormat="1" applyFont="1" applyFill="1" applyBorder="1" applyAlignment="1" applyProtection="1">
      <alignment horizontal="center" vertical="center" wrapText="1"/>
      <protection locked="0"/>
    </xf>
    <xf numFmtId="0" fontId="44" fillId="0" borderId="1" xfId="1022" applyNumberFormat="1" applyFont="1" applyFill="1" applyBorder="1" applyAlignment="1">
      <alignment horizontal="center" vertical="center" wrapText="1"/>
    </xf>
    <xf numFmtId="0" fontId="44" fillId="0" borderId="1" xfId="1025" applyNumberFormat="1" applyFont="1" applyFill="1" applyBorder="1" applyAlignment="1">
      <alignment horizontal="center" vertical="center" wrapText="1"/>
    </xf>
    <xf numFmtId="0" fontId="16" fillId="0" borderId="9" xfId="743" applyNumberFormat="1" applyFont="1" applyFill="1" applyBorder="1" applyAlignment="1" applyProtection="1">
      <alignment horizontal="center" vertical="center" wrapText="1"/>
      <protection locked="0"/>
    </xf>
    <xf numFmtId="189" fontId="15" fillId="8" borderId="1" xfId="627" applyNumberFormat="1" applyFont="1" applyFill="1" applyBorder="1" applyAlignment="1">
      <alignment horizontal="center" vertical="center" wrapText="1"/>
    </xf>
    <xf numFmtId="0" fontId="18" fillId="8" borderId="1" xfId="627" applyFont="1" applyFill="1" applyBorder="1" applyAlignment="1">
      <alignment horizontal="center" vertical="center" wrapText="1"/>
    </xf>
    <xf numFmtId="0" fontId="15" fillId="8" borderId="1" xfId="627" applyNumberFormat="1" applyFont="1" applyFill="1" applyBorder="1" applyAlignment="1">
      <alignment horizontal="center" vertical="center" wrapText="1"/>
    </xf>
    <xf numFmtId="0" fontId="16" fillId="8" borderId="1" xfId="627" applyFont="1" applyFill="1" applyBorder="1" applyAlignment="1">
      <alignment horizontal="center" vertical="center" wrapText="1"/>
    </xf>
    <xf numFmtId="0" fontId="16" fillId="0" borderId="1" xfId="65" applyFont="1" applyFill="1" applyBorder="1" applyAlignment="1" applyProtection="1">
      <alignment horizontal="center" vertical="center" wrapText="1" shrinkToFit="1"/>
      <protection locked="0"/>
    </xf>
    <xf numFmtId="0" fontId="45" fillId="5" borderId="3" xfId="627" applyNumberFormat="1" applyFont="1" applyFill="1" applyBorder="1" applyAlignment="1">
      <alignment horizontal="center" vertical="center"/>
    </xf>
    <xf numFmtId="183" fontId="45" fillId="5" borderId="3" xfId="627" applyNumberFormat="1" applyFont="1" applyFill="1" applyBorder="1" applyAlignment="1">
      <alignment horizontal="center" vertical="center"/>
    </xf>
    <xf numFmtId="183" fontId="46" fillId="5" borderId="3" xfId="627" applyNumberFormat="1" applyFont="1" applyFill="1" applyBorder="1" applyAlignment="1">
      <alignment horizontal="center" vertical="center"/>
    </xf>
    <xf numFmtId="183" fontId="45" fillId="5" borderId="1" xfId="627" applyNumberFormat="1" applyFont="1" applyFill="1" applyBorder="1" applyAlignment="1">
      <alignment horizontal="center" vertical="center"/>
    </xf>
    <xf numFmtId="49" fontId="15" fillId="0" borderId="1" xfId="1026" applyNumberFormat="1" applyFont="1" applyFill="1" applyBorder="1" applyAlignment="1">
      <alignment horizontal="center" vertical="center" wrapText="1"/>
    </xf>
    <xf numFmtId="0" fontId="45" fillId="0" borderId="1" xfId="627" applyNumberFormat="1" applyFont="1" applyFill="1" applyBorder="1" applyAlignment="1">
      <alignment horizontal="center" vertical="center"/>
    </xf>
    <xf numFmtId="0" fontId="47" fillId="0" borderId="1" xfId="627" applyFont="1" applyFill="1" applyBorder="1" applyAlignment="1">
      <alignment horizontal="center" vertical="center"/>
    </xf>
    <xf numFmtId="0" fontId="45" fillId="0" borderId="1" xfId="627" applyFont="1" applyFill="1" applyBorder="1" applyAlignment="1">
      <alignment horizontal="center" vertical="center"/>
    </xf>
    <xf numFmtId="0" fontId="45" fillId="9" borderId="1" xfId="627" applyFont="1" applyFill="1" applyBorder="1" applyAlignment="1">
      <alignment horizontal="center" vertical="center"/>
    </xf>
    <xf numFmtId="189" fontId="15" fillId="0" borderId="1" xfId="627" applyNumberFormat="1" applyFont="1" applyFill="1" applyBorder="1" applyAlignment="1">
      <alignment horizontal="center" vertical="center" wrapText="1"/>
    </xf>
    <xf numFmtId="0" fontId="18" fillId="0" borderId="1" xfId="627" applyFont="1" applyFill="1" applyBorder="1" applyAlignment="1">
      <alignment horizontal="center" vertical="center" wrapText="1"/>
    </xf>
    <xf numFmtId="0" fontId="16" fillId="8" borderId="1" xfId="627" applyNumberFormat="1" applyFont="1" applyFill="1" applyBorder="1" applyAlignment="1">
      <alignment horizontal="center" vertical="center" wrapText="1"/>
    </xf>
    <xf numFmtId="0" fontId="16" fillId="0" borderId="1" xfId="627" applyNumberFormat="1" applyFont="1" applyFill="1" applyBorder="1" applyAlignment="1">
      <alignment horizontal="center" vertical="center" wrapText="1"/>
    </xf>
    <xf numFmtId="0" fontId="15" fillId="0" borderId="1" xfId="627" applyNumberFormat="1" applyFont="1" applyFill="1" applyBorder="1" applyAlignment="1">
      <alignment horizontal="center" vertical="center" wrapText="1"/>
    </xf>
    <xf numFmtId="49" fontId="16" fillId="8" borderId="1" xfId="65" applyNumberFormat="1" applyFont="1" applyFill="1" applyBorder="1" applyAlignment="1" applyProtection="1">
      <alignment horizontal="center" vertical="center" wrapText="1"/>
      <protection locked="0"/>
    </xf>
    <xf numFmtId="0" fontId="46" fillId="0" borderId="1" xfId="627" applyNumberFormat="1" applyFont="1" applyFill="1" applyBorder="1" applyAlignment="1">
      <alignment horizontal="center" vertical="center"/>
    </xf>
    <xf numFmtId="0" fontId="45" fillId="0" borderId="1" xfId="629" applyFont="1" applyFill="1" applyBorder="1" applyAlignment="1">
      <alignment horizontal="center" vertical="center" wrapText="1"/>
    </xf>
    <xf numFmtId="0" fontId="48" fillId="0" borderId="1" xfId="743" applyNumberFormat="1" applyFont="1" applyFill="1" applyBorder="1" applyAlignment="1" applyProtection="1">
      <alignment horizontal="center" vertical="center" wrapText="1"/>
      <protection locked="0"/>
    </xf>
    <xf numFmtId="43" fontId="49" fillId="0" borderId="1" xfId="743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743" applyNumberFormat="1" applyFont="1" applyFill="1" applyBorder="1" applyAlignment="1" applyProtection="1">
      <alignment horizontal="center" vertical="center" wrapText="1"/>
      <protection locked="0"/>
    </xf>
    <xf numFmtId="0" fontId="45" fillId="0" borderId="0" xfId="629" applyFont="1" applyFill="1" applyBorder="1" applyAlignment="1">
      <alignment horizontal="center" vertical="center" wrapText="1"/>
    </xf>
    <xf numFmtId="0" fontId="3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" fillId="5" borderId="0" xfId="177" applyNumberFormat="1" applyFont="1" applyFill="1" applyBorder="1" applyAlignment="1" applyProtection="1">
      <alignment horizontal="center" vertical="center" wrapText="1"/>
      <protection locked="0"/>
    </xf>
    <xf numFmtId="0" fontId="16" fillId="5" borderId="0" xfId="177" applyNumberFormat="1" applyFont="1" applyFill="1" applyBorder="1" applyAlignment="1" applyProtection="1">
      <alignment horizontal="center" vertical="center" wrapText="1"/>
      <protection locked="0"/>
    </xf>
    <xf numFmtId="0" fontId="50" fillId="5" borderId="0" xfId="177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177" applyNumberFormat="1" applyFont="1" applyFill="1" applyBorder="1" applyAlignment="1" applyProtection="1">
      <alignment horizontal="left" vertical="center" wrapText="1"/>
      <protection locked="0"/>
    </xf>
    <xf numFmtId="185" fontId="1" fillId="0" borderId="0" xfId="177" applyNumberFormat="1" applyFont="1" applyFill="1" applyBorder="1" applyAlignment="1" applyProtection="1">
      <alignment horizontal="center" vertical="center" wrapText="1"/>
      <protection locked="0"/>
    </xf>
    <xf numFmtId="190" fontId="1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177" applyNumberFormat="1" applyFont="1" applyFill="1" applyBorder="1" applyAlignment="1" applyProtection="1">
      <alignment horizontal="right" vertical="center" wrapText="1"/>
      <protection locked="0"/>
    </xf>
    <xf numFmtId="0" fontId="51" fillId="0" borderId="1" xfId="177" applyFont="1" applyFill="1" applyBorder="1" applyAlignment="1" applyProtection="1">
      <alignment horizontal="left" vertical="center"/>
      <protection locked="0"/>
    </xf>
    <xf numFmtId="0" fontId="14" fillId="0" borderId="1" xfId="177" applyFont="1" applyFill="1" applyBorder="1" applyAlignment="1" applyProtection="1">
      <alignment horizontal="left" vertical="center" wrapText="1"/>
      <protection locked="0"/>
    </xf>
    <xf numFmtId="0" fontId="52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53" fillId="0" borderId="1" xfId="177" applyFont="1" applyFill="1" applyBorder="1" applyAlignment="1" applyProtection="1">
      <alignment horizontal="left" vertical="center"/>
      <protection locked="0"/>
    </xf>
    <xf numFmtId="0" fontId="53" fillId="0" borderId="1" xfId="177" applyFont="1" applyFill="1" applyBorder="1" applyAlignment="1" applyProtection="1">
      <alignment horizontal="left" vertical="center" wrapText="1"/>
      <protection locked="0"/>
    </xf>
    <xf numFmtId="0" fontId="54" fillId="0" borderId="1" xfId="177" applyFont="1" applyFill="1" applyBorder="1" applyAlignment="1" applyProtection="1">
      <alignment horizontal="left" vertical="center" wrapText="1"/>
      <protection locked="0"/>
    </xf>
    <xf numFmtId="0" fontId="53" fillId="0" borderId="1" xfId="177" applyFont="1" applyFill="1" applyBorder="1" applyAlignment="1" applyProtection="1">
      <alignment horizontal="center" vertical="center" wrapText="1"/>
      <protection locked="0"/>
    </xf>
    <xf numFmtId="0" fontId="53" fillId="0" borderId="1" xfId="177" applyFont="1" applyFill="1" applyBorder="1" applyAlignment="1" applyProtection="1">
      <alignment horizontal="center" vertical="top" wrapText="1"/>
      <protection locked="0"/>
    </xf>
    <xf numFmtId="0" fontId="13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177" applyNumberFormat="1" applyFont="1" applyFill="1" applyBorder="1" applyAlignment="1" applyProtection="1">
      <alignment horizontal="center" vertical="center" wrapText="1"/>
      <protection locked="0"/>
    </xf>
    <xf numFmtId="49" fontId="13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55" fillId="0" borderId="2" xfId="177" applyNumberFormat="1" applyFont="1" applyFill="1" applyBorder="1" applyAlignment="1" applyProtection="1">
      <alignment horizontal="center" vertical="center" wrapText="1"/>
      <protection locked="0"/>
    </xf>
    <xf numFmtId="0" fontId="13" fillId="0" borderId="2" xfId="177" applyNumberFormat="1" applyFont="1" applyFill="1" applyBorder="1" applyAlignment="1" applyProtection="1">
      <alignment horizontal="center" vertical="center" wrapText="1"/>
      <protection locked="0"/>
    </xf>
    <xf numFmtId="0" fontId="55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13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177" applyFont="1" applyFill="1" applyBorder="1" applyAlignment="1" applyProtection="1">
      <alignment horizontal="center" vertical="center" wrapText="1"/>
      <protection locked="0"/>
    </xf>
    <xf numFmtId="0" fontId="15" fillId="4" borderId="1" xfId="0" applyNumberFormat="1" applyFont="1" applyFill="1" applyBorder="1" applyAlignment="1">
      <alignment horizontal="center" vertical="center" wrapText="1"/>
    </xf>
    <xf numFmtId="49" fontId="15" fillId="0" borderId="1" xfId="0" applyNumberFormat="1" applyFont="1" applyFill="1" applyBorder="1" applyAlignment="1">
      <alignment horizontal="center" vertical="center" wrapText="1"/>
    </xf>
    <xf numFmtId="0" fontId="15" fillId="0" borderId="1" xfId="504" applyNumberFormat="1" applyFont="1" applyFill="1" applyBorder="1" applyAlignment="1" applyProtection="1">
      <alignment horizontal="center" vertical="center" wrapText="1"/>
      <protection locked="0"/>
    </xf>
    <xf numFmtId="180" fontId="15" fillId="0" borderId="1" xfId="0" applyNumberFormat="1" applyFont="1" applyFill="1" applyBorder="1" applyAlignment="1">
      <alignment horizontal="center" vertical="center" wrapText="1"/>
    </xf>
    <xf numFmtId="182" fontId="15" fillId="0" borderId="1" xfId="0" applyNumberFormat="1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 wrapText="1"/>
    </xf>
    <xf numFmtId="0" fontId="15" fillId="0" borderId="1" xfId="503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0" fontId="16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NumberFormat="1" applyFont="1" applyFill="1" applyBorder="1" applyAlignment="1">
      <alignment horizontal="center" vertical="center" wrapText="1"/>
    </xf>
    <xf numFmtId="189" fontId="15" fillId="0" borderId="1" xfId="0" applyNumberFormat="1" applyFont="1" applyFill="1" applyBorder="1" applyAlignment="1">
      <alignment horizontal="center" vertical="center" wrapText="1"/>
    </xf>
    <xf numFmtId="179" fontId="15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0" applyNumberFormat="1" applyFont="1" applyFill="1" applyBorder="1" applyAlignment="1">
      <alignment horizontal="center" vertical="center" wrapText="1"/>
    </xf>
    <xf numFmtId="0" fontId="34" fillId="0" borderId="1" xfId="6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0" fontId="0" fillId="0" borderId="1" xfId="0" applyFill="1" applyBorder="1" applyAlignment="1">
      <alignment horizontal="left" vertical="center" wrapText="1"/>
    </xf>
    <xf numFmtId="0" fontId="56" fillId="0" borderId="1" xfId="6" applyFill="1" applyBorder="1" applyAlignment="1">
      <alignment horizontal="center" vertical="center" wrapText="1"/>
    </xf>
    <xf numFmtId="0" fontId="15" fillId="0" borderId="1" xfId="504" applyFont="1" applyFill="1" applyBorder="1" applyAlignment="1" applyProtection="1">
      <alignment horizontal="center" vertical="center" wrapText="1"/>
      <protection locked="0"/>
    </xf>
    <xf numFmtId="0" fontId="16" fillId="0" borderId="1" xfId="504" applyFont="1" applyFill="1" applyBorder="1" applyAlignment="1" applyProtection="1">
      <alignment horizontal="center" vertical="center" wrapText="1"/>
      <protection locked="0"/>
    </xf>
    <xf numFmtId="0" fontId="0" fillId="0" borderId="1" xfId="0" applyBorder="1">
      <alignment vertical="center"/>
    </xf>
    <xf numFmtId="0" fontId="15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15" fillId="5" borderId="1" xfId="177" applyFont="1" applyFill="1" applyBorder="1" applyAlignment="1" applyProtection="1">
      <alignment horizontal="center" vertical="center" wrapText="1"/>
      <protection locked="0"/>
    </xf>
    <xf numFmtId="0" fontId="15" fillId="5" borderId="1" xfId="177" applyNumberFormat="1" applyFont="1" applyFill="1" applyBorder="1" applyAlignment="1" applyProtection="1">
      <alignment horizontal="center" vertical="center" wrapText="1"/>
      <protection locked="0"/>
    </xf>
    <xf numFmtId="0" fontId="15" fillId="5" borderId="1" xfId="0" applyNumberFormat="1" applyFont="1" applyFill="1" applyBorder="1" applyAlignment="1">
      <alignment horizontal="center" vertical="center" wrapText="1"/>
    </xf>
    <xf numFmtId="0" fontId="14" fillId="5" borderId="1" xfId="0" applyFont="1" applyFill="1" applyBorder="1" applyAlignment="1">
      <alignment horizontal="center" vertical="center" wrapText="1"/>
    </xf>
    <xf numFmtId="0" fontId="3" fillId="0" borderId="1" xfId="638" applyFont="1" applyFill="1" applyBorder="1" applyAlignment="1">
      <alignment horizontal="center" vertical="center"/>
    </xf>
    <xf numFmtId="0" fontId="3" fillId="4" borderId="1" xfId="638" applyNumberFormat="1" applyFont="1" applyFill="1" applyBorder="1" applyAlignment="1">
      <alignment horizontal="center" vertical="center"/>
    </xf>
    <xf numFmtId="0" fontId="16" fillId="0" borderId="1" xfId="727" applyNumberFormat="1" applyFont="1" applyFill="1" applyBorder="1" applyAlignment="1">
      <alignment horizontal="center" vertical="center" wrapText="1"/>
    </xf>
    <xf numFmtId="0" fontId="14" fillId="0" borderId="1" xfId="177" applyFont="1" applyFill="1" applyBorder="1" applyAlignment="1" applyProtection="1">
      <alignment vertical="center" wrapText="1"/>
      <protection locked="0"/>
    </xf>
    <xf numFmtId="0" fontId="15" fillId="5" borderId="3" xfId="0" applyNumberFormat="1" applyFont="1" applyFill="1" applyBorder="1" applyAlignment="1">
      <alignment horizontal="center" vertical="center" wrapText="1"/>
    </xf>
    <xf numFmtId="0" fontId="14" fillId="5" borderId="1" xfId="0" applyNumberFormat="1" applyFont="1" applyFill="1" applyBorder="1" applyAlignment="1">
      <alignment horizontal="center" vertical="center" wrapText="1"/>
    </xf>
    <xf numFmtId="0" fontId="16" fillId="5" borderId="1" xfId="0" applyNumberFormat="1" applyFont="1" applyFill="1" applyBorder="1" applyAlignment="1">
      <alignment horizontal="center" vertical="center" wrapText="1"/>
    </xf>
    <xf numFmtId="0" fontId="15" fillId="5" borderId="3" xfId="504" applyNumberFormat="1" applyFont="1" applyFill="1" applyBorder="1" applyAlignment="1" applyProtection="1">
      <alignment horizontal="center" vertical="center" wrapText="1"/>
      <protection locked="0"/>
    </xf>
    <xf numFmtId="0" fontId="14" fillId="5" borderId="3" xfId="0" applyNumberFormat="1" applyFont="1" applyFill="1" applyBorder="1" applyAlignment="1">
      <alignment horizontal="center" vertical="center" wrapText="1"/>
    </xf>
    <xf numFmtId="0" fontId="14" fillId="5" borderId="3" xfId="504" applyNumberFormat="1" applyFont="1" applyFill="1" applyBorder="1" applyAlignment="1" applyProtection="1">
      <alignment horizontal="center" vertical="center" wrapText="1"/>
      <protection locked="0"/>
    </xf>
    <xf numFmtId="0" fontId="57" fillId="0" borderId="1" xfId="0" applyFont="1" applyFill="1" applyBorder="1" applyAlignment="1">
      <alignment horizontal="center" vertical="center" wrapText="1"/>
    </xf>
    <xf numFmtId="49" fontId="14" fillId="0" borderId="1" xfId="0" applyNumberFormat="1" applyFont="1" applyFill="1" applyBorder="1" applyAlignment="1">
      <alignment horizontal="center" vertical="center" wrapText="1"/>
    </xf>
    <xf numFmtId="0" fontId="14" fillId="0" borderId="1" xfId="684" applyFont="1" applyFill="1" applyBorder="1" applyAlignment="1">
      <alignment horizontal="center" vertical="center"/>
    </xf>
    <xf numFmtId="0" fontId="3" fillId="0" borderId="1" xfId="684" applyFont="1" applyFill="1" applyBorder="1" applyAlignment="1">
      <alignment horizontal="center" vertical="center"/>
    </xf>
    <xf numFmtId="0" fontId="58" fillId="0" borderId="1" xfId="0" applyFont="1" applyFill="1" applyBorder="1" applyAlignment="1">
      <alignment horizontal="center" vertical="center" wrapText="1"/>
    </xf>
    <xf numFmtId="0" fontId="34" fillId="0" borderId="1" xfId="6" applyNumberFormat="1" applyFont="1" applyFill="1" applyBorder="1" applyAlignment="1">
      <alignment horizontal="center" vertical="center" wrapText="1"/>
    </xf>
    <xf numFmtId="49" fontId="13" fillId="0" borderId="2" xfId="177" applyNumberFormat="1" applyFont="1" applyFill="1" applyBorder="1" applyAlignment="1" applyProtection="1">
      <alignment horizontal="center" vertical="center" wrapText="1"/>
      <protection locked="0"/>
    </xf>
    <xf numFmtId="0" fontId="59" fillId="0" borderId="2" xfId="177" applyNumberFormat="1" applyFont="1" applyFill="1" applyBorder="1" applyAlignment="1" applyProtection="1">
      <alignment horizontal="center" vertical="center" wrapText="1"/>
      <protection locked="0"/>
    </xf>
    <xf numFmtId="49" fontId="59" fillId="0" borderId="2" xfId="177" applyNumberFormat="1" applyFont="1" applyFill="1" applyBorder="1" applyAlignment="1" applyProtection="1">
      <alignment horizontal="center" vertical="center" wrapText="1"/>
      <protection locked="0"/>
    </xf>
    <xf numFmtId="49" fontId="59" fillId="0" borderId="1" xfId="65" applyNumberFormat="1" applyFont="1" applyFill="1" applyBorder="1" applyAlignment="1" applyProtection="1">
      <alignment horizontal="center" vertical="center" wrapText="1"/>
      <protection locked="0"/>
    </xf>
    <xf numFmtId="49" fontId="13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59" fillId="0" borderId="3" xfId="177" applyNumberFormat="1" applyFont="1" applyFill="1" applyBorder="1" applyAlignment="1" applyProtection="1">
      <alignment horizontal="center" vertical="center" wrapText="1"/>
      <protection locked="0"/>
    </xf>
    <xf numFmtId="49" fontId="59" fillId="0" borderId="3" xfId="177" applyNumberFormat="1" applyFont="1" applyFill="1" applyBorder="1" applyAlignment="1" applyProtection="1">
      <alignment horizontal="center" vertical="center" wrapText="1"/>
      <protection locked="0"/>
    </xf>
    <xf numFmtId="183" fontId="60" fillId="0" borderId="1" xfId="0" applyNumberFormat="1" applyFont="1" applyFill="1" applyBorder="1" applyAlignment="1">
      <alignment horizontal="center" vertical="center" wrapText="1"/>
    </xf>
    <xf numFmtId="0" fontId="14" fillId="0" borderId="1" xfId="504" applyFont="1" applyFill="1" applyBorder="1" applyAlignment="1" applyProtection="1">
      <alignment horizontal="center" vertical="center" wrapText="1"/>
      <protection locked="0"/>
    </xf>
    <xf numFmtId="49" fontId="15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0" applyFont="1" applyFill="1" applyBorder="1" applyAlignment="1">
      <alignment horizontal="center" vertical="center"/>
    </xf>
    <xf numFmtId="0" fontId="5" fillId="0" borderId="1" xfId="503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503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1020" applyFont="1" applyFill="1" applyBorder="1" applyAlignment="1" applyProtection="1">
      <alignment horizontal="center" vertical="center" wrapText="1"/>
      <protection locked="0"/>
    </xf>
    <xf numFmtId="0" fontId="3" fillId="0" borderId="1" xfId="503" applyNumberFormat="1" applyFont="1" applyFill="1" applyBorder="1" applyAlignment="1" applyProtection="1">
      <alignment horizontal="center" vertical="center" wrapText="1"/>
      <protection locked="0"/>
    </xf>
    <xf numFmtId="179" fontId="3" fillId="0" borderId="1" xfId="504" applyNumberFormat="1" applyFont="1" applyFill="1" applyBorder="1" applyAlignment="1" applyProtection="1">
      <alignment horizontal="center" vertical="center" wrapText="1"/>
      <protection locked="0"/>
    </xf>
    <xf numFmtId="49" fontId="3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102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177" applyFont="1" applyFill="1" applyBorder="1" applyAlignment="1" applyProtection="1">
      <alignment horizontal="center" vertical="center" wrapText="1"/>
      <protection locked="0"/>
    </xf>
    <xf numFmtId="0" fontId="15" fillId="0" borderId="1" xfId="0" applyFont="1" applyFill="1" applyBorder="1" applyAlignment="1">
      <alignment horizontal="center" vertical="center"/>
    </xf>
    <xf numFmtId="0" fontId="15" fillId="5" borderId="1" xfId="0" applyFont="1" applyFill="1" applyBorder="1" applyAlignment="1">
      <alignment horizontal="center" vertical="center"/>
    </xf>
    <xf numFmtId="0" fontId="14" fillId="5" borderId="1" xfId="504" applyFont="1" applyFill="1" applyBorder="1" applyAlignment="1" applyProtection="1">
      <alignment horizontal="center" vertical="center" wrapText="1"/>
      <protection locked="0"/>
    </xf>
    <xf numFmtId="49" fontId="15" fillId="5" borderId="1" xfId="504" applyNumberFormat="1" applyFont="1" applyFill="1" applyBorder="1" applyAlignment="1" applyProtection="1">
      <alignment horizontal="center" vertical="center" wrapText="1"/>
      <protection locked="0"/>
    </xf>
    <xf numFmtId="0" fontId="15" fillId="5" borderId="3" xfId="177" applyFont="1" applyFill="1" applyBorder="1" applyAlignment="1" applyProtection="1">
      <alignment horizontal="center" vertical="center" wrapText="1"/>
      <protection locked="0"/>
    </xf>
    <xf numFmtId="0" fontId="15" fillId="5" borderId="3" xfId="504" applyFont="1" applyFill="1" applyBorder="1" applyAlignment="1" applyProtection="1">
      <alignment horizontal="center" vertical="center" wrapText="1"/>
      <protection locked="0"/>
    </xf>
    <xf numFmtId="0" fontId="15" fillId="5" borderId="3" xfId="177" applyNumberFormat="1" applyFont="1" applyFill="1" applyBorder="1" applyAlignment="1" applyProtection="1">
      <alignment horizontal="center" vertical="center" wrapText="1"/>
      <protection locked="0"/>
    </xf>
    <xf numFmtId="49" fontId="15" fillId="5" borderId="3" xfId="504" applyNumberFormat="1" applyFont="1" applyFill="1" applyBorder="1" applyAlignment="1" applyProtection="1">
      <alignment horizontal="center" vertical="center" wrapText="1"/>
      <protection locked="0"/>
    </xf>
    <xf numFmtId="0" fontId="14" fillId="5" borderId="3" xfId="177" applyFont="1" applyFill="1" applyBorder="1" applyAlignment="1" applyProtection="1">
      <alignment horizontal="center" vertical="center" wrapText="1"/>
      <protection locked="0"/>
    </xf>
    <xf numFmtId="0" fontId="3" fillId="5" borderId="3" xfId="504" applyFont="1" applyFill="1" applyBorder="1" applyAlignment="1" applyProtection="1">
      <alignment horizontal="center" vertical="center" wrapText="1"/>
      <protection locked="0"/>
    </xf>
    <xf numFmtId="0" fontId="16" fillId="5" borderId="3" xfId="177" applyNumberFormat="1" applyFont="1" applyFill="1" applyBorder="1" applyAlignment="1" applyProtection="1">
      <alignment horizontal="center" vertical="center" wrapText="1"/>
      <protection locked="0"/>
    </xf>
    <xf numFmtId="49" fontId="16" fillId="5" borderId="3" xfId="504" applyNumberFormat="1" applyFont="1" applyFill="1" applyBorder="1" applyAlignment="1" applyProtection="1">
      <alignment horizontal="center" vertical="center" wrapText="1"/>
      <protection locked="0"/>
    </xf>
    <xf numFmtId="49" fontId="14" fillId="5" borderId="1" xfId="50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287" applyNumberFormat="1" applyFont="1" applyFill="1" applyBorder="1" applyAlignment="1" applyProtection="1">
      <alignment horizontal="center" vertical="center" wrapText="1"/>
      <protection locked="0"/>
    </xf>
    <xf numFmtId="49" fontId="13" fillId="0" borderId="1" xfId="65" applyNumberFormat="1" applyFont="1" applyFill="1" applyBorder="1" applyAlignment="1" applyProtection="1">
      <alignment horizontal="center" vertical="center" wrapText="1"/>
      <protection locked="0"/>
    </xf>
    <xf numFmtId="185" fontId="13" fillId="0" borderId="1" xfId="177" applyNumberFormat="1" applyFont="1" applyFill="1" applyBorder="1" applyAlignment="1" applyProtection="1">
      <alignment horizontal="center" vertical="center" wrapText="1"/>
      <protection locked="0"/>
    </xf>
    <xf numFmtId="177" fontId="13" fillId="0" borderId="2" xfId="177" applyNumberFormat="1" applyFont="1" applyFill="1" applyBorder="1" applyAlignment="1" applyProtection="1">
      <alignment horizontal="center" vertical="center" wrapText="1"/>
      <protection locked="0"/>
    </xf>
    <xf numFmtId="185" fontId="13" fillId="0" borderId="2" xfId="177" applyNumberFormat="1" applyFont="1" applyFill="1" applyBorder="1" applyAlignment="1" applyProtection="1">
      <alignment horizontal="center" vertical="center" wrapText="1"/>
      <protection locked="0"/>
    </xf>
    <xf numFmtId="177" fontId="13" fillId="0" borderId="3" xfId="177" applyNumberFormat="1" applyFont="1" applyFill="1" applyBorder="1" applyAlignment="1" applyProtection="1">
      <alignment horizontal="center" vertical="center" wrapText="1"/>
      <protection locked="0"/>
    </xf>
    <xf numFmtId="185" fontId="13" fillId="0" borderId="3" xfId="177" applyNumberFormat="1" applyFont="1" applyFill="1" applyBorder="1" applyAlignment="1" applyProtection="1">
      <alignment horizontal="center" vertical="center" wrapText="1"/>
      <protection locked="0"/>
    </xf>
    <xf numFmtId="177" fontId="15" fillId="0" borderId="1" xfId="504" applyNumberFormat="1" applyFont="1" applyFill="1" applyBorder="1" applyAlignment="1" applyProtection="1">
      <alignment horizontal="center" vertical="center" wrapText="1"/>
      <protection locked="0"/>
    </xf>
    <xf numFmtId="185" fontId="14" fillId="0" borderId="1" xfId="0" applyNumberFormat="1" applyFont="1" applyFill="1" applyBorder="1" applyAlignment="1">
      <alignment horizontal="center" vertical="center" wrapText="1"/>
    </xf>
    <xf numFmtId="0" fontId="16" fillId="0" borderId="1" xfId="177" applyFont="1" applyFill="1" applyBorder="1" applyAlignment="1" applyProtection="1">
      <alignment horizontal="center" vertical="center" wrapText="1"/>
      <protection locked="0"/>
    </xf>
    <xf numFmtId="0" fontId="51" fillId="0" borderId="1" xfId="177" applyNumberFormat="1" applyFont="1" applyFill="1" applyBorder="1" applyAlignment="1" applyProtection="1">
      <alignment horizontal="center" vertical="center" wrapText="1"/>
      <protection locked="0"/>
    </xf>
    <xf numFmtId="49" fontId="3" fillId="0" borderId="1" xfId="102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727" applyFont="1" applyFill="1" applyBorder="1" applyAlignment="1">
      <alignment horizontal="center" vertical="center" wrapText="1"/>
    </xf>
    <xf numFmtId="49" fontId="3" fillId="0" borderId="1" xfId="65" applyNumberFormat="1" applyFont="1" applyFill="1" applyBorder="1" applyAlignment="1" applyProtection="1">
      <alignment horizontal="center" vertical="center" wrapText="1"/>
      <protection locked="0"/>
    </xf>
    <xf numFmtId="176" fontId="15" fillId="0" borderId="1" xfId="177" applyNumberFormat="1" applyFont="1" applyFill="1" applyBorder="1" applyAlignment="1" applyProtection="1">
      <alignment horizontal="center" vertical="center" wrapText="1"/>
      <protection locked="0"/>
    </xf>
    <xf numFmtId="176" fontId="16" fillId="0" borderId="1" xfId="177" applyNumberFormat="1" applyFont="1" applyFill="1" applyBorder="1" applyAlignment="1" applyProtection="1">
      <alignment horizontal="center" vertical="center" wrapText="1"/>
      <protection locked="0"/>
    </xf>
    <xf numFmtId="185" fontId="14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15" fillId="5" borderId="1" xfId="504" applyNumberFormat="1" applyFont="1" applyFill="1" applyBorder="1" applyAlignment="1" applyProtection="1">
      <alignment horizontal="center" vertical="center" wrapText="1"/>
      <protection locked="0"/>
    </xf>
    <xf numFmtId="179" fontId="15" fillId="5" borderId="1" xfId="504" applyNumberFormat="1" applyFont="1" applyFill="1" applyBorder="1" applyAlignment="1" applyProtection="1">
      <alignment horizontal="center" vertical="center" wrapText="1"/>
      <protection locked="0"/>
    </xf>
    <xf numFmtId="177" fontId="15" fillId="5" borderId="1" xfId="504" applyNumberFormat="1" applyFont="1" applyFill="1" applyBorder="1" applyAlignment="1" applyProtection="1">
      <alignment horizontal="center" vertical="center" wrapText="1"/>
      <protection locked="0"/>
    </xf>
    <xf numFmtId="0" fontId="14" fillId="5" borderId="1" xfId="504" applyNumberFormat="1" applyFont="1" applyFill="1" applyBorder="1" applyAlignment="1" applyProtection="1">
      <alignment horizontal="center" vertical="center" wrapText="1"/>
      <protection locked="0"/>
    </xf>
    <xf numFmtId="185" fontId="14" fillId="0" borderId="1" xfId="684" applyNumberFormat="1" applyFont="1" applyFill="1" applyBorder="1" applyAlignment="1">
      <alignment horizontal="center" vertical="center"/>
    </xf>
    <xf numFmtId="185" fontId="15" fillId="5" borderId="3" xfId="0" applyNumberFormat="1" applyFont="1" applyFill="1" applyBorder="1" applyAlignment="1">
      <alignment horizontal="center" vertical="center" wrapText="1"/>
    </xf>
    <xf numFmtId="177" fontId="15" fillId="5" borderId="3" xfId="504" applyNumberFormat="1" applyFont="1" applyFill="1" applyBorder="1" applyAlignment="1" applyProtection="1">
      <alignment horizontal="center" vertical="center" wrapText="1"/>
      <protection locked="0"/>
    </xf>
    <xf numFmtId="0" fontId="14" fillId="5" borderId="3" xfId="177" applyNumberFormat="1" applyFont="1" applyFill="1" applyBorder="1" applyAlignment="1" applyProtection="1">
      <alignment horizontal="center" vertical="center" wrapText="1"/>
      <protection locked="0"/>
    </xf>
    <xf numFmtId="179" fontId="16" fillId="5" borderId="3" xfId="504" applyNumberFormat="1" applyFont="1" applyFill="1" applyBorder="1" applyAlignment="1" applyProtection="1">
      <alignment horizontal="center" vertical="center" wrapText="1"/>
      <protection locked="0"/>
    </xf>
    <xf numFmtId="49" fontId="16" fillId="5" borderId="1" xfId="504" applyNumberFormat="1" applyFont="1" applyFill="1" applyBorder="1" applyAlignment="1" applyProtection="1">
      <alignment horizontal="center" vertical="center" wrapText="1"/>
      <protection locked="0"/>
    </xf>
    <xf numFmtId="179" fontId="16" fillId="5" borderId="3" xfId="171" applyNumberFormat="1" applyFont="1" applyFill="1" applyBorder="1" applyAlignment="1" applyProtection="1">
      <alignment horizontal="center" vertical="center" wrapText="1"/>
      <protection locked="0"/>
    </xf>
    <xf numFmtId="0" fontId="1" fillId="0" borderId="2" xfId="177" applyNumberFormat="1" applyFont="1" applyFill="1" applyBorder="1" applyAlignment="1" applyProtection="1">
      <alignment horizontal="right" vertical="center" wrapText="1"/>
      <protection locked="0"/>
    </xf>
    <xf numFmtId="0" fontId="52" fillId="0" borderId="8" xfId="177" applyNumberFormat="1" applyFont="1" applyFill="1" applyBorder="1" applyAlignment="1" applyProtection="1">
      <alignment horizontal="center" vertical="center" wrapText="1"/>
      <protection locked="0"/>
    </xf>
    <xf numFmtId="0" fontId="52" fillId="0" borderId="5" xfId="177" applyNumberFormat="1" applyFont="1" applyFill="1" applyBorder="1" applyAlignment="1" applyProtection="1">
      <alignment horizontal="center" vertical="center" wrapText="1"/>
      <protection locked="0"/>
    </xf>
    <xf numFmtId="0" fontId="52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52" fillId="0" borderId="9" xfId="177" applyNumberFormat="1" applyFont="1" applyFill="1" applyBorder="1" applyAlignment="1" applyProtection="1">
      <alignment horizontal="center" vertical="center" wrapText="1"/>
      <protection locked="0"/>
    </xf>
    <xf numFmtId="0" fontId="13" fillId="0" borderId="4" xfId="177" applyNumberFormat="1" applyFont="1" applyFill="1" applyBorder="1" applyAlignment="1" applyProtection="1">
      <alignment horizontal="center" vertical="center" wrapText="1"/>
      <protection locked="0"/>
    </xf>
    <xf numFmtId="178" fontId="17" fillId="0" borderId="1" xfId="222" applyNumberFormat="1" applyFont="1" applyFill="1" applyBorder="1" applyAlignment="1">
      <alignment horizontal="center" vertical="center" wrapText="1"/>
    </xf>
    <xf numFmtId="177" fontId="17" fillId="0" borderId="11" xfId="222" applyNumberFormat="1" applyFont="1" applyFill="1" applyBorder="1" applyAlignment="1">
      <alignment horizontal="center" vertical="center" wrapText="1"/>
    </xf>
    <xf numFmtId="177" fontId="17" fillId="0" borderId="1" xfId="222" applyNumberFormat="1" applyFont="1" applyFill="1" applyBorder="1" applyAlignment="1">
      <alignment horizontal="center" vertical="center" wrapText="1"/>
    </xf>
    <xf numFmtId="177" fontId="17" fillId="0" borderId="8" xfId="222" applyNumberFormat="1" applyFont="1" applyFill="1" applyBorder="1" applyAlignment="1">
      <alignment horizontal="center" vertical="center" wrapText="1"/>
    </xf>
    <xf numFmtId="176" fontId="17" fillId="0" borderId="1" xfId="222" applyNumberFormat="1" applyFont="1" applyFill="1" applyBorder="1" applyAlignment="1">
      <alignment horizontal="center" vertical="center" wrapText="1"/>
    </xf>
    <xf numFmtId="10" fontId="17" fillId="0" borderId="1" xfId="222" applyNumberFormat="1" applyFont="1" applyFill="1" applyBorder="1" applyAlignment="1">
      <alignment horizontal="center" vertical="center" wrapText="1"/>
    </xf>
    <xf numFmtId="0" fontId="13" fillId="0" borderId="14" xfId="177" applyNumberFormat="1" applyFont="1" applyFill="1" applyBorder="1" applyAlignment="1" applyProtection="1">
      <alignment horizontal="center" vertical="center" wrapText="1"/>
      <protection locked="0"/>
    </xf>
    <xf numFmtId="0" fontId="14" fillId="0" borderId="8" xfId="504" applyNumberFormat="1" applyFont="1" applyFill="1" applyBorder="1" applyAlignment="1" applyProtection="1">
      <alignment horizontal="center" vertical="center" wrapText="1"/>
      <protection locked="0"/>
    </xf>
    <xf numFmtId="180" fontId="14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14" fillId="0" borderId="11" xfId="504" applyNumberFormat="1" applyFont="1" applyFill="1" applyBorder="1" applyAlignment="1" applyProtection="1">
      <alignment horizontal="center" vertical="center" wrapText="1"/>
      <protection locked="0"/>
    </xf>
    <xf numFmtId="177" fontId="16" fillId="0" borderId="1" xfId="65" applyNumberFormat="1" applyFont="1" applyFill="1" applyBorder="1" applyAlignment="1" applyProtection="1">
      <alignment horizontal="center" vertical="center" wrapText="1"/>
      <protection locked="0"/>
    </xf>
    <xf numFmtId="176" fontId="16" fillId="0" borderId="1" xfId="65" applyNumberFormat="1" applyFont="1" applyFill="1" applyBorder="1" applyAlignment="1" applyProtection="1">
      <alignment horizontal="center" vertical="center" wrapText="1"/>
      <protection locked="0"/>
    </xf>
    <xf numFmtId="10" fontId="16" fillId="0" borderId="1" xfId="65" applyNumberFormat="1" applyFont="1" applyFill="1" applyBorder="1" applyAlignment="1" applyProtection="1">
      <alignment horizontal="center" vertical="center" wrapText="1"/>
      <protection locked="0"/>
    </xf>
    <xf numFmtId="176" fontId="3" fillId="0" borderId="1" xfId="65" applyNumberFormat="1" applyFont="1" applyFill="1" applyBorder="1" applyAlignment="1" applyProtection="1">
      <alignment horizontal="center" vertical="center" wrapText="1"/>
      <protection locked="0"/>
    </xf>
    <xf numFmtId="10" fontId="3" fillId="0" borderId="1" xfId="65" applyNumberFormat="1" applyFont="1" applyFill="1" applyBorder="1" applyAlignment="1" applyProtection="1">
      <alignment horizontal="center" vertical="center" wrapText="1"/>
      <protection locked="0"/>
    </xf>
    <xf numFmtId="180" fontId="60" fillId="0" borderId="1" xfId="0" applyNumberFormat="1" applyFont="1" applyFill="1" applyBorder="1" applyAlignment="1">
      <alignment horizontal="center" vertical="center" wrapText="1"/>
    </xf>
    <xf numFmtId="0" fontId="51" fillId="0" borderId="1" xfId="504" applyFont="1" applyFill="1" applyBorder="1" applyAlignment="1" applyProtection="1">
      <alignment horizontal="center" vertical="center" wrapText="1"/>
      <protection locked="0"/>
    </xf>
    <xf numFmtId="10" fontId="51" fillId="0" borderId="1" xfId="504" applyNumberFormat="1" applyFont="1" applyFill="1" applyBorder="1" applyAlignment="1" applyProtection="1">
      <alignment horizontal="center" vertical="center" wrapText="1"/>
      <protection locked="0"/>
    </xf>
    <xf numFmtId="176" fontId="3" fillId="0" borderId="1" xfId="504" applyNumberFormat="1" applyFont="1" applyFill="1" applyBorder="1" applyAlignment="1" applyProtection="1">
      <alignment horizontal="center" vertical="center" wrapText="1"/>
      <protection locked="0"/>
    </xf>
    <xf numFmtId="10" fontId="3" fillId="0" borderId="1" xfId="504" applyNumberFormat="1" applyFont="1" applyFill="1" applyBorder="1" applyAlignment="1" applyProtection="1">
      <alignment horizontal="center" vertical="center" wrapText="1"/>
      <protection locked="0"/>
    </xf>
    <xf numFmtId="176" fontId="9" fillId="0" borderId="1" xfId="504" applyNumberFormat="1" applyFont="1" applyFill="1" applyBorder="1" applyAlignment="1" applyProtection="1">
      <alignment horizontal="center" vertical="center" wrapText="1"/>
      <protection locked="0"/>
    </xf>
    <xf numFmtId="10" fontId="9" fillId="0" borderId="1" xfId="504" applyNumberFormat="1" applyFont="1" applyFill="1" applyBorder="1" applyAlignment="1" applyProtection="1">
      <alignment horizontal="center" vertical="center" wrapText="1"/>
      <protection locked="0"/>
    </xf>
    <xf numFmtId="179" fontId="15" fillId="5" borderId="3" xfId="504" applyNumberFormat="1" applyFont="1" applyFill="1" applyBorder="1" applyAlignment="1" applyProtection="1">
      <alignment horizontal="center" vertical="center" wrapText="1"/>
      <protection locked="0"/>
    </xf>
    <xf numFmtId="49" fontId="50" fillId="5" borderId="1" xfId="504" applyNumberFormat="1" applyFont="1" applyFill="1" applyBorder="1" applyAlignment="1" applyProtection="1">
      <alignment horizontal="center" vertical="center" wrapText="1"/>
      <protection locked="0"/>
    </xf>
    <xf numFmtId="180" fontId="3" fillId="0" borderId="1" xfId="504" applyNumberFormat="1" applyFont="1" applyFill="1" applyBorder="1" applyAlignment="1" applyProtection="1">
      <alignment horizontal="center" vertical="center" wrapText="1"/>
      <protection locked="0"/>
    </xf>
    <xf numFmtId="177" fontId="3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13" fillId="0" borderId="11" xfId="177" applyNumberFormat="1" applyFont="1" applyFill="1" applyBorder="1" applyAlignment="1" applyProtection="1">
      <alignment horizontal="center" vertical="center" wrapText="1"/>
      <protection locked="0"/>
    </xf>
    <xf numFmtId="0" fontId="30" fillId="4" borderId="1" xfId="0" applyNumberFormat="1" applyFont="1" applyFill="1" applyBorder="1" applyAlignment="1">
      <alignment horizontal="center" vertical="center" wrapText="1"/>
    </xf>
    <xf numFmtId="0" fontId="61" fillId="0" borderId="1" xfId="0" applyNumberFormat="1" applyFont="1" applyFill="1" applyBorder="1" applyAlignment="1">
      <alignment horizontal="center" vertical="center" wrapText="1"/>
    </xf>
    <xf numFmtId="0" fontId="13" fillId="0" borderId="11" xfId="177" applyFont="1" applyFill="1" applyBorder="1" applyAlignment="1" applyProtection="1">
      <alignment horizontal="center" vertical="center" wrapText="1"/>
      <protection locked="0"/>
    </xf>
    <xf numFmtId="179" fontId="17" fillId="0" borderId="11" xfId="222" applyNumberFormat="1" applyFont="1" applyFill="1" applyBorder="1" applyAlignment="1">
      <alignment horizontal="center" vertical="center" wrapText="1"/>
    </xf>
    <xf numFmtId="176" fontId="17" fillId="0" borderId="8" xfId="222" applyNumberFormat="1" applyFont="1" applyFill="1" applyBorder="1" applyAlignment="1">
      <alignment horizontal="center" vertical="center" wrapText="1"/>
    </xf>
    <xf numFmtId="0" fontId="18" fillId="0" borderId="1" xfId="177" applyFont="1" applyFill="1" applyBorder="1" applyAlignment="1" applyProtection="1">
      <alignment horizontal="center" vertical="center" wrapText="1"/>
      <protection locked="0"/>
    </xf>
    <xf numFmtId="0" fontId="59" fillId="0" borderId="11" xfId="65" applyFont="1" applyFill="1" applyBorder="1" applyAlignment="1" applyProtection="1">
      <alignment horizontal="center" vertical="center" wrapText="1" shrinkToFit="1"/>
      <protection locked="0"/>
    </xf>
    <xf numFmtId="0" fontId="59" fillId="0" borderId="11" xfId="65" applyNumberFormat="1" applyFont="1" applyFill="1" applyBorder="1" applyAlignment="1" applyProtection="1">
      <alignment horizontal="center" vertical="center" wrapText="1" shrinkToFit="1"/>
      <protection locked="0"/>
    </xf>
    <xf numFmtId="178" fontId="14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15" fillId="0" borderId="11" xfId="177" applyNumberFormat="1" applyFont="1" applyFill="1" applyBorder="1" applyAlignment="1" applyProtection="1">
      <alignment horizontal="center" vertical="center" wrapText="1"/>
      <protection locked="0"/>
    </xf>
    <xf numFmtId="176" fontId="14" fillId="0" borderId="1" xfId="504" applyNumberFormat="1" applyFont="1" applyFill="1" applyBorder="1" applyAlignment="1" applyProtection="1">
      <alignment horizontal="center" vertical="center" wrapText="1"/>
      <protection locked="0"/>
    </xf>
    <xf numFmtId="176" fontId="15" fillId="0" borderId="1" xfId="504" applyNumberFormat="1" applyFont="1" applyFill="1" applyBorder="1" applyAlignment="1" applyProtection="1">
      <alignment horizontal="center" vertical="center" wrapText="1"/>
      <protection locked="0"/>
    </xf>
    <xf numFmtId="178" fontId="15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638" applyFont="1" applyFill="1" applyBorder="1" applyAlignment="1">
      <alignment horizontal="center" vertical="center" wrapText="1"/>
    </xf>
    <xf numFmtId="179" fontId="3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2" fillId="0" borderId="8" xfId="177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638" applyFont="1" applyFill="1" applyBorder="1" applyAlignment="1">
      <alignment horizontal="center" vertical="center" wrapText="1"/>
    </xf>
    <xf numFmtId="179" fontId="9" fillId="0" borderId="1" xfId="65" applyNumberFormat="1" applyFont="1" applyFill="1" applyBorder="1" applyAlignment="1" applyProtection="1">
      <alignment horizontal="center" vertical="center" wrapText="1"/>
      <protection locked="0"/>
    </xf>
    <xf numFmtId="176" fontId="14" fillId="0" borderId="1" xfId="177" applyNumberFormat="1" applyFont="1" applyFill="1" applyBorder="1" applyAlignment="1" applyProtection="1">
      <alignment horizontal="center" vertical="center" wrapText="1"/>
      <protection locked="0"/>
    </xf>
    <xf numFmtId="178" fontId="14" fillId="0" borderId="1" xfId="177" applyNumberFormat="1" applyFont="1" applyFill="1" applyBorder="1" applyAlignment="1" applyProtection="1">
      <alignment horizontal="center" vertical="center" wrapText="1"/>
      <protection locked="0"/>
    </xf>
    <xf numFmtId="178" fontId="15" fillId="0" borderId="1" xfId="177" applyNumberFormat="1" applyFont="1" applyFill="1" applyBorder="1" applyAlignment="1" applyProtection="1">
      <alignment horizontal="center" vertical="center" wrapText="1"/>
      <protection locked="0"/>
    </xf>
    <xf numFmtId="176" fontId="14" fillId="0" borderId="1" xfId="0" applyNumberFormat="1" applyFont="1" applyFill="1" applyBorder="1" applyAlignment="1">
      <alignment horizontal="center" vertical="center" wrapText="1"/>
    </xf>
    <xf numFmtId="178" fontId="14" fillId="0" borderId="1" xfId="0" applyNumberFormat="1" applyFont="1" applyFill="1" applyBorder="1" applyAlignment="1">
      <alignment horizontal="center" vertical="center" wrapText="1"/>
    </xf>
    <xf numFmtId="176" fontId="15" fillId="5" borderId="1" xfId="504" applyNumberFormat="1" applyFont="1" applyFill="1" applyBorder="1" applyAlignment="1" applyProtection="1">
      <alignment horizontal="center" vertical="center" wrapText="1"/>
      <protection locked="0"/>
    </xf>
    <xf numFmtId="178" fontId="15" fillId="5" borderId="1" xfId="504" applyNumberFormat="1" applyFont="1" applyFill="1" applyBorder="1" applyAlignment="1" applyProtection="1">
      <alignment horizontal="center" vertical="center" wrapText="1"/>
      <protection locked="0"/>
    </xf>
    <xf numFmtId="177" fontId="16" fillId="5" borderId="1" xfId="504" applyNumberFormat="1" applyFont="1" applyFill="1" applyBorder="1" applyAlignment="1" applyProtection="1">
      <alignment horizontal="center" vertical="center" wrapText="1"/>
      <protection locked="0"/>
    </xf>
    <xf numFmtId="177" fontId="50" fillId="5" borderId="1" xfId="504" applyNumberFormat="1" applyFont="1" applyFill="1" applyBorder="1" applyAlignment="1" applyProtection="1">
      <alignment horizontal="center" vertical="center" wrapText="1"/>
      <protection locked="0"/>
    </xf>
    <xf numFmtId="179" fontId="62" fillId="5" borderId="1" xfId="504" applyNumberFormat="1" applyFont="1" applyFill="1" applyBorder="1" applyAlignment="1" applyProtection="1">
      <alignment horizontal="center" vertical="center" wrapText="1"/>
      <protection locked="0"/>
    </xf>
    <xf numFmtId="0" fontId="62" fillId="5" borderId="1" xfId="177" applyNumberFormat="1" applyFont="1" applyFill="1" applyBorder="1" applyAlignment="1" applyProtection="1">
      <alignment horizontal="center" vertical="center" wrapText="1"/>
      <protection locked="0"/>
    </xf>
    <xf numFmtId="180" fontId="15" fillId="0" borderId="1" xfId="504" applyNumberFormat="1" applyFont="1" applyFill="1" applyBorder="1" applyAlignment="1" applyProtection="1">
      <alignment horizontal="center" vertical="center" wrapText="1"/>
      <protection locked="0"/>
    </xf>
    <xf numFmtId="179" fontId="15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0" applyNumberFormat="1" applyFont="1" applyFill="1" applyBorder="1" applyAlignment="1">
      <alignment horizontal="center" vertical="center" wrapText="1"/>
    </xf>
    <xf numFmtId="190" fontId="1" fillId="0" borderId="1" xfId="177" applyNumberFormat="1" applyFont="1" applyFill="1" applyBorder="1" applyAlignment="1" applyProtection="1">
      <alignment horizontal="center" vertical="center" wrapText="1"/>
      <protection locked="0"/>
    </xf>
    <xf numFmtId="190" fontId="9" fillId="0" borderId="1" xfId="177" applyNumberFormat="1" applyFont="1" applyFill="1" applyBorder="1" applyAlignment="1" applyProtection="1">
      <alignment horizontal="center" vertical="center" wrapText="1"/>
      <protection locked="0"/>
    </xf>
    <xf numFmtId="190" fontId="3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15" fillId="0" borderId="8" xfId="0" applyNumberFormat="1" applyFont="1" applyFill="1" applyBorder="1" applyAlignment="1">
      <alignment horizontal="center" vertical="center" wrapText="1"/>
    </xf>
    <xf numFmtId="191" fontId="3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14" fillId="0" borderId="8" xfId="0" applyFont="1" applyFill="1" applyBorder="1" applyAlignment="1">
      <alignment horizontal="center" vertical="center" wrapText="1"/>
    </xf>
    <xf numFmtId="190" fontId="3" fillId="4" borderId="1" xfId="177" applyNumberFormat="1" applyFont="1" applyFill="1" applyBorder="1" applyAlignment="1" applyProtection="1">
      <alignment horizontal="center" vertical="center" wrapText="1"/>
      <protection locked="0"/>
    </xf>
    <xf numFmtId="0" fontId="59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59" fillId="0" borderId="8" xfId="177" applyNumberFormat="1" applyFont="1" applyFill="1" applyBorder="1" applyAlignment="1" applyProtection="1">
      <alignment horizontal="center" vertical="center" wrapText="1"/>
      <protection locked="0"/>
    </xf>
    <xf numFmtId="0" fontId="56" fillId="0" borderId="1" xfId="6" applyNumberFormat="1" applyFill="1" applyBorder="1" applyAlignment="1" applyProtection="1">
      <alignment horizontal="center" vertical="center" wrapText="1"/>
      <protection locked="0"/>
    </xf>
    <xf numFmtId="0" fontId="15" fillId="5" borderId="1" xfId="504" applyFont="1" applyFill="1" applyBorder="1" applyAlignment="1" applyProtection="1">
      <alignment horizontal="center" vertical="center" wrapText="1"/>
      <protection locked="0"/>
    </xf>
    <xf numFmtId="0" fontId="5" fillId="5" borderId="1" xfId="177" applyNumberFormat="1" applyFont="1" applyFill="1" applyBorder="1" applyAlignment="1" applyProtection="1">
      <alignment horizontal="center" vertical="center" wrapText="1"/>
      <protection locked="0"/>
    </xf>
    <xf numFmtId="0" fontId="5" fillId="5" borderId="1" xfId="504" applyNumberFormat="1" applyFont="1" applyFill="1" applyBorder="1" applyAlignment="1" applyProtection="1">
      <alignment horizontal="center" vertical="center" wrapText="1"/>
      <protection locked="0"/>
    </xf>
    <xf numFmtId="0" fontId="5" fillId="5" borderId="1" xfId="504" applyFont="1" applyFill="1" applyBorder="1" applyAlignment="1" applyProtection="1">
      <alignment horizontal="center" vertical="center" wrapText="1"/>
      <protection locked="0"/>
    </xf>
    <xf numFmtId="0" fontId="3" fillId="0" borderId="1" xfId="504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0" fontId="15" fillId="0" borderId="1" xfId="0" applyFont="1" applyBorder="1" applyAlignment="1" applyProtection="1">
      <alignment horizontal="center" vertical="center"/>
      <protection locked="0"/>
    </xf>
    <xf numFmtId="0" fontId="15" fillId="0" borderId="1" xfId="171" applyNumberFormat="1" applyFont="1" applyFill="1" applyBorder="1" applyAlignment="1" applyProtection="1">
      <alignment horizontal="center" vertical="center" wrapText="1"/>
      <protection locked="0"/>
    </xf>
    <xf numFmtId="0" fontId="34" fillId="0" borderId="1" xfId="6" applyNumberFormat="1" applyFont="1" applyFill="1" applyBorder="1" applyAlignment="1" applyProtection="1">
      <alignment horizontal="center" vertical="center" wrapText="1"/>
      <protection locked="0"/>
    </xf>
    <xf numFmtId="180" fontId="16" fillId="0" borderId="1" xfId="504" applyNumberFormat="1" applyFont="1" applyFill="1" applyBorder="1" applyAlignment="1" applyProtection="1">
      <alignment horizontal="center" vertical="center" wrapText="1"/>
      <protection locked="0"/>
    </xf>
    <xf numFmtId="182" fontId="16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287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65" applyFont="1" applyFill="1" applyBorder="1" applyAlignment="1" applyProtection="1">
      <alignment horizontal="center" vertical="center" wrapText="1"/>
      <protection locked="0"/>
    </xf>
    <xf numFmtId="0" fontId="16" fillId="5" borderId="1" xfId="0" applyFont="1" applyFill="1" applyBorder="1" applyAlignment="1">
      <alignment horizontal="center" vertical="center" wrapText="1"/>
    </xf>
    <xf numFmtId="180" fontId="15" fillId="5" borderId="1" xfId="0" applyNumberFormat="1" applyFont="1" applyFill="1" applyBorder="1" applyAlignment="1">
      <alignment horizontal="center" vertical="center" wrapText="1"/>
    </xf>
    <xf numFmtId="0" fontId="15" fillId="5" borderId="1" xfId="0" applyFont="1" applyFill="1" applyBorder="1" applyAlignment="1">
      <alignment horizontal="center" vertical="center" wrapText="1"/>
    </xf>
    <xf numFmtId="0" fontId="14" fillId="0" borderId="1" xfId="222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2" fillId="0" borderId="0" xfId="177" applyNumberFormat="1" applyFont="1" applyFill="1" applyBorder="1" applyAlignment="1" applyProtection="1">
      <alignment horizontal="left" vertical="center" wrapText="1"/>
      <protection locked="0"/>
    </xf>
    <xf numFmtId="0" fontId="5" fillId="5" borderId="1" xfId="177" applyFont="1" applyFill="1" applyBorder="1" applyAlignment="1" applyProtection="1">
      <alignment horizontal="center" vertical="center" wrapText="1"/>
      <protection locked="0"/>
    </xf>
    <xf numFmtId="49" fontId="5" fillId="5" borderId="1" xfId="504" applyNumberFormat="1" applyFont="1" applyFill="1" applyBorder="1" applyAlignment="1" applyProtection="1">
      <alignment horizontal="center" vertical="center" wrapText="1"/>
      <protection locked="0"/>
    </xf>
    <xf numFmtId="49" fontId="15" fillId="0" borderId="1" xfId="171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287" applyNumberFormat="1" applyFont="1" applyFill="1" applyBorder="1" applyAlignment="1" applyProtection="1">
      <alignment horizontal="center" vertical="center" wrapText="1"/>
      <protection locked="0"/>
    </xf>
    <xf numFmtId="183" fontId="25" fillId="0" borderId="1" xfId="0" applyNumberFormat="1" applyFont="1" applyFill="1" applyBorder="1" applyAlignment="1">
      <alignment horizontal="center" vertical="center" wrapText="1"/>
    </xf>
    <xf numFmtId="49" fontId="15" fillId="0" borderId="1" xfId="177" applyNumberFormat="1" applyFont="1" applyFill="1" applyBorder="1" applyAlignment="1" applyProtection="1">
      <alignment horizontal="center" vertical="center" wrapText="1"/>
      <protection locked="0"/>
    </xf>
    <xf numFmtId="49" fontId="16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479" applyFont="1" applyFill="1" applyBorder="1" applyAlignment="1" applyProtection="1">
      <alignment horizontal="center" vertical="center" wrapText="1"/>
      <protection locked="0"/>
    </xf>
    <xf numFmtId="0" fontId="2" fillId="0" borderId="0" xfId="177" applyFont="1" applyFill="1" applyBorder="1" applyAlignment="1" applyProtection="1">
      <alignment horizontal="center" vertical="center" wrapText="1"/>
      <protection locked="0"/>
    </xf>
    <xf numFmtId="49" fontId="2" fillId="0" borderId="0" xfId="177" applyNumberFormat="1" applyFont="1" applyFill="1" applyBorder="1" applyAlignment="1" applyProtection="1">
      <alignment horizontal="center" vertical="center" wrapText="1"/>
      <protection locked="0"/>
    </xf>
    <xf numFmtId="181" fontId="15" fillId="0" borderId="1" xfId="177" applyNumberFormat="1" applyFont="1" applyFill="1" applyBorder="1" applyAlignment="1" applyProtection="1">
      <alignment horizontal="center" vertical="center" wrapText="1"/>
      <protection locked="0"/>
    </xf>
    <xf numFmtId="176" fontId="15" fillId="5" borderId="1" xfId="177" applyNumberFormat="1" applyFont="1" applyFill="1" applyBorder="1" applyAlignment="1" applyProtection="1">
      <alignment horizontal="center" vertical="center" wrapText="1"/>
      <protection locked="0"/>
    </xf>
    <xf numFmtId="176" fontId="5" fillId="5" borderId="1" xfId="177" applyNumberFormat="1" applyFont="1" applyFill="1" applyBorder="1" applyAlignment="1" applyProtection="1">
      <alignment horizontal="center" vertical="center" wrapText="1"/>
      <protection locked="0"/>
    </xf>
    <xf numFmtId="176" fontId="16" fillId="0" borderId="1" xfId="727" applyNumberFormat="1" applyFont="1" applyFill="1" applyBorder="1" applyAlignment="1">
      <alignment horizontal="center" vertical="center" wrapText="1"/>
    </xf>
    <xf numFmtId="176" fontId="3" fillId="0" borderId="1" xfId="177" applyNumberFormat="1" applyFont="1" applyFill="1" applyBorder="1" applyAlignment="1" applyProtection="1">
      <alignment horizontal="center" vertical="center" wrapText="1"/>
      <protection locked="0"/>
    </xf>
    <xf numFmtId="177" fontId="15" fillId="0" borderId="1" xfId="479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479" applyNumberFormat="1" applyFont="1" applyFill="1" applyBorder="1" applyAlignment="1" applyProtection="1">
      <alignment horizontal="center" vertical="center" wrapText="1"/>
      <protection locked="0"/>
    </xf>
    <xf numFmtId="49" fontId="16" fillId="0" borderId="1" xfId="287" applyNumberFormat="1" applyFont="1" applyFill="1" applyBorder="1" applyAlignment="1" applyProtection="1">
      <alignment horizontal="center" vertical="center" wrapText="1"/>
      <protection locked="0"/>
    </xf>
    <xf numFmtId="176" fontId="16" fillId="0" borderId="1" xfId="287" applyNumberFormat="1" applyFont="1" applyFill="1" applyBorder="1" applyAlignment="1" applyProtection="1">
      <alignment horizontal="center" vertical="center" wrapText="1"/>
      <protection locked="0"/>
    </xf>
    <xf numFmtId="0" fontId="14" fillId="4" borderId="1" xfId="0" applyFont="1" applyFill="1" applyBorder="1" applyAlignment="1">
      <alignment horizontal="center" vertical="center" wrapText="1"/>
    </xf>
    <xf numFmtId="176" fontId="16" fillId="0" borderId="1" xfId="504" applyNumberFormat="1" applyFont="1" applyFill="1" applyBorder="1" applyAlignment="1" applyProtection="1">
      <alignment horizontal="center" vertical="center" wrapText="1"/>
      <protection locked="0"/>
    </xf>
    <xf numFmtId="49" fontId="15" fillId="4" borderId="1" xfId="504" applyNumberFormat="1" applyFont="1" applyFill="1" applyBorder="1" applyAlignment="1" applyProtection="1">
      <alignment horizontal="center" vertical="center" wrapText="1"/>
      <protection locked="0"/>
    </xf>
    <xf numFmtId="176" fontId="15" fillId="0" borderId="1" xfId="287" applyNumberFormat="1" applyFont="1" applyFill="1" applyBorder="1" applyAlignment="1" applyProtection="1">
      <alignment horizontal="center" vertical="center" wrapText="1"/>
      <protection locked="0"/>
    </xf>
    <xf numFmtId="176" fontId="16" fillId="5" borderId="1" xfId="0" applyNumberFormat="1" applyFont="1" applyFill="1" applyBorder="1" applyAlignment="1">
      <alignment horizontal="center" vertical="center" wrapText="1"/>
    </xf>
    <xf numFmtId="185" fontId="2" fillId="0" borderId="0" xfId="177" applyNumberFormat="1" applyFont="1" applyFill="1" applyBorder="1" applyAlignment="1" applyProtection="1">
      <alignment horizontal="center" vertical="center" wrapText="1"/>
      <protection locked="0"/>
    </xf>
    <xf numFmtId="181" fontId="15" fillId="5" borderId="1" xfId="177" applyNumberFormat="1" applyFont="1" applyFill="1" applyBorder="1" applyAlignment="1" applyProtection="1">
      <alignment horizontal="center" vertical="center" wrapText="1"/>
      <protection locked="0"/>
    </xf>
    <xf numFmtId="177" fontId="16" fillId="5" borderId="1" xfId="65" applyNumberFormat="1" applyFont="1" applyFill="1" applyBorder="1" applyAlignment="1" applyProtection="1">
      <alignment horizontal="center" vertical="center" wrapText="1"/>
      <protection locked="0"/>
    </xf>
    <xf numFmtId="176" fontId="16" fillId="5" borderId="1" xfId="65" applyNumberFormat="1" applyFont="1" applyFill="1" applyBorder="1" applyAlignment="1" applyProtection="1">
      <alignment horizontal="center" vertical="center" wrapText="1"/>
      <protection locked="0"/>
    </xf>
    <xf numFmtId="10" fontId="16" fillId="5" borderId="1" xfId="65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78" applyFont="1" applyFill="1" applyBorder="1" applyAlignment="1">
      <alignment horizontal="center" vertical="center" wrapText="1"/>
    </xf>
    <xf numFmtId="0" fontId="2" fillId="5" borderId="1" xfId="177" applyNumberFormat="1" applyFont="1" applyFill="1" applyBorder="1" applyAlignment="1" applyProtection="1">
      <alignment horizontal="center" vertical="center" wrapText="1"/>
      <protection locked="0"/>
    </xf>
    <xf numFmtId="0" fontId="51" fillId="5" borderId="1" xfId="177" applyNumberFormat="1" applyFont="1" applyFill="1" applyBorder="1" applyAlignment="1" applyProtection="1">
      <alignment horizontal="center" vertical="center" wrapText="1"/>
      <protection locked="0"/>
    </xf>
    <xf numFmtId="180" fontId="15" fillId="0" borderId="1" xfId="177" applyNumberFormat="1" applyFont="1" applyFill="1" applyBorder="1" applyAlignment="1" applyProtection="1">
      <alignment horizontal="center" vertical="center" wrapText="1"/>
      <protection locked="0"/>
    </xf>
    <xf numFmtId="178" fontId="14" fillId="5" borderId="1" xfId="0" applyNumberFormat="1" applyFont="1" applyFill="1" applyBorder="1" applyAlignment="1">
      <alignment horizontal="center" vertical="center" wrapText="1"/>
    </xf>
    <xf numFmtId="178" fontId="16" fillId="0" borderId="1" xfId="0" applyNumberFormat="1" applyFont="1" applyFill="1" applyBorder="1" applyAlignment="1">
      <alignment horizontal="center" vertical="center" wrapText="1"/>
    </xf>
    <xf numFmtId="180" fontId="15" fillId="0" borderId="8" xfId="504" applyNumberFormat="1" applyFont="1" applyFill="1" applyBorder="1" applyAlignment="1" applyProtection="1">
      <alignment horizontal="center" vertical="center" wrapText="1"/>
      <protection locked="0"/>
    </xf>
    <xf numFmtId="180" fontId="15" fillId="5" borderId="1" xfId="504" applyNumberFormat="1" applyFont="1" applyFill="1" applyBorder="1" applyAlignment="1" applyProtection="1">
      <alignment horizontal="center" vertical="center" wrapText="1"/>
      <protection locked="0"/>
    </xf>
    <xf numFmtId="180" fontId="15" fillId="5" borderId="8" xfId="504" applyNumberFormat="1" applyFont="1" applyFill="1" applyBorder="1" applyAlignment="1" applyProtection="1">
      <alignment horizontal="center" vertical="center" wrapText="1"/>
      <protection locked="0"/>
    </xf>
    <xf numFmtId="190" fontId="3" fillId="0" borderId="0" xfId="177" applyNumberFormat="1" applyFont="1" applyFill="1" applyBorder="1" applyAlignment="1" applyProtection="1">
      <alignment horizontal="center" vertical="center" wrapText="1"/>
      <protection locked="0"/>
    </xf>
    <xf numFmtId="190" fontId="2" fillId="0" borderId="1" xfId="177" applyNumberFormat="1" applyFont="1" applyFill="1" applyBorder="1" applyAlignment="1" applyProtection="1">
      <alignment horizontal="center" vertical="center" wrapText="1"/>
      <protection locked="0"/>
    </xf>
    <xf numFmtId="192" fontId="2" fillId="0" borderId="1" xfId="17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177" applyNumberFormat="1" applyFont="1" applyFill="1" applyBorder="1" applyAlignment="1" applyProtection="1">
      <alignment horizontal="center" vertical="center" wrapText="1"/>
      <protection locked="0"/>
    </xf>
    <xf numFmtId="0" fontId="3" fillId="0" borderId="13" xfId="177" applyNumberFormat="1" applyFont="1" applyFill="1" applyBorder="1" applyAlignment="1" applyProtection="1">
      <alignment horizontal="center" vertical="center" wrapText="1"/>
      <protection locked="0"/>
    </xf>
    <xf numFmtId="0" fontId="3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51" fillId="0" borderId="8" xfId="177" applyNumberFormat="1" applyFont="1" applyFill="1" applyBorder="1" applyAlignment="1" applyProtection="1">
      <alignment horizontal="center" vertical="center" wrapText="1"/>
      <protection locked="0"/>
    </xf>
    <xf numFmtId="0" fontId="63" fillId="0" borderId="0" xfId="78" applyFont="1" applyFill="1" applyBorder="1" applyAlignment="1">
      <alignment vertical="center"/>
    </xf>
    <xf numFmtId="0" fontId="63" fillId="0" borderId="0" xfId="78" applyFont="1" applyBorder="1" applyAlignment="1">
      <alignment vertical="center"/>
    </xf>
    <xf numFmtId="0" fontId="18" fillId="0" borderId="0" xfId="78" applyFont="1" applyFill="1" applyBorder="1" applyAlignment="1">
      <alignment vertical="center"/>
    </xf>
    <xf numFmtId="0" fontId="18" fillId="0" borderId="0" xfId="78" applyFont="1" applyBorder="1" applyAlignment="1">
      <alignment vertical="center"/>
    </xf>
    <xf numFmtId="0" fontId="21" fillId="0" borderId="1" xfId="78" applyFont="1" applyFill="1" applyBorder="1" applyAlignment="1">
      <alignment horizontal="left" vertical="center"/>
    </xf>
    <xf numFmtId="0" fontId="64" fillId="0" borderId="1" xfId="78" applyFont="1" applyFill="1" applyBorder="1" applyAlignment="1">
      <alignment horizontal="center" vertical="center"/>
    </xf>
    <xf numFmtId="0" fontId="64" fillId="0" borderId="1" xfId="78" applyFont="1" applyFill="1" applyBorder="1" applyAlignment="1">
      <alignment horizontal="left" vertical="center"/>
    </xf>
    <xf numFmtId="0" fontId="23" fillId="0" borderId="1" xfId="78" applyFont="1" applyFill="1" applyBorder="1" applyAlignment="1">
      <alignment horizontal="center" vertical="center"/>
    </xf>
    <xf numFmtId="0" fontId="21" fillId="0" borderId="1" xfId="78" applyFont="1" applyFill="1" applyBorder="1" applyAlignment="1">
      <alignment horizontal="center" vertical="center" wrapText="1"/>
    </xf>
    <xf numFmtId="0" fontId="65" fillId="0" borderId="1" xfId="78" applyFont="1" applyFill="1" applyBorder="1" applyAlignment="1">
      <alignment horizontal="center" vertical="center"/>
    </xf>
    <xf numFmtId="0" fontId="66" fillId="0" borderId="1" xfId="78" applyFont="1" applyFill="1" applyBorder="1" applyAlignment="1">
      <alignment horizontal="center" vertical="center"/>
    </xf>
    <xf numFmtId="0" fontId="18" fillId="0" borderId="1" xfId="461" applyFont="1" applyFill="1" applyBorder="1" applyAlignment="1">
      <alignment horizontal="center" vertical="center" wrapText="1"/>
    </xf>
    <xf numFmtId="0" fontId="18" fillId="0" borderId="1" xfId="461" applyFont="1" applyFill="1" applyBorder="1" applyAlignment="1">
      <alignment horizontal="center" vertical="center"/>
    </xf>
    <xf numFmtId="0" fontId="67" fillId="0" borderId="1" xfId="461" applyFont="1" applyFill="1" applyBorder="1" applyAlignment="1">
      <alignment horizontal="center" vertical="center"/>
    </xf>
    <xf numFmtId="0" fontId="18" fillId="5" borderId="1" xfId="461" applyFont="1" applyFill="1" applyBorder="1" applyAlignment="1">
      <alignment horizontal="center" vertical="center"/>
    </xf>
    <xf numFmtId="0" fontId="67" fillId="5" borderId="1" xfId="461" applyFont="1" applyFill="1" applyBorder="1" applyAlignment="1">
      <alignment horizontal="center" vertical="center"/>
    </xf>
    <xf numFmtId="0" fontId="18" fillId="0" borderId="1" xfId="78" applyFont="1" applyFill="1" applyBorder="1" applyAlignment="1">
      <alignment horizontal="center" vertical="center"/>
    </xf>
    <xf numFmtId="0" fontId="68" fillId="0" borderId="1" xfId="78" applyFont="1" applyFill="1" applyBorder="1" applyAlignment="1">
      <alignment horizontal="center" vertical="center"/>
    </xf>
    <xf numFmtId="0" fontId="18" fillId="0" borderId="1" xfId="78" applyFont="1" applyFill="1" applyBorder="1" applyAlignment="1">
      <alignment vertical="center"/>
    </xf>
    <xf numFmtId="0" fontId="18" fillId="0" borderId="1" xfId="78" applyFont="1" applyFill="1" applyBorder="1" applyAlignment="1">
      <alignment vertical="center" wrapText="1"/>
    </xf>
    <xf numFmtId="0" fontId="0" fillId="0" borderId="1" xfId="222" applyFill="1" applyBorder="1" applyAlignment="1">
      <alignment vertical="center"/>
    </xf>
    <xf numFmtId="0" fontId="0" fillId="0" borderId="1" xfId="222" applyFont="1" applyFill="1" applyBorder="1" applyAlignment="1">
      <alignment vertical="center"/>
    </xf>
    <xf numFmtId="0" fontId="18" fillId="0" borderId="1" xfId="78" applyFont="1" applyFill="1" applyBorder="1" applyAlignment="1">
      <alignment horizontal="center" vertical="center" wrapText="1"/>
    </xf>
    <xf numFmtId="0" fontId="67" fillId="0" borderId="1" xfId="461" applyFont="1" applyFill="1" applyBorder="1" applyAlignment="1">
      <alignment horizontal="center" vertical="center" wrapText="1"/>
    </xf>
    <xf numFmtId="0" fontId="67" fillId="5" borderId="1" xfId="461" applyFont="1" applyFill="1" applyBorder="1" applyAlignment="1">
      <alignment horizontal="center" vertical="center" wrapText="1"/>
    </xf>
    <xf numFmtId="0" fontId="69" fillId="0" borderId="1" xfId="78" applyFont="1" applyFill="1" applyBorder="1" applyAlignment="1">
      <alignment vertical="center"/>
    </xf>
    <xf numFmtId="0" fontId="69" fillId="0" borderId="1" xfId="78" applyFont="1" applyFill="1" applyBorder="1" applyAlignment="1">
      <alignment horizontal="left" vertical="center" wrapText="1"/>
    </xf>
    <xf numFmtId="0" fontId="63" fillId="0" borderId="1" xfId="78" applyFont="1" applyFill="1" applyBorder="1" applyAlignment="1">
      <alignment vertical="center"/>
    </xf>
    <xf numFmtId="0" fontId="4" fillId="0" borderId="1" xfId="78" applyFont="1" applyFill="1" applyBorder="1" applyAlignment="1">
      <alignment horizontal="center" vertical="center"/>
    </xf>
    <xf numFmtId="0" fontId="63" fillId="0" borderId="1" xfId="78" applyFont="1" applyFill="1" applyBorder="1" applyAlignment="1">
      <alignment horizontal="center" vertical="center"/>
    </xf>
    <xf numFmtId="0" fontId="45" fillId="0" borderId="1" xfId="78" applyFont="1" applyFill="1" applyBorder="1" applyAlignment="1">
      <alignment horizontal="center" vertical="center"/>
    </xf>
    <xf numFmtId="0" fontId="69" fillId="0" borderId="0" xfId="78" applyFont="1" applyFill="1" applyBorder="1" applyAlignment="1">
      <alignment vertical="center"/>
    </xf>
    <xf numFmtId="0" fontId="4" fillId="0" borderId="1" xfId="461" applyFont="1" applyFill="1" applyBorder="1" applyAlignment="1">
      <alignment horizontal="center" vertical="center"/>
    </xf>
    <xf numFmtId="0" fontId="63" fillId="0" borderId="0" xfId="78" applyFont="1" applyFill="1" applyBorder="1" applyAlignment="1">
      <alignment vertical="center" wrapText="1"/>
    </xf>
    <xf numFmtId="58" fontId="4" fillId="0" borderId="1" xfId="78" applyNumberFormat="1" applyFont="1" applyFill="1" applyBorder="1" applyAlignment="1">
      <alignment horizontal="center" vertical="center" shrinkToFit="1"/>
    </xf>
    <xf numFmtId="49" fontId="45" fillId="0" borderId="1" xfId="78" applyNumberFormat="1" applyFont="1" applyFill="1" applyBorder="1" applyAlignment="1">
      <alignment horizontal="center" vertical="center" shrinkToFit="1"/>
    </xf>
    <xf numFmtId="58" fontId="45" fillId="0" borderId="1" xfId="78" applyNumberFormat="1" applyFont="1" applyFill="1" applyBorder="1" applyAlignment="1">
      <alignment horizontal="center" vertical="center" shrinkToFit="1"/>
    </xf>
    <xf numFmtId="0" fontId="18" fillId="5" borderId="4" xfId="78" applyFont="1" applyFill="1" applyBorder="1" applyAlignment="1">
      <alignment horizontal="center" vertical="center" wrapText="1"/>
    </xf>
    <xf numFmtId="0" fontId="18" fillId="5" borderId="5" xfId="78" applyFont="1" applyFill="1" applyBorder="1" applyAlignment="1">
      <alignment horizontal="center" vertical="center" wrapText="1"/>
    </xf>
    <xf numFmtId="0" fontId="18" fillId="5" borderId="6" xfId="78" applyFont="1" applyFill="1" applyBorder="1" applyAlignment="1">
      <alignment horizontal="center" vertical="center" wrapText="1"/>
    </xf>
    <xf numFmtId="0" fontId="18" fillId="5" borderId="15" xfId="78" applyFont="1" applyFill="1" applyBorder="1" applyAlignment="1">
      <alignment horizontal="center" vertical="center" wrapText="1"/>
    </xf>
    <xf numFmtId="0" fontId="18" fillId="5" borderId="0" xfId="78" applyFont="1" applyFill="1" applyBorder="1" applyAlignment="1">
      <alignment horizontal="center" vertical="center" wrapText="1"/>
    </xf>
    <xf numFmtId="0" fontId="18" fillId="5" borderId="10" xfId="78" applyFont="1" applyFill="1" applyBorder="1" applyAlignment="1">
      <alignment horizontal="center" vertical="center" wrapText="1"/>
    </xf>
    <xf numFmtId="0" fontId="18" fillId="5" borderId="14" xfId="78" applyFont="1" applyFill="1" applyBorder="1" applyAlignment="1">
      <alignment horizontal="center" vertical="center" wrapText="1"/>
    </xf>
    <xf numFmtId="0" fontId="18" fillId="5" borderId="9" xfId="78" applyFont="1" applyFill="1" applyBorder="1" applyAlignment="1">
      <alignment horizontal="center" vertical="center" wrapText="1"/>
    </xf>
    <xf numFmtId="0" fontId="18" fillId="5" borderId="12" xfId="78" applyFont="1" applyFill="1" applyBorder="1" applyAlignment="1">
      <alignment horizontal="center" vertical="center" wrapText="1"/>
    </xf>
    <xf numFmtId="0" fontId="18" fillId="0" borderId="1" xfId="78" applyFont="1" applyFill="1" applyBorder="1" applyAlignment="1">
      <alignment horizontal="left" vertical="center" wrapText="1"/>
    </xf>
    <xf numFmtId="0" fontId="67" fillId="0" borderId="1" xfId="78" applyFont="1" applyFill="1" applyBorder="1" applyAlignment="1">
      <alignment horizontal="center" vertical="center"/>
    </xf>
    <xf numFmtId="0" fontId="18" fillId="5" borderId="1" xfId="78" applyFont="1" applyFill="1" applyBorder="1" applyAlignment="1">
      <alignment vertical="center"/>
    </xf>
    <xf numFmtId="0" fontId="18" fillId="0" borderId="1" xfId="78" applyFont="1" applyBorder="1" applyAlignment="1">
      <alignment vertical="center"/>
    </xf>
    <xf numFmtId="0" fontId="16" fillId="5" borderId="1" xfId="0" applyFont="1" applyFill="1" applyBorder="1" applyAlignment="1">
      <alignment horizontal="left" vertical="center" wrapText="1"/>
    </xf>
    <xf numFmtId="0" fontId="18" fillId="5" borderId="2" xfId="78" applyFont="1" applyFill="1" applyBorder="1" applyAlignment="1">
      <alignment horizontal="center" vertical="center"/>
    </xf>
    <xf numFmtId="0" fontId="18" fillId="5" borderId="3" xfId="78" applyFont="1" applyFill="1" applyBorder="1" applyAlignment="1">
      <alignment horizontal="center" vertical="center"/>
    </xf>
    <xf numFmtId="0" fontId="18" fillId="0" borderId="11" xfId="78" applyFont="1" applyFill="1" applyBorder="1" applyAlignment="1">
      <alignment vertical="center"/>
    </xf>
    <xf numFmtId="0" fontId="0" fillId="0" borderId="0" xfId="0" applyAlignment="1">
      <alignment horizontal="left" vertical="center"/>
    </xf>
    <xf numFmtId="0" fontId="70" fillId="0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71" fillId="0" borderId="1" xfId="0" applyFont="1" applyFill="1" applyBorder="1" applyAlignment="1">
      <alignment horizontal="center" vertical="center"/>
    </xf>
    <xf numFmtId="0" fontId="0" fillId="5" borderId="1" xfId="0" applyFill="1" applyBorder="1" applyAlignment="1">
      <alignment horizontal="center" vertical="center"/>
    </xf>
    <xf numFmtId="0" fontId="0" fillId="5" borderId="1" xfId="0" applyFill="1" applyBorder="1" applyAlignment="1">
      <alignment horizontal="left" vertical="center"/>
    </xf>
    <xf numFmtId="0" fontId="0" fillId="0" borderId="13" xfId="0" applyFill="1" applyBorder="1" applyAlignment="1">
      <alignment horizontal="center" vertical="center"/>
    </xf>
    <xf numFmtId="0" fontId="0" fillId="0" borderId="1" xfId="0" applyFill="1" applyBorder="1" applyAlignment="1">
      <alignment horizontal="left" vertical="center"/>
    </xf>
    <xf numFmtId="0" fontId="0" fillId="0" borderId="0" xfId="0" applyAlignment="1">
      <alignment vertical="center"/>
    </xf>
    <xf numFmtId="0" fontId="70" fillId="0" borderId="1" xfId="0" applyFont="1" applyFill="1" applyBorder="1" applyAlignment="1">
      <alignment horizontal="left" vertical="center"/>
    </xf>
    <xf numFmtId="0" fontId="0" fillId="5" borderId="1" xfId="0" applyFill="1" applyBorder="1" applyAlignment="1">
      <alignment horizontal="left" vertical="center" wrapText="1"/>
    </xf>
    <xf numFmtId="0" fontId="72" fillId="0" borderId="1" xfId="0" applyFont="1" applyFill="1" applyBorder="1" applyAlignment="1">
      <alignment horizontal="left" vertical="center" wrapText="1"/>
    </xf>
    <xf numFmtId="0" fontId="0" fillId="0" borderId="0" xfId="0" applyBorder="1">
      <alignment vertical="center"/>
    </xf>
  </cellXfs>
  <cellStyles count="1032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3 27" xfId="49"/>
    <cellStyle name="20% - 强调文字颜色 1 2" xfId="50"/>
    <cellStyle name="常规 2 2 2 15" xfId="51"/>
    <cellStyle name="常规 2 2 2 20" xfId="52"/>
    <cellStyle name="标题 3 11" xfId="53"/>
    <cellStyle name="链接单元格 5" xfId="54"/>
    <cellStyle name="60% - 强调文字颜色 1 11" xfId="55"/>
    <cellStyle name="常规 39" xfId="56"/>
    <cellStyle name="常规 44" xfId="57"/>
    <cellStyle name="常规 2 2 4" xfId="58"/>
    <cellStyle name="常规 3 14" xfId="59"/>
    <cellStyle name="常规 2 26" xfId="60"/>
    <cellStyle name="强调文字颜色 3 11" xfId="61"/>
    <cellStyle name="输入 8 2" xfId="62"/>
    <cellStyle name="常规 7 3" xfId="63"/>
    <cellStyle name="常规 4 13" xfId="64"/>
    <cellStyle name="BOM_Level_Below3" xfId="65"/>
    <cellStyle name="20% - 强调文字颜色 1 11" xfId="66"/>
    <cellStyle name="常规 6 13" xfId="67"/>
    <cellStyle name="60% - 强调文字颜色 2 3" xfId="68"/>
    <cellStyle name="常规 6" xfId="69"/>
    <cellStyle name="20% - 强调文字颜色 4 5" xfId="70"/>
    <cellStyle name="40% - 强调文字颜色 3 9" xfId="71"/>
    <cellStyle name="常规 4 12" xfId="72"/>
    <cellStyle name="差 9" xfId="73"/>
    <cellStyle name="解释性文本 2 2" xfId="74"/>
    <cellStyle name="常规 6 5" xfId="75"/>
    <cellStyle name="常规 4 2 2 3" xfId="76"/>
    <cellStyle name="注释 5" xfId="77"/>
    <cellStyle name="常规 5 2" xfId="78"/>
    <cellStyle name="60% - 强调文字颜色 2 2 2" xfId="79"/>
    <cellStyle name="60% - 强调文字颜色 6 8" xfId="80"/>
    <cellStyle name="强调文字颜色 1 2 3" xfId="81"/>
    <cellStyle name="40% - 强调文字颜色 3 10" xfId="82"/>
    <cellStyle name="60% - 强调文字颜色 4 11" xfId="83"/>
    <cellStyle name="解释性文本 9" xfId="84"/>
    <cellStyle name="差 6" xfId="85"/>
    <cellStyle name="常规 5 2 2" xfId="86"/>
    <cellStyle name="差 7" xfId="87"/>
    <cellStyle name="40% - 强调文字颜色 3 8" xfId="88"/>
    <cellStyle name="常规 4 11" xfId="89"/>
    <cellStyle name="差 8" xfId="90"/>
    <cellStyle name="常规 4 14" xfId="91"/>
    <cellStyle name="常规 31" xfId="92"/>
    <cellStyle name="常规 26" xfId="93"/>
    <cellStyle name="40% - 强调文字颜色 4 2" xfId="94"/>
    <cellStyle name="计算 3 2" xfId="95"/>
    <cellStyle name="输入 9 2" xfId="96"/>
    <cellStyle name="链接单元格 8" xfId="97"/>
    <cellStyle name="常规 2 2 2 5" xfId="98"/>
    <cellStyle name="标题 2 11" xfId="99"/>
    <cellStyle name="注释 2 3" xfId="100"/>
    <cellStyle name="40% - 强调文字颜色 5 7" xfId="101"/>
    <cellStyle name="常规 6 2 3" xfId="102"/>
    <cellStyle name="40% - 强调文字颜色 6 5" xfId="103"/>
    <cellStyle name="60% - 强调文字颜色 4 2 3" xfId="104"/>
    <cellStyle name="适中 2 5" xfId="105"/>
    <cellStyle name="强调文字颜色 3 2 4" xfId="106"/>
    <cellStyle name="适中 8" xfId="107"/>
    <cellStyle name="常规 3 2 6" xfId="108"/>
    <cellStyle name="20% - 强调文字颜色 3 3" xfId="109"/>
    <cellStyle name="链接单元格 7" xfId="110"/>
    <cellStyle name="常规 2 2 2 4" xfId="111"/>
    <cellStyle name="链接单元格 3" xfId="112"/>
    <cellStyle name="标题 5 4" xfId="113"/>
    <cellStyle name="链接单元格 4" xfId="114"/>
    <cellStyle name="常规 2 2 2 6" xfId="115"/>
    <cellStyle name="常规 2 2 2 7" xfId="116"/>
    <cellStyle name="链接单元格 6" xfId="117"/>
    <cellStyle name="常规 2 2 2 8" xfId="118"/>
    <cellStyle name="常规 4 20" xfId="119"/>
    <cellStyle name="常规 4 15" xfId="120"/>
    <cellStyle name="常规 2 2 2 9" xfId="121"/>
    <cellStyle name="常规 4 21" xfId="122"/>
    <cellStyle name="常规 4 16" xfId="123"/>
    <cellStyle name="输入 6 2" xfId="124"/>
    <cellStyle name="60% - 强调文字颜色 2 2 3" xfId="125"/>
    <cellStyle name="60% - 强调文字颜色 6 9" xfId="126"/>
    <cellStyle name="输入 11 2" xfId="127"/>
    <cellStyle name="强调文字颜色 1 2 4" xfId="128"/>
    <cellStyle name="20% - 强调文字颜色 2 10" xfId="129"/>
    <cellStyle name="40% - 强调文字颜色 3 11" xfId="130"/>
    <cellStyle name="20% - 强调文字颜色 1 5" xfId="131"/>
    <cellStyle name="常规 2 2 2 18" xfId="132"/>
    <cellStyle name="20% - 强调文字颜色 1 2 3" xfId="133"/>
    <cellStyle name="60% - 强调文字颜色 5 10" xfId="134"/>
    <cellStyle name="40% - 强调文字颜色 2 2" xfId="135"/>
    <cellStyle name="20% - 强调文字颜色 1 4" xfId="136"/>
    <cellStyle name="常规 2 2 2 17" xfId="137"/>
    <cellStyle name="常规 2 2 2 22" xfId="138"/>
    <cellStyle name="20% - 强调文字颜色 1 6" xfId="139"/>
    <cellStyle name="常规 2 2 2 19" xfId="140"/>
    <cellStyle name="20% - 强调文字颜色 1 7" xfId="141"/>
    <cellStyle name="20% - 强调文字颜色 1 3" xfId="142"/>
    <cellStyle name="常规 2 2 2 16" xfId="143"/>
    <cellStyle name="常规 2 2 2 21" xfId="144"/>
    <cellStyle name="好 5" xfId="145"/>
    <cellStyle name="标题 3 2 2" xfId="146"/>
    <cellStyle name="20% - 强调文字颜色 1 8" xfId="147"/>
    <cellStyle name="好 6" xfId="148"/>
    <cellStyle name="标题 3 2 3" xfId="149"/>
    <cellStyle name="20% - 强调文字颜色 1 9" xfId="150"/>
    <cellStyle name="60% - 强调文字颜色 1 9" xfId="151"/>
    <cellStyle name="20% - 强调文字颜色 1 10" xfId="152"/>
    <cellStyle name="40% - 强调文字颜色 2 11" xfId="153"/>
    <cellStyle name="20% - 强调文字颜色 1 2 2" xfId="154"/>
    <cellStyle name="20% - 强调文字颜色 1 2 4" xfId="155"/>
    <cellStyle name="40% - 强调文字颜色 4 10" xfId="156"/>
    <cellStyle name="60% - 强调文字颜色 5 11" xfId="157"/>
    <cellStyle name="40% - 强调文字颜色 2 3" xfId="158"/>
    <cellStyle name="20% - 强调文字颜色 1 2 5" xfId="159"/>
    <cellStyle name="20% - 强调文字颜色 3 10" xfId="160"/>
    <cellStyle name="40% - 强调文字颜色 4 11" xfId="161"/>
    <cellStyle name="40% - 强调文字颜色 2 4" xfId="162"/>
    <cellStyle name="60% - 强调文字颜色 2 2 4" xfId="163"/>
    <cellStyle name="强调文字颜色 1 2 5" xfId="164"/>
    <cellStyle name="20% - 强调文字颜色 2 11" xfId="165"/>
    <cellStyle name="20% - 强调文字颜色 2 2" xfId="166"/>
    <cellStyle name="20% - 强调文字颜色 2 2 2" xfId="167"/>
    <cellStyle name="20% - 强调文字颜色 2 2 3" xfId="168"/>
    <cellStyle name="20% - 强调文字颜色 2 2 4" xfId="169"/>
    <cellStyle name="20% - 强调文字颜色 2 2 5" xfId="170"/>
    <cellStyle name="BOM_Level_Below3 2" xfId="171"/>
    <cellStyle name="20% - 强调文字颜色 2 3" xfId="172"/>
    <cellStyle name="20% - 强调文字颜色 2 4" xfId="173"/>
    <cellStyle name="20% - 强调文字颜色 2 5" xfId="174"/>
    <cellStyle name="20% - 强调文字颜色 2 6" xfId="175"/>
    <cellStyle name="20% - 强调文字颜色 2 7" xfId="176"/>
    <cellStyle name="样式 1" xfId="177"/>
    <cellStyle name="20% - 强调文字颜色 2 8" xfId="178"/>
    <cellStyle name="20% - 强调文字颜色 2 9" xfId="179"/>
    <cellStyle name="40% - 强调文字颜色 2 5" xfId="180"/>
    <cellStyle name="输出 10" xfId="181"/>
    <cellStyle name="20% - 强调文字颜色 3 11" xfId="182"/>
    <cellStyle name="适中 7" xfId="183"/>
    <cellStyle name="常规 3 2 5" xfId="184"/>
    <cellStyle name="20% - 强调文字颜色 3 2" xfId="185"/>
    <cellStyle name="20% - 强调文字颜色 3 2 2" xfId="186"/>
    <cellStyle name="标题 4 9" xfId="187"/>
    <cellStyle name="20% - 强调文字颜色 3 2 3" xfId="188"/>
    <cellStyle name="20% - 强调文字颜色 3 2 4" xfId="189"/>
    <cellStyle name="20% - 强调文字颜色 3 2 5" xfId="190"/>
    <cellStyle name="60% - 强调文字颜色 1 2" xfId="191"/>
    <cellStyle name="适中 9" xfId="192"/>
    <cellStyle name="常规 3 2 7" xfId="193"/>
    <cellStyle name="20% - 强调文字颜色 3 4" xfId="194"/>
    <cellStyle name="60% - 强调文字颜色 1 3" xfId="195"/>
    <cellStyle name="常规 3 2 8" xfId="196"/>
    <cellStyle name="20% - 强调文字颜色 3 5" xfId="197"/>
    <cellStyle name="60% - 强调文字颜色 1 4" xfId="198"/>
    <cellStyle name="常规 3 2 9" xfId="199"/>
    <cellStyle name="20% - 强调文字颜色 3 6" xfId="200"/>
    <cellStyle name="60% - 强调文字颜色 1 5" xfId="201"/>
    <cellStyle name="警告文本 2 2" xfId="202"/>
    <cellStyle name="20% - 强调文字颜色 3 7" xfId="203"/>
    <cellStyle name="60% - 强调文字颜色 1 6" xfId="204"/>
    <cellStyle name="警告文本 2 3" xfId="205"/>
    <cellStyle name="20% - 强调文字颜色 3 8" xfId="206"/>
    <cellStyle name="样式 1 2" xfId="207"/>
    <cellStyle name="警告文本 2 4" xfId="208"/>
    <cellStyle name="20% - 强调文字颜色 3 9" xfId="209"/>
    <cellStyle name="60% - 强调文字颜色 3 10" xfId="210"/>
    <cellStyle name="60% - 强调文字颜色 1 7" xfId="211"/>
    <cellStyle name="常规 15" xfId="212"/>
    <cellStyle name="常规 20" xfId="213"/>
    <cellStyle name="20% - 强调文字颜色 4 10" xfId="214"/>
    <cellStyle name="40% - 强调文字颜色 5 11" xfId="215"/>
    <cellStyle name="常规 16" xfId="216"/>
    <cellStyle name="常规 21" xfId="217"/>
    <cellStyle name="20% - 强调文字颜色 4 11" xfId="218"/>
    <cellStyle name="注释 10" xfId="219"/>
    <cellStyle name="输出 4 2" xfId="220"/>
    <cellStyle name="好 11" xfId="221"/>
    <cellStyle name="常规 3" xfId="222"/>
    <cellStyle name="常规 6 10" xfId="223"/>
    <cellStyle name="20% - 强调文字颜色 4 2" xfId="224"/>
    <cellStyle name="注释 10 2" xfId="225"/>
    <cellStyle name="常规 3 2" xfId="226"/>
    <cellStyle name="60% - 强调文字颜色 4 8" xfId="227"/>
    <cellStyle name="20% - 强调文字颜色 4 2 2" xfId="228"/>
    <cellStyle name="输入 4 2" xfId="229"/>
    <cellStyle name="60% - 强调文字颜色 4 9" xfId="230"/>
    <cellStyle name="常规 3 3" xfId="231"/>
    <cellStyle name="检查单元格 10" xfId="232"/>
    <cellStyle name="20% - 强调文字颜色 4 2 3" xfId="233"/>
    <cellStyle name="检查单元格 11" xfId="234"/>
    <cellStyle name="20% - 强调文字颜色 4 2 4" xfId="235"/>
    <cellStyle name="强调文字颜色 5 2" xfId="236"/>
    <cellStyle name="20% - 强调文字颜色 4 2 5" xfId="237"/>
    <cellStyle name="20% - 强调文字颜色 4 3" xfId="238"/>
    <cellStyle name="常规 6 12" xfId="239"/>
    <cellStyle name="60% - 强调文字颜色 2 2" xfId="240"/>
    <cellStyle name="常规 5" xfId="241"/>
    <cellStyle name="20% - 强调文字颜色 4 4" xfId="242"/>
    <cellStyle name="常规 7" xfId="243"/>
    <cellStyle name="常规 6 14" xfId="244"/>
    <cellStyle name="60% - 强调文字颜色 2 4" xfId="245"/>
    <cellStyle name="20% - 强调文字颜色 4 6" xfId="246"/>
    <cellStyle name="常规 8" xfId="247"/>
    <cellStyle name="常规 6 20" xfId="248"/>
    <cellStyle name="常规 6 15" xfId="249"/>
    <cellStyle name="60% - 强调文字颜色 2 5" xfId="250"/>
    <cellStyle name="20% - 强调文字颜色 4 7" xfId="251"/>
    <cellStyle name="常规 9" xfId="252"/>
    <cellStyle name="常规 6 21" xfId="253"/>
    <cellStyle name="常规 6 16" xfId="254"/>
    <cellStyle name="60% - 强调文字颜色 2 6" xfId="255"/>
    <cellStyle name="20% - 强调文字颜色 4 8" xfId="256"/>
    <cellStyle name="常规 6 22" xfId="257"/>
    <cellStyle name="常规 6 17" xfId="258"/>
    <cellStyle name="60% - 强调文字颜色 2 7" xfId="259"/>
    <cellStyle name="20% - 强调文字颜色 4 9" xfId="260"/>
    <cellStyle name="20% - 强调文字颜色 5 10" xfId="261"/>
    <cellStyle name="40% - 强调文字颜色 6 11" xfId="262"/>
    <cellStyle name="20% - 强调文字颜色 5 11" xfId="263"/>
    <cellStyle name="20% - 强调文字颜色 5 2" xfId="264"/>
    <cellStyle name="常规 2 28" xfId="265"/>
    <cellStyle name="常规 2 2 15" xfId="266"/>
    <cellStyle name="常规 2 2 20" xfId="267"/>
    <cellStyle name="20% - 强调文字颜色 5 2 2" xfId="268"/>
    <cellStyle name="常规 2 2 16" xfId="269"/>
    <cellStyle name="常规 2 2 21" xfId="270"/>
    <cellStyle name="20% - 强调文字颜色 5 2 3" xfId="271"/>
    <cellStyle name="常规 2 2 17" xfId="272"/>
    <cellStyle name="常规 2 2 22" xfId="273"/>
    <cellStyle name="20% - 强调文字颜色 5 2 4" xfId="274"/>
    <cellStyle name="常规 2 2 18" xfId="275"/>
    <cellStyle name="常规 2 2 23" xfId="276"/>
    <cellStyle name="20% - 强调文字颜色 5 2 5" xfId="277"/>
    <cellStyle name="20% - 强调文字颜色 5 3" xfId="278"/>
    <cellStyle name="强调文字颜色 4 10" xfId="279"/>
    <cellStyle name="60% - 强调文字颜色 3 2" xfId="280"/>
    <cellStyle name="20% - 强调文字颜色 5 4" xfId="281"/>
    <cellStyle name="强调文字颜色 4 11" xfId="282"/>
    <cellStyle name="汇总 10" xfId="283"/>
    <cellStyle name="60% - 强调文字颜色 3 3" xfId="284"/>
    <cellStyle name="20% - 强调文字颜色 5 5" xfId="285"/>
    <cellStyle name="20% - 强调文字颜色 5 6" xfId="286"/>
    <cellStyle name="BOM_Level_Below3 2 2" xfId="287"/>
    <cellStyle name="汇总 11" xfId="288"/>
    <cellStyle name="60% - 强调文字颜色 3 4" xfId="289"/>
    <cellStyle name="60% - 强调文字颜色 3 5" xfId="290"/>
    <cellStyle name="20% - 强调文字颜色 5 7" xfId="291"/>
    <cellStyle name="60% - 强调文字颜色 3 6" xfId="292"/>
    <cellStyle name="20% - 强调文字颜色 5 8" xfId="293"/>
    <cellStyle name="60% - 强调文字颜色 3 7" xfId="294"/>
    <cellStyle name="20% - 强调文字颜色 5 9" xfId="295"/>
    <cellStyle name="检查单元格 2 5" xfId="296"/>
    <cellStyle name="20% - 强调文字颜色 6 10" xfId="297"/>
    <cellStyle name="20% - 强调文字颜色 6 11" xfId="298"/>
    <cellStyle name="输出 6 2" xfId="299"/>
    <cellStyle name="强调文字颜色 5 2 5" xfId="300"/>
    <cellStyle name="标题 4 11" xfId="301"/>
    <cellStyle name="20% - 强调文字颜色 6 2" xfId="302"/>
    <cellStyle name="60% - 强调文字颜色 6 2 4" xfId="303"/>
    <cellStyle name="40% - 强调文字颜色 4 4" xfId="304"/>
    <cellStyle name="20% - 强调文字颜色 6 2 2" xfId="305"/>
    <cellStyle name="40% - 强调文字颜色 4 5" xfId="306"/>
    <cellStyle name="解释性文本 10" xfId="307"/>
    <cellStyle name="20% - 强调文字颜色 6 2 3" xfId="308"/>
    <cellStyle name="40% - 强调文字颜色 4 6" xfId="309"/>
    <cellStyle name="解释性文本 11" xfId="310"/>
    <cellStyle name="20% - 强调文字颜色 6 2 4" xfId="311"/>
    <cellStyle name="40% - 强调文字颜色 4 7" xfId="312"/>
    <cellStyle name="20% - 强调文字颜色 6 2 5" xfId="313"/>
    <cellStyle name="20% - 强调文字颜色 6 3" xfId="314"/>
    <cellStyle name="60% - 强调文字颜色 6 2 5" xfId="315"/>
    <cellStyle name="60% - 强调文字颜色 4 2" xfId="316"/>
    <cellStyle name="20% - 强调文字颜色 6 4" xfId="317"/>
    <cellStyle name="60% - 强调文字颜色 4 3" xfId="318"/>
    <cellStyle name="20% - 强调文字颜色 6 5" xfId="319"/>
    <cellStyle name="40% - 强调文字颜色 5 2 2" xfId="320"/>
    <cellStyle name="60% - 强调文字颜色 4 4" xfId="321"/>
    <cellStyle name="20% - 强调文字颜色 6 6" xfId="322"/>
    <cellStyle name="40% - 强调文字颜色 5 2 3" xfId="323"/>
    <cellStyle name="60% - 强调文字颜色 4 5" xfId="324"/>
    <cellStyle name="20% - 强调文字颜色 6 7" xfId="325"/>
    <cellStyle name="40% - 强调文字颜色 5 2 4" xfId="326"/>
    <cellStyle name="60% - 强调文字颜色 4 6" xfId="327"/>
    <cellStyle name="20% - 强调文字颜色 6 8" xfId="328"/>
    <cellStyle name="40% - 强调文字颜色 5 2 5" xfId="329"/>
    <cellStyle name="60% - 强调文字颜色 4 7" xfId="330"/>
    <cellStyle name="20% - 强调文字颜色 6 9" xfId="331"/>
    <cellStyle name="常规 36" xfId="332"/>
    <cellStyle name="40% - 强调文字颜色 1 10" xfId="333"/>
    <cellStyle name="60% - 强调文字颜色 2 11" xfId="334"/>
    <cellStyle name="常规 2 2 2" xfId="335"/>
    <cellStyle name="常规 37" xfId="336"/>
    <cellStyle name="40% - 强调文字颜色 1 11" xfId="337"/>
    <cellStyle name="40% - 强调文字颜色 1 2" xfId="338"/>
    <cellStyle name="40% - 强调文字颜色 1 2 2" xfId="339"/>
    <cellStyle name="40% - 强调文字颜色 1 2 3" xfId="340"/>
    <cellStyle name="40% - 强调文字颜色 1 2 4" xfId="341"/>
    <cellStyle name="40% - 强调文字颜色 1 2 5" xfId="342"/>
    <cellStyle name="40% - 强调文字颜色 1 3" xfId="343"/>
    <cellStyle name="40% - 强调文字颜色 1 4" xfId="344"/>
    <cellStyle name="40% - 强调文字颜色 1 5" xfId="345"/>
    <cellStyle name="40% - 强调文字颜色 1 6" xfId="346"/>
    <cellStyle name="常规 44 10 2" xfId="347"/>
    <cellStyle name="40% - 强调文字颜色 1 7" xfId="348"/>
    <cellStyle name="40% - 强调文字颜色 1 8" xfId="349"/>
    <cellStyle name="40% - 强调文字颜色 1 9" xfId="350"/>
    <cellStyle name="警告文本 2 5" xfId="351"/>
    <cellStyle name="40% - 强调文字颜色 2 10" xfId="352"/>
    <cellStyle name="60% - 强调文字颜色 3 11" xfId="353"/>
    <cellStyle name="60% - 强调文字颜色 1 8" xfId="354"/>
    <cellStyle name="常规 3 2 22" xfId="355"/>
    <cellStyle name="常规 3 2 17" xfId="356"/>
    <cellStyle name="40% - 强调文字颜色 2 2 2" xfId="357"/>
    <cellStyle name="常规 3 2 18" xfId="358"/>
    <cellStyle name="40% - 强调文字颜色 2 2 3" xfId="359"/>
    <cellStyle name="常规 3 2 19" xfId="360"/>
    <cellStyle name="40% - 强调文字颜色 2 2 4" xfId="361"/>
    <cellStyle name="40% - 强调文字颜色 2 2 5" xfId="362"/>
    <cellStyle name="40% - 强调文字颜色 2 6" xfId="363"/>
    <cellStyle name="40% - 强调文字颜色 2 7" xfId="364"/>
    <cellStyle name="40% - 强调文字颜色 2 8" xfId="365"/>
    <cellStyle name="40% - 强调文字颜色 2 9" xfId="366"/>
    <cellStyle name="40% - 强调文字颜色 3 2" xfId="367"/>
    <cellStyle name="40% - 强调文字颜色 3 2 2" xfId="368"/>
    <cellStyle name="40% - 强调文字颜色 6 9" xfId="369"/>
    <cellStyle name="40% - 强调文字颜色 3 2 3" xfId="370"/>
    <cellStyle name="40% - 强调文字颜色 3 2 4" xfId="371"/>
    <cellStyle name="40% - 强调文字颜色 3 2 5" xfId="372"/>
    <cellStyle name="计算 2 3" xfId="373"/>
    <cellStyle name="BOM_Level_1" xfId="374"/>
    <cellStyle name="40% - 强调文字颜色 3 3" xfId="375"/>
    <cellStyle name="40% - 强调文字颜色 3 4" xfId="376"/>
    <cellStyle name="40% - 强调文字颜色 3 5" xfId="377"/>
    <cellStyle name="40% - 强调文字颜色 3 6" xfId="378"/>
    <cellStyle name="40% - 强调文字颜色 3 7" xfId="379"/>
    <cellStyle name="40% - 强调文字颜色 4 2 2" xfId="380"/>
    <cellStyle name="标题 4 4" xfId="381"/>
    <cellStyle name="40% - 强调文字颜色 4 2 3" xfId="382"/>
    <cellStyle name="标题 4 5" xfId="383"/>
    <cellStyle name="40% - 强调文字颜色 4 2 4" xfId="384"/>
    <cellStyle name="标题 4 6" xfId="385"/>
    <cellStyle name="40% - 强调文字颜色 4 2 5" xfId="386"/>
    <cellStyle name="标题 4 7" xfId="387"/>
    <cellStyle name="输入 2 2 2" xfId="388"/>
    <cellStyle name="40% - 强调文字颜色 4 3" xfId="389"/>
    <cellStyle name="40% - 强调文字颜色 4 8" xfId="390"/>
    <cellStyle name="40% - 强调文字颜色 4 9" xfId="391"/>
    <cellStyle name="常规 14" xfId="392"/>
    <cellStyle name="40% - 强调文字颜色 5 10" xfId="393"/>
    <cellStyle name="60% - 强调文字颜色 6 11" xfId="394"/>
    <cellStyle name="好 2 3" xfId="395"/>
    <cellStyle name="40% - 强调文字颜色 5 2" xfId="396"/>
    <cellStyle name="输入 2 3 2" xfId="397"/>
    <cellStyle name="好 2 4" xfId="398"/>
    <cellStyle name="40% - 强调文字颜色 5 3" xfId="399"/>
    <cellStyle name="好 2 5" xfId="400"/>
    <cellStyle name="40% - 强调文字颜色 5 4" xfId="401"/>
    <cellStyle name="40% - 强调文字颜色 5 5" xfId="402"/>
    <cellStyle name="标题 2 10" xfId="403"/>
    <cellStyle name="注释 2 2" xfId="404"/>
    <cellStyle name="40% - 强调文字颜色 5 6" xfId="405"/>
    <cellStyle name="常规 6 2 2" xfId="406"/>
    <cellStyle name="注释 2 4" xfId="407"/>
    <cellStyle name="40% - 强调文字颜色 5 8" xfId="408"/>
    <cellStyle name="常规 6 2 4" xfId="409"/>
    <cellStyle name="注释 2 5" xfId="410"/>
    <cellStyle name="40% - 强调文字颜色 5 9" xfId="411"/>
    <cellStyle name="常规 6 2 5" xfId="412"/>
    <cellStyle name="40% - 强调文字颜色 6 10" xfId="413"/>
    <cellStyle name="40% - 强调文字颜色 6 2" xfId="414"/>
    <cellStyle name="标题 2 2 4" xfId="415"/>
    <cellStyle name="常规 2 2 10" xfId="416"/>
    <cellStyle name="40% - 强调文字颜色 6 2 2" xfId="417"/>
    <cellStyle name="常规 2 2 11" xfId="418"/>
    <cellStyle name="40% - 强调文字颜色 6 2 3" xfId="419"/>
    <cellStyle name="常规 2 2 12" xfId="420"/>
    <cellStyle name="40% - 强调文字颜色 6 2 4" xfId="421"/>
    <cellStyle name="常规 2 2 13" xfId="422"/>
    <cellStyle name="40% - 强调文字颜色 6 2 5" xfId="423"/>
    <cellStyle name="输入 2 4 2" xfId="424"/>
    <cellStyle name="标题 2 2 5" xfId="425"/>
    <cellStyle name="40% - 强调文字颜色 6 3" xfId="426"/>
    <cellStyle name="40% - 强调文字颜色 6 4" xfId="427"/>
    <cellStyle name="60% - 强调文字颜色 4 2 2" xfId="428"/>
    <cellStyle name="注释 3 2" xfId="429"/>
    <cellStyle name="40% - 强调文字颜色 6 6" xfId="430"/>
    <cellStyle name="60% - 强调文字颜色 4 2 4" xfId="431"/>
    <cellStyle name="40% - 强调文字颜色 6 7" xfId="432"/>
    <cellStyle name="60% - 强调文字颜色 4 2 5" xfId="433"/>
    <cellStyle name="40% - 强调文字颜色 6 8" xfId="434"/>
    <cellStyle name="60% - 强调文字颜色 1 10" xfId="435"/>
    <cellStyle name="60% - 强调文字颜色 1 2 2" xfId="436"/>
    <cellStyle name="60% - 强调文字颜色 1 2 3" xfId="437"/>
    <cellStyle name="60% - 强调文字颜色 1 2 4" xfId="438"/>
    <cellStyle name="60% - 强调文字颜色 1 2 5" xfId="439"/>
    <cellStyle name="常规 40" xfId="440"/>
    <cellStyle name="常规 35" xfId="441"/>
    <cellStyle name="60% - 强调文字颜色 2 10" xfId="442"/>
    <cellStyle name="60% - 强调文字颜色 2 2 5" xfId="443"/>
    <cellStyle name="常规 6 23" xfId="444"/>
    <cellStyle name="常规 6 18" xfId="445"/>
    <cellStyle name="60% - 强调文字颜色 2 8" xfId="446"/>
    <cellStyle name="输入 2 2" xfId="447"/>
    <cellStyle name="常规 6 24" xfId="448"/>
    <cellStyle name="常规 6 19" xfId="449"/>
    <cellStyle name="60% - 强调文字颜色 2 9" xfId="450"/>
    <cellStyle name="常规 3 2 12" xfId="451"/>
    <cellStyle name="60% - 强调文字颜色 3 2 2" xfId="452"/>
    <cellStyle name="常规 3 2 13" xfId="453"/>
    <cellStyle name="60% - 强调文字颜色 3 2 3" xfId="454"/>
    <cellStyle name="常规 3 2 14" xfId="455"/>
    <cellStyle name="60% - 强调文字颜色 3 2 4" xfId="456"/>
    <cellStyle name="常规 3 2 20" xfId="457"/>
    <cellStyle name="常规 3 2 15" xfId="458"/>
    <cellStyle name="60% - 强调文字颜色 3 2 5" xfId="459"/>
    <cellStyle name="60% - 强调文字颜色 3 8" xfId="460"/>
    <cellStyle name="常规 2 2" xfId="461"/>
    <cellStyle name="输入 3 2" xfId="462"/>
    <cellStyle name="60% - 强调文字颜色 3 9" xfId="463"/>
    <cellStyle name="常规 2 3" xfId="464"/>
    <cellStyle name="60% - 强调文字颜色 6 7" xfId="465"/>
    <cellStyle name="强调文字颜色 1 2 2" xfId="466"/>
    <cellStyle name="60% - 强调文字颜色 4 10" xfId="467"/>
    <cellStyle name="60% - 强调文字颜色 5 2" xfId="468"/>
    <cellStyle name="好 9" xfId="469"/>
    <cellStyle name="60% - 强调文字颜色 5 2 2" xfId="470"/>
    <cellStyle name="60% - 强调文字颜色 5 2 3" xfId="471"/>
    <cellStyle name="千位分隔 2" xfId="472"/>
    <cellStyle name="60% - 强调文字颜色 5 2 4" xfId="473"/>
    <cellStyle name="千位分隔 3" xfId="474"/>
    <cellStyle name="标题 4 2" xfId="475"/>
    <cellStyle name="60% - 强调文字颜色 5 2 5" xfId="476"/>
    <cellStyle name="Normal_Rag6Idx" xfId="477"/>
    <cellStyle name="60% - 强调文字颜色 5 3" xfId="478"/>
    <cellStyle name="BOM_Level_Below3 4 2" xfId="479"/>
    <cellStyle name="60% - 强调文字颜色 5 4" xfId="480"/>
    <cellStyle name="60% - 强调文字颜色 5 5" xfId="481"/>
    <cellStyle name="60% - 强调文字颜色 5 6" xfId="482"/>
    <cellStyle name="60% - 强调文字颜色 5 7" xfId="483"/>
    <cellStyle name="注释 11 2" xfId="484"/>
    <cellStyle name="常规 4 2" xfId="485"/>
    <cellStyle name="60% - 强调文字颜色 5 8" xfId="486"/>
    <cellStyle name="输入 5 2" xfId="487"/>
    <cellStyle name="60% - 强调文字颜色 5 9" xfId="488"/>
    <cellStyle name="常规 4 3" xfId="489"/>
    <cellStyle name="常规 13" xfId="490"/>
    <cellStyle name="计算 6 2" xfId="491"/>
    <cellStyle name="60% - 强调文字颜色 6 10" xfId="492"/>
    <cellStyle name="60% - 强调文字颜色 6 2" xfId="493"/>
    <cellStyle name="60% - 强调文字颜色 6 2 2" xfId="494"/>
    <cellStyle name="强调文字颜色 5 2 4" xfId="495"/>
    <cellStyle name="标题 4 10" xfId="496"/>
    <cellStyle name="60% - 强调文字颜色 6 2 3" xfId="497"/>
    <cellStyle name="60% - 强调文字颜色 6 3" xfId="498"/>
    <cellStyle name="BOM_Level_Below3 5 2" xfId="499"/>
    <cellStyle name="60% - 强调文字颜色 6 4" xfId="500"/>
    <cellStyle name="60% - 强调文字颜色 6 5" xfId="501"/>
    <cellStyle name="60% - 强调文字颜色 6 6" xfId="502"/>
    <cellStyle name="BOM_Level_Below3 3" xfId="503"/>
    <cellStyle name="BOM_Level_Below3 4" xfId="504"/>
    <cellStyle name="输出 8" xfId="505"/>
    <cellStyle name="标题 1 10" xfId="506"/>
    <cellStyle name="输出 9" xfId="507"/>
    <cellStyle name="标题 1 11" xfId="508"/>
    <cellStyle name="标题 1 2" xfId="509"/>
    <cellStyle name="常规 2 2 6" xfId="510"/>
    <cellStyle name="标题 1 2 2" xfId="511"/>
    <cellStyle name="常规_SMF目錄&amp;BOM1 " xfId="512"/>
    <cellStyle name="标题 1 2 3" xfId="513"/>
    <cellStyle name="标题 1 2 4" xfId="514"/>
    <cellStyle name="常规 3 2 10" xfId="515"/>
    <cellStyle name="常规 3 2 11" xfId="516"/>
    <cellStyle name="标题 1 2 5" xfId="517"/>
    <cellStyle name="标题 1 3" xfId="518"/>
    <cellStyle name="常规 2 2 7" xfId="519"/>
    <cellStyle name="标题 1 4" xfId="520"/>
    <cellStyle name="常规 2 2 8" xfId="521"/>
    <cellStyle name="标题 1 5" xfId="522"/>
    <cellStyle name="常规 6 2 10" xfId="523"/>
    <cellStyle name="常规 2 2 9" xfId="524"/>
    <cellStyle name="常规 6 2 11" xfId="525"/>
    <cellStyle name="标题 1 6" xfId="526"/>
    <cellStyle name="常规 6 2 12" xfId="527"/>
    <cellStyle name="标题 1 7" xfId="528"/>
    <cellStyle name="标题 1 8" xfId="529"/>
    <cellStyle name="常规 3 2 2 2" xfId="530"/>
    <cellStyle name="计算 7 2" xfId="531"/>
    <cellStyle name="标题 1 9" xfId="532"/>
    <cellStyle name="计算 11 2" xfId="533"/>
    <cellStyle name="标题 10" xfId="534"/>
    <cellStyle name="输出 11 2" xfId="535"/>
    <cellStyle name="标题 11" xfId="536"/>
    <cellStyle name="标题 12" xfId="537"/>
    <cellStyle name="标题 13" xfId="538"/>
    <cellStyle name="标题 14" xfId="539"/>
    <cellStyle name="标题 2 2" xfId="540"/>
    <cellStyle name="标题 2 2 2" xfId="541"/>
    <cellStyle name="标题 2 2 3" xfId="542"/>
    <cellStyle name="标题 2 3" xfId="543"/>
    <cellStyle name="标题 2 4" xfId="544"/>
    <cellStyle name="标题 2 5" xfId="545"/>
    <cellStyle name="标题 2 6" xfId="546"/>
    <cellStyle name="标题 2 7" xfId="547"/>
    <cellStyle name="标题 2 8" xfId="548"/>
    <cellStyle name="计算 8 2" xfId="549"/>
    <cellStyle name="标题 2 9" xfId="550"/>
    <cellStyle name="注释 7 2" xfId="551"/>
    <cellStyle name="常规 2 2 2 14" xfId="552"/>
    <cellStyle name="标题 3 10" xfId="553"/>
    <cellStyle name="常规 2 2 2 2 4" xfId="554"/>
    <cellStyle name="常规 7 2 3" xfId="555"/>
    <cellStyle name="标题 3 2" xfId="556"/>
    <cellStyle name="好 7" xfId="557"/>
    <cellStyle name="标题 3 2 4" xfId="558"/>
    <cellStyle name="好 8" xfId="559"/>
    <cellStyle name="标题 3 2 5" xfId="560"/>
    <cellStyle name="常规 2 2 2 2 10" xfId="561"/>
    <cellStyle name="常规 2 2 2 2 5" xfId="562"/>
    <cellStyle name="常规 7 2 4" xfId="563"/>
    <cellStyle name="标题 3 3" xfId="564"/>
    <cellStyle name="常规 2 2 2 2 11" xfId="565"/>
    <cellStyle name="常规 2 2 2 2 6" xfId="566"/>
    <cellStyle name="常规 7 2 5" xfId="567"/>
    <cellStyle name="标题 3 4" xfId="568"/>
    <cellStyle name="常规 2 2 2 2 12" xfId="569"/>
    <cellStyle name="常规 2 2 2 2 7" xfId="570"/>
    <cellStyle name="常规 7 2 6" xfId="571"/>
    <cellStyle name="标题 3 5" xfId="572"/>
    <cellStyle name="常规 2 2 2 2 13" xfId="573"/>
    <cellStyle name="常规 2 2 2 2 8" xfId="574"/>
    <cellStyle name="常规 7 2 7" xfId="575"/>
    <cellStyle name="标题 3 6" xfId="576"/>
    <cellStyle name="常规 2 2 2 2 14" xfId="577"/>
    <cellStyle name="常规 2 2 2 2 9" xfId="578"/>
    <cellStyle name="常规 7 2 8" xfId="579"/>
    <cellStyle name="标题 3 7" xfId="580"/>
    <cellStyle name="常规 2 2 2 2 15" xfId="581"/>
    <cellStyle name="常规 2 2 2 2 20" xfId="582"/>
    <cellStyle name="常规 7 2 9" xfId="583"/>
    <cellStyle name="常规 7 2 10" xfId="584"/>
    <cellStyle name="标题 3 8" xfId="585"/>
    <cellStyle name="常规 2 2 2 10" xfId="586"/>
    <cellStyle name="常规 2 2 2 2 16" xfId="587"/>
    <cellStyle name="常规 2 2 2 2 21" xfId="588"/>
    <cellStyle name="计算 9 2" xfId="589"/>
    <cellStyle name="常规 7 2 11" xfId="590"/>
    <cellStyle name="标题 3 9" xfId="591"/>
    <cellStyle name="标题 4 2 2" xfId="592"/>
    <cellStyle name="标题 4 2 3" xfId="593"/>
    <cellStyle name="标题 4 2 4" xfId="594"/>
    <cellStyle name="标题 4 2 5" xfId="595"/>
    <cellStyle name="标题 4 3" xfId="596"/>
    <cellStyle name="标题 4 8" xfId="597"/>
    <cellStyle name="解释性文本 2 3" xfId="598"/>
    <cellStyle name="标题 5" xfId="599"/>
    <cellStyle name="标题 5 2" xfId="600"/>
    <cellStyle name="标题 5 3" xfId="601"/>
    <cellStyle name="解释性文本 2 4" xfId="602"/>
    <cellStyle name="标题 6" xfId="603"/>
    <cellStyle name="解释性文本 2 5" xfId="604"/>
    <cellStyle name="标题 7" xfId="605"/>
    <cellStyle name="常规 10 2" xfId="606"/>
    <cellStyle name="标题 8" xfId="607"/>
    <cellStyle name="标题 9" xfId="608"/>
    <cellStyle name="差 10" xfId="609"/>
    <cellStyle name="差 11" xfId="610"/>
    <cellStyle name="解释性文本 5" xfId="611"/>
    <cellStyle name="差 2" xfId="612"/>
    <cellStyle name="差 2 2" xfId="613"/>
    <cellStyle name="差 2 3" xfId="614"/>
    <cellStyle name="强调文字颜色 6 10" xfId="615"/>
    <cellStyle name="差 2 4" xfId="616"/>
    <cellStyle name="强调文字颜色 6 11" xfId="617"/>
    <cellStyle name="差 2 5" xfId="618"/>
    <cellStyle name="计算 10" xfId="619"/>
    <cellStyle name="解释性文本 6" xfId="620"/>
    <cellStyle name="差 3" xfId="621"/>
    <cellStyle name="计算 11" xfId="622"/>
    <cellStyle name="解释性文本 7" xfId="623"/>
    <cellStyle name="差 4" xfId="624"/>
    <cellStyle name="解释性文本 8" xfId="625"/>
    <cellStyle name="差 5" xfId="626"/>
    <cellStyle name="常规 10" xfId="627"/>
    <cellStyle name="常规 11" xfId="628"/>
    <cellStyle name="常规 12" xfId="629"/>
    <cellStyle name="注释 4 2" xfId="630"/>
    <cellStyle name="常规 17" xfId="631"/>
    <cellStyle name="常规 22" xfId="632"/>
    <cellStyle name="常规 18" xfId="633"/>
    <cellStyle name="常规 23" xfId="634"/>
    <cellStyle name="常规 19" xfId="635"/>
    <cellStyle name="常规 24" xfId="636"/>
    <cellStyle name="好 10" xfId="637"/>
    <cellStyle name="常规 2" xfId="638"/>
    <cellStyle name="强调文字颜色 3 3" xfId="639"/>
    <cellStyle name="常规 2 10" xfId="640"/>
    <cellStyle name="强调文字颜色 3 4" xfId="641"/>
    <cellStyle name="常规 2 11" xfId="642"/>
    <cellStyle name="汇总 5 2" xfId="643"/>
    <cellStyle name="强调文字颜色 3 5" xfId="644"/>
    <cellStyle name="常规 2 12" xfId="645"/>
    <cellStyle name="强调文字颜色 3 6" xfId="646"/>
    <cellStyle name="常规 2 13" xfId="647"/>
    <cellStyle name="强调文字颜色 3 7" xfId="648"/>
    <cellStyle name="常规 2 14" xfId="649"/>
    <cellStyle name="强调文字颜色 3 8" xfId="650"/>
    <cellStyle name="常规 2 15" xfId="651"/>
    <cellStyle name="常规 2 20" xfId="652"/>
    <cellStyle name="强调文字颜色 3 9" xfId="653"/>
    <cellStyle name="常规 2 16" xfId="654"/>
    <cellStyle name="常规 2 21" xfId="655"/>
    <cellStyle name="千位分隔 2 2" xfId="656"/>
    <cellStyle name="常规 2 17" xfId="657"/>
    <cellStyle name="常规 2 22" xfId="658"/>
    <cellStyle name="常规 2 18" xfId="659"/>
    <cellStyle name="常规 2 23" xfId="660"/>
    <cellStyle name="常规 2 19" xfId="661"/>
    <cellStyle name="常规 2 24" xfId="662"/>
    <cellStyle name="常规 2 2 14" xfId="663"/>
    <cellStyle name="常规 2 2 19" xfId="664"/>
    <cellStyle name="常规 2 2 24" xfId="665"/>
    <cellStyle name="常规 2 2 2 11" xfId="666"/>
    <cellStyle name="常规 2 2 2 2 17" xfId="667"/>
    <cellStyle name="常规 2 2 2 2 22" xfId="668"/>
    <cellStyle name="常规 2 2 2 12" xfId="669"/>
    <cellStyle name="常规 2 2 2 2 18" xfId="670"/>
    <cellStyle name="常规 2 2 2 13" xfId="671"/>
    <cellStyle name="常规 2 2 2 2 19" xfId="672"/>
    <cellStyle name="常规 2 2 2 2" xfId="673"/>
    <cellStyle name="常规 2 2 2 2 2" xfId="674"/>
    <cellStyle name="警告文本 9" xfId="675"/>
    <cellStyle name="常规 2 2 2 2 2 2" xfId="676"/>
    <cellStyle name="常规 2 2 2 2 3" xfId="677"/>
    <cellStyle name="常规 2 2 2 3" xfId="678"/>
    <cellStyle name="常规 2 2 25" xfId="679"/>
    <cellStyle name="常规 2 2 26" xfId="680"/>
    <cellStyle name="常规 2 2 3" xfId="681"/>
    <cellStyle name="常规 2 2 5" xfId="682"/>
    <cellStyle name="常规 2 25" xfId="683"/>
    <cellStyle name="常规 2 27" xfId="684"/>
    <cellStyle name="常规 2 4" xfId="685"/>
    <cellStyle name="常规 2 5" xfId="686"/>
    <cellStyle name="常规 2 6" xfId="687"/>
    <cellStyle name="常规 2 7" xfId="688"/>
    <cellStyle name="输入 2" xfId="689"/>
    <cellStyle name="常规 2 8" xfId="690"/>
    <cellStyle name="输入 3" xfId="691"/>
    <cellStyle name="常规 2 9" xfId="692"/>
    <cellStyle name="常规 30" xfId="693"/>
    <cellStyle name="常规 25" xfId="694"/>
    <cellStyle name="常规 32" xfId="695"/>
    <cellStyle name="常规 27" xfId="696"/>
    <cellStyle name="常规 33" xfId="697"/>
    <cellStyle name="常规 28" xfId="698"/>
    <cellStyle name="常规 34" xfId="699"/>
    <cellStyle name="常规 29" xfId="700"/>
    <cellStyle name="常规 3 10" xfId="701"/>
    <cellStyle name="常规 3 11" xfId="702"/>
    <cellStyle name="常规 3 12" xfId="703"/>
    <cellStyle name="常规 3 13" xfId="704"/>
    <cellStyle name="常规 3 20" xfId="705"/>
    <cellStyle name="常规 3 15" xfId="706"/>
    <cellStyle name="常规 3 21" xfId="707"/>
    <cellStyle name="常规 3 16" xfId="708"/>
    <cellStyle name="常规 3 22" xfId="709"/>
    <cellStyle name="常规 3 17" xfId="710"/>
    <cellStyle name="常规 3 23" xfId="711"/>
    <cellStyle name="常规 3 18" xfId="712"/>
    <cellStyle name="常规 3 24" xfId="713"/>
    <cellStyle name="常规 3 19" xfId="714"/>
    <cellStyle name="常规 3 2 21" xfId="715"/>
    <cellStyle name="常规 3 2 16" xfId="716"/>
    <cellStyle name="计算 7" xfId="717"/>
    <cellStyle name="适中 4" xfId="718"/>
    <cellStyle name="常规 3 2 2" xfId="719"/>
    <cellStyle name="计算 8" xfId="720"/>
    <cellStyle name="适中 5" xfId="721"/>
    <cellStyle name="常规 3 2 3" xfId="722"/>
    <cellStyle name="注释 9 2" xfId="723"/>
    <cellStyle name="计算 9" xfId="724"/>
    <cellStyle name="适中 6" xfId="725"/>
    <cellStyle name="常规 3 2 4" xfId="726"/>
    <cellStyle name="常规 3 30" xfId="727"/>
    <cellStyle name="常规 3 25" xfId="728"/>
    <cellStyle name="常规 3 26" xfId="729"/>
    <cellStyle name="常规 3 28" xfId="730"/>
    <cellStyle name="常规 3 29" xfId="731"/>
    <cellStyle name="常规 3 4" xfId="732"/>
    <cellStyle name="常规 3 5" xfId="733"/>
    <cellStyle name="常规 3 6" xfId="734"/>
    <cellStyle name="常规 3 7" xfId="735"/>
    <cellStyle name="常规 3 8" xfId="736"/>
    <cellStyle name="常规 3 9" xfId="737"/>
    <cellStyle name="常规 38" xfId="738"/>
    <cellStyle name="常规 6 11" xfId="739"/>
    <cellStyle name="注释 11" xfId="740"/>
    <cellStyle name="常规 4" xfId="741"/>
    <cellStyle name="常规 4 10" xfId="742"/>
    <cellStyle name="样式 1 10" xfId="743"/>
    <cellStyle name="常规 4 22" xfId="744"/>
    <cellStyle name="常规 4 17" xfId="745"/>
    <cellStyle name="常规 4 23" xfId="746"/>
    <cellStyle name="常规 4 18" xfId="747"/>
    <cellStyle name="汇总 11 2" xfId="748"/>
    <cellStyle name="常规 4 24" xfId="749"/>
    <cellStyle name="常规 4 19" xfId="750"/>
    <cellStyle name="常规 4 2 10" xfId="751"/>
    <cellStyle name="常规 4 2 11" xfId="752"/>
    <cellStyle name="常规 4 2 12" xfId="753"/>
    <cellStyle name="常规 4 2 13" xfId="754"/>
    <cellStyle name="常规 4 2 14" xfId="755"/>
    <cellStyle name="常规 4 2 20" xfId="756"/>
    <cellStyle name="常规 4 2 15" xfId="757"/>
    <cellStyle name="常规 4 2 21" xfId="758"/>
    <cellStyle name="常规 4 2 16" xfId="759"/>
    <cellStyle name="常规 4 2 22" xfId="760"/>
    <cellStyle name="常规 4 2 17" xfId="761"/>
    <cellStyle name="常规 4 2 23" xfId="762"/>
    <cellStyle name="常规 4 2 18" xfId="763"/>
    <cellStyle name="常规 4 2 24" xfId="764"/>
    <cellStyle name="常规 4 2 19" xfId="765"/>
    <cellStyle name="常规 4 4" xfId="766"/>
    <cellStyle name="常规 4 2 2" xfId="767"/>
    <cellStyle name="输入 2 3" xfId="768"/>
    <cellStyle name="常规 4 2 2 10" xfId="769"/>
    <cellStyle name="输入 2 4" xfId="770"/>
    <cellStyle name="常规 4 2 2 11" xfId="771"/>
    <cellStyle name="输入 2 5" xfId="772"/>
    <cellStyle name="常规 4 2 2 12" xfId="773"/>
    <cellStyle name="注释 4" xfId="774"/>
    <cellStyle name="常规 6 4" xfId="775"/>
    <cellStyle name="常规 4 2 2 2" xfId="776"/>
    <cellStyle name="注释 6" xfId="777"/>
    <cellStyle name="常规 6 6" xfId="778"/>
    <cellStyle name="常规 4 2 2 4" xfId="779"/>
    <cellStyle name="注释 7" xfId="780"/>
    <cellStyle name="常规 6 7" xfId="781"/>
    <cellStyle name="常规 4 2 2 5" xfId="782"/>
    <cellStyle name="注释 8" xfId="783"/>
    <cellStyle name="常规 6 8" xfId="784"/>
    <cellStyle name="常规 4 2 2 6" xfId="785"/>
    <cellStyle name="注释 9" xfId="786"/>
    <cellStyle name="常规 6 9" xfId="787"/>
    <cellStyle name="常规 4 2 2 7" xfId="788"/>
    <cellStyle name="常规 4 2 2 8" xfId="789"/>
    <cellStyle name="常规 4 2 2 9" xfId="790"/>
    <cellStyle name="常规 4 5" xfId="791"/>
    <cellStyle name="常规 4 2 3" xfId="792"/>
    <cellStyle name="常规 4 6" xfId="793"/>
    <cellStyle name="常规 4 2 4" xfId="794"/>
    <cellStyle name="常规 4 7" xfId="795"/>
    <cellStyle name="常规 4 2 5" xfId="796"/>
    <cellStyle name="常规 4 8" xfId="797"/>
    <cellStyle name="常规 4 2 6" xfId="798"/>
    <cellStyle name="常规 4 9" xfId="799"/>
    <cellStyle name="常规 4 2 7" xfId="800"/>
    <cellStyle name="常规 4 2 8" xfId="801"/>
    <cellStyle name="常规 4 2 9" xfId="802"/>
    <cellStyle name="注释 2" xfId="803"/>
    <cellStyle name="常规 7 23" xfId="804"/>
    <cellStyle name="常规 7 18" xfId="805"/>
    <cellStyle name="常规 6 2" xfId="806"/>
    <cellStyle name="常规 6 2 6" xfId="807"/>
    <cellStyle name="常规 6 2 7" xfId="808"/>
    <cellStyle name="常规 6 2 8" xfId="809"/>
    <cellStyle name="常规 6 2 9" xfId="810"/>
    <cellStyle name="注释 3" xfId="811"/>
    <cellStyle name="输入 7 2" xfId="812"/>
    <cellStyle name="常规 7 24" xfId="813"/>
    <cellStyle name="常规 7 19" xfId="814"/>
    <cellStyle name="常规 6 3" xfId="815"/>
    <cellStyle name="输出 9 2" xfId="816"/>
    <cellStyle name="常规 7 10" xfId="817"/>
    <cellStyle name="常规 7 11" xfId="818"/>
    <cellStyle name="样式 1 10 2" xfId="819"/>
    <cellStyle name="常规 7 12" xfId="820"/>
    <cellStyle name="常规 7 13" xfId="821"/>
    <cellStyle name="常规 7 14" xfId="822"/>
    <cellStyle name="常规 7 20" xfId="823"/>
    <cellStyle name="常规 7 15" xfId="824"/>
    <cellStyle name="常规 7 21" xfId="825"/>
    <cellStyle name="常规 7 16" xfId="826"/>
    <cellStyle name="常规 7 22" xfId="827"/>
    <cellStyle name="常规 7 17" xfId="828"/>
    <cellStyle name="常规 7 2" xfId="829"/>
    <cellStyle name="常规 7 2 12" xfId="830"/>
    <cellStyle name="常规 7 2 2" xfId="831"/>
    <cellStyle name="常规 7 4" xfId="832"/>
    <cellStyle name="常规 7 5" xfId="833"/>
    <cellStyle name="常规 7 6" xfId="834"/>
    <cellStyle name="常规 7 7" xfId="835"/>
    <cellStyle name="常规 7 8" xfId="836"/>
    <cellStyle name="常规 7 9" xfId="837"/>
    <cellStyle name="好 2" xfId="838"/>
    <cellStyle name="好 2 2" xfId="839"/>
    <cellStyle name="好 3" xfId="840"/>
    <cellStyle name="好 4" xfId="841"/>
    <cellStyle name="汇总 7" xfId="842"/>
    <cellStyle name="汇总 10 2" xfId="843"/>
    <cellStyle name="汇总 2" xfId="844"/>
    <cellStyle name="汇总 2 2" xfId="845"/>
    <cellStyle name="汇总 2 2 2" xfId="846"/>
    <cellStyle name="检查单元格 2" xfId="847"/>
    <cellStyle name="汇总 2 3" xfId="848"/>
    <cellStyle name="检查单元格 2 2" xfId="849"/>
    <cellStyle name="汇总 2 3 2" xfId="850"/>
    <cellStyle name="检查单元格 3" xfId="851"/>
    <cellStyle name="汇总 2 4" xfId="852"/>
    <cellStyle name="汇总 2 4 2" xfId="853"/>
    <cellStyle name="检查单元格 4" xfId="854"/>
    <cellStyle name="汇总 2 5" xfId="855"/>
    <cellStyle name="检查单元格 5" xfId="856"/>
    <cellStyle name="汇总 2 6" xfId="857"/>
    <cellStyle name="汇总 3" xfId="858"/>
    <cellStyle name="强调文字颜色 1 5" xfId="859"/>
    <cellStyle name="汇总 3 2" xfId="860"/>
    <cellStyle name="汇总 4" xfId="861"/>
    <cellStyle name="强调文字颜色 2 5" xfId="862"/>
    <cellStyle name="汇总 4 2" xfId="863"/>
    <cellStyle name="汇总 5" xfId="864"/>
    <cellStyle name="汇总 6" xfId="865"/>
    <cellStyle name="强调文字颜色 4 5" xfId="866"/>
    <cellStyle name="汇总 6 2" xfId="867"/>
    <cellStyle name="强调文字颜色 5 5" xfId="868"/>
    <cellStyle name="汇总 7 2" xfId="869"/>
    <cellStyle name="汇总 8" xfId="870"/>
    <cellStyle name="强调文字颜色 6 5" xfId="871"/>
    <cellStyle name="汇总 8 2" xfId="872"/>
    <cellStyle name="汇总 9" xfId="873"/>
    <cellStyle name="汇总 9 2" xfId="874"/>
    <cellStyle name="计算 10 2" xfId="875"/>
    <cellStyle name="强调文字颜色 1 8" xfId="876"/>
    <cellStyle name="计算 2" xfId="877"/>
    <cellStyle name="计算 2 2" xfId="878"/>
    <cellStyle name="计算 2 2 2" xfId="879"/>
    <cellStyle name="计算 2 3 2" xfId="880"/>
    <cellStyle name="计算 2 4" xfId="881"/>
    <cellStyle name="计算 2 4 2" xfId="882"/>
    <cellStyle name="计算 2 5" xfId="883"/>
    <cellStyle name="计算 2 6" xfId="884"/>
    <cellStyle name="强调文字颜色 1 9" xfId="885"/>
    <cellStyle name="计算 3" xfId="886"/>
    <cellStyle name="计算 4" xfId="887"/>
    <cellStyle name="计算 4 2" xfId="888"/>
    <cellStyle name="适中 2" xfId="889"/>
    <cellStyle name="计算 5" xfId="890"/>
    <cellStyle name="适中 2 2" xfId="891"/>
    <cellStyle name="计算 5 2" xfId="892"/>
    <cellStyle name="适中 3" xfId="893"/>
    <cellStyle name="计算 6" xfId="894"/>
    <cellStyle name="检查单元格 2 3" xfId="895"/>
    <cellStyle name="检查单元格 2 4" xfId="896"/>
    <cellStyle name="检查单元格 6" xfId="897"/>
    <cellStyle name="检查单元格 7" xfId="898"/>
    <cellStyle name="检查单元格 8" xfId="899"/>
    <cellStyle name="检查单元格 9" xfId="900"/>
    <cellStyle name="解释性文本 2" xfId="901"/>
    <cellStyle name="解释性文本 3" xfId="902"/>
    <cellStyle name="解释性文本 4" xfId="903"/>
    <cellStyle name="警告文本 10" xfId="904"/>
    <cellStyle name="警告文本 11" xfId="905"/>
    <cellStyle name="注释 5 2" xfId="906"/>
    <cellStyle name="警告文本 2" xfId="907"/>
    <cellStyle name="警告文本 3" xfId="908"/>
    <cellStyle name="警告文本 4" xfId="909"/>
    <cellStyle name="警告文本 5" xfId="910"/>
    <cellStyle name="警告文本 6" xfId="911"/>
    <cellStyle name="警告文本 7" xfId="912"/>
    <cellStyle name="警告文本 8" xfId="913"/>
    <cellStyle name="链接单元格 10" xfId="914"/>
    <cellStyle name="链接单元格 11" xfId="915"/>
    <cellStyle name="链接单元格 2" xfId="916"/>
    <cellStyle name="链接单元格 2 2" xfId="917"/>
    <cellStyle name="链接单元格 2 3" xfId="918"/>
    <cellStyle name="链接单元格 2 4" xfId="919"/>
    <cellStyle name="链接单元格 2 5" xfId="920"/>
    <cellStyle name="链接单元格 9" xfId="921"/>
    <cellStyle name="强调文字颜色 1 10" xfId="922"/>
    <cellStyle name="强调文字颜色 1 11" xfId="923"/>
    <cellStyle name="强调文字颜色 1 2" xfId="924"/>
    <cellStyle name="强调文字颜色 1 3" xfId="925"/>
    <cellStyle name="强调文字颜色 1 4" xfId="926"/>
    <cellStyle name="强调文字颜色 1 6" xfId="927"/>
    <cellStyle name="强调文字颜色 1 7" xfId="928"/>
    <cellStyle name="强调文字颜色 2 10" xfId="929"/>
    <cellStyle name="强调文字颜色 2 11" xfId="930"/>
    <cellStyle name="强调文字颜色 2 2" xfId="931"/>
    <cellStyle name="强调文字颜色 2 2 2" xfId="932"/>
    <cellStyle name="强调文字颜色 2 2 3" xfId="933"/>
    <cellStyle name="强调文字颜色 2 2 4" xfId="934"/>
    <cellStyle name="强调文字颜色 2 2 5" xfId="935"/>
    <cellStyle name="强调文字颜色 2 3" xfId="936"/>
    <cellStyle name="强调文字颜色 2 4" xfId="937"/>
    <cellStyle name="强调文字颜色 2 6" xfId="938"/>
    <cellStyle name="强调文字颜色 2 7" xfId="939"/>
    <cellStyle name="强调文字颜色 2 8" xfId="940"/>
    <cellStyle name="强调文字颜色 2 9" xfId="941"/>
    <cellStyle name="强调文字颜色 3 10" xfId="942"/>
    <cellStyle name="强调文字颜色 3 2" xfId="943"/>
    <cellStyle name="适中 2 3" xfId="944"/>
    <cellStyle name="强调文字颜色 3 2 2" xfId="945"/>
    <cellStyle name="适中 2 4" xfId="946"/>
    <cellStyle name="强调文字颜色 3 2 3" xfId="947"/>
    <cellStyle name="强调文字颜色 3 2 5" xfId="948"/>
    <cellStyle name="强调文字颜色 4 2" xfId="949"/>
    <cellStyle name="强调文字颜色 4 2 2" xfId="950"/>
    <cellStyle name="强调文字颜色 4 2 3" xfId="951"/>
    <cellStyle name="强调文字颜色 4 2 4" xfId="952"/>
    <cellStyle name="强调文字颜色 4 2 5" xfId="953"/>
    <cellStyle name="强调文字颜色 4 3" xfId="954"/>
    <cellStyle name="强调文字颜色 4 4" xfId="955"/>
    <cellStyle name="强调文字颜色 4 6" xfId="956"/>
    <cellStyle name="强调文字颜色 4 7" xfId="957"/>
    <cellStyle name="输入 10" xfId="958"/>
    <cellStyle name="强调文字颜色 4 8" xfId="959"/>
    <cellStyle name="输入 11" xfId="960"/>
    <cellStyle name="强调文字颜色 4 9" xfId="961"/>
    <cellStyle name="强调文字颜色 5 10" xfId="962"/>
    <cellStyle name="强调文字颜色 5 11" xfId="963"/>
    <cellStyle name="强调文字颜色 5 2 2" xfId="964"/>
    <cellStyle name="强调文字颜色 5 2 3" xfId="965"/>
    <cellStyle name="强调文字颜色 5 3" xfId="966"/>
    <cellStyle name="强调文字颜色 5 4" xfId="967"/>
    <cellStyle name="强调文字颜色 5 6" xfId="968"/>
    <cellStyle name="强调文字颜色 5 7" xfId="969"/>
    <cellStyle name="强调文字颜色 5 8" xfId="970"/>
    <cellStyle name="强调文字颜色 5 9" xfId="971"/>
    <cellStyle name="强调文字颜色 6 2" xfId="972"/>
    <cellStyle name="强调文字颜色 6 2 2" xfId="973"/>
    <cellStyle name="强调文字颜色 6 2 3" xfId="974"/>
    <cellStyle name="强调文字颜色 6 2 4" xfId="975"/>
    <cellStyle name="强调文字颜色 6 2 5" xfId="976"/>
    <cellStyle name="强调文字颜色 6 3" xfId="977"/>
    <cellStyle name="强调文字颜色 6 4" xfId="978"/>
    <cellStyle name="强调文字颜色 6 6" xfId="979"/>
    <cellStyle name="强调文字颜色 6 7" xfId="980"/>
    <cellStyle name="强调文字颜色 6 8" xfId="981"/>
    <cellStyle name="强调文字颜色 6 9" xfId="982"/>
    <cellStyle name="适中 10" xfId="983"/>
    <cellStyle name="适中 11" xfId="984"/>
    <cellStyle name="输出 10 2" xfId="985"/>
    <cellStyle name="输出 11" xfId="986"/>
    <cellStyle name="输出 2" xfId="987"/>
    <cellStyle name="输出 2 2" xfId="988"/>
    <cellStyle name="输出 2 2 2" xfId="989"/>
    <cellStyle name="输出 2 3" xfId="990"/>
    <cellStyle name="输出 2 3 2" xfId="991"/>
    <cellStyle name="输出 2 4" xfId="992"/>
    <cellStyle name="输出 2 4 2" xfId="993"/>
    <cellStyle name="输出 2 5" xfId="994"/>
    <cellStyle name="输出 2 6" xfId="995"/>
    <cellStyle name="输出 3" xfId="996"/>
    <cellStyle name="输出 3 2" xfId="997"/>
    <cellStyle name="输出 4" xfId="998"/>
    <cellStyle name="输出 5" xfId="999"/>
    <cellStyle name="输出 5 2" xfId="1000"/>
    <cellStyle name="输出 6" xfId="1001"/>
    <cellStyle name="输出 7" xfId="1002"/>
    <cellStyle name="输出 7 2" xfId="1003"/>
    <cellStyle name="输出 8 2" xfId="1004"/>
    <cellStyle name="输入 10 2" xfId="1005"/>
    <cellStyle name="输入 2 6" xfId="1006"/>
    <cellStyle name="输入 4" xfId="1007"/>
    <cellStyle name="输入 5" xfId="1008"/>
    <cellStyle name="输入 6" xfId="1009"/>
    <cellStyle name="输入 7" xfId="1010"/>
    <cellStyle name="输入 8" xfId="1011"/>
    <cellStyle name="输入 9" xfId="1012"/>
    <cellStyle name="注释 2 2 2" xfId="1013"/>
    <cellStyle name="注释 2 2 2 2" xfId="1014"/>
    <cellStyle name="注释 2 2 3" xfId="1015"/>
    <cellStyle name="注释 2 3 2" xfId="1016"/>
    <cellStyle name="注释 2 4 2" xfId="1017"/>
    <cellStyle name="注释 6 2" xfId="1018"/>
    <cellStyle name="注释 8 2" xfId="1019"/>
    <cellStyle name="BOM_Level_Below3 5" xfId="1020"/>
    <cellStyle name="常规 2 2 10 2" xfId="1021"/>
    <cellStyle name="常规 50" xfId="1022"/>
    <cellStyle name="常规 45" xfId="1023"/>
    <cellStyle name="Normal" xfId="1024"/>
    <cellStyle name="常规 50 10 2" xfId="1025"/>
    <cellStyle name="常规 45 10 2" xfId="1026"/>
    <cellStyle name="BOM_Level_Below3 2 3" xfId="1027"/>
    <cellStyle name="常规 2 28 2" xfId="1028"/>
    <cellStyle name="RowLevel_1" xfId="1029"/>
    <cellStyle name="样式 1 2 2" xfId="1030"/>
    <cellStyle name="BOM_Level_Below3 6" xfId="1031"/>
  </cellStyles>
  <dxfs count="12">
    <dxf>
      <fill>
        <patternFill patternType="solid">
          <bgColor rgb="FFFFFF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7030A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92D050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FF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2" Type="http://schemas.openxmlformats.org/officeDocument/2006/relationships/styles" Target="styles.xml"/><Relationship Id="rId41" Type="http://schemas.openxmlformats.org/officeDocument/2006/relationships/sharedStrings" Target="sharedStrings.xml"/><Relationship Id="rId40" Type="http://schemas.openxmlformats.org/officeDocument/2006/relationships/theme" Target="theme/theme1.xml"/><Relationship Id="rId4" Type="http://schemas.openxmlformats.org/officeDocument/2006/relationships/worksheet" Target="worksheets/sheet4.xml"/><Relationship Id="rId39" Type="http://schemas.openxmlformats.org/officeDocument/2006/relationships/externalLink" Target="externalLinks/externalLink29.xml"/><Relationship Id="rId38" Type="http://schemas.openxmlformats.org/officeDocument/2006/relationships/externalLink" Target="externalLinks/externalLink28.xml"/><Relationship Id="rId37" Type="http://schemas.openxmlformats.org/officeDocument/2006/relationships/externalLink" Target="externalLinks/externalLink27.xml"/><Relationship Id="rId36" Type="http://schemas.openxmlformats.org/officeDocument/2006/relationships/externalLink" Target="externalLinks/externalLink26.xml"/><Relationship Id="rId35" Type="http://schemas.openxmlformats.org/officeDocument/2006/relationships/externalLink" Target="externalLinks/externalLink25.xml"/><Relationship Id="rId34" Type="http://schemas.openxmlformats.org/officeDocument/2006/relationships/externalLink" Target="externalLinks/externalLink24.xml"/><Relationship Id="rId33" Type="http://schemas.openxmlformats.org/officeDocument/2006/relationships/externalLink" Target="externalLinks/externalLink23.xml"/><Relationship Id="rId32" Type="http://schemas.openxmlformats.org/officeDocument/2006/relationships/externalLink" Target="externalLinks/externalLink22.xml"/><Relationship Id="rId31" Type="http://schemas.openxmlformats.org/officeDocument/2006/relationships/externalLink" Target="externalLinks/externalLink21.xml"/><Relationship Id="rId30" Type="http://schemas.openxmlformats.org/officeDocument/2006/relationships/externalLink" Target="externalLinks/externalLink20.xml"/><Relationship Id="rId3" Type="http://schemas.openxmlformats.org/officeDocument/2006/relationships/worksheet" Target="worksheets/sheet3.xml"/><Relationship Id="rId29" Type="http://schemas.openxmlformats.org/officeDocument/2006/relationships/externalLink" Target="externalLinks/externalLink19.xml"/><Relationship Id="rId28" Type="http://schemas.openxmlformats.org/officeDocument/2006/relationships/externalLink" Target="externalLinks/externalLink18.xml"/><Relationship Id="rId27" Type="http://schemas.openxmlformats.org/officeDocument/2006/relationships/externalLink" Target="externalLinks/externalLink17.xml"/><Relationship Id="rId26" Type="http://schemas.openxmlformats.org/officeDocument/2006/relationships/externalLink" Target="externalLinks/externalLink16.xml"/><Relationship Id="rId25" Type="http://schemas.openxmlformats.org/officeDocument/2006/relationships/externalLink" Target="externalLinks/externalLink15.xml"/><Relationship Id="rId24" Type="http://schemas.openxmlformats.org/officeDocument/2006/relationships/externalLink" Target="externalLinks/externalLink14.xml"/><Relationship Id="rId23" Type="http://schemas.openxmlformats.org/officeDocument/2006/relationships/externalLink" Target="externalLinks/externalLink13.xml"/><Relationship Id="rId22" Type="http://schemas.openxmlformats.org/officeDocument/2006/relationships/externalLink" Target="externalLinks/externalLink12.xml"/><Relationship Id="rId21" Type="http://schemas.openxmlformats.org/officeDocument/2006/relationships/externalLink" Target="externalLinks/externalLink11.xml"/><Relationship Id="rId20" Type="http://schemas.openxmlformats.org/officeDocument/2006/relationships/externalLink" Target="externalLinks/externalLink10.xml"/><Relationship Id="rId2" Type="http://schemas.openxmlformats.org/officeDocument/2006/relationships/worksheet" Target="worksheets/sheet2.xml"/><Relationship Id="rId19" Type="http://schemas.openxmlformats.org/officeDocument/2006/relationships/externalLink" Target="externalLinks/externalLink9.xml"/><Relationship Id="rId18" Type="http://schemas.openxmlformats.org/officeDocument/2006/relationships/externalLink" Target="externalLinks/externalLink8.xml"/><Relationship Id="rId17" Type="http://schemas.openxmlformats.org/officeDocument/2006/relationships/externalLink" Target="externalLinks/externalLink7.xml"/><Relationship Id="rId16" Type="http://schemas.openxmlformats.org/officeDocument/2006/relationships/externalLink" Target="externalLinks/externalLink6.xml"/><Relationship Id="rId15" Type="http://schemas.openxmlformats.org/officeDocument/2006/relationships/externalLink" Target="externalLinks/externalLink5.xml"/><Relationship Id="rId14" Type="http://schemas.openxmlformats.org/officeDocument/2006/relationships/externalLink" Target="externalLinks/externalLink4.xml"/><Relationship Id="rId13" Type="http://schemas.openxmlformats.org/officeDocument/2006/relationships/externalLink" Target="externalLinks/externalLink3.xml"/><Relationship Id="rId12" Type="http://schemas.openxmlformats.org/officeDocument/2006/relationships/externalLink" Target="externalLinks/externalLink2.xml"/><Relationship Id="rId11" Type="http://schemas.openxmlformats.org/officeDocument/2006/relationships/externalLink" Target="externalLinks/externalLink1.xml"/><Relationship Id="rId10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emf"/><Relationship Id="rId8" Type="http://schemas.openxmlformats.org/officeDocument/2006/relationships/image" Target="../media/image9.png"/><Relationship Id="rId7" Type="http://schemas.openxmlformats.org/officeDocument/2006/relationships/image" Target="../media/image8.png"/><Relationship Id="rId6" Type="http://schemas.openxmlformats.org/officeDocument/2006/relationships/image" Target="../media/image7.png"/><Relationship Id="rId54" Type="http://schemas.openxmlformats.org/officeDocument/2006/relationships/image" Target="../media/image54.png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png"/><Relationship Id="rId5" Type="http://schemas.openxmlformats.org/officeDocument/2006/relationships/image" Target="../media/image6.emf"/><Relationship Id="rId49" Type="http://schemas.openxmlformats.org/officeDocument/2006/relationships/image" Target="../media/image49.png"/><Relationship Id="rId48" Type="http://schemas.openxmlformats.org/officeDocument/2006/relationships/image" Target="../media/image48.emf"/><Relationship Id="rId47" Type="http://schemas.openxmlformats.org/officeDocument/2006/relationships/image" Target="../media/image47.png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png"/><Relationship Id="rId43" Type="http://schemas.openxmlformats.org/officeDocument/2006/relationships/image" Target="../media/image43.emf"/><Relationship Id="rId42" Type="http://schemas.openxmlformats.org/officeDocument/2006/relationships/image" Target="../media/image1.png"/><Relationship Id="rId41" Type="http://schemas.openxmlformats.org/officeDocument/2006/relationships/image" Target="../media/image42.png"/><Relationship Id="rId40" Type="http://schemas.openxmlformats.org/officeDocument/2006/relationships/image" Target="../media/image41.png"/><Relationship Id="rId4" Type="http://schemas.openxmlformats.org/officeDocument/2006/relationships/image" Target="../media/image5.emf"/><Relationship Id="rId39" Type="http://schemas.openxmlformats.org/officeDocument/2006/relationships/image" Target="../media/image40.png"/><Relationship Id="rId38" Type="http://schemas.openxmlformats.org/officeDocument/2006/relationships/image" Target="../media/image39.png"/><Relationship Id="rId37" Type="http://schemas.openxmlformats.org/officeDocument/2006/relationships/image" Target="../media/image38.png"/><Relationship Id="rId36" Type="http://schemas.openxmlformats.org/officeDocument/2006/relationships/image" Target="../media/image37.png"/><Relationship Id="rId35" Type="http://schemas.openxmlformats.org/officeDocument/2006/relationships/image" Target="../media/image36.png"/><Relationship Id="rId34" Type="http://schemas.openxmlformats.org/officeDocument/2006/relationships/image" Target="../media/image35.emf"/><Relationship Id="rId33" Type="http://schemas.openxmlformats.org/officeDocument/2006/relationships/image" Target="../media/image34.emf"/><Relationship Id="rId32" Type="http://schemas.openxmlformats.org/officeDocument/2006/relationships/image" Target="../media/image33.emf"/><Relationship Id="rId31" Type="http://schemas.openxmlformats.org/officeDocument/2006/relationships/image" Target="../media/image32.emf"/><Relationship Id="rId30" Type="http://schemas.openxmlformats.org/officeDocument/2006/relationships/image" Target="../media/image31.emf"/><Relationship Id="rId3" Type="http://schemas.openxmlformats.org/officeDocument/2006/relationships/image" Target="../media/image4.emf"/><Relationship Id="rId29" Type="http://schemas.openxmlformats.org/officeDocument/2006/relationships/image" Target="../media/image30.png"/><Relationship Id="rId28" Type="http://schemas.openxmlformats.org/officeDocument/2006/relationships/image" Target="../media/image29.png"/><Relationship Id="rId27" Type="http://schemas.openxmlformats.org/officeDocument/2006/relationships/image" Target="../media/image28.png"/><Relationship Id="rId26" Type="http://schemas.openxmlformats.org/officeDocument/2006/relationships/image" Target="../media/image27.png"/><Relationship Id="rId25" Type="http://schemas.openxmlformats.org/officeDocument/2006/relationships/image" Target="../media/image26.png"/><Relationship Id="rId24" Type="http://schemas.openxmlformats.org/officeDocument/2006/relationships/image" Target="../media/image25.png"/><Relationship Id="rId23" Type="http://schemas.openxmlformats.org/officeDocument/2006/relationships/image" Target="../media/image24.png"/><Relationship Id="rId22" Type="http://schemas.openxmlformats.org/officeDocument/2006/relationships/image" Target="../media/image23.png"/><Relationship Id="rId21" Type="http://schemas.openxmlformats.org/officeDocument/2006/relationships/image" Target="../media/image22.png"/><Relationship Id="rId20" Type="http://schemas.openxmlformats.org/officeDocument/2006/relationships/image" Target="../media/image21.png"/><Relationship Id="rId2" Type="http://schemas.openxmlformats.org/officeDocument/2006/relationships/image" Target="../media/image3.png"/><Relationship Id="rId19" Type="http://schemas.openxmlformats.org/officeDocument/2006/relationships/image" Target="../media/image20.png"/><Relationship Id="rId18" Type="http://schemas.openxmlformats.org/officeDocument/2006/relationships/image" Target="../media/image19.png"/><Relationship Id="rId17" Type="http://schemas.openxmlformats.org/officeDocument/2006/relationships/image" Target="../media/image18.png"/><Relationship Id="rId16" Type="http://schemas.openxmlformats.org/officeDocument/2006/relationships/image" Target="../media/image17.png"/><Relationship Id="rId15" Type="http://schemas.openxmlformats.org/officeDocument/2006/relationships/image" Target="../media/image16.emf"/><Relationship Id="rId14" Type="http://schemas.openxmlformats.org/officeDocument/2006/relationships/image" Target="../media/image15.png"/><Relationship Id="rId13" Type="http://schemas.openxmlformats.org/officeDocument/2006/relationships/image" Target="../media/image14.png"/><Relationship Id="rId12" Type="http://schemas.openxmlformats.org/officeDocument/2006/relationships/image" Target="../media/image13.png"/><Relationship Id="rId11" Type="http://schemas.openxmlformats.org/officeDocument/2006/relationships/image" Target="../media/image12.emf"/><Relationship Id="rId10" Type="http://schemas.openxmlformats.org/officeDocument/2006/relationships/image" Target="../media/image11.emf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63.jpeg"/><Relationship Id="rId8" Type="http://schemas.openxmlformats.org/officeDocument/2006/relationships/image" Target="../media/image62.png"/><Relationship Id="rId7" Type="http://schemas.openxmlformats.org/officeDocument/2006/relationships/image" Target="../media/image61.jpeg"/><Relationship Id="rId6" Type="http://schemas.openxmlformats.org/officeDocument/2006/relationships/image" Target="../media/image60.jpeg"/><Relationship Id="rId5" Type="http://schemas.openxmlformats.org/officeDocument/2006/relationships/image" Target="../media/image59.png"/><Relationship Id="rId4" Type="http://schemas.openxmlformats.org/officeDocument/2006/relationships/image" Target="../media/image58.jpeg"/><Relationship Id="rId3" Type="http://schemas.openxmlformats.org/officeDocument/2006/relationships/image" Target="../media/image57.jpeg"/><Relationship Id="rId2" Type="http://schemas.openxmlformats.org/officeDocument/2006/relationships/image" Target="../media/image56.jpeg"/><Relationship Id="rId18" Type="http://schemas.openxmlformats.org/officeDocument/2006/relationships/image" Target="../media/image72.jpeg"/><Relationship Id="rId17" Type="http://schemas.openxmlformats.org/officeDocument/2006/relationships/image" Target="../media/image71.png"/><Relationship Id="rId16" Type="http://schemas.openxmlformats.org/officeDocument/2006/relationships/image" Target="../media/image70.png"/><Relationship Id="rId15" Type="http://schemas.openxmlformats.org/officeDocument/2006/relationships/image" Target="../media/image69.jpeg"/><Relationship Id="rId14" Type="http://schemas.openxmlformats.org/officeDocument/2006/relationships/image" Target="../media/image68.png"/><Relationship Id="rId13" Type="http://schemas.openxmlformats.org/officeDocument/2006/relationships/image" Target="../media/image67.png"/><Relationship Id="rId12" Type="http://schemas.openxmlformats.org/officeDocument/2006/relationships/image" Target="../media/image66.png"/><Relationship Id="rId11" Type="http://schemas.openxmlformats.org/officeDocument/2006/relationships/image" Target="../media/image65.png"/><Relationship Id="rId10" Type="http://schemas.openxmlformats.org/officeDocument/2006/relationships/image" Target="../media/image64.png"/><Relationship Id="rId1" Type="http://schemas.openxmlformats.org/officeDocument/2006/relationships/image" Target="../media/image55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81.emf"/><Relationship Id="rId8" Type="http://schemas.openxmlformats.org/officeDocument/2006/relationships/image" Target="../media/image80.emf"/><Relationship Id="rId7" Type="http://schemas.openxmlformats.org/officeDocument/2006/relationships/image" Target="../media/image79.emf"/><Relationship Id="rId6" Type="http://schemas.openxmlformats.org/officeDocument/2006/relationships/image" Target="../media/image78.emf"/><Relationship Id="rId5" Type="http://schemas.openxmlformats.org/officeDocument/2006/relationships/image" Target="../media/image77.png"/><Relationship Id="rId4" Type="http://schemas.openxmlformats.org/officeDocument/2006/relationships/image" Target="../media/image76.png"/><Relationship Id="rId3" Type="http://schemas.openxmlformats.org/officeDocument/2006/relationships/image" Target="../media/image75.emf"/><Relationship Id="rId21" Type="http://schemas.openxmlformats.org/officeDocument/2006/relationships/image" Target="../media/image93.jpeg"/><Relationship Id="rId20" Type="http://schemas.openxmlformats.org/officeDocument/2006/relationships/image" Target="../media/image92.png"/><Relationship Id="rId2" Type="http://schemas.openxmlformats.org/officeDocument/2006/relationships/image" Target="../media/image74.emf"/><Relationship Id="rId19" Type="http://schemas.openxmlformats.org/officeDocument/2006/relationships/image" Target="../media/image91.png"/><Relationship Id="rId18" Type="http://schemas.openxmlformats.org/officeDocument/2006/relationships/image" Target="../media/image90.png"/><Relationship Id="rId17" Type="http://schemas.openxmlformats.org/officeDocument/2006/relationships/image" Target="../media/image89.emf"/><Relationship Id="rId16" Type="http://schemas.openxmlformats.org/officeDocument/2006/relationships/image" Target="../media/image88.emf"/><Relationship Id="rId15" Type="http://schemas.openxmlformats.org/officeDocument/2006/relationships/image" Target="../media/image87.emf"/><Relationship Id="rId14" Type="http://schemas.openxmlformats.org/officeDocument/2006/relationships/image" Target="../media/image86.emf"/><Relationship Id="rId13" Type="http://schemas.openxmlformats.org/officeDocument/2006/relationships/image" Target="../media/image85.emf"/><Relationship Id="rId12" Type="http://schemas.openxmlformats.org/officeDocument/2006/relationships/image" Target="../media/image84.emf"/><Relationship Id="rId11" Type="http://schemas.openxmlformats.org/officeDocument/2006/relationships/image" Target="../media/image83.emf"/><Relationship Id="rId10" Type="http://schemas.openxmlformats.org/officeDocument/2006/relationships/image" Target="../media/image82.emf"/><Relationship Id="rId1" Type="http://schemas.openxmlformats.org/officeDocument/2006/relationships/image" Target="../media/image73.emf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1.jpeg"/><Relationship Id="rId8" Type="http://schemas.openxmlformats.org/officeDocument/2006/relationships/image" Target="../media/image100.emf"/><Relationship Id="rId7" Type="http://schemas.openxmlformats.org/officeDocument/2006/relationships/image" Target="../media/image99.emf"/><Relationship Id="rId6" Type="http://schemas.openxmlformats.org/officeDocument/2006/relationships/image" Target="../media/image98.emf"/><Relationship Id="rId5" Type="http://schemas.openxmlformats.org/officeDocument/2006/relationships/image" Target="../media/image97.emf"/><Relationship Id="rId4" Type="http://schemas.openxmlformats.org/officeDocument/2006/relationships/image" Target="../media/image96.emf"/><Relationship Id="rId3" Type="http://schemas.openxmlformats.org/officeDocument/2006/relationships/image" Target="../media/image95.emf"/><Relationship Id="rId21" Type="http://schemas.openxmlformats.org/officeDocument/2006/relationships/image" Target="../media/image113.emf"/><Relationship Id="rId20" Type="http://schemas.openxmlformats.org/officeDocument/2006/relationships/image" Target="../media/image112.jpeg"/><Relationship Id="rId2" Type="http://schemas.openxmlformats.org/officeDocument/2006/relationships/image" Target="../media/image94.emf"/><Relationship Id="rId19" Type="http://schemas.openxmlformats.org/officeDocument/2006/relationships/image" Target="../media/image111.emf"/><Relationship Id="rId18" Type="http://schemas.openxmlformats.org/officeDocument/2006/relationships/image" Target="../media/image110.png"/><Relationship Id="rId17" Type="http://schemas.openxmlformats.org/officeDocument/2006/relationships/image" Target="../media/image109.png"/><Relationship Id="rId16" Type="http://schemas.openxmlformats.org/officeDocument/2006/relationships/image" Target="../media/image108.emf"/><Relationship Id="rId15" Type="http://schemas.openxmlformats.org/officeDocument/2006/relationships/image" Target="../media/image107.emf"/><Relationship Id="rId14" Type="http://schemas.openxmlformats.org/officeDocument/2006/relationships/image" Target="../media/image106.emf"/><Relationship Id="rId13" Type="http://schemas.openxmlformats.org/officeDocument/2006/relationships/image" Target="../media/image105.emf"/><Relationship Id="rId12" Type="http://schemas.openxmlformats.org/officeDocument/2006/relationships/image" Target="../media/image104.emf"/><Relationship Id="rId11" Type="http://schemas.openxmlformats.org/officeDocument/2006/relationships/image" Target="../media/image103.jpeg"/><Relationship Id="rId10" Type="http://schemas.openxmlformats.org/officeDocument/2006/relationships/image" Target="../media/image102.emf"/><Relationship Id="rId1" Type="http://schemas.openxmlformats.org/officeDocument/2006/relationships/image" Target="../media/image11.emf"/></Relationships>
</file>

<file path=xl/drawings/_rels/drawing6.xml.rels><?xml version="1.0" encoding="UTF-8" standalone="yes"?>
<Relationships xmlns="http://schemas.openxmlformats.org/package/2006/relationships"><Relationship Id="rId99" Type="http://schemas.openxmlformats.org/officeDocument/2006/relationships/image" Target="../media/image211.emf"/><Relationship Id="rId98" Type="http://schemas.openxmlformats.org/officeDocument/2006/relationships/image" Target="../media/image210.emf"/><Relationship Id="rId97" Type="http://schemas.openxmlformats.org/officeDocument/2006/relationships/image" Target="../media/image209.emf"/><Relationship Id="rId96" Type="http://schemas.openxmlformats.org/officeDocument/2006/relationships/image" Target="../media/image208.emf"/><Relationship Id="rId95" Type="http://schemas.openxmlformats.org/officeDocument/2006/relationships/image" Target="../media/image207.emf"/><Relationship Id="rId94" Type="http://schemas.openxmlformats.org/officeDocument/2006/relationships/image" Target="../media/image206.emf"/><Relationship Id="rId93" Type="http://schemas.openxmlformats.org/officeDocument/2006/relationships/image" Target="../media/image205.png"/><Relationship Id="rId92" Type="http://schemas.openxmlformats.org/officeDocument/2006/relationships/image" Target="../media/image204.emf"/><Relationship Id="rId91" Type="http://schemas.openxmlformats.org/officeDocument/2006/relationships/image" Target="../media/image203.emf"/><Relationship Id="rId90" Type="http://schemas.openxmlformats.org/officeDocument/2006/relationships/image" Target="../media/image202.emf"/><Relationship Id="rId9" Type="http://schemas.openxmlformats.org/officeDocument/2006/relationships/image" Target="../media/image122.emf"/><Relationship Id="rId89" Type="http://schemas.openxmlformats.org/officeDocument/2006/relationships/image" Target="../media/image201.emf"/><Relationship Id="rId88" Type="http://schemas.openxmlformats.org/officeDocument/2006/relationships/image" Target="../media/image200.png"/><Relationship Id="rId87" Type="http://schemas.openxmlformats.org/officeDocument/2006/relationships/image" Target="../media/image199.emf"/><Relationship Id="rId86" Type="http://schemas.openxmlformats.org/officeDocument/2006/relationships/image" Target="../media/image198.emf"/><Relationship Id="rId85" Type="http://schemas.openxmlformats.org/officeDocument/2006/relationships/image" Target="../media/image197.emf"/><Relationship Id="rId84" Type="http://schemas.openxmlformats.org/officeDocument/2006/relationships/image" Target="../media/image196.emf"/><Relationship Id="rId83" Type="http://schemas.openxmlformats.org/officeDocument/2006/relationships/image" Target="../media/image195.emf"/><Relationship Id="rId82" Type="http://schemas.openxmlformats.org/officeDocument/2006/relationships/image" Target="../media/image194.emf"/><Relationship Id="rId81" Type="http://schemas.openxmlformats.org/officeDocument/2006/relationships/image" Target="../media/image193.emf"/><Relationship Id="rId80" Type="http://schemas.openxmlformats.org/officeDocument/2006/relationships/image" Target="../media/image192.emf"/><Relationship Id="rId8" Type="http://schemas.openxmlformats.org/officeDocument/2006/relationships/image" Target="../media/image121.png"/><Relationship Id="rId79" Type="http://schemas.openxmlformats.org/officeDocument/2006/relationships/image" Target="../media/image191.emf"/><Relationship Id="rId78" Type="http://schemas.openxmlformats.org/officeDocument/2006/relationships/image" Target="../media/image190.emf"/><Relationship Id="rId77" Type="http://schemas.openxmlformats.org/officeDocument/2006/relationships/image" Target="../media/image189.emf"/><Relationship Id="rId76" Type="http://schemas.openxmlformats.org/officeDocument/2006/relationships/image" Target="../media/image188.emf"/><Relationship Id="rId75" Type="http://schemas.openxmlformats.org/officeDocument/2006/relationships/image" Target="../media/image187.emf"/><Relationship Id="rId74" Type="http://schemas.openxmlformats.org/officeDocument/2006/relationships/image" Target="../media/image186.emf"/><Relationship Id="rId73" Type="http://schemas.openxmlformats.org/officeDocument/2006/relationships/image" Target="../media/image185.emf"/><Relationship Id="rId72" Type="http://schemas.openxmlformats.org/officeDocument/2006/relationships/image" Target="../media/image184.emf"/><Relationship Id="rId71" Type="http://schemas.openxmlformats.org/officeDocument/2006/relationships/image" Target="../media/image183.emf"/><Relationship Id="rId70" Type="http://schemas.openxmlformats.org/officeDocument/2006/relationships/image" Target="../media/image182.emf"/><Relationship Id="rId7" Type="http://schemas.openxmlformats.org/officeDocument/2006/relationships/image" Target="../media/image120.emf"/><Relationship Id="rId69" Type="http://schemas.openxmlformats.org/officeDocument/2006/relationships/image" Target="../media/image181.emf"/><Relationship Id="rId68" Type="http://schemas.openxmlformats.org/officeDocument/2006/relationships/image" Target="../media/image180.emf"/><Relationship Id="rId67" Type="http://schemas.openxmlformats.org/officeDocument/2006/relationships/image" Target="../media/image179.emf"/><Relationship Id="rId66" Type="http://schemas.openxmlformats.org/officeDocument/2006/relationships/image" Target="../media/image178.emf"/><Relationship Id="rId65" Type="http://schemas.openxmlformats.org/officeDocument/2006/relationships/image" Target="../media/image177.emf"/><Relationship Id="rId64" Type="http://schemas.openxmlformats.org/officeDocument/2006/relationships/image" Target="../media/image176.emf"/><Relationship Id="rId63" Type="http://schemas.openxmlformats.org/officeDocument/2006/relationships/image" Target="../media/image175.emf"/><Relationship Id="rId62" Type="http://schemas.openxmlformats.org/officeDocument/2006/relationships/image" Target="../media/image174.emf"/><Relationship Id="rId61" Type="http://schemas.openxmlformats.org/officeDocument/2006/relationships/image" Target="../media/image173.emf"/><Relationship Id="rId60" Type="http://schemas.openxmlformats.org/officeDocument/2006/relationships/image" Target="../media/image172.png"/><Relationship Id="rId6" Type="http://schemas.openxmlformats.org/officeDocument/2006/relationships/image" Target="../media/image119.emf"/><Relationship Id="rId59" Type="http://schemas.openxmlformats.org/officeDocument/2006/relationships/image" Target="../media/image171.png"/><Relationship Id="rId58" Type="http://schemas.openxmlformats.org/officeDocument/2006/relationships/image" Target="../media/image170.emf"/><Relationship Id="rId57" Type="http://schemas.openxmlformats.org/officeDocument/2006/relationships/image" Target="../media/image169.emf"/><Relationship Id="rId56" Type="http://schemas.openxmlformats.org/officeDocument/2006/relationships/image" Target="../media/image168.emf"/><Relationship Id="rId55" Type="http://schemas.openxmlformats.org/officeDocument/2006/relationships/image" Target="../media/image167.emf"/><Relationship Id="rId54" Type="http://schemas.openxmlformats.org/officeDocument/2006/relationships/image" Target="../media/image166.emf"/><Relationship Id="rId53" Type="http://schemas.openxmlformats.org/officeDocument/2006/relationships/image" Target="../media/image165.emf"/><Relationship Id="rId52" Type="http://schemas.openxmlformats.org/officeDocument/2006/relationships/image" Target="../media/image164.emf"/><Relationship Id="rId51" Type="http://schemas.openxmlformats.org/officeDocument/2006/relationships/image" Target="../media/image163.png"/><Relationship Id="rId50" Type="http://schemas.openxmlformats.org/officeDocument/2006/relationships/image" Target="../media/image162.emf"/><Relationship Id="rId5" Type="http://schemas.openxmlformats.org/officeDocument/2006/relationships/image" Target="../media/image118.emf"/><Relationship Id="rId49" Type="http://schemas.openxmlformats.org/officeDocument/2006/relationships/image" Target="../media/image161.emf"/><Relationship Id="rId48" Type="http://schemas.openxmlformats.org/officeDocument/2006/relationships/image" Target="../media/image160.emf"/><Relationship Id="rId47" Type="http://schemas.openxmlformats.org/officeDocument/2006/relationships/image" Target="../media/image159.emf"/><Relationship Id="rId46" Type="http://schemas.openxmlformats.org/officeDocument/2006/relationships/image" Target="../media/image158.emf"/><Relationship Id="rId45" Type="http://schemas.openxmlformats.org/officeDocument/2006/relationships/image" Target="../media/image157.emf"/><Relationship Id="rId44" Type="http://schemas.openxmlformats.org/officeDocument/2006/relationships/image" Target="../media/image156.emf"/><Relationship Id="rId43" Type="http://schemas.openxmlformats.org/officeDocument/2006/relationships/image" Target="../media/image155.emf"/><Relationship Id="rId42" Type="http://schemas.openxmlformats.org/officeDocument/2006/relationships/image" Target="../media/image154.emf"/><Relationship Id="rId41" Type="http://schemas.openxmlformats.org/officeDocument/2006/relationships/image" Target="../media/image153.emf"/><Relationship Id="rId40" Type="http://schemas.openxmlformats.org/officeDocument/2006/relationships/image" Target="../media/image152.emf"/><Relationship Id="rId4" Type="http://schemas.openxmlformats.org/officeDocument/2006/relationships/image" Target="../media/image117.emf"/><Relationship Id="rId39" Type="http://schemas.openxmlformats.org/officeDocument/2006/relationships/image" Target="../media/image151.emf"/><Relationship Id="rId38" Type="http://schemas.openxmlformats.org/officeDocument/2006/relationships/image" Target="../media/image150.png"/><Relationship Id="rId37" Type="http://schemas.openxmlformats.org/officeDocument/2006/relationships/image" Target="../media/image149.emf"/><Relationship Id="rId36" Type="http://schemas.openxmlformats.org/officeDocument/2006/relationships/image" Target="../media/image51.emf"/><Relationship Id="rId35" Type="http://schemas.openxmlformats.org/officeDocument/2006/relationships/image" Target="../media/image148.emf"/><Relationship Id="rId34" Type="http://schemas.openxmlformats.org/officeDocument/2006/relationships/image" Target="../media/image147.emf"/><Relationship Id="rId33" Type="http://schemas.openxmlformats.org/officeDocument/2006/relationships/image" Target="../media/image146.emf"/><Relationship Id="rId32" Type="http://schemas.openxmlformats.org/officeDocument/2006/relationships/image" Target="../media/image145.emf"/><Relationship Id="rId31" Type="http://schemas.openxmlformats.org/officeDocument/2006/relationships/image" Target="../media/image144.emf"/><Relationship Id="rId30" Type="http://schemas.openxmlformats.org/officeDocument/2006/relationships/image" Target="../media/image143.emf"/><Relationship Id="rId3" Type="http://schemas.openxmlformats.org/officeDocument/2006/relationships/image" Target="../media/image116.emf"/><Relationship Id="rId29" Type="http://schemas.openxmlformats.org/officeDocument/2006/relationships/image" Target="../media/image142.emf"/><Relationship Id="rId28" Type="http://schemas.openxmlformats.org/officeDocument/2006/relationships/image" Target="../media/image141.emf"/><Relationship Id="rId27" Type="http://schemas.openxmlformats.org/officeDocument/2006/relationships/image" Target="../media/image140.emf"/><Relationship Id="rId26" Type="http://schemas.openxmlformats.org/officeDocument/2006/relationships/image" Target="../media/image139.emf"/><Relationship Id="rId25" Type="http://schemas.openxmlformats.org/officeDocument/2006/relationships/image" Target="../media/image138.emf"/><Relationship Id="rId24" Type="http://schemas.openxmlformats.org/officeDocument/2006/relationships/image" Target="../media/image137.emf"/><Relationship Id="rId23" Type="http://schemas.openxmlformats.org/officeDocument/2006/relationships/image" Target="../media/image136.emf"/><Relationship Id="rId22" Type="http://schemas.openxmlformats.org/officeDocument/2006/relationships/image" Target="../media/image135.png"/><Relationship Id="rId21" Type="http://schemas.openxmlformats.org/officeDocument/2006/relationships/image" Target="../media/image134.emf"/><Relationship Id="rId20" Type="http://schemas.openxmlformats.org/officeDocument/2006/relationships/image" Target="../media/image133.emf"/><Relationship Id="rId2" Type="http://schemas.openxmlformats.org/officeDocument/2006/relationships/image" Target="../media/image115.emf"/><Relationship Id="rId19" Type="http://schemas.openxmlformats.org/officeDocument/2006/relationships/image" Target="../media/image132.emf"/><Relationship Id="rId18" Type="http://schemas.openxmlformats.org/officeDocument/2006/relationships/image" Target="../media/image131.emf"/><Relationship Id="rId17" Type="http://schemas.openxmlformats.org/officeDocument/2006/relationships/image" Target="../media/image130.emf"/><Relationship Id="rId16" Type="http://schemas.openxmlformats.org/officeDocument/2006/relationships/image" Target="../media/image129.emf"/><Relationship Id="rId15" Type="http://schemas.openxmlformats.org/officeDocument/2006/relationships/image" Target="../media/image128.emf"/><Relationship Id="rId14" Type="http://schemas.openxmlformats.org/officeDocument/2006/relationships/image" Target="../media/image127.emf"/><Relationship Id="rId13" Type="http://schemas.openxmlformats.org/officeDocument/2006/relationships/image" Target="../media/image126.emf"/><Relationship Id="rId12" Type="http://schemas.openxmlformats.org/officeDocument/2006/relationships/image" Target="../media/image125.emf"/><Relationship Id="rId11" Type="http://schemas.openxmlformats.org/officeDocument/2006/relationships/image" Target="../media/image124.emf"/><Relationship Id="rId109" Type="http://schemas.openxmlformats.org/officeDocument/2006/relationships/image" Target="../media/image221.png"/><Relationship Id="rId108" Type="http://schemas.openxmlformats.org/officeDocument/2006/relationships/image" Target="../media/image220.emf"/><Relationship Id="rId107" Type="http://schemas.openxmlformats.org/officeDocument/2006/relationships/image" Target="../media/image219.emf"/><Relationship Id="rId106" Type="http://schemas.openxmlformats.org/officeDocument/2006/relationships/image" Target="../media/image218.emf"/><Relationship Id="rId105" Type="http://schemas.openxmlformats.org/officeDocument/2006/relationships/image" Target="../media/image217.emf"/><Relationship Id="rId104" Type="http://schemas.openxmlformats.org/officeDocument/2006/relationships/image" Target="../media/image216.emf"/><Relationship Id="rId103" Type="http://schemas.openxmlformats.org/officeDocument/2006/relationships/image" Target="../media/image215.wmf"/><Relationship Id="rId102" Type="http://schemas.openxmlformats.org/officeDocument/2006/relationships/image" Target="../media/image214.emf"/><Relationship Id="rId101" Type="http://schemas.openxmlformats.org/officeDocument/2006/relationships/image" Target="../media/image213.png"/><Relationship Id="rId100" Type="http://schemas.openxmlformats.org/officeDocument/2006/relationships/image" Target="../media/image212.emf"/><Relationship Id="rId10" Type="http://schemas.openxmlformats.org/officeDocument/2006/relationships/image" Target="../media/image123.emf"/><Relationship Id="rId1" Type="http://schemas.openxmlformats.org/officeDocument/2006/relationships/image" Target="../media/image114.png"/></Relationships>
</file>

<file path=xl/drawings/_rels/drawing7.xml.rels><?xml version="1.0" encoding="UTF-8" standalone="yes"?>
<Relationships xmlns="http://schemas.openxmlformats.org/package/2006/relationships"><Relationship Id="rId4" Type="http://schemas.openxmlformats.org/officeDocument/2006/relationships/image" Target="../media/image223.png"/><Relationship Id="rId3" Type="http://schemas.openxmlformats.org/officeDocument/2006/relationships/image" Target="../media/image50.png"/><Relationship Id="rId2" Type="http://schemas.openxmlformats.org/officeDocument/2006/relationships/image" Target="../media/image49.png"/><Relationship Id="rId1" Type="http://schemas.openxmlformats.org/officeDocument/2006/relationships/image" Target="../media/image222.png"/></Relationships>
</file>

<file path=xl/drawings/_rels/drawing8.xml.rels><?xml version="1.0" encoding="UTF-8" standalone="yes"?>
<Relationships xmlns="http://schemas.openxmlformats.org/package/2006/relationships"><Relationship Id="rId9" Type="http://schemas.openxmlformats.org/officeDocument/2006/relationships/image" Target="../media/image230.emf"/><Relationship Id="rId8" Type="http://schemas.openxmlformats.org/officeDocument/2006/relationships/image" Target="../media/image229.emf"/><Relationship Id="rId7" Type="http://schemas.openxmlformats.org/officeDocument/2006/relationships/image" Target="../media/image228.emf"/><Relationship Id="rId6" Type="http://schemas.openxmlformats.org/officeDocument/2006/relationships/image" Target="../media/image227.emf"/><Relationship Id="rId5" Type="http://schemas.openxmlformats.org/officeDocument/2006/relationships/image" Target="../media/image226.emf"/><Relationship Id="rId4" Type="http://schemas.openxmlformats.org/officeDocument/2006/relationships/image" Target="../media/image225.emf"/><Relationship Id="rId33" Type="http://schemas.openxmlformats.org/officeDocument/2006/relationships/image" Target="../media/image254.emf"/><Relationship Id="rId32" Type="http://schemas.openxmlformats.org/officeDocument/2006/relationships/image" Target="../media/image253.wmf"/><Relationship Id="rId31" Type="http://schemas.openxmlformats.org/officeDocument/2006/relationships/image" Target="../media/image252.wmf"/><Relationship Id="rId30" Type="http://schemas.openxmlformats.org/officeDocument/2006/relationships/image" Target="../media/image251.wmf"/><Relationship Id="rId3" Type="http://schemas.openxmlformats.org/officeDocument/2006/relationships/image" Target="../media/image224.emf"/><Relationship Id="rId29" Type="http://schemas.openxmlformats.org/officeDocument/2006/relationships/image" Target="../media/image250.wmf"/><Relationship Id="rId28" Type="http://schemas.openxmlformats.org/officeDocument/2006/relationships/image" Target="../media/image249.emf"/><Relationship Id="rId27" Type="http://schemas.openxmlformats.org/officeDocument/2006/relationships/image" Target="../media/image248.emf"/><Relationship Id="rId26" Type="http://schemas.openxmlformats.org/officeDocument/2006/relationships/image" Target="../media/image247.emf"/><Relationship Id="rId25" Type="http://schemas.openxmlformats.org/officeDocument/2006/relationships/image" Target="../media/image246.emf"/><Relationship Id="rId24" Type="http://schemas.openxmlformats.org/officeDocument/2006/relationships/image" Target="../media/image245.wmf"/><Relationship Id="rId23" Type="http://schemas.openxmlformats.org/officeDocument/2006/relationships/image" Target="../media/image244.emf"/><Relationship Id="rId22" Type="http://schemas.openxmlformats.org/officeDocument/2006/relationships/image" Target="../media/image243.emf"/><Relationship Id="rId21" Type="http://schemas.openxmlformats.org/officeDocument/2006/relationships/image" Target="../media/image242.emf"/><Relationship Id="rId20" Type="http://schemas.openxmlformats.org/officeDocument/2006/relationships/image" Target="../media/image241.emf"/><Relationship Id="rId2" Type="http://schemas.openxmlformats.org/officeDocument/2006/relationships/image" Target="../media/image187.emf"/><Relationship Id="rId19" Type="http://schemas.openxmlformats.org/officeDocument/2006/relationships/image" Target="../media/image240.emf"/><Relationship Id="rId18" Type="http://schemas.openxmlformats.org/officeDocument/2006/relationships/image" Target="../media/image239.emf"/><Relationship Id="rId17" Type="http://schemas.openxmlformats.org/officeDocument/2006/relationships/image" Target="../media/image238.emf"/><Relationship Id="rId16" Type="http://schemas.openxmlformats.org/officeDocument/2006/relationships/image" Target="../media/image237.emf"/><Relationship Id="rId15" Type="http://schemas.openxmlformats.org/officeDocument/2006/relationships/image" Target="../media/image236.emf"/><Relationship Id="rId14" Type="http://schemas.openxmlformats.org/officeDocument/2006/relationships/image" Target="../media/image235.emf"/><Relationship Id="rId13" Type="http://schemas.openxmlformats.org/officeDocument/2006/relationships/image" Target="../media/image234.emf"/><Relationship Id="rId12" Type="http://schemas.openxmlformats.org/officeDocument/2006/relationships/image" Target="../media/image233.emf"/><Relationship Id="rId11" Type="http://schemas.openxmlformats.org/officeDocument/2006/relationships/image" Target="../media/image232.emf"/><Relationship Id="rId10" Type="http://schemas.openxmlformats.org/officeDocument/2006/relationships/image" Target="../media/image231.emf"/><Relationship Id="rId1" Type="http://schemas.openxmlformats.org/officeDocument/2006/relationships/image" Target="../media/image185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0</xdr:col>
      <xdr:colOff>163284</xdr:colOff>
      <xdr:row>5</xdr:row>
      <xdr:rowOff>68035</xdr:rowOff>
    </xdr:from>
    <xdr:ext cx="1942111" cy="3172162"/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3195" y="2182495"/>
          <a:ext cx="1941830" cy="3171825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257736</xdr:colOff>
      <xdr:row>24</xdr:row>
      <xdr:rowOff>112059</xdr:rowOff>
    </xdr:from>
    <xdr:to>
      <xdr:col>9</xdr:col>
      <xdr:colOff>437030</xdr:colOff>
      <xdr:row>24</xdr:row>
      <xdr:rowOff>440672</xdr:rowOff>
    </xdr:to>
    <xdr:pic>
      <xdr:nvPicPr>
        <xdr:cNvPr id="11" name="图片 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72150" y="10594340"/>
          <a:ext cx="179705" cy="328295"/>
        </a:xfrm>
        <a:prstGeom prst="rect">
          <a:avLst/>
        </a:prstGeom>
      </xdr:spPr>
    </xdr:pic>
    <xdr:clientData/>
  </xdr:twoCellAnchor>
  <xdr:twoCellAnchor>
    <xdr:from>
      <xdr:col>9</xdr:col>
      <xdr:colOff>246530</xdr:colOff>
      <xdr:row>40</xdr:row>
      <xdr:rowOff>44823</xdr:rowOff>
    </xdr:from>
    <xdr:to>
      <xdr:col>9</xdr:col>
      <xdr:colOff>515471</xdr:colOff>
      <xdr:row>40</xdr:row>
      <xdr:rowOff>458950</xdr:rowOff>
    </xdr:to>
    <xdr:pic>
      <xdr:nvPicPr>
        <xdr:cNvPr id="18" name="图片 1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761355" y="18644870"/>
          <a:ext cx="268605" cy="414020"/>
        </a:xfrm>
        <a:prstGeom prst="rect">
          <a:avLst/>
        </a:prstGeom>
      </xdr:spPr>
    </xdr:pic>
    <xdr:clientData/>
  </xdr:twoCellAnchor>
  <xdr:twoCellAnchor>
    <xdr:from>
      <xdr:col>9</xdr:col>
      <xdr:colOff>125707</xdr:colOff>
      <xdr:row>73</xdr:row>
      <xdr:rowOff>153924</xdr:rowOff>
    </xdr:from>
    <xdr:to>
      <xdr:col>9</xdr:col>
      <xdr:colOff>626628</xdr:colOff>
      <xdr:row>73</xdr:row>
      <xdr:rowOff>402401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40070" y="35497135"/>
          <a:ext cx="501015" cy="24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118223</xdr:colOff>
      <xdr:row>79</xdr:row>
      <xdr:rowOff>123264</xdr:rowOff>
    </xdr:from>
    <xdr:to>
      <xdr:col>9</xdr:col>
      <xdr:colOff>480173</xdr:colOff>
      <xdr:row>79</xdr:row>
      <xdr:rowOff>389964</xdr:rowOff>
    </xdr:to>
    <xdr:pic>
      <xdr:nvPicPr>
        <xdr:cNvPr id="56" name="Picture 7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5633085" y="38510845"/>
          <a:ext cx="3619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138953</xdr:colOff>
      <xdr:row>100</xdr:row>
      <xdr:rowOff>182656</xdr:rowOff>
    </xdr:from>
    <xdr:to>
      <xdr:col>9</xdr:col>
      <xdr:colOff>539003</xdr:colOff>
      <xdr:row>100</xdr:row>
      <xdr:rowOff>449356</xdr:rowOff>
    </xdr:to>
    <xdr:pic>
      <xdr:nvPicPr>
        <xdr:cNvPr id="223" name="Picture 22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5653405" y="49098200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208094</xdr:colOff>
      <xdr:row>57</xdr:row>
      <xdr:rowOff>179294</xdr:rowOff>
    </xdr:from>
    <xdr:to>
      <xdr:col>9</xdr:col>
      <xdr:colOff>352094</xdr:colOff>
      <xdr:row>57</xdr:row>
      <xdr:rowOff>431294</xdr:rowOff>
    </xdr:to>
    <xdr:pic>
      <xdr:nvPicPr>
        <xdr:cNvPr id="232" name="图片 231"/>
        <xdr:cNvPicPr preferRelativeResize="0"/>
      </xdr:nvPicPr>
      <xdr:blipFill>
        <a:blip r:embed="rId6"/>
        <a:stretch>
          <a:fillRect/>
        </a:stretch>
      </xdr:blipFill>
      <xdr:spPr>
        <a:xfrm>
          <a:off x="5722620" y="27404695"/>
          <a:ext cx="144145" cy="252095"/>
        </a:xfrm>
        <a:prstGeom prst="rect">
          <a:avLst/>
        </a:prstGeom>
      </xdr:spPr>
    </xdr:pic>
    <xdr:clientData/>
  </xdr:twoCellAnchor>
  <xdr:twoCellAnchor>
    <xdr:from>
      <xdr:col>9</xdr:col>
      <xdr:colOff>247988</xdr:colOff>
      <xdr:row>58</xdr:row>
      <xdr:rowOff>112014</xdr:rowOff>
    </xdr:from>
    <xdr:to>
      <xdr:col>9</xdr:col>
      <xdr:colOff>391988</xdr:colOff>
      <xdr:row>58</xdr:row>
      <xdr:rowOff>364014</xdr:rowOff>
    </xdr:to>
    <xdr:pic>
      <xdr:nvPicPr>
        <xdr:cNvPr id="233" name="图片 232"/>
        <xdr:cNvPicPr preferRelativeResize="0"/>
      </xdr:nvPicPr>
      <xdr:blipFill>
        <a:blip r:embed="rId7"/>
        <a:stretch>
          <a:fillRect/>
        </a:stretch>
      </xdr:blipFill>
      <xdr:spPr>
        <a:xfrm>
          <a:off x="5762625" y="27844750"/>
          <a:ext cx="144145" cy="252095"/>
        </a:xfrm>
        <a:prstGeom prst="rect">
          <a:avLst/>
        </a:prstGeom>
      </xdr:spPr>
    </xdr:pic>
    <xdr:clientData/>
  </xdr:twoCellAnchor>
  <xdr:twoCellAnchor>
    <xdr:from>
      <xdr:col>9</xdr:col>
      <xdr:colOff>224118</xdr:colOff>
      <xdr:row>53</xdr:row>
      <xdr:rowOff>194264</xdr:rowOff>
    </xdr:from>
    <xdr:to>
      <xdr:col>9</xdr:col>
      <xdr:colOff>368118</xdr:colOff>
      <xdr:row>53</xdr:row>
      <xdr:rowOff>446264</xdr:rowOff>
    </xdr:to>
    <xdr:pic>
      <xdr:nvPicPr>
        <xdr:cNvPr id="234" name="图片 233"/>
        <xdr:cNvPicPr preferRelativeResize="0"/>
      </xdr:nvPicPr>
      <xdr:blipFill>
        <a:blip r:embed="rId8"/>
        <a:stretch>
          <a:fillRect/>
        </a:stretch>
      </xdr:blipFill>
      <xdr:spPr>
        <a:xfrm>
          <a:off x="5738495" y="25389840"/>
          <a:ext cx="144145" cy="252095"/>
        </a:xfrm>
        <a:prstGeom prst="rect">
          <a:avLst/>
        </a:prstGeom>
      </xdr:spPr>
    </xdr:pic>
    <xdr:clientData/>
  </xdr:twoCellAnchor>
  <xdr:twoCellAnchor>
    <xdr:from>
      <xdr:col>9</xdr:col>
      <xdr:colOff>235323</xdr:colOff>
      <xdr:row>42</xdr:row>
      <xdr:rowOff>78442</xdr:rowOff>
    </xdr:from>
    <xdr:to>
      <xdr:col>9</xdr:col>
      <xdr:colOff>561206</xdr:colOff>
      <xdr:row>42</xdr:row>
      <xdr:rowOff>397676</xdr:rowOff>
    </xdr:to>
    <xdr:pic>
      <xdr:nvPicPr>
        <xdr:cNvPr id="236" name="Picture 34"/>
        <xdr:cNvPicPr preferRelativeResize="0">
          <a:picLocks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5749925" y="19693255"/>
          <a:ext cx="325755" cy="319405"/>
        </a:xfrm>
        <a:prstGeom prst="rect">
          <a:avLst/>
        </a:prstGeom>
        <a:noFill/>
      </xdr:spPr>
    </xdr:pic>
    <xdr:clientData/>
  </xdr:twoCellAnchor>
  <xdr:twoCellAnchor>
    <xdr:from>
      <xdr:col>9</xdr:col>
      <xdr:colOff>233081</xdr:colOff>
      <xdr:row>60</xdr:row>
      <xdr:rowOff>112058</xdr:rowOff>
    </xdr:from>
    <xdr:to>
      <xdr:col>9</xdr:col>
      <xdr:colOff>518831</xdr:colOff>
      <xdr:row>60</xdr:row>
      <xdr:rowOff>321608</xdr:rowOff>
    </xdr:to>
    <xdr:pic>
      <xdr:nvPicPr>
        <xdr:cNvPr id="256" name="Picture 16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5748020" y="2885948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123265</xdr:colOff>
      <xdr:row>61</xdr:row>
      <xdr:rowOff>56029</xdr:rowOff>
    </xdr:from>
    <xdr:to>
      <xdr:col>9</xdr:col>
      <xdr:colOff>618565</xdr:colOff>
      <xdr:row>61</xdr:row>
      <xdr:rowOff>341779</xdr:rowOff>
    </xdr:to>
    <xdr:pic>
      <xdr:nvPicPr>
        <xdr:cNvPr id="274" name="Picture 89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5638165" y="29310965"/>
          <a:ext cx="4953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189939</xdr:colOff>
      <xdr:row>62</xdr:row>
      <xdr:rowOff>136151</xdr:rowOff>
    </xdr:from>
    <xdr:to>
      <xdr:col>9</xdr:col>
      <xdr:colOff>428064</xdr:colOff>
      <xdr:row>62</xdr:row>
      <xdr:rowOff>383801</xdr:rowOff>
    </xdr:to>
    <xdr:pic>
      <xdr:nvPicPr>
        <xdr:cNvPr id="275" name="Picture 122" descr="rId420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5704840" y="29898340"/>
          <a:ext cx="2381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154641</xdr:colOff>
      <xdr:row>63</xdr:row>
      <xdr:rowOff>170328</xdr:rowOff>
    </xdr:from>
    <xdr:to>
      <xdr:col>9</xdr:col>
      <xdr:colOff>421341</xdr:colOff>
      <xdr:row>63</xdr:row>
      <xdr:rowOff>389403</xdr:rowOff>
    </xdr:to>
    <xdr:pic>
      <xdr:nvPicPr>
        <xdr:cNvPr id="276" name="Picture 27537" descr="rId421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5669280" y="30439995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272063</xdr:colOff>
      <xdr:row>26</xdr:row>
      <xdr:rowOff>27989</xdr:rowOff>
    </xdr:from>
    <xdr:to>
      <xdr:col>9</xdr:col>
      <xdr:colOff>493058</xdr:colOff>
      <xdr:row>26</xdr:row>
      <xdr:rowOff>434017</xdr:rowOff>
    </xdr:to>
    <xdr:pic>
      <xdr:nvPicPr>
        <xdr:cNvPr id="282" name="图片 28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86755" y="11525250"/>
          <a:ext cx="220980" cy="405765"/>
        </a:xfrm>
        <a:prstGeom prst="rect">
          <a:avLst/>
        </a:prstGeom>
      </xdr:spPr>
    </xdr:pic>
    <xdr:clientData/>
  </xdr:twoCellAnchor>
  <xdr:twoCellAnchor>
    <xdr:from>
      <xdr:col>9</xdr:col>
      <xdr:colOff>112100</xdr:colOff>
      <xdr:row>75</xdr:row>
      <xdr:rowOff>123266</xdr:rowOff>
    </xdr:from>
    <xdr:to>
      <xdr:col>9</xdr:col>
      <xdr:colOff>613021</xdr:colOff>
      <xdr:row>75</xdr:row>
      <xdr:rowOff>371743</xdr:rowOff>
    </xdr:to>
    <xdr:pic>
      <xdr:nvPicPr>
        <xdr:cNvPr id="286" name="图片 285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6735" y="36481385"/>
          <a:ext cx="501015" cy="24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123264</xdr:colOff>
      <xdr:row>59</xdr:row>
      <xdr:rowOff>44824</xdr:rowOff>
    </xdr:from>
    <xdr:to>
      <xdr:col>9</xdr:col>
      <xdr:colOff>567319</xdr:colOff>
      <xdr:row>59</xdr:row>
      <xdr:rowOff>381001</xdr:rowOff>
    </xdr:to>
    <xdr:pic>
      <xdr:nvPicPr>
        <xdr:cNvPr id="295" name="图片 29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638165" y="28284805"/>
          <a:ext cx="443865" cy="336550"/>
        </a:xfrm>
        <a:prstGeom prst="rect">
          <a:avLst/>
        </a:prstGeom>
      </xdr:spPr>
    </xdr:pic>
    <xdr:clientData/>
  </xdr:twoCellAnchor>
  <xdr:twoCellAnchor>
    <xdr:from>
      <xdr:col>9</xdr:col>
      <xdr:colOff>307761</xdr:colOff>
      <xdr:row>46</xdr:row>
      <xdr:rowOff>112059</xdr:rowOff>
    </xdr:from>
    <xdr:to>
      <xdr:col>9</xdr:col>
      <xdr:colOff>616325</xdr:colOff>
      <xdr:row>46</xdr:row>
      <xdr:rowOff>437030</xdr:rowOff>
    </xdr:to>
    <xdr:pic>
      <xdr:nvPicPr>
        <xdr:cNvPr id="307" name="图片 306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22315" y="21756370"/>
          <a:ext cx="308610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205228</xdr:colOff>
      <xdr:row>106</xdr:row>
      <xdr:rowOff>73401</xdr:rowOff>
    </xdr:from>
    <xdr:to>
      <xdr:col>9</xdr:col>
      <xdr:colOff>568459</xdr:colOff>
      <xdr:row>106</xdr:row>
      <xdr:rowOff>414618</xdr:rowOff>
    </xdr:to>
    <xdr:pic>
      <xdr:nvPicPr>
        <xdr:cNvPr id="308" name="图片 307"/>
        <xdr:cNvPicPr>
          <a:picLocks noChangeAspect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20080" y="52033170"/>
          <a:ext cx="363220" cy="340995"/>
        </a:xfrm>
        <a:prstGeom prst="rect">
          <a:avLst/>
        </a:prstGeom>
      </xdr:spPr>
    </xdr:pic>
    <xdr:clientData/>
  </xdr:twoCellAnchor>
  <xdr:twoCellAnchor>
    <xdr:from>
      <xdr:col>9</xdr:col>
      <xdr:colOff>244447</xdr:colOff>
      <xdr:row>50</xdr:row>
      <xdr:rowOff>79563</xdr:rowOff>
    </xdr:from>
    <xdr:to>
      <xdr:col>9</xdr:col>
      <xdr:colOff>492586</xdr:colOff>
      <xdr:row>50</xdr:row>
      <xdr:rowOff>414618</xdr:rowOff>
    </xdr:to>
    <xdr:pic>
      <xdr:nvPicPr>
        <xdr:cNvPr id="309" name="图片 308"/>
        <xdr:cNvPicPr>
          <a:picLocks noChangeAspect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58815" y="23753445"/>
          <a:ext cx="248285" cy="334645"/>
        </a:xfrm>
        <a:prstGeom prst="rect">
          <a:avLst/>
        </a:prstGeom>
      </xdr:spPr>
    </xdr:pic>
    <xdr:clientData/>
  </xdr:twoCellAnchor>
  <xdr:twoCellAnchor>
    <xdr:from>
      <xdr:col>9</xdr:col>
      <xdr:colOff>112059</xdr:colOff>
      <xdr:row>83</xdr:row>
      <xdr:rowOff>129270</xdr:rowOff>
    </xdr:from>
    <xdr:to>
      <xdr:col>9</xdr:col>
      <xdr:colOff>665130</xdr:colOff>
      <xdr:row>83</xdr:row>
      <xdr:rowOff>381000</xdr:rowOff>
    </xdr:to>
    <xdr:pic>
      <xdr:nvPicPr>
        <xdr:cNvPr id="310" name="图片 309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26735" y="40546020"/>
          <a:ext cx="553085" cy="252095"/>
        </a:xfrm>
        <a:prstGeom prst="rect">
          <a:avLst/>
        </a:prstGeom>
      </xdr:spPr>
    </xdr:pic>
    <xdr:clientData/>
  </xdr:twoCellAnchor>
  <xdr:twoCellAnchor>
    <xdr:from>
      <xdr:col>9</xdr:col>
      <xdr:colOff>224278</xdr:colOff>
      <xdr:row>108</xdr:row>
      <xdr:rowOff>103654</xdr:rowOff>
    </xdr:from>
    <xdr:to>
      <xdr:col>9</xdr:col>
      <xdr:colOff>537884</xdr:colOff>
      <xdr:row>108</xdr:row>
      <xdr:rowOff>405537</xdr:rowOff>
    </xdr:to>
    <xdr:pic>
      <xdr:nvPicPr>
        <xdr:cNvPr id="315" name="图片 4" descr="1610786911(1)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39130" y="53078380"/>
          <a:ext cx="313690" cy="30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143033</xdr:colOff>
      <xdr:row>48</xdr:row>
      <xdr:rowOff>117662</xdr:rowOff>
    </xdr:from>
    <xdr:to>
      <xdr:col>9</xdr:col>
      <xdr:colOff>661891</xdr:colOff>
      <xdr:row>48</xdr:row>
      <xdr:rowOff>414618</xdr:rowOff>
    </xdr:to>
    <xdr:pic>
      <xdr:nvPicPr>
        <xdr:cNvPr id="317" name="图片 316"/>
        <xdr:cNvPicPr>
          <a:picLocks noChangeAspect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7850" y="22776815"/>
          <a:ext cx="518795" cy="296545"/>
        </a:xfrm>
        <a:prstGeom prst="rect">
          <a:avLst/>
        </a:prstGeom>
      </xdr:spPr>
    </xdr:pic>
    <xdr:clientData/>
  </xdr:twoCellAnchor>
  <xdr:twoCellAnchor>
    <xdr:from>
      <xdr:col>9</xdr:col>
      <xdr:colOff>270623</xdr:colOff>
      <xdr:row>81</xdr:row>
      <xdr:rowOff>102935</xdr:rowOff>
    </xdr:from>
    <xdr:to>
      <xdr:col>9</xdr:col>
      <xdr:colOff>493060</xdr:colOff>
      <xdr:row>81</xdr:row>
      <xdr:rowOff>413234</xdr:rowOff>
    </xdr:to>
    <xdr:pic>
      <xdr:nvPicPr>
        <xdr:cNvPr id="318" name="图片 317"/>
        <xdr:cNvPicPr>
          <a:picLocks noChangeAspect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85485" y="39505255"/>
          <a:ext cx="222250" cy="309880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80</xdr:row>
      <xdr:rowOff>33618</xdr:rowOff>
    </xdr:from>
    <xdr:to>
      <xdr:col>9</xdr:col>
      <xdr:colOff>571500</xdr:colOff>
      <xdr:row>80</xdr:row>
      <xdr:rowOff>403714</xdr:rowOff>
    </xdr:to>
    <xdr:pic>
      <xdr:nvPicPr>
        <xdr:cNvPr id="28" name="图片 2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694045" y="38928040"/>
          <a:ext cx="392430" cy="370205"/>
        </a:xfrm>
        <a:prstGeom prst="rect">
          <a:avLst/>
        </a:prstGeom>
      </xdr:spPr>
    </xdr:pic>
    <xdr:clientData/>
  </xdr:twoCellAnchor>
  <xdr:twoCellAnchor>
    <xdr:from>
      <xdr:col>9</xdr:col>
      <xdr:colOff>268941</xdr:colOff>
      <xdr:row>44</xdr:row>
      <xdr:rowOff>67236</xdr:rowOff>
    </xdr:from>
    <xdr:to>
      <xdr:col>9</xdr:col>
      <xdr:colOff>432182</xdr:colOff>
      <xdr:row>44</xdr:row>
      <xdr:rowOff>392207</xdr:rowOff>
    </xdr:to>
    <xdr:pic>
      <xdr:nvPicPr>
        <xdr:cNvPr id="230" name="图片 22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783580" y="20696555"/>
          <a:ext cx="163195" cy="325120"/>
        </a:xfrm>
        <a:prstGeom prst="rect">
          <a:avLst/>
        </a:prstGeom>
      </xdr:spPr>
    </xdr:pic>
    <xdr:clientData/>
  </xdr:twoCellAnchor>
  <xdr:twoCellAnchor>
    <xdr:from>
      <xdr:col>9</xdr:col>
      <xdr:colOff>291354</xdr:colOff>
      <xdr:row>43</xdr:row>
      <xdr:rowOff>42724</xdr:rowOff>
    </xdr:from>
    <xdr:to>
      <xdr:col>9</xdr:col>
      <xdr:colOff>493060</xdr:colOff>
      <xdr:row>43</xdr:row>
      <xdr:rowOff>438068</xdr:rowOff>
    </xdr:to>
    <xdr:pic>
      <xdr:nvPicPr>
        <xdr:cNvPr id="281" name="图片 28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805805" y="20165060"/>
          <a:ext cx="201930" cy="394970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45</xdr:row>
      <xdr:rowOff>67235</xdr:rowOff>
    </xdr:from>
    <xdr:to>
      <xdr:col>9</xdr:col>
      <xdr:colOff>571500</xdr:colOff>
      <xdr:row>46</xdr:row>
      <xdr:rowOff>472</xdr:rowOff>
    </xdr:to>
    <xdr:pic>
      <xdr:nvPicPr>
        <xdr:cNvPr id="312" name="图片 31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694045" y="21203920"/>
          <a:ext cx="392430" cy="440690"/>
        </a:xfrm>
        <a:prstGeom prst="rect">
          <a:avLst/>
        </a:prstGeom>
      </xdr:spPr>
    </xdr:pic>
    <xdr:clientData/>
  </xdr:twoCellAnchor>
  <xdr:twoCellAnchor>
    <xdr:from>
      <xdr:col>9</xdr:col>
      <xdr:colOff>224117</xdr:colOff>
      <xdr:row>17</xdr:row>
      <xdr:rowOff>33617</xdr:rowOff>
    </xdr:from>
    <xdr:to>
      <xdr:col>9</xdr:col>
      <xdr:colOff>571500</xdr:colOff>
      <xdr:row>17</xdr:row>
      <xdr:rowOff>550640</xdr:rowOff>
    </xdr:to>
    <xdr:pic>
      <xdr:nvPicPr>
        <xdr:cNvPr id="285" name="图片 28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738495" y="6579235"/>
          <a:ext cx="347980" cy="517525"/>
        </a:xfrm>
        <a:prstGeom prst="rect">
          <a:avLst/>
        </a:prstGeom>
      </xdr:spPr>
    </xdr:pic>
    <xdr:clientData/>
  </xdr:twoCellAnchor>
  <xdr:twoCellAnchor>
    <xdr:from>
      <xdr:col>9</xdr:col>
      <xdr:colOff>318810</xdr:colOff>
      <xdr:row>15</xdr:row>
      <xdr:rowOff>67237</xdr:rowOff>
    </xdr:from>
    <xdr:to>
      <xdr:col>9</xdr:col>
      <xdr:colOff>560295</xdr:colOff>
      <xdr:row>15</xdr:row>
      <xdr:rowOff>527467</xdr:rowOff>
    </xdr:to>
    <xdr:pic>
      <xdr:nvPicPr>
        <xdr:cNvPr id="322" name="图片 32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833745" y="5469890"/>
          <a:ext cx="241300" cy="460375"/>
        </a:xfrm>
        <a:prstGeom prst="rect">
          <a:avLst/>
        </a:prstGeom>
      </xdr:spPr>
    </xdr:pic>
    <xdr:clientData/>
  </xdr:twoCellAnchor>
  <xdr:twoCellAnchor>
    <xdr:from>
      <xdr:col>9</xdr:col>
      <xdr:colOff>280710</xdr:colOff>
      <xdr:row>16</xdr:row>
      <xdr:rowOff>51549</xdr:rowOff>
    </xdr:from>
    <xdr:to>
      <xdr:col>9</xdr:col>
      <xdr:colOff>522195</xdr:colOff>
      <xdr:row>16</xdr:row>
      <xdr:rowOff>511779</xdr:rowOff>
    </xdr:to>
    <xdr:pic>
      <xdr:nvPicPr>
        <xdr:cNvPr id="324" name="图片 323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795645" y="6026150"/>
          <a:ext cx="241300" cy="459740"/>
        </a:xfrm>
        <a:prstGeom prst="rect">
          <a:avLst/>
        </a:prstGeom>
      </xdr:spPr>
    </xdr:pic>
    <xdr:clientData/>
  </xdr:twoCellAnchor>
  <xdr:twoCellAnchor>
    <xdr:from>
      <xdr:col>9</xdr:col>
      <xdr:colOff>235324</xdr:colOff>
      <xdr:row>36</xdr:row>
      <xdr:rowOff>56030</xdr:rowOff>
    </xdr:from>
    <xdr:to>
      <xdr:col>9</xdr:col>
      <xdr:colOff>507414</xdr:colOff>
      <xdr:row>36</xdr:row>
      <xdr:rowOff>460992</xdr:rowOff>
    </xdr:to>
    <xdr:pic>
      <xdr:nvPicPr>
        <xdr:cNvPr id="325" name="图片 32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749925" y="16626840"/>
          <a:ext cx="272415" cy="404495"/>
        </a:xfrm>
        <a:prstGeom prst="rect">
          <a:avLst/>
        </a:prstGeom>
      </xdr:spPr>
    </xdr:pic>
    <xdr:clientData/>
  </xdr:twoCellAnchor>
  <xdr:twoCellAnchor>
    <xdr:from>
      <xdr:col>9</xdr:col>
      <xdr:colOff>273987</xdr:colOff>
      <xdr:row>34</xdr:row>
      <xdr:rowOff>11205</xdr:rowOff>
    </xdr:from>
    <xdr:to>
      <xdr:col>9</xdr:col>
      <xdr:colOff>515472</xdr:colOff>
      <xdr:row>34</xdr:row>
      <xdr:rowOff>471435</xdr:rowOff>
    </xdr:to>
    <xdr:pic>
      <xdr:nvPicPr>
        <xdr:cNvPr id="326" name="图片 32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788660" y="15567025"/>
          <a:ext cx="241300" cy="460375"/>
        </a:xfrm>
        <a:prstGeom prst="rect">
          <a:avLst/>
        </a:prstGeom>
      </xdr:spPr>
    </xdr:pic>
    <xdr:clientData/>
  </xdr:twoCellAnchor>
  <xdr:twoCellAnchor>
    <xdr:from>
      <xdr:col>9</xdr:col>
      <xdr:colOff>247093</xdr:colOff>
      <xdr:row>35</xdr:row>
      <xdr:rowOff>17929</xdr:rowOff>
    </xdr:from>
    <xdr:to>
      <xdr:col>9</xdr:col>
      <xdr:colOff>488578</xdr:colOff>
      <xdr:row>35</xdr:row>
      <xdr:rowOff>478159</xdr:rowOff>
    </xdr:to>
    <xdr:pic>
      <xdr:nvPicPr>
        <xdr:cNvPr id="327" name="图片 32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761990" y="16081375"/>
          <a:ext cx="241300" cy="460375"/>
        </a:xfrm>
        <a:prstGeom prst="rect">
          <a:avLst/>
        </a:prstGeom>
      </xdr:spPr>
    </xdr:pic>
    <xdr:clientData/>
  </xdr:twoCellAnchor>
  <xdr:twoCellAnchor>
    <xdr:from>
      <xdr:col>9</xdr:col>
      <xdr:colOff>123266</xdr:colOff>
      <xdr:row>66</xdr:row>
      <xdr:rowOff>89650</xdr:rowOff>
    </xdr:from>
    <xdr:to>
      <xdr:col>9</xdr:col>
      <xdr:colOff>652653</xdr:colOff>
      <xdr:row>66</xdr:row>
      <xdr:rowOff>358590</xdr:rowOff>
    </xdr:to>
    <xdr:pic>
      <xdr:nvPicPr>
        <xdr:cNvPr id="328" name="图片 32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638165" y="31881445"/>
          <a:ext cx="528955" cy="268605"/>
        </a:xfrm>
        <a:prstGeom prst="rect">
          <a:avLst/>
        </a:prstGeom>
      </xdr:spPr>
    </xdr:pic>
    <xdr:clientData/>
  </xdr:twoCellAnchor>
  <xdr:twoCellAnchor>
    <xdr:from>
      <xdr:col>9</xdr:col>
      <xdr:colOff>100852</xdr:colOff>
      <xdr:row>65</xdr:row>
      <xdr:rowOff>100852</xdr:rowOff>
    </xdr:from>
    <xdr:to>
      <xdr:col>9</xdr:col>
      <xdr:colOff>704939</xdr:colOff>
      <xdr:row>65</xdr:row>
      <xdr:rowOff>369793</xdr:rowOff>
    </xdr:to>
    <xdr:pic>
      <xdr:nvPicPr>
        <xdr:cNvPr id="329" name="图片 32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615305" y="31384875"/>
          <a:ext cx="604520" cy="269240"/>
        </a:xfrm>
        <a:prstGeom prst="rect">
          <a:avLst/>
        </a:prstGeom>
      </xdr:spPr>
    </xdr:pic>
    <xdr:clientData/>
  </xdr:twoCellAnchor>
  <xdr:twoCellAnchor>
    <xdr:from>
      <xdr:col>9</xdr:col>
      <xdr:colOff>85164</xdr:colOff>
      <xdr:row>64</xdr:row>
      <xdr:rowOff>62753</xdr:rowOff>
    </xdr:from>
    <xdr:to>
      <xdr:col>9</xdr:col>
      <xdr:colOff>689251</xdr:colOff>
      <xdr:row>64</xdr:row>
      <xdr:rowOff>331694</xdr:rowOff>
    </xdr:to>
    <xdr:pic>
      <xdr:nvPicPr>
        <xdr:cNvPr id="330" name="图片 3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600065" y="30839410"/>
          <a:ext cx="603885" cy="269240"/>
        </a:xfrm>
        <a:prstGeom prst="rect">
          <a:avLst/>
        </a:prstGeom>
      </xdr:spPr>
    </xdr:pic>
    <xdr:clientData/>
  </xdr:twoCellAnchor>
  <xdr:twoCellAnchor>
    <xdr:from>
      <xdr:col>9</xdr:col>
      <xdr:colOff>129990</xdr:colOff>
      <xdr:row>71</xdr:row>
      <xdr:rowOff>152403</xdr:rowOff>
    </xdr:from>
    <xdr:to>
      <xdr:col>9</xdr:col>
      <xdr:colOff>659377</xdr:colOff>
      <xdr:row>71</xdr:row>
      <xdr:rowOff>421343</xdr:rowOff>
    </xdr:to>
    <xdr:pic>
      <xdr:nvPicPr>
        <xdr:cNvPr id="331" name="图片 330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644515" y="34481135"/>
          <a:ext cx="529590" cy="268605"/>
        </a:xfrm>
        <a:prstGeom prst="rect">
          <a:avLst/>
        </a:prstGeom>
      </xdr:spPr>
    </xdr:pic>
    <xdr:clientData/>
  </xdr:twoCellAnchor>
  <xdr:twoCellAnchor>
    <xdr:from>
      <xdr:col>9</xdr:col>
      <xdr:colOff>107576</xdr:colOff>
      <xdr:row>70</xdr:row>
      <xdr:rowOff>163606</xdr:rowOff>
    </xdr:from>
    <xdr:to>
      <xdr:col>9</xdr:col>
      <xdr:colOff>711663</xdr:colOff>
      <xdr:row>70</xdr:row>
      <xdr:rowOff>432547</xdr:rowOff>
    </xdr:to>
    <xdr:pic>
      <xdr:nvPicPr>
        <xdr:cNvPr id="332" name="图片 331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622290" y="33984565"/>
          <a:ext cx="603885" cy="269240"/>
        </a:xfrm>
        <a:prstGeom prst="rect">
          <a:avLst/>
        </a:prstGeom>
      </xdr:spPr>
    </xdr:pic>
    <xdr:clientData/>
  </xdr:twoCellAnchor>
  <xdr:twoCellAnchor>
    <xdr:from>
      <xdr:col>9</xdr:col>
      <xdr:colOff>78441</xdr:colOff>
      <xdr:row>92</xdr:row>
      <xdr:rowOff>100853</xdr:rowOff>
    </xdr:from>
    <xdr:to>
      <xdr:col>9</xdr:col>
      <xdr:colOff>668991</xdr:colOff>
      <xdr:row>92</xdr:row>
      <xdr:rowOff>443753</xdr:rowOff>
    </xdr:to>
    <xdr:pic>
      <xdr:nvPicPr>
        <xdr:cNvPr id="335" name="图片 25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93080" y="45083730"/>
          <a:ext cx="5905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100852</xdr:colOff>
      <xdr:row>93</xdr:row>
      <xdr:rowOff>89648</xdr:rowOff>
    </xdr:from>
    <xdr:to>
      <xdr:col>9</xdr:col>
      <xdr:colOff>681877</xdr:colOff>
      <xdr:row>93</xdr:row>
      <xdr:rowOff>432548</xdr:rowOff>
    </xdr:to>
    <xdr:pic>
      <xdr:nvPicPr>
        <xdr:cNvPr id="336" name="图片 24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15305" y="45580300"/>
          <a:ext cx="5810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123265</xdr:colOff>
      <xdr:row>91</xdr:row>
      <xdr:rowOff>67235</xdr:rowOff>
    </xdr:from>
    <xdr:to>
      <xdr:col>9</xdr:col>
      <xdr:colOff>685240</xdr:colOff>
      <xdr:row>91</xdr:row>
      <xdr:rowOff>295835</xdr:rowOff>
    </xdr:to>
    <xdr:pic>
      <xdr:nvPicPr>
        <xdr:cNvPr id="337" name="图片 19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38165" y="44542710"/>
          <a:ext cx="5619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100853</xdr:colOff>
      <xdr:row>90</xdr:row>
      <xdr:rowOff>89647</xdr:rowOff>
    </xdr:from>
    <xdr:to>
      <xdr:col>9</xdr:col>
      <xdr:colOff>678947</xdr:colOff>
      <xdr:row>90</xdr:row>
      <xdr:rowOff>384922</xdr:rowOff>
    </xdr:to>
    <xdr:pic>
      <xdr:nvPicPr>
        <xdr:cNvPr id="338" name="图片 26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15305" y="44058205"/>
          <a:ext cx="57848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134470</xdr:colOff>
      <xdr:row>89</xdr:row>
      <xdr:rowOff>78441</xdr:rowOff>
    </xdr:from>
    <xdr:to>
      <xdr:col>9</xdr:col>
      <xdr:colOff>696445</xdr:colOff>
      <xdr:row>89</xdr:row>
      <xdr:rowOff>430866</xdr:rowOff>
    </xdr:to>
    <xdr:pic>
      <xdr:nvPicPr>
        <xdr:cNvPr id="339" name="图片 21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48960" y="43539410"/>
          <a:ext cx="5619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123265</xdr:colOff>
      <xdr:row>88</xdr:row>
      <xdr:rowOff>67236</xdr:rowOff>
    </xdr:from>
    <xdr:to>
      <xdr:col>9</xdr:col>
      <xdr:colOff>728114</xdr:colOff>
      <xdr:row>88</xdr:row>
      <xdr:rowOff>459442</xdr:rowOff>
    </xdr:to>
    <xdr:pic>
      <xdr:nvPicPr>
        <xdr:cNvPr id="340" name="图片 33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638165" y="43020615"/>
          <a:ext cx="604520" cy="392430"/>
        </a:xfrm>
        <a:prstGeom prst="rect">
          <a:avLst/>
        </a:prstGeom>
      </xdr:spPr>
    </xdr:pic>
    <xdr:clientData/>
  </xdr:twoCellAnchor>
  <xdr:twoCellAnchor>
    <xdr:from>
      <xdr:col>9</xdr:col>
      <xdr:colOff>193622</xdr:colOff>
      <xdr:row>84</xdr:row>
      <xdr:rowOff>85725</xdr:rowOff>
    </xdr:from>
    <xdr:to>
      <xdr:col>9</xdr:col>
      <xdr:colOff>616807</xdr:colOff>
      <xdr:row>84</xdr:row>
      <xdr:rowOff>419101</xdr:rowOff>
    </xdr:to>
    <xdr:pic>
      <xdr:nvPicPr>
        <xdr:cNvPr id="341" name="图片 34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708015" y="41010205"/>
          <a:ext cx="423545" cy="333375"/>
        </a:xfrm>
        <a:prstGeom prst="rect">
          <a:avLst/>
        </a:prstGeom>
      </xdr:spPr>
    </xdr:pic>
    <xdr:clientData/>
  </xdr:twoCellAnchor>
  <xdr:twoCellAnchor>
    <xdr:from>
      <xdr:col>9</xdr:col>
      <xdr:colOff>276225</xdr:colOff>
      <xdr:row>96</xdr:row>
      <xdr:rowOff>85725</xdr:rowOff>
    </xdr:from>
    <xdr:to>
      <xdr:col>9</xdr:col>
      <xdr:colOff>608914</xdr:colOff>
      <xdr:row>96</xdr:row>
      <xdr:rowOff>400050</xdr:rowOff>
    </xdr:to>
    <xdr:pic>
      <xdr:nvPicPr>
        <xdr:cNvPr id="342" name="图片 34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791200" y="47098585"/>
          <a:ext cx="332105" cy="314325"/>
        </a:xfrm>
        <a:prstGeom prst="rect">
          <a:avLst/>
        </a:prstGeom>
      </xdr:spPr>
    </xdr:pic>
    <xdr:clientData/>
  </xdr:twoCellAnchor>
  <xdr:twoCellAnchor>
    <xdr:from>
      <xdr:col>9</xdr:col>
      <xdr:colOff>291352</xdr:colOff>
      <xdr:row>97</xdr:row>
      <xdr:rowOff>44824</xdr:rowOff>
    </xdr:from>
    <xdr:to>
      <xdr:col>9</xdr:col>
      <xdr:colOff>627529</xdr:colOff>
      <xdr:row>97</xdr:row>
      <xdr:rowOff>477638</xdr:rowOff>
    </xdr:to>
    <xdr:pic>
      <xdr:nvPicPr>
        <xdr:cNvPr id="343" name="图片 342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805805" y="47564675"/>
          <a:ext cx="336550" cy="433070"/>
        </a:xfrm>
        <a:prstGeom prst="rect">
          <a:avLst/>
        </a:prstGeom>
      </xdr:spPr>
    </xdr:pic>
    <xdr:clientData/>
  </xdr:twoCellAnchor>
  <xdr:twoCellAnchor>
    <xdr:from>
      <xdr:col>9</xdr:col>
      <xdr:colOff>168088</xdr:colOff>
      <xdr:row>85</xdr:row>
      <xdr:rowOff>11206</xdr:rowOff>
    </xdr:from>
    <xdr:to>
      <xdr:col>9</xdr:col>
      <xdr:colOff>593913</xdr:colOff>
      <xdr:row>85</xdr:row>
      <xdr:rowOff>430049</xdr:rowOff>
    </xdr:to>
    <xdr:pic>
      <xdr:nvPicPr>
        <xdr:cNvPr id="344" name="图片 343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682615" y="41442640"/>
          <a:ext cx="426085" cy="419100"/>
        </a:xfrm>
        <a:prstGeom prst="rect">
          <a:avLst/>
        </a:prstGeom>
      </xdr:spPr>
    </xdr:pic>
    <xdr:clientData/>
  </xdr:twoCellAnchor>
  <xdr:twoCellAnchor>
    <xdr:from>
      <xdr:col>9</xdr:col>
      <xdr:colOff>156883</xdr:colOff>
      <xdr:row>99</xdr:row>
      <xdr:rowOff>78441</xdr:rowOff>
    </xdr:from>
    <xdr:to>
      <xdr:col>9</xdr:col>
      <xdr:colOff>618303</xdr:colOff>
      <xdr:row>99</xdr:row>
      <xdr:rowOff>470648</xdr:rowOff>
    </xdr:to>
    <xdr:pic>
      <xdr:nvPicPr>
        <xdr:cNvPr id="345" name="图片 34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671820" y="48486695"/>
          <a:ext cx="461010" cy="392430"/>
        </a:xfrm>
        <a:prstGeom prst="rect">
          <a:avLst/>
        </a:prstGeom>
      </xdr:spPr>
    </xdr:pic>
    <xdr:clientData/>
  </xdr:twoCellAnchor>
  <xdr:twoCellAnchor>
    <xdr:from>
      <xdr:col>9</xdr:col>
      <xdr:colOff>257571</xdr:colOff>
      <xdr:row>110</xdr:row>
      <xdr:rowOff>82924</xdr:rowOff>
    </xdr:from>
    <xdr:to>
      <xdr:col>9</xdr:col>
      <xdr:colOff>618797</xdr:colOff>
      <xdr:row>110</xdr:row>
      <xdr:rowOff>325448</xdr:rowOff>
    </xdr:to>
    <xdr:pic>
      <xdr:nvPicPr>
        <xdr:cNvPr id="4" name="图片 3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 rot="16200000">
          <a:off x="5831840" y="54013100"/>
          <a:ext cx="242570" cy="360680"/>
        </a:xfrm>
        <a:prstGeom prst="rect">
          <a:avLst/>
        </a:prstGeom>
      </xdr:spPr>
    </xdr:pic>
    <xdr:clientData/>
  </xdr:twoCellAnchor>
  <xdr:twoCellAnchor>
    <xdr:from>
      <xdr:col>9</xdr:col>
      <xdr:colOff>217714</xdr:colOff>
      <xdr:row>9</xdr:row>
      <xdr:rowOff>13607</xdr:rowOff>
    </xdr:from>
    <xdr:to>
      <xdr:col>9</xdr:col>
      <xdr:colOff>533905</xdr:colOff>
      <xdr:row>9</xdr:row>
      <xdr:rowOff>530679</xdr:rowOff>
    </xdr:to>
    <xdr:pic>
      <xdr:nvPicPr>
        <xdr:cNvPr id="85" name="图片 8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732145" y="1654175"/>
          <a:ext cx="316230" cy="516890"/>
        </a:xfrm>
        <a:prstGeom prst="rect">
          <a:avLst/>
        </a:prstGeom>
      </xdr:spPr>
    </xdr:pic>
    <xdr:clientData/>
  </xdr:twoCellAnchor>
  <xdr:twoCellAnchor>
    <xdr:from>
      <xdr:col>9</xdr:col>
      <xdr:colOff>247650</xdr:colOff>
      <xdr:row>10</xdr:row>
      <xdr:rowOff>111579</xdr:rowOff>
    </xdr:from>
    <xdr:to>
      <xdr:col>9</xdr:col>
      <xdr:colOff>563841</xdr:colOff>
      <xdr:row>10</xdr:row>
      <xdr:rowOff>628651</xdr:rowOff>
    </xdr:to>
    <xdr:pic>
      <xdr:nvPicPr>
        <xdr:cNvPr id="86" name="图片 85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762625" y="2323465"/>
          <a:ext cx="315595" cy="517525"/>
        </a:xfrm>
        <a:prstGeom prst="rect">
          <a:avLst/>
        </a:prstGeom>
      </xdr:spPr>
    </xdr:pic>
    <xdr:clientData/>
  </xdr:twoCellAnchor>
  <xdr:twoCellAnchor>
    <xdr:from>
      <xdr:col>9</xdr:col>
      <xdr:colOff>209550</xdr:colOff>
      <xdr:row>11</xdr:row>
      <xdr:rowOff>46264</xdr:rowOff>
    </xdr:from>
    <xdr:to>
      <xdr:col>9</xdr:col>
      <xdr:colOff>525741</xdr:colOff>
      <xdr:row>11</xdr:row>
      <xdr:rowOff>563336</xdr:rowOff>
    </xdr:to>
    <xdr:pic>
      <xdr:nvPicPr>
        <xdr:cNvPr id="87" name="图片 86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724525" y="2896235"/>
          <a:ext cx="315595" cy="517525"/>
        </a:xfrm>
        <a:prstGeom prst="rect">
          <a:avLst/>
        </a:prstGeom>
      </xdr:spPr>
    </xdr:pic>
    <xdr:clientData/>
  </xdr:twoCellAnchor>
  <xdr:twoCellAnchor>
    <xdr:from>
      <xdr:col>9</xdr:col>
      <xdr:colOff>209550</xdr:colOff>
      <xdr:row>12</xdr:row>
      <xdr:rowOff>46264</xdr:rowOff>
    </xdr:from>
    <xdr:to>
      <xdr:col>9</xdr:col>
      <xdr:colOff>525741</xdr:colOff>
      <xdr:row>12</xdr:row>
      <xdr:rowOff>563336</xdr:rowOff>
    </xdr:to>
    <xdr:pic>
      <xdr:nvPicPr>
        <xdr:cNvPr id="88" name="图片 87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724525" y="3534410"/>
          <a:ext cx="315595" cy="517525"/>
        </a:xfrm>
        <a:prstGeom prst="rect">
          <a:avLst/>
        </a:prstGeom>
      </xdr:spPr>
    </xdr:pic>
    <xdr:clientData/>
  </xdr:twoCellAnchor>
  <xdr:twoCellAnchor>
    <xdr:from>
      <xdr:col>9</xdr:col>
      <xdr:colOff>182335</xdr:colOff>
      <xdr:row>13</xdr:row>
      <xdr:rowOff>46264</xdr:rowOff>
    </xdr:from>
    <xdr:to>
      <xdr:col>9</xdr:col>
      <xdr:colOff>498526</xdr:colOff>
      <xdr:row>13</xdr:row>
      <xdr:rowOff>563336</xdr:rowOff>
    </xdr:to>
    <xdr:pic>
      <xdr:nvPicPr>
        <xdr:cNvPr id="89" name="图片 88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697220" y="4172585"/>
          <a:ext cx="316230" cy="517525"/>
        </a:xfrm>
        <a:prstGeom prst="rect">
          <a:avLst/>
        </a:prstGeom>
      </xdr:spPr>
    </xdr:pic>
    <xdr:clientData/>
  </xdr:twoCellAnchor>
  <xdr:twoCellAnchor>
    <xdr:from>
      <xdr:col>9</xdr:col>
      <xdr:colOff>265738</xdr:colOff>
      <xdr:row>54</xdr:row>
      <xdr:rowOff>158021</xdr:rowOff>
    </xdr:from>
    <xdr:to>
      <xdr:col>9</xdr:col>
      <xdr:colOff>552450</xdr:colOff>
      <xdr:row>54</xdr:row>
      <xdr:rowOff>410021</xdr:rowOff>
    </xdr:to>
    <xdr:pic>
      <xdr:nvPicPr>
        <xdr:cNvPr id="91" name="图片 90"/>
        <xdr:cNvPicPr preferRelativeResize="0"/>
      </xdr:nvPicPr>
      <xdr:blipFill>
        <a:blip r:embed="rId8"/>
        <a:stretch>
          <a:fillRect/>
        </a:stretch>
      </xdr:blipFill>
      <xdr:spPr>
        <a:xfrm>
          <a:off x="5780405" y="25861010"/>
          <a:ext cx="287020" cy="252095"/>
        </a:xfrm>
        <a:prstGeom prst="rect">
          <a:avLst/>
        </a:prstGeom>
      </xdr:spPr>
    </xdr:pic>
    <xdr:clientData/>
  </xdr:twoCellAnchor>
  <xdr:twoCellAnchor>
    <xdr:from>
      <xdr:col>9</xdr:col>
      <xdr:colOff>246530</xdr:colOff>
      <xdr:row>41</xdr:row>
      <xdr:rowOff>44823</xdr:rowOff>
    </xdr:from>
    <xdr:to>
      <xdr:col>9</xdr:col>
      <xdr:colOff>515471</xdr:colOff>
      <xdr:row>41</xdr:row>
      <xdr:rowOff>458950</xdr:rowOff>
    </xdr:to>
    <xdr:pic>
      <xdr:nvPicPr>
        <xdr:cNvPr id="92" name="图片 9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761355" y="19152235"/>
          <a:ext cx="268605" cy="414020"/>
        </a:xfrm>
        <a:prstGeom prst="rect">
          <a:avLst/>
        </a:prstGeom>
      </xdr:spPr>
    </xdr:pic>
    <xdr:clientData/>
  </xdr:twoCellAnchor>
  <xdr:twoCellAnchor>
    <xdr:from>
      <xdr:col>9</xdr:col>
      <xdr:colOff>235324</xdr:colOff>
      <xdr:row>37</xdr:row>
      <xdr:rowOff>56030</xdr:rowOff>
    </xdr:from>
    <xdr:to>
      <xdr:col>9</xdr:col>
      <xdr:colOff>507414</xdr:colOff>
      <xdr:row>37</xdr:row>
      <xdr:rowOff>460992</xdr:rowOff>
    </xdr:to>
    <xdr:pic>
      <xdr:nvPicPr>
        <xdr:cNvPr id="93" name="图片 9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749925" y="17134205"/>
          <a:ext cx="272415" cy="404495"/>
        </a:xfrm>
        <a:prstGeom prst="rect">
          <a:avLst/>
        </a:prstGeom>
      </xdr:spPr>
    </xdr:pic>
    <xdr:clientData/>
  </xdr:twoCellAnchor>
  <xdr:twoCellAnchor>
    <xdr:from>
      <xdr:col>9</xdr:col>
      <xdr:colOff>235324</xdr:colOff>
      <xdr:row>38</xdr:row>
      <xdr:rowOff>56030</xdr:rowOff>
    </xdr:from>
    <xdr:to>
      <xdr:col>9</xdr:col>
      <xdr:colOff>507414</xdr:colOff>
      <xdr:row>38</xdr:row>
      <xdr:rowOff>460992</xdr:rowOff>
    </xdr:to>
    <xdr:pic>
      <xdr:nvPicPr>
        <xdr:cNvPr id="94" name="图片 9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749925" y="17641570"/>
          <a:ext cx="272415" cy="404495"/>
        </a:xfrm>
        <a:prstGeom prst="rect">
          <a:avLst/>
        </a:prstGeom>
      </xdr:spPr>
    </xdr:pic>
    <xdr:clientData/>
  </xdr:twoCellAnchor>
  <xdr:twoCellAnchor>
    <xdr:from>
      <xdr:col>9</xdr:col>
      <xdr:colOff>123266</xdr:colOff>
      <xdr:row>67</xdr:row>
      <xdr:rowOff>89650</xdr:rowOff>
    </xdr:from>
    <xdr:to>
      <xdr:col>9</xdr:col>
      <xdr:colOff>652653</xdr:colOff>
      <xdr:row>67</xdr:row>
      <xdr:rowOff>358590</xdr:rowOff>
    </xdr:to>
    <xdr:pic>
      <xdr:nvPicPr>
        <xdr:cNvPr id="95" name="图片 9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638165" y="32388810"/>
          <a:ext cx="528955" cy="268605"/>
        </a:xfrm>
        <a:prstGeom prst="rect">
          <a:avLst/>
        </a:prstGeom>
      </xdr:spPr>
    </xdr:pic>
    <xdr:clientData/>
  </xdr:twoCellAnchor>
  <xdr:twoCellAnchor>
    <xdr:from>
      <xdr:col>9</xdr:col>
      <xdr:colOff>123266</xdr:colOff>
      <xdr:row>68</xdr:row>
      <xdr:rowOff>89650</xdr:rowOff>
    </xdr:from>
    <xdr:to>
      <xdr:col>9</xdr:col>
      <xdr:colOff>652653</xdr:colOff>
      <xdr:row>68</xdr:row>
      <xdr:rowOff>358590</xdr:rowOff>
    </xdr:to>
    <xdr:pic>
      <xdr:nvPicPr>
        <xdr:cNvPr id="96" name="图片 9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638165" y="32896175"/>
          <a:ext cx="528955" cy="268605"/>
        </a:xfrm>
        <a:prstGeom prst="rect">
          <a:avLst/>
        </a:prstGeom>
      </xdr:spPr>
    </xdr:pic>
    <xdr:clientData/>
  </xdr:twoCellAnchor>
  <xdr:twoCellAnchor>
    <xdr:from>
      <xdr:col>9</xdr:col>
      <xdr:colOff>129990</xdr:colOff>
      <xdr:row>72</xdr:row>
      <xdr:rowOff>152403</xdr:rowOff>
    </xdr:from>
    <xdr:to>
      <xdr:col>9</xdr:col>
      <xdr:colOff>659377</xdr:colOff>
      <xdr:row>72</xdr:row>
      <xdr:rowOff>421343</xdr:rowOff>
    </xdr:to>
    <xdr:pic>
      <xdr:nvPicPr>
        <xdr:cNvPr id="97" name="图片 96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644515" y="34988500"/>
          <a:ext cx="529590" cy="268605"/>
        </a:xfrm>
        <a:prstGeom prst="rect">
          <a:avLst/>
        </a:prstGeom>
      </xdr:spPr>
    </xdr:pic>
    <xdr:clientData/>
  </xdr:twoCellAnchor>
  <xdr:twoCellAnchor>
    <xdr:from>
      <xdr:col>9</xdr:col>
      <xdr:colOff>257736</xdr:colOff>
      <xdr:row>27</xdr:row>
      <xdr:rowOff>112059</xdr:rowOff>
    </xdr:from>
    <xdr:to>
      <xdr:col>9</xdr:col>
      <xdr:colOff>437030</xdr:colOff>
      <xdr:row>27</xdr:row>
      <xdr:rowOff>440672</xdr:rowOff>
    </xdr:to>
    <xdr:pic>
      <xdr:nvPicPr>
        <xdr:cNvPr id="98" name="图片 9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72150" y="12116435"/>
          <a:ext cx="179705" cy="328295"/>
        </a:xfrm>
        <a:prstGeom prst="rect">
          <a:avLst/>
        </a:prstGeom>
      </xdr:spPr>
    </xdr:pic>
    <xdr:clientData/>
  </xdr:twoCellAnchor>
  <xdr:twoCellAnchor>
    <xdr:from>
      <xdr:col>9</xdr:col>
      <xdr:colOff>272063</xdr:colOff>
      <xdr:row>28</xdr:row>
      <xdr:rowOff>27989</xdr:rowOff>
    </xdr:from>
    <xdr:to>
      <xdr:col>9</xdr:col>
      <xdr:colOff>493058</xdr:colOff>
      <xdr:row>28</xdr:row>
      <xdr:rowOff>434017</xdr:rowOff>
    </xdr:to>
    <xdr:pic>
      <xdr:nvPicPr>
        <xdr:cNvPr id="104" name="图片 10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86755" y="12539980"/>
          <a:ext cx="220980" cy="405765"/>
        </a:xfrm>
        <a:prstGeom prst="rect">
          <a:avLst/>
        </a:prstGeom>
      </xdr:spPr>
    </xdr:pic>
    <xdr:clientData/>
  </xdr:twoCellAnchor>
  <xdr:twoCellAnchor>
    <xdr:from>
      <xdr:col>9</xdr:col>
      <xdr:colOff>224117</xdr:colOff>
      <xdr:row>18</xdr:row>
      <xdr:rowOff>33617</xdr:rowOff>
    </xdr:from>
    <xdr:to>
      <xdr:col>9</xdr:col>
      <xdr:colOff>571500</xdr:colOff>
      <xdr:row>18</xdr:row>
      <xdr:rowOff>550640</xdr:rowOff>
    </xdr:to>
    <xdr:pic>
      <xdr:nvPicPr>
        <xdr:cNvPr id="110" name="图片 10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738495" y="7150735"/>
          <a:ext cx="347980" cy="517525"/>
        </a:xfrm>
        <a:prstGeom prst="rect">
          <a:avLst/>
        </a:prstGeom>
      </xdr:spPr>
    </xdr:pic>
    <xdr:clientData/>
  </xdr:twoCellAnchor>
  <xdr:twoCellAnchor>
    <xdr:from>
      <xdr:col>9</xdr:col>
      <xdr:colOff>224117</xdr:colOff>
      <xdr:row>19</xdr:row>
      <xdr:rowOff>33617</xdr:rowOff>
    </xdr:from>
    <xdr:to>
      <xdr:col>9</xdr:col>
      <xdr:colOff>571500</xdr:colOff>
      <xdr:row>19</xdr:row>
      <xdr:rowOff>550640</xdr:rowOff>
    </xdr:to>
    <xdr:pic>
      <xdr:nvPicPr>
        <xdr:cNvPr id="111" name="图片 11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738495" y="7722235"/>
          <a:ext cx="347980" cy="517525"/>
        </a:xfrm>
        <a:prstGeom prst="rect">
          <a:avLst/>
        </a:prstGeom>
      </xdr:spPr>
    </xdr:pic>
    <xdr:clientData/>
  </xdr:twoCellAnchor>
  <xdr:twoCellAnchor>
    <xdr:from>
      <xdr:col>9</xdr:col>
      <xdr:colOff>189481</xdr:colOff>
      <xdr:row>87</xdr:row>
      <xdr:rowOff>169106</xdr:rowOff>
    </xdr:from>
    <xdr:to>
      <xdr:col>9</xdr:col>
      <xdr:colOff>589531</xdr:colOff>
      <xdr:row>87</xdr:row>
      <xdr:rowOff>369131</xdr:rowOff>
    </xdr:to>
    <xdr:pic>
      <xdr:nvPicPr>
        <xdr:cNvPr id="113" name="Picture 2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96" b="-2896"/>
        <a:stretch>
          <a:fillRect/>
        </a:stretch>
      </xdr:blipFill>
      <xdr:spPr>
        <a:xfrm>
          <a:off x="5704205" y="42615485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121229</xdr:colOff>
      <xdr:row>94</xdr:row>
      <xdr:rowOff>47007</xdr:rowOff>
    </xdr:from>
    <xdr:to>
      <xdr:col>9</xdr:col>
      <xdr:colOff>658597</xdr:colOff>
      <xdr:row>94</xdr:row>
      <xdr:rowOff>455222</xdr:rowOff>
    </xdr:to>
    <xdr:pic>
      <xdr:nvPicPr>
        <xdr:cNvPr id="15" name="图片 1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635625" y="46045120"/>
          <a:ext cx="537845" cy="407670"/>
        </a:xfrm>
        <a:prstGeom prst="rect">
          <a:avLst/>
        </a:prstGeom>
      </xdr:spPr>
    </xdr:pic>
    <xdr:clientData/>
  </xdr:twoCellAnchor>
  <xdr:twoCellAnchor>
    <xdr:from>
      <xdr:col>9</xdr:col>
      <xdr:colOff>254586</xdr:colOff>
      <xdr:row>21</xdr:row>
      <xdr:rowOff>173182</xdr:rowOff>
    </xdr:from>
    <xdr:to>
      <xdr:col>9</xdr:col>
      <xdr:colOff>587961</xdr:colOff>
      <xdr:row>21</xdr:row>
      <xdr:rowOff>430357</xdr:rowOff>
    </xdr:to>
    <xdr:pic>
      <xdr:nvPicPr>
        <xdr:cNvPr id="112" name="Picture 19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68975" y="9004935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190501</xdr:colOff>
      <xdr:row>22</xdr:row>
      <xdr:rowOff>115781</xdr:rowOff>
    </xdr:from>
    <xdr:to>
      <xdr:col>9</xdr:col>
      <xdr:colOff>619126</xdr:colOff>
      <xdr:row>22</xdr:row>
      <xdr:rowOff>372956</xdr:rowOff>
    </xdr:to>
    <xdr:pic>
      <xdr:nvPicPr>
        <xdr:cNvPr id="114" name="Picture 20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05475" y="9519285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171449</xdr:colOff>
      <xdr:row>14</xdr:row>
      <xdr:rowOff>89807</xdr:rowOff>
    </xdr:from>
    <xdr:to>
      <xdr:col>9</xdr:col>
      <xdr:colOff>487640</xdr:colOff>
      <xdr:row>14</xdr:row>
      <xdr:rowOff>606879</xdr:rowOff>
    </xdr:to>
    <xdr:pic>
      <xdr:nvPicPr>
        <xdr:cNvPr id="73" name="图片 7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685790" y="4854575"/>
          <a:ext cx="316230" cy="516890"/>
        </a:xfrm>
        <a:prstGeom prst="rect">
          <a:avLst/>
        </a:prstGeom>
      </xdr:spPr>
    </xdr:pic>
    <xdr:clientData/>
  </xdr:twoCellAnchor>
  <xdr:twoCellAnchor>
    <xdr:from>
      <xdr:col>9</xdr:col>
      <xdr:colOff>215312</xdr:colOff>
      <xdr:row>20</xdr:row>
      <xdr:rowOff>50426</xdr:rowOff>
    </xdr:from>
    <xdr:to>
      <xdr:col>9</xdr:col>
      <xdr:colOff>562695</xdr:colOff>
      <xdr:row>20</xdr:row>
      <xdr:rowOff>567449</xdr:rowOff>
    </xdr:to>
    <xdr:pic>
      <xdr:nvPicPr>
        <xdr:cNvPr id="74" name="图片 7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730240" y="8310880"/>
          <a:ext cx="347345" cy="516890"/>
        </a:xfrm>
        <a:prstGeom prst="rect">
          <a:avLst/>
        </a:prstGeom>
      </xdr:spPr>
    </xdr:pic>
    <xdr:clientData/>
  </xdr:twoCellAnchor>
  <xdr:twoCellAnchor>
    <xdr:from>
      <xdr:col>9</xdr:col>
      <xdr:colOff>173181</xdr:colOff>
      <xdr:row>95</xdr:row>
      <xdr:rowOff>69273</xdr:rowOff>
    </xdr:from>
    <xdr:to>
      <xdr:col>9</xdr:col>
      <xdr:colOff>623454</xdr:colOff>
      <xdr:row>95</xdr:row>
      <xdr:rowOff>485042</xdr:rowOff>
    </xdr:to>
    <xdr:pic>
      <xdr:nvPicPr>
        <xdr:cNvPr id="2" name="图片 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687695" y="46574710"/>
          <a:ext cx="450215" cy="415290"/>
        </a:xfrm>
        <a:prstGeom prst="rect">
          <a:avLst/>
        </a:prstGeom>
      </xdr:spPr>
    </xdr:pic>
    <xdr:clientData/>
  </xdr:twoCellAnchor>
  <xdr:twoCellAnchor>
    <xdr:from>
      <xdr:col>9</xdr:col>
      <xdr:colOff>123266</xdr:colOff>
      <xdr:row>69</xdr:row>
      <xdr:rowOff>89650</xdr:rowOff>
    </xdr:from>
    <xdr:to>
      <xdr:col>9</xdr:col>
      <xdr:colOff>652653</xdr:colOff>
      <xdr:row>69</xdr:row>
      <xdr:rowOff>358590</xdr:rowOff>
    </xdr:to>
    <xdr:pic>
      <xdr:nvPicPr>
        <xdr:cNvPr id="76" name="图片 7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638165" y="33403540"/>
          <a:ext cx="528955" cy="268605"/>
        </a:xfrm>
        <a:prstGeom prst="rect">
          <a:avLst/>
        </a:prstGeom>
      </xdr:spPr>
    </xdr:pic>
    <xdr:clientData/>
  </xdr:twoCellAnchor>
  <xdr:twoCellAnchor>
    <xdr:from>
      <xdr:col>9</xdr:col>
      <xdr:colOff>205228</xdr:colOff>
      <xdr:row>107</xdr:row>
      <xdr:rowOff>73401</xdr:rowOff>
    </xdr:from>
    <xdr:to>
      <xdr:col>9</xdr:col>
      <xdr:colOff>568459</xdr:colOff>
      <xdr:row>107</xdr:row>
      <xdr:rowOff>414618</xdr:rowOff>
    </xdr:to>
    <xdr:pic>
      <xdr:nvPicPr>
        <xdr:cNvPr id="77" name="图片 76"/>
        <xdr:cNvPicPr>
          <a:picLocks noChangeAspect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20080" y="52540535"/>
          <a:ext cx="363220" cy="340995"/>
        </a:xfrm>
        <a:prstGeom prst="rect">
          <a:avLst/>
        </a:prstGeom>
      </xdr:spPr>
    </xdr:pic>
    <xdr:clientData/>
  </xdr:twoCellAnchor>
  <xdr:twoCellAnchor>
    <xdr:from>
      <xdr:col>9</xdr:col>
      <xdr:colOff>307761</xdr:colOff>
      <xdr:row>47</xdr:row>
      <xdr:rowOff>112059</xdr:rowOff>
    </xdr:from>
    <xdr:to>
      <xdr:col>9</xdr:col>
      <xdr:colOff>616325</xdr:colOff>
      <xdr:row>47</xdr:row>
      <xdr:rowOff>437030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22315" y="22263735"/>
          <a:ext cx="308610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235324</xdr:colOff>
      <xdr:row>39</xdr:row>
      <xdr:rowOff>56030</xdr:rowOff>
    </xdr:from>
    <xdr:to>
      <xdr:col>9</xdr:col>
      <xdr:colOff>507414</xdr:colOff>
      <xdr:row>39</xdr:row>
      <xdr:rowOff>460992</xdr:rowOff>
    </xdr:to>
    <xdr:pic>
      <xdr:nvPicPr>
        <xdr:cNvPr id="80" name="图片 7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749925" y="18148935"/>
          <a:ext cx="272415" cy="404495"/>
        </a:xfrm>
        <a:prstGeom prst="rect">
          <a:avLst/>
        </a:prstGeom>
      </xdr:spPr>
    </xdr:pic>
    <xdr:clientData/>
  </xdr:twoCellAnchor>
  <xdr:twoCellAnchor>
    <xdr:from>
      <xdr:col>9</xdr:col>
      <xdr:colOff>224117</xdr:colOff>
      <xdr:row>20</xdr:row>
      <xdr:rowOff>33617</xdr:rowOff>
    </xdr:from>
    <xdr:to>
      <xdr:col>9</xdr:col>
      <xdr:colOff>571500</xdr:colOff>
      <xdr:row>20</xdr:row>
      <xdr:rowOff>550640</xdr:rowOff>
    </xdr:to>
    <xdr:pic>
      <xdr:nvPicPr>
        <xdr:cNvPr id="81" name="图片 8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738495" y="8293735"/>
          <a:ext cx="347980" cy="517525"/>
        </a:xfrm>
        <a:prstGeom prst="rect">
          <a:avLst/>
        </a:prstGeom>
      </xdr:spPr>
    </xdr:pic>
    <xdr:clientData/>
  </xdr:twoCellAnchor>
  <xdr:twoCellAnchor>
    <xdr:from>
      <xdr:col>6</xdr:col>
      <xdr:colOff>1040765</xdr:colOff>
      <xdr:row>6</xdr:row>
      <xdr:rowOff>8255</xdr:rowOff>
    </xdr:from>
    <xdr:to>
      <xdr:col>7</xdr:col>
      <xdr:colOff>368</xdr:colOff>
      <xdr:row>6</xdr:row>
      <xdr:rowOff>348354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14975" y="962025"/>
          <a:ext cx="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244928</xdr:colOff>
      <xdr:row>82</xdr:row>
      <xdr:rowOff>78040</xdr:rowOff>
    </xdr:from>
    <xdr:to>
      <xdr:col>9</xdr:col>
      <xdr:colOff>627566</xdr:colOff>
      <xdr:row>82</xdr:row>
      <xdr:rowOff>418139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9450" y="39987220"/>
          <a:ext cx="382905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136071</xdr:colOff>
      <xdr:row>57</xdr:row>
      <xdr:rowOff>0</xdr:rowOff>
    </xdr:from>
    <xdr:to>
      <xdr:col>9</xdr:col>
      <xdr:colOff>524056</xdr:colOff>
      <xdr:row>57</xdr:row>
      <xdr:rowOff>381000</xdr:rowOff>
    </xdr:to>
    <xdr:pic>
      <xdr:nvPicPr>
        <xdr:cNvPr id="5" name="图片 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5650865" y="27225625"/>
          <a:ext cx="387985" cy="381000"/>
        </a:xfrm>
        <a:prstGeom prst="rect">
          <a:avLst/>
        </a:prstGeom>
      </xdr:spPr>
    </xdr:pic>
    <xdr:clientData/>
  </xdr:twoCellAnchor>
  <xdr:twoCellAnchor editAs="oneCell">
    <xdr:from>
      <xdr:col>9</xdr:col>
      <xdr:colOff>149678</xdr:colOff>
      <xdr:row>56</xdr:row>
      <xdr:rowOff>0</xdr:rowOff>
    </xdr:from>
    <xdr:to>
      <xdr:col>9</xdr:col>
      <xdr:colOff>546553</xdr:colOff>
      <xdr:row>56</xdr:row>
      <xdr:rowOff>381000</xdr:rowOff>
    </xdr:to>
    <xdr:pic>
      <xdr:nvPicPr>
        <xdr:cNvPr id="6" name="图片 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664200" y="26718260"/>
          <a:ext cx="396875" cy="381000"/>
        </a:xfrm>
        <a:prstGeom prst="rect">
          <a:avLst/>
        </a:prstGeom>
      </xdr:spPr>
    </xdr:pic>
    <xdr:clientData/>
  </xdr:twoCellAnchor>
  <xdr:twoCellAnchor>
    <xdr:from>
      <xdr:col>9</xdr:col>
      <xdr:colOff>198904</xdr:colOff>
      <xdr:row>102</xdr:row>
      <xdr:rowOff>138953</xdr:rowOff>
    </xdr:from>
    <xdr:to>
      <xdr:col>9</xdr:col>
      <xdr:colOff>475129</xdr:colOff>
      <xdr:row>102</xdr:row>
      <xdr:rowOff>405653</xdr:rowOff>
    </xdr:to>
    <xdr:pic>
      <xdr:nvPicPr>
        <xdr:cNvPr id="12" name="Picture 16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5713730" y="5006911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115570</xdr:colOff>
      <xdr:row>77</xdr:row>
      <xdr:rowOff>241300</xdr:rowOff>
    </xdr:from>
    <xdr:to>
      <xdr:col>9</xdr:col>
      <xdr:colOff>668020</xdr:colOff>
      <xdr:row>77</xdr:row>
      <xdr:rowOff>324485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30545" y="37614225"/>
          <a:ext cx="552450" cy="83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222250</xdr:colOff>
      <xdr:row>78</xdr:row>
      <xdr:rowOff>173990</xdr:rowOff>
    </xdr:from>
    <xdr:to>
      <xdr:col>9</xdr:col>
      <xdr:colOff>508000</xdr:colOff>
      <xdr:row>78</xdr:row>
      <xdr:rowOff>507365</xdr:rowOff>
    </xdr:to>
    <xdr:pic>
      <xdr:nvPicPr>
        <xdr:cNvPr id="13" name="图片 53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37225" y="38054280"/>
          <a:ext cx="2857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187325</xdr:colOff>
      <xdr:row>30</xdr:row>
      <xdr:rowOff>53975</xdr:rowOff>
    </xdr:from>
    <xdr:to>
      <xdr:col>9</xdr:col>
      <xdr:colOff>579532</xdr:colOff>
      <xdr:row>30</xdr:row>
      <xdr:rowOff>405326</xdr:rowOff>
    </xdr:to>
    <xdr:pic>
      <xdr:nvPicPr>
        <xdr:cNvPr id="14" name="图片 13"/>
        <xdr:cNvPicPr>
          <a:picLocks noChangeAspect="1"/>
        </xdr:cNvPicPr>
      </xdr:nvPicPr>
      <xdr:blipFill>
        <a:blip r:embed="rId54" cstate="print"/>
        <a:stretch>
          <a:fillRect/>
        </a:stretch>
      </xdr:blipFill>
      <xdr:spPr>
        <a:xfrm>
          <a:off x="5702300" y="13580745"/>
          <a:ext cx="391795" cy="351155"/>
        </a:xfrm>
        <a:prstGeom prst="rect">
          <a:avLst/>
        </a:prstGeom>
      </xdr:spPr>
    </xdr:pic>
    <xdr:clientData/>
  </xdr:twoCellAnchor>
  <xdr:twoCellAnchor>
    <xdr:from>
      <xdr:col>9</xdr:col>
      <xdr:colOff>115570</xdr:colOff>
      <xdr:row>31</xdr:row>
      <xdr:rowOff>241300</xdr:rowOff>
    </xdr:from>
    <xdr:to>
      <xdr:col>9</xdr:col>
      <xdr:colOff>668020</xdr:colOff>
      <xdr:row>31</xdr:row>
      <xdr:rowOff>324485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30545" y="14275435"/>
          <a:ext cx="552450" cy="83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106212</xdr:colOff>
      <xdr:row>33</xdr:row>
      <xdr:rowOff>266993</xdr:rowOff>
    </xdr:from>
    <xdr:to>
      <xdr:col>9</xdr:col>
      <xdr:colOff>658662</xdr:colOff>
      <xdr:row>33</xdr:row>
      <xdr:rowOff>349543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1020" y="15315565"/>
          <a:ext cx="55245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120597</xdr:colOff>
      <xdr:row>74</xdr:row>
      <xdr:rowOff>136872</xdr:rowOff>
    </xdr:from>
    <xdr:to>
      <xdr:col>9</xdr:col>
      <xdr:colOff>621518</xdr:colOff>
      <xdr:row>74</xdr:row>
      <xdr:rowOff>385349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34990" y="35987355"/>
          <a:ext cx="501015" cy="24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264160</xdr:colOff>
      <xdr:row>25</xdr:row>
      <xdr:rowOff>72390</xdr:rowOff>
    </xdr:from>
    <xdr:to>
      <xdr:col>9</xdr:col>
      <xdr:colOff>443454</xdr:colOff>
      <xdr:row>25</xdr:row>
      <xdr:rowOff>401003</xdr:rowOff>
    </xdr:to>
    <xdr:pic>
      <xdr:nvPicPr>
        <xdr:cNvPr id="19" name="图片 1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79135" y="11062335"/>
          <a:ext cx="179070" cy="328295"/>
        </a:xfrm>
        <a:prstGeom prst="rect">
          <a:avLst/>
        </a:prstGeom>
      </xdr:spPr>
    </xdr:pic>
    <xdr:clientData/>
  </xdr:twoCellAnchor>
  <xdr:twoCellAnchor>
    <xdr:from>
      <xdr:col>9</xdr:col>
      <xdr:colOff>142875</xdr:colOff>
      <xdr:row>76</xdr:row>
      <xdr:rowOff>192405</xdr:rowOff>
    </xdr:from>
    <xdr:to>
      <xdr:col>9</xdr:col>
      <xdr:colOff>643796</xdr:colOff>
      <xdr:row>76</xdr:row>
      <xdr:rowOff>440882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57850" y="37057965"/>
          <a:ext cx="500380" cy="24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28</xdr:col>
      <xdr:colOff>204106</xdr:colOff>
      <xdr:row>0</xdr:row>
      <xdr:rowOff>108858</xdr:rowOff>
    </xdr:from>
    <xdr:to>
      <xdr:col>30</xdr:col>
      <xdr:colOff>68851</xdr:colOff>
      <xdr:row>1</xdr:row>
      <xdr:rowOff>144418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8481060" y="108585"/>
          <a:ext cx="1895475" cy="25781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26</xdr:row>
      <xdr:rowOff>190501</xdr:rowOff>
    </xdr:from>
    <xdr:to>
      <xdr:col>10</xdr:col>
      <xdr:colOff>141332</xdr:colOff>
      <xdr:row>26</xdr:row>
      <xdr:rowOff>759461</xdr:rowOff>
    </xdr:to>
    <xdr:pic>
      <xdr:nvPicPr>
        <xdr:cNvPr id="3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048635" y="17437100"/>
          <a:ext cx="996315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122462</xdr:colOff>
      <xdr:row>41</xdr:row>
      <xdr:rowOff>149679</xdr:rowOff>
    </xdr:from>
    <xdr:to>
      <xdr:col>10</xdr:col>
      <xdr:colOff>39912</xdr:colOff>
      <xdr:row>41</xdr:row>
      <xdr:rowOff>676729</xdr:rowOff>
    </xdr:to>
    <xdr:pic>
      <xdr:nvPicPr>
        <xdr:cNvPr id="4" name="图片 3" descr="黑色拉锁.jpg"/>
        <xdr:cNvPicPr>
          <a:picLocks noChangeAspect="1"/>
        </xdr:cNvPicPr>
      </xdr:nvPicPr>
      <xdr:blipFill>
        <a:blip r:embed="rId3" cstate="print"/>
        <a:srcRect t="25308" b="30058"/>
        <a:stretch>
          <a:fillRect/>
        </a:stretch>
      </xdr:blipFill>
      <xdr:spPr>
        <a:xfrm>
          <a:off x="3089275" y="30673675"/>
          <a:ext cx="854075" cy="527050"/>
        </a:xfrm>
        <a:prstGeom prst="rect">
          <a:avLst/>
        </a:prstGeom>
      </xdr:spPr>
    </xdr:pic>
    <xdr:clientData/>
  </xdr:twoCellAnchor>
  <xdr:twoCellAnchor editAs="oneCell">
    <xdr:from>
      <xdr:col>9</xdr:col>
      <xdr:colOff>204107</xdr:colOff>
      <xdr:row>18</xdr:row>
      <xdr:rowOff>231321</xdr:rowOff>
    </xdr:from>
    <xdr:to>
      <xdr:col>10</xdr:col>
      <xdr:colOff>0</xdr:colOff>
      <xdr:row>22</xdr:row>
      <xdr:rowOff>424996</xdr:rowOff>
    </xdr:to>
    <xdr:pic>
      <xdr:nvPicPr>
        <xdr:cNvPr id="5" name="图片 4" descr="P60411-160717.jpg"/>
        <xdr:cNvPicPr>
          <a:picLocks noChangeAspect="1"/>
        </xdr:cNvPicPr>
      </xdr:nvPicPr>
      <xdr:blipFill>
        <a:blip r:embed="rId4" cstate="print"/>
        <a:srcRect l="13498" r="29444"/>
        <a:stretch>
          <a:fillRect/>
        </a:stretch>
      </xdr:blipFill>
      <xdr:spPr>
        <a:xfrm>
          <a:off x="3171190" y="10480040"/>
          <a:ext cx="732790" cy="3476625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36</xdr:row>
      <xdr:rowOff>95250</xdr:rowOff>
    </xdr:from>
    <xdr:to>
      <xdr:col>10</xdr:col>
      <xdr:colOff>0</xdr:colOff>
      <xdr:row>36</xdr:row>
      <xdr:rowOff>815340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130550" y="26295350"/>
          <a:ext cx="77343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95129</xdr:colOff>
      <xdr:row>39</xdr:row>
      <xdr:rowOff>55184</xdr:rowOff>
    </xdr:from>
    <xdr:to>
      <xdr:col>10</xdr:col>
      <xdr:colOff>141484</xdr:colOff>
      <xdr:row>40</xdr:row>
      <xdr:rowOff>574</xdr:rowOff>
    </xdr:to>
    <xdr:pic>
      <xdr:nvPicPr>
        <xdr:cNvPr id="7" name="图片 6"/>
        <xdr:cNvPicPr>
          <a:picLocks noChangeAspect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3061970" y="28997910"/>
          <a:ext cx="982980" cy="735965"/>
        </a:xfrm>
        <a:prstGeom prst="rect">
          <a:avLst/>
        </a:prstGeom>
      </xdr:spPr>
    </xdr:pic>
    <xdr:clientData/>
  </xdr:twoCellAnchor>
  <xdr:twoCellAnchor editAs="oneCell">
    <xdr:from>
      <xdr:col>9</xdr:col>
      <xdr:colOff>164600</xdr:colOff>
      <xdr:row>40</xdr:row>
      <xdr:rowOff>83625</xdr:rowOff>
    </xdr:from>
    <xdr:to>
      <xdr:col>10</xdr:col>
      <xdr:colOff>141105</xdr:colOff>
      <xdr:row>40</xdr:row>
      <xdr:rowOff>766250</xdr:rowOff>
    </xdr:to>
    <xdr:pic>
      <xdr:nvPicPr>
        <xdr:cNvPr id="8" name="图片 7"/>
        <xdr:cNvPicPr>
          <a:picLocks noChangeAspect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3131820" y="29817060"/>
          <a:ext cx="913130" cy="682625"/>
        </a:xfrm>
        <a:prstGeom prst="rect">
          <a:avLst/>
        </a:prstGeom>
      </xdr:spPr>
    </xdr:pic>
    <xdr:clientData/>
  </xdr:twoCellAnchor>
  <xdr:twoCellAnchor editAs="oneCell">
    <xdr:from>
      <xdr:col>9</xdr:col>
      <xdr:colOff>231322</xdr:colOff>
      <xdr:row>15</xdr:row>
      <xdr:rowOff>122464</xdr:rowOff>
    </xdr:from>
    <xdr:to>
      <xdr:col>10</xdr:col>
      <xdr:colOff>0</xdr:colOff>
      <xdr:row>15</xdr:row>
      <xdr:rowOff>816519</xdr:rowOff>
    </xdr:to>
    <xdr:pic>
      <xdr:nvPicPr>
        <xdr:cNvPr id="9" name="图片 8"/>
        <xdr:cNvPicPr/>
      </xdr:nvPicPr>
      <xdr:blipFill>
        <a:blip r:embed="rId8"/>
        <a:stretch>
          <a:fillRect/>
        </a:stretch>
      </xdr:blipFill>
      <xdr:spPr>
        <a:xfrm>
          <a:off x="3198495" y="7522845"/>
          <a:ext cx="705485" cy="694055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34</xdr:row>
      <xdr:rowOff>95250</xdr:rowOff>
    </xdr:from>
    <xdr:to>
      <xdr:col>10</xdr:col>
      <xdr:colOff>0</xdr:colOff>
      <xdr:row>34</xdr:row>
      <xdr:rowOff>815340</xdr:rowOff>
    </xdr:to>
    <xdr:pic>
      <xdr:nvPicPr>
        <xdr:cNvPr id="10" name="图片 9"/>
        <xdr:cNvPicPr>
          <a:picLocks noChangeAspect="1"/>
        </xdr:cNvPicPr>
      </xdr:nvPicPr>
      <xdr:blipFill>
        <a:blip r:embed="rId9" cstate="print"/>
        <a:stretch>
          <a:fillRect/>
        </a:stretch>
      </xdr:blipFill>
      <xdr:spPr>
        <a:xfrm>
          <a:off x="3130550" y="24504650"/>
          <a:ext cx="77343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35</xdr:row>
      <xdr:rowOff>95250</xdr:rowOff>
    </xdr:from>
    <xdr:to>
      <xdr:col>10</xdr:col>
      <xdr:colOff>0</xdr:colOff>
      <xdr:row>35</xdr:row>
      <xdr:rowOff>815340</xdr:rowOff>
    </xdr:to>
    <xdr:pic>
      <xdr:nvPicPr>
        <xdr:cNvPr id="11" name="图片 10"/>
        <xdr:cNvPicPr>
          <a:picLocks noChangeAspect="1"/>
        </xdr:cNvPicPr>
      </xdr:nvPicPr>
      <xdr:blipFill>
        <a:blip r:embed="rId9" cstate="print"/>
        <a:stretch>
          <a:fillRect/>
        </a:stretch>
      </xdr:blipFill>
      <xdr:spPr>
        <a:xfrm>
          <a:off x="3130550" y="25400000"/>
          <a:ext cx="77343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149679</xdr:colOff>
      <xdr:row>37</xdr:row>
      <xdr:rowOff>122464</xdr:rowOff>
    </xdr:from>
    <xdr:to>
      <xdr:col>10</xdr:col>
      <xdr:colOff>0</xdr:colOff>
      <xdr:row>37</xdr:row>
      <xdr:rowOff>783499</xdr:rowOff>
    </xdr:to>
    <xdr:pic>
      <xdr:nvPicPr>
        <xdr:cNvPr id="12" name="图片 11"/>
        <xdr:cNvPicPr/>
      </xdr:nvPicPr>
      <xdr:blipFill>
        <a:blip r:embed="rId10"/>
        <a:stretch>
          <a:fillRect/>
        </a:stretch>
      </xdr:blipFill>
      <xdr:spPr>
        <a:xfrm>
          <a:off x="3116580" y="27236420"/>
          <a:ext cx="787400" cy="661035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176892</xdr:colOff>
      <xdr:row>38</xdr:row>
      <xdr:rowOff>96051</xdr:rowOff>
    </xdr:from>
    <xdr:to>
      <xdr:col>10</xdr:col>
      <xdr:colOff>0</xdr:colOff>
      <xdr:row>38</xdr:row>
      <xdr:rowOff>811061</xdr:rowOff>
    </xdr:to>
    <xdr:pic>
      <xdr:nvPicPr>
        <xdr:cNvPr id="13" name="图片 12"/>
        <xdr:cNvPicPr/>
      </xdr:nvPicPr>
      <xdr:blipFill>
        <a:blip r:embed="rId11"/>
        <a:stretch>
          <a:fillRect/>
        </a:stretch>
      </xdr:blipFill>
      <xdr:spPr>
        <a:xfrm>
          <a:off x="3143885" y="28124785"/>
          <a:ext cx="760095" cy="715010"/>
        </a:xfrm>
        <a:prstGeom prst="rect">
          <a:avLst/>
        </a:prstGeom>
      </xdr:spPr>
    </xdr:pic>
    <xdr:clientData/>
  </xdr:twoCellAnchor>
  <xdr:twoCellAnchor editAs="oneCell">
    <xdr:from>
      <xdr:col>9</xdr:col>
      <xdr:colOff>98516</xdr:colOff>
      <xdr:row>42</xdr:row>
      <xdr:rowOff>148772</xdr:rowOff>
    </xdr:from>
    <xdr:to>
      <xdr:col>10</xdr:col>
      <xdr:colOff>15331</xdr:colOff>
      <xdr:row>42</xdr:row>
      <xdr:rowOff>675822</xdr:rowOff>
    </xdr:to>
    <xdr:pic>
      <xdr:nvPicPr>
        <xdr:cNvPr id="14" name="图片 13" descr="黑色拉锁.jpg"/>
        <xdr:cNvPicPr>
          <a:picLocks noChangeAspect="1"/>
        </xdr:cNvPicPr>
      </xdr:nvPicPr>
      <xdr:blipFill>
        <a:blip r:embed="rId3" cstate="print"/>
        <a:srcRect t="25308" b="30058"/>
        <a:stretch>
          <a:fillRect/>
        </a:stretch>
      </xdr:blipFill>
      <xdr:spPr>
        <a:xfrm>
          <a:off x="3065780" y="31482665"/>
          <a:ext cx="853440" cy="52705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190500</xdr:colOff>
      <xdr:row>17</xdr:row>
      <xdr:rowOff>95250</xdr:rowOff>
    </xdr:from>
    <xdr:to>
      <xdr:col>10</xdr:col>
      <xdr:colOff>18415</xdr:colOff>
      <xdr:row>17</xdr:row>
      <xdr:rowOff>857250</xdr:rowOff>
    </xdr:to>
    <xdr:pic>
      <xdr:nvPicPr>
        <xdr:cNvPr id="15" name="图片 14"/>
        <xdr:cNvPicPr/>
      </xdr:nvPicPr>
      <xdr:blipFill>
        <a:blip r:embed="rId12"/>
        <a:stretch>
          <a:fillRect/>
        </a:stretch>
      </xdr:blipFill>
      <xdr:spPr>
        <a:xfrm>
          <a:off x="3157855" y="9372600"/>
          <a:ext cx="764540" cy="76200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136072</xdr:colOff>
      <xdr:row>25</xdr:row>
      <xdr:rowOff>72762</xdr:rowOff>
    </xdr:from>
    <xdr:to>
      <xdr:col>10</xdr:col>
      <xdr:colOff>0</xdr:colOff>
      <xdr:row>25</xdr:row>
      <xdr:rowOff>970017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103245" y="16309340"/>
          <a:ext cx="800735" cy="897255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136071</xdr:colOff>
      <xdr:row>24</xdr:row>
      <xdr:rowOff>81643</xdr:rowOff>
    </xdr:from>
    <xdr:to>
      <xdr:col>10</xdr:col>
      <xdr:colOff>12246</xdr:colOff>
      <xdr:row>24</xdr:row>
      <xdr:rowOff>911588</xdr:rowOff>
    </xdr:to>
    <xdr:pic>
      <xdr:nvPicPr>
        <xdr:cNvPr id="17" name="图片 16"/>
        <xdr:cNvPicPr/>
      </xdr:nvPicPr>
      <xdr:blipFill>
        <a:blip r:embed="rId14"/>
        <a:stretch>
          <a:fillRect/>
        </a:stretch>
      </xdr:blipFill>
      <xdr:spPr>
        <a:xfrm>
          <a:off x="3103245" y="15327630"/>
          <a:ext cx="812800" cy="829945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163283</xdr:colOff>
      <xdr:row>23</xdr:row>
      <xdr:rowOff>122466</xdr:rowOff>
    </xdr:from>
    <xdr:to>
      <xdr:col>10</xdr:col>
      <xdr:colOff>0</xdr:colOff>
      <xdr:row>23</xdr:row>
      <xdr:rowOff>859701</xdr:rowOff>
    </xdr:to>
    <xdr:pic>
      <xdr:nvPicPr>
        <xdr:cNvPr id="18" name="图片 17" descr="P61018-150428.jpg"/>
        <xdr:cNvPicPr>
          <a:picLocks noChangeAspect="1"/>
        </xdr:cNvPicPr>
      </xdr:nvPicPr>
      <xdr:blipFill>
        <a:blip r:embed="rId15" cstate="print"/>
        <a:stretch>
          <a:fillRect/>
        </a:stretch>
      </xdr:blipFill>
      <xdr:spPr>
        <a:xfrm>
          <a:off x="3130550" y="14377670"/>
          <a:ext cx="773430" cy="73723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190501</xdr:colOff>
      <xdr:row>11</xdr:row>
      <xdr:rowOff>113414</xdr:rowOff>
    </xdr:from>
    <xdr:to>
      <xdr:col>10</xdr:col>
      <xdr:colOff>0</xdr:colOff>
      <xdr:row>11</xdr:row>
      <xdr:rowOff>832869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157855" y="3681730"/>
          <a:ext cx="746125" cy="71945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190500</xdr:colOff>
      <xdr:row>12</xdr:row>
      <xdr:rowOff>113775</xdr:rowOff>
    </xdr:from>
    <xdr:to>
      <xdr:col>10</xdr:col>
      <xdr:colOff>0</xdr:colOff>
      <xdr:row>12</xdr:row>
      <xdr:rowOff>821165</xdr:rowOff>
    </xdr:to>
    <xdr:pic>
      <xdr:nvPicPr>
        <xdr:cNvPr id="20" name="图片 1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157855" y="4587240"/>
          <a:ext cx="746125" cy="707390"/>
        </a:xfrm>
        <a:prstGeom prst="rect">
          <a:avLst/>
        </a:prstGeom>
      </xdr:spPr>
    </xdr:pic>
    <xdr:clientData/>
  </xdr:twoCellAnchor>
  <xdr:twoCellAnchor editAs="oneCell">
    <xdr:from>
      <xdr:col>9</xdr:col>
      <xdr:colOff>202072</xdr:colOff>
      <xdr:row>13</xdr:row>
      <xdr:rowOff>136072</xdr:rowOff>
    </xdr:from>
    <xdr:to>
      <xdr:col>10</xdr:col>
      <xdr:colOff>0</xdr:colOff>
      <xdr:row>13</xdr:row>
      <xdr:rowOff>788852</xdr:rowOff>
    </xdr:to>
    <xdr:pic>
      <xdr:nvPicPr>
        <xdr:cNvPr id="21" name="图片 2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169285" y="5514340"/>
          <a:ext cx="734695" cy="652780"/>
        </a:xfrm>
        <a:prstGeom prst="rect">
          <a:avLst/>
        </a:prstGeom>
      </xdr:spPr>
    </xdr:pic>
    <xdr:clientData/>
  </xdr:twoCellAnchor>
  <xdr:twoCellAnchor editAs="oneCell">
    <xdr:from>
      <xdr:col>9</xdr:col>
      <xdr:colOff>40823</xdr:colOff>
      <xdr:row>33</xdr:row>
      <xdr:rowOff>85611</xdr:rowOff>
    </xdr:from>
    <xdr:to>
      <xdr:col>10</xdr:col>
      <xdr:colOff>141153</xdr:colOff>
      <xdr:row>33</xdr:row>
      <xdr:rowOff>822846</xdr:rowOff>
    </xdr:to>
    <xdr:pic>
      <xdr:nvPicPr>
        <xdr:cNvPr id="22" name="图片 21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7995" y="23599140"/>
          <a:ext cx="1036955" cy="73723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170525</xdr:colOff>
      <xdr:row>23</xdr:row>
      <xdr:rowOff>143900</xdr:rowOff>
    </xdr:from>
    <xdr:to>
      <xdr:col>9</xdr:col>
      <xdr:colOff>566005</xdr:colOff>
      <xdr:row>23</xdr:row>
      <xdr:rowOff>442633</xdr:rowOff>
    </xdr:to>
    <xdr:pic>
      <xdr:nvPicPr>
        <xdr:cNvPr id="4" name="Picture 99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8" b="-658"/>
        <a:stretch>
          <a:fillRect/>
        </a:stretch>
      </xdr:blipFill>
      <xdr:spPr>
        <a:xfrm>
          <a:off x="8116570" y="11345545"/>
          <a:ext cx="395605" cy="299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137248</xdr:colOff>
      <xdr:row>3</xdr:row>
      <xdr:rowOff>134471</xdr:rowOff>
    </xdr:from>
    <xdr:to>
      <xdr:col>9</xdr:col>
      <xdr:colOff>508385</xdr:colOff>
      <xdr:row>3</xdr:row>
      <xdr:rowOff>376323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83550" y="1314450"/>
          <a:ext cx="370840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116320</xdr:colOff>
      <xdr:row>17</xdr:row>
      <xdr:rowOff>147771</xdr:rowOff>
    </xdr:from>
    <xdr:to>
      <xdr:col>9</xdr:col>
      <xdr:colOff>646156</xdr:colOff>
      <xdr:row>17</xdr:row>
      <xdr:rowOff>348503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062595" y="8368030"/>
          <a:ext cx="529590" cy="200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27942</xdr:colOff>
      <xdr:row>22</xdr:row>
      <xdr:rowOff>214763</xdr:rowOff>
    </xdr:from>
    <xdr:to>
      <xdr:col>9</xdr:col>
      <xdr:colOff>758273</xdr:colOff>
      <xdr:row>22</xdr:row>
      <xdr:rowOff>376692</xdr:rowOff>
    </xdr:to>
    <xdr:pic>
      <xdr:nvPicPr>
        <xdr:cNvPr id="7" name="图片 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974330" y="10909300"/>
          <a:ext cx="705485" cy="161925"/>
        </a:xfrm>
        <a:prstGeom prst="rect">
          <a:avLst/>
        </a:prstGeom>
      </xdr:spPr>
    </xdr:pic>
    <xdr:clientData/>
  </xdr:twoCellAnchor>
  <xdr:twoCellAnchor>
    <xdr:from>
      <xdr:col>9</xdr:col>
      <xdr:colOff>283680</xdr:colOff>
      <xdr:row>21</xdr:row>
      <xdr:rowOff>77028</xdr:rowOff>
    </xdr:from>
    <xdr:to>
      <xdr:col>9</xdr:col>
      <xdr:colOff>532158</xdr:colOff>
      <xdr:row>21</xdr:row>
      <xdr:rowOff>403479</xdr:rowOff>
    </xdr:to>
    <xdr:pic>
      <xdr:nvPicPr>
        <xdr:cNvPr id="8" name="图片 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229600" y="10264140"/>
          <a:ext cx="248920" cy="326390"/>
        </a:xfrm>
        <a:prstGeom prst="rect">
          <a:avLst/>
        </a:prstGeom>
      </xdr:spPr>
    </xdr:pic>
    <xdr:clientData/>
  </xdr:twoCellAnchor>
  <xdr:twoCellAnchor>
    <xdr:from>
      <xdr:col>9</xdr:col>
      <xdr:colOff>50564</xdr:colOff>
      <xdr:row>12</xdr:row>
      <xdr:rowOff>80342</xdr:rowOff>
    </xdr:from>
    <xdr:to>
      <xdr:col>9</xdr:col>
      <xdr:colOff>728163</xdr:colOff>
      <xdr:row>12</xdr:row>
      <xdr:rowOff>365630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96555" y="5826760"/>
          <a:ext cx="677545" cy="285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218516</xdr:colOff>
      <xdr:row>11</xdr:row>
      <xdr:rowOff>101974</xdr:rowOff>
    </xdr:from>
    <xdr:to>
      <xdr:col>9</xdr:col>
      <xdr:colOff>487457</xdr:colOff>
      <xdr:row>11</xdr:row>
      <xdr:rowOff>393053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64830" y="5340985"/>
          <a:ext cx="268605" cy="29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145676</xdr:colOff>
      <xdr:row>13</xdr:row>
      <xdr:rowOff>67235</xdr:rowOff>
    </xdr:from>
    <xdr:to>
      <xdr:col>9</xdr:col>
      <xdr:colOff>493058</xdr:colOff>
      <xdr:row>13</xdr:row>
      <xdr:rowOff>360316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91805" y="6320790"/>
          <a:ext cx="34734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208991</xdr:colOff>
      <xdr:row>14</xdr:row>
      <xdr:rowOff>81243</xdr:rowOff>
    </xdr:from>
    <xdr:to>
      <xdr:col>9</xdr:col>
      <xdr:colOff>580889</xdr:colOff>
      <xdr:row>14</xdr:row>
      <xdr:rowOff>395008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55305" y="6842125"/>
          <a:ext cx="37147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270930</xdr:colOff>
      <xdr:row>16</xdr:row>
      <xdr:rowOff>135591</xdr:rowOff>
    </xdr:from>
    <xdr:to>
      <xdr:col>9</xdr:col>
      <xdr:colOff>540124</xdr:colOff>
      <xdr:row>16</xdr:row>
      <xdr:rowOff>426944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216900" y="7848600"/>
          <a:ext cx="26924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201118</xdr:colOff>
      <xdr:row>18</xdr:row>
      <xdr:rowOff>152960</xdr:rowOff>
    </xdr:from>
    <xdr:to>
      <xdr:col>9</xdr:col>
      <xdr:colOff>559734</xdr:colOff>
      <xdr:row>18</xdr:row>
      <xdr:rowOff>455519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147050" y="8880475"/>
          <a:ext cx="358775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164305</xdr:colOff>
      <xdr:row>19</xdr:row>
      <xdr:rowOff>92448</xdr:rowOff>
    </xdr:from>
    <xdr:to>
      <xdr:col>9</xdr:col>
      <xdr:colOff>536203</xdr:colOff>
      <xdr:row>19</xdr:row>
      <xdr:rowOff>406213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110220" y="9327515"/>
          <a:ext cx="372110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181536</xdr:colOff>
      <xdr:row>24</xdr:row>
      <xdr:rowOff>98613</xdr:rowOff>
    </xdr:from>
    <xdr:to>
      <xdr:col>9</xdr:col>
      <xdr:colOff>548929</xdr:colOff>
      <xdr:row>24</xdr:row>
      <xdr:rowOff>429315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27365" y="11807825"/>
          <a:ext cx="36766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200025</xdr:colOff>
      <xdr:row>25</xdr:row>
      <xdr:rowOff>104775</xdr:rowOff>
    </xdr:from>
    <xdr:to>
      <xdr:col>9</xdr:col>
      <xdr:colOff>544986</xdr:colOff>
      <xdr:row>25</xdr:row>
      <xdr:rowOff>400050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46415" y="12321540"/>
          <a:ext cx="34480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200026</xdr:colOff>
      <xdr:row>26</xdr:row>
      <xdr:rowOff>66676</xdr:rowOff>
    </xdr:from>
    <xdr:to>
      <xdr:col>9</xdr:col>
      <xdr:colOff>525050</xdr:colOff>
      <xdr:row>26</xdr:row>
      <xdr:rowOff>371476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46415" y="1279080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257175</xdr:colOff>
      <xdr:row>15</xdr:row>
      <xdr:rowOff>133350</xdr:rowOff>
    </xdr:from>
    <xdr:to>
      <xdr:col>9</xdr:col>
      <xdr:colOff>582199</xdr:colOff>
      <xdr:row>15</xdr:row>
      <xdr:rowOff>438150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03565" y="740219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20</xdr:row>
      <xdr:rowOff>104775</xdr:rowOff>
    </xdr:from>
    <xdr:to>
      <xdr:col>9</xdr:col>
      <xdr:colOff>515524</xdr:colOff>
      <xdr:row>20</xdr:row>
      <xdr:rowOff>409575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36890" y="9847580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5</xdr:row>
      <xdr:rowOff>95250</xdr:rowOff>
    </xdr:from>
    <xdr:to>
      <xdr:col>9</xdr:col>
      <xdr:colOff>502757</xdr:colOff>
      <xdr:row>5</xdr:row>
      <xdr:rowOff>409575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36890" y="2290445"/>
          <a:ext cx="31178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180976</xdr:colOff>
      <xdr:row>6</xdr:row>
      <xdr:rowOff>104775</xdr:rowOff>
    </xdr:from>
    <xdr:to>
      <xdr:col>9</xdr:col>
      <xdr:colOff>520902</xdr:colOff>
      <xdr:row>6</xdr:row>
      <xdr:rowOff>419100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27365" y="2807335"/>
          <a:ext cx="33972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200026</xdr:colOff>
      <xdr:row>7</xdr:row>
      <xdr:rowOff>104775</xdr:rowOff>
    </xdr:from>
    <xdr:to>
      <xdr:col>9</xdr:col>
      <xdr:colOff>539952</xdr:colOff>
      <xdr:row>7</xdr:row>
      <xdr:rowOff>419100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46415" y="3314700"/>
          <a:ext cx="33972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209550</xdr:colOff>
      <xdr:row>8</xdr:row>
      <xdr:rowOff>123825</xdr:rowOff>
    </xdr:from>
    <xdr:to>
      <xdr:col>9</xdr:col>
      <xdr:colOff>508273</xdr:colOff>
      <xdr:row>8</xdr:row>
      <xdr:rowOff>400050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55940" y="3841115"/>
          <a:ext cx="29845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85725</xdr:colOff>
      <xdr:row>9</xdr:row>
      <xdr:rowOff>114300</xdr:rowOff>
    </xdr:from>
    <xdr:to>
      <xdr:col>9</xdr:col>
      <xdr:colOff>741209</xdr:colOff>
      <xdr:row>9</xdr:row>
      <xdr:rowOff>352425</xdr:rowOff>
    </xdr:to>
    <xdr:pic>
      <xdr:nvPicPr>
        <xdr:cNvPr id="34" name="图片 3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2115" y="4338955"/>
          <a:ext cx="647700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212090</xdr:colOff>
      <xdr:row>10</xdr:row>
      <xdr:rowOff>123825</xdr:rowOff>
    </xdr:from>
    <xdr:to>
      <xdr:col>9</xdr:col>
      <xdr:colOff>562849</xdr:colOff>
      <xdr:row>10</xdr:row>
      <xdr:rowOff>356041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58480" y="4855845"/>
          <a:ext cx="35052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266701</xdr:colOff>
      <xdr:row>2</xdr:row>
      <xdr:rowOff>19051</xdr:rowOff>
    </xdr:from>
    <xdr:to>
      <xdr:col>9</xdr:col>
      <xdr:colOff>499873</xdr:colOff>
      <xdr:row>2</xdr:row>
      <xdr:rowOff>361951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13090" y="692150"/>
          <a:ext cx="233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100853</xdr:colOff>
      <xdr:row>27</xdr:row>
      <xdr:rowOff>56030</xdr:rowOff>
    </xdr:from>
    <xdr:to>
      <xdr:col>9</xdr:col>
      <xdr:colOff>572160</xdr:colOff>
      <xdr:row>27</xdr:row>
      <xdr:rowOff>336177</xdr:rowOff>
    </xdr:to>
    <xdr:pic>
      <xdr:nvPicPr>
        <xdr:cNvPr id="58" name="图片 5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046720" y="13287375"/>
          <a:ext cx="471805" cy="280035"/>
        </a:xfrm>
        <a:prstGeom prst="rect">
          <a:avLst/>
        </a:prstGeom>
      </xdr:spPr>
    </xdr:pic>
    <xdr:clientData/>
  </xdr:twoCellAnchor>
  <xdr:twoCellAnchor>
    <xdr:from>
      <xdr:col>9</xdr:col>
      <xdr:colOff>264795</xdr:colOff>
      <xdr:row>28</xdr:row>
      <xdr:rowOff>19685</xdr:rowOff>
    </xdr:from>
    <xdr:to>
      <xdr:col>9</xdr:col>
      <xdr:colOff>413311</xdr:colOff>
      <xdr:row>28</xdr:row>
      <xdr:rowOff>449091</xdr:rowOff>
    </xdr:to>
    <xdr:pic>
      <xdr:nvPicPr>
        <xdr:cNvPr id="59" name="图片 5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211185" y="13695680"/>
          <a:ext cx="147955" cy="424815"/>
        </a:xfrm>
        <a:prstGeom prst="rect">
          <a:avLst/>
        </a:prstGeom>
      </xdr:spPr>
    </xdr:pic>
    <xdr:clientData/>
  </xdr:twoCellAnchor>
  <xdr:twoCellAnchor>
    <xdr:from>
      <xdr:col>9</xdr:col>
      <xdr:colOff>33618</xdr:colOff>
      <xdr:row>29</xdr:row>
      <xdr:rowOff>100853</xdr:rowOff>
    </xdr:from>
    <xdr:to>
      <xdr:col>9</xdr:col>
      <xdr:colOff>746417</xdr:colOff>
      <xdr:row>29</xdr:row>
      <xdr:rowOff>358588</xdr:rowOff>
    </xdr:to>
    <xdr:pic>
      <xdr:nvPicPr>
        <xdr:cNvPr id="60" name="图片 5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979410" y="14220825"/>
          <a:ext cx="700405" cy="257810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4</xdr:row>
      <xdr:rowOff>81643</xdr:rowOff>
    </xdr:from>
    <xdr:to>
      <xdr:col>9</xdr:col>
      <xdr:colOff>606879</xdr:colOff>
      <xdr:row>4</xdr:row>
      <xdr:rowOff>319768</xdr:rowOff>
    </xdr:to>
    <xdr:pic>
      <xdr:nvPicPr>
        <xdr:cNvPr id="67" name="Picture 7"/>
        <xdr:cNvPicPr>
          <a:picLocks noChangeAspect="1" noChangeArrowheads="1"/>
        </xdr:cNvPicPr>
      </xdr:nvPicPr>
      <xdr:blipFill>
        <a:blip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999" b="-15999"/>
        <a:stretch>
          <a:fillRect/>
        </a:stretch>
      </xdr:blipFill>
      <xdr:spPr>
        <a:xfrm>
          <a:off x="8095615" y="1769110"/>
          <a:ext cx="4572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231775</xdr:colOff>
      <xdr:row>9</xdr:row>
      <xdr:rowOff>182880</xdr:rowOff>
    </xdr:from>
    <xdr:to>
      <xdr:col>19</xdr:col>
      <xdr:colOff>517525</xdr:colOff>
      <xdr:row>9</xdr:row>
      <xdr:rowOff>393065</xdr:rowOff>
    </xdr:to>
    <xdr:pic>
      <xdr:nvPicPr>
        <xdr:cNvPr id="2" name="Picture 16"/>
        <xdr:cNvPicPr>
          <a:picLocks noChangeAspect="1"/>
        </xdr:cNvPicPr>
      </xdr:nvPicPr>
      <xdr:blipFill>
        <a:blip r:embed="rId1"/>
        <a:srcRect t="-1178" b="-1178"/>
        <a:stretch>
          <a:fillRect/>
        </a:stretch>
      </xdr:blipFill>
      <xdr:spPr>
        <a:xfrm>
          <a:off x="4921250" y="3245485"/>
          <a:ext cx="28575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164465</xdr:colOff>
      <xdr:row>10</xdr:row>
      <xdr:rowOff>180975</xdr:rowOff>
    </xdr:from>
    <xdr:to>
      <xdr:col>19</xdr:col>
      <xdr:colOff>545465</xdr:colOff>
      <xdr:row>10</xdr:row>
      <xdr:rowOff>399415</xdr:rowOff>
    </xdr:to>
    <xdr:pic>
      <xdr:nvPicPr>
        <xdr:cNvPr id="3" name="Picture 4"/>
        <xdr:cNvPicPr>
          <a:picLocks noChangeAspect="1"/>
        </xdr:cNvPicPr>
      </xdr:nvPicPr>
      <xdr:blipFill>
        <a:blip r:embed="rId2"/>
        <a:srcRect t="-652" b="-652"/>
        <a:stretch>
          <a:fillRect/>
        </a:stretch>
      </xdr:blipFill>
      <xdr:spPr>
        <a:xfrm>
          <a:off x="4853940" y="3815080"/>
          <a:ext cx="381000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191135</xdr:colOff>
      <xdr:row>11</xdr:row>
      <xdr:rowOff>172085</xdr:rowOff>
    </xdr:from>
    <xdr:to>
      <xdr:col>19</xdr:col>
      <xdr:colOff>610235</xdr:colOff>
      <xdr:row>11</xdr:row>
      <xdr:rowOff>372745</xdr:rowOff>
    </xdr:to>
    <xdr:pic>
      <xdr:nvPicPr>
        <xdr:cNvPr id="4" name="Picture 6"/>
        <xdr:cNvPicPr>
          <a:picLocks noChangeAspect="1"/>
        </xdr:cNvPicPr>
      </xdr:nvPicPr>
      <xdr:blipFill>
        <a:blip r:embed="rId3"/>
        <a:srcRect t="-652" b="-652"/>
        <a:stretch>
          <a:fillRect/>
        </a:stretch>
      </xdr:blipFill>
      <xdr:spPr>
        <a:xfrm>
          <a:off x="4880610" y="4377690"/>
          <a:ext cx="419100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135255</xdr:colOff>
      <xdr:row>20</xdr:row>
      <xdr:rowOff>102870</xdr:rowOff>
    </xdr:from>
    <xdr:to>
      <xdr:col>19</xdr:col>
      <xdr:colOff>525780</xdr:colOff>
      <xdr:row>20</xdr:row>
      <xdr:rowOff>388620</xdr:rowOff>
    </xdr:to>
    <xdr:pic>
      <xdr:nvPicPr>
        <xdr:cNvPr id="5" name="Picture 13593"/>
        <xdr:cNvPicPr>
          <a:picLocks noChangeAspect="1"/>
        </xdr:cNvPicPr>
      </xdr:nvPicPr>
      <xdr:blipFill>
        <a:blip r:embed="rId4"/>
        <a:srcRect t="-317" b="-317"/>
        <a:stretch>
          <a:fillRect/>
        </a:stretch>
      </xdr:blipFill>
      <xdr:spPr>
        <a:xfrm rot="5400000">
          <a:off x="4876800" y="9399270"/>
          <a:ext cx="285750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245745</xdr:colOff>
      <xdr:row>17</xdr:row>
      <xdr:rowOff>107315</xdr:rowOff>
    </xdr:from>
    <xdr:to>
      <xdr:col>19</xdr:col>
      <xdr:colOff>436245</xdr:colOff>
      <xdr:row>17</xdr:row>
      <xdr:rowOff>421640</xdr:rowOff>
    </xdr:to>
    <xdr:pic>
      <xdr:nvPicPr>
        <xdr:cNvPr id="6" name="Picture 13591"/>
        <xdr:cNvPicPr>
          <a:picLocks noChangeAspect="1"/>
        </xdr:cNvPicPr>
      </xdr:nvPicPr>
      <xdr:blipFill>
        <a:blip r:embed="rId5"/>
        <a:srcRect t="-243" b="-243"/>
        <a:stretch>
          <a:fillRect/>
        </a:stretch>
      </xdr:blipFill>
      <xdr:spPr>
        <a:xfrm>
          <a:off x="4935220" y="7741920"/>
          <a:ext cx="190500" cy="314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222250</xdr:colOff>
      <xdr:row>22</xdr:row>
      <xdr:rowOff>111760</xdr:rowOff>
    </xdr:from>
    <xdr:to>
      <xdr:col>19</xdr:col>
      <xdr:colOff>508000</xdr:colOff>
      <xdr:row>22</xdr:row>
      <xdr:rowOff>321310</xdr:rowOff>
    </xdr:to>
    <xdr:pic>
      <xdr:nvPicPr>
        <xdr:cNvPr id="7" name="Picture 13597"/>
        <xdr:cNvPicPr>
          <a:picLocks noChangeAspect="1"/>
        </xdr:cNvPicPr>
      </xdr:nvPicPr>
      <xdr:blipFill>
        <a:blip r:embed="rId6"/>
        <a:srcRect t="-256" b="-256"/>
        <a:stretch>
          <a:fillRect/>
        </a:stretch>
      </xdr:blipFill>
      <xdr:spPr>
        <a:xfrm>
          <a:off x="4911725" y="10603865"/>
          <a:ext cx="28575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313055</xdr:colOff>
      <xdr:row>12</xdr:row>
      <xdr:rowOff>129540</xdr:rowOff>
    </xdr:from>
    <xdr:to>
      <xdr:col>19</xdr:col>
      <xdr:colOff>608330</xdr:colOff>
      <xdr:row>12</xdr:row>
      <xdr:rowOff>339090</xdr:rowOff>
    </xdr:to>
    <xdr:pic>
      <xdr:nvPicPr>
        <xdr:cNvPr id="8" name="Picture 13"/>
        <xdr:cNvPicPr>
          <a:picLocks noChangeAspect="1"/>
        </xdr:cNvPicPr>
      </xdr:nvPicPr>
      <xdr:blipFill>
        <a:blip r:embed="rId7"/>
        <a:srcRect t="-1073" b="-1073"/>
        <a:stretch>
          <a:fillRect/>
        </a:stretch>
      </xdr:blipFill>
      <xdr:spPr>
        <a:xfrm>
          <a:off x="5002530" y="4906645"/>
          <a:ext cx="29527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250825</xdr:colOff>
      <xdr:row>21</xdr:row>
      <xdr:rowOff>154305</xdr:rowOff>
    </xdr:from>
    <xdr:to>
      <xdr:col>19</xdr:col>
      <xdr:colOff>613410</xdr:colOff>
      <xdr:row>21</xdr:row>
      <xdr:rowOff>412750</xdr:rowOff>
    </xdr:to>
    <xdr:pic>
      <xdr:nvPicPr>
        <xdr:cNvPr id="9" name="Picture 10883"/>
        <xdr:cNvPicPr>
          <a:picLocks noChangeAspect="1"/>
        </xdr:cNvPicPr>
      </xdr:nvPicPr>
      <xdr:blipFill>
        <a:blip r:embed="rId8"/>
        <a:srcRect t="-256" b="-256"/>
        <a:stretch>
          <a:fillRect/>
        </a:stretch>
      </xdr:blipFill>
      <xdr:spPr>
        <a:xfrm>
          <a:off x="4940300" y="10074910"/>
          <a:ext cx="362585" cy="258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229235</xdr:colOff>
      <xdr:row>19</xdr:row>
      <xdr:rowOff>138430</xdr:rowOff>
    </xdr:from>
    <xdr:to>
      <xdr:col>19</xdr:col>
      <xdr:colOff>448310</xdr:colOff>
      <xdr:row>19</xdr:row>
      <xdr:rowOff>394970</xdr:rowOff>
    </xdr:to>
    <xdr:pic>
      <xdr:nvPicPr>
        <xdr:cNvPr id="10" name="图片 27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918710" y="8916035"/>
          <a:ext cx="219075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212725</xdr:colOff>
      <xdr:row>23</xdr:row>
      <xdr:rowOff>178435</xdr:rowOff>
    </xdr:from>
    <xdr:to>
      <xdr:col>19</xdr:col>
      <xdr:colOff>441325</xdr:colOff>
      <xdr:row>23</xdr:row>
      <xdr:rowOff>359410</xdr:rowOff>
    </xdr:to>
    <xdr:pic>
      <xdr:nvPicPr>
        <xdr:cNvPr id="11" name="Picture 13598"/>
        <xdr:cNvPicPr>
          <a:picLocks noChangeAspect="1"/>
        </xdr:cNvPicPr>
      </xdr:nvPicPr>
      <xdr:blipFill>
        <a:blip r:embed="rId10"/>
        <a:srcRect t="-285" b="-285"/>
        <a:stretch>
          <a:fillRect/>
        </a:stretch>
      </xdr:blipFill>
      <xdr:spPr>
        <a:xfrm>
          <a:off x="4902200" y="11242040"/>
          <a:ext cx="228600" cy="180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236220</xdr:colOff>
      <xdr:row>15</xdr:row>
      <xdr:rowOff>158750</xdr:rowOff>
    </xdr:from>
    <xdr:to>
      <xdr:col>19</xdr:col>
      <xdr:colOff>474345</xdr:colOff>
      <xdr:row>15</xdr:row>
      <xdr:rowOff>377190</xdr:rowOff>
    </xdr:to>
    <xdr:pic>
      <xdr:nvPicPr>
        <xdr:cNvPr id="12" name="Picture 18700" descr="J)5YS357X@ZA`GLO%GGAFF2"/>
        <xdr:cNvPicPr>
          <a:picLocks noChangeAspect="1"/>
        </xdr:cNvPicPr>
      </xdr:nvPicPr>
      <xdr:blipFill>
        <a:blip r:embed="rId11"/>
        <a:srcRect t="-5263" b="-5263"/>
        <a:stretch>
          <a:fillRect/>
        </a:stretch>
      </xdr:blipFill>
      <xdr:spPr>
        <a:xfrm>
          <a:off x="4925695" y="6650355"/>
          <a:ext cx="238125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203835</xdr:colOff>
      <xdr:row>33</xdr:row>
      <xdr:rowOff>151765</xdr:rowOff>
    </xdr:from>
    <xdr:to>
      <xdr:col>19</xdr:col>
      <xdr:colOff>623570</xdr:colOff>
      <xdr:row>33</xdr:row>
      <xdr:rowOff>399415</xdr:rowOff>
    </xdr:to>
    <xdr:pic>
      <xdr:nvPicPr>
        <xdr:cNvPr id="13" name="Picture 13592"/>
        <xdr:cNvPicPr>
          <a:picLocks noChangeAspect="1"/>
        </xdr:cNvPicPr>
      </xdr:nvPicPr>
      <xdr:blipFill>
        <a:blip r:embed="rId12"/>
        <a:srcRect t="-186" b="-186"/>
        <a:stretch>
          <a:fillRect/>
        </a:stretch>
      </xdr:blipFill>
      <xdr:spPr>
        <a:xfrm>
          <a:off x="4893310" y="16930370"/>
          <a:ext cx="419735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195580</xdr:colOff>
      <xdr:row>36</xdr:row>
      <xdr:rowOff>138430</xdr:rowOff>
    </xdr:from>
    <xdr:to>
      <xdr:col>19</xdr:col>
      <xdr:colOff>576580</xdr:colOff>
      <xdr:row>36</xdr:row>
      <xdr:rowOff>347980</xdr:rowOff>
    </xdr:to>
    <xdr:pic>
      <xdr:nvPicPr>
        <xdr:cNvPr id="14" name="Picture 13594"/>
        <xdr:cNvPicPr>
          <a:picLocks noChangeAspect="1"/>
        </xdr:cNvPicPr>
      </xdr:nvPicPr>
      <xdr:blipFill>
        <a:blip r:embed="rId13"/>
        <a:srcRect t="-410" b="-410"/>
        <a:stretch>
          <a:fillRect/>
        </a:stretch>
      </xdr:blipFill>
      <xdr:spPr>
        <a:xfrm>
          <a:off x="4885055" y="18631535"/>
          <a:ext cx="38100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191770</xdr:colOff>
      <xdr:row>38</xdr:row>
      <xdr:rowOff>173990</xdr:rowOff>
    </xdr:from>
    <xdr:to>
      <xdr:col>19</xdr:col>
      <xdr:colOff>440055</xdr:colOff>
      <xdr:row>38</xdr:row>
      <xdr:rowOff>316865</xdr:rowOff>
    </xdr:to>
    <xdr:pic>
      <xdr:nvPicPr>
        <xdr:cNvPr id="15" name="Picture 13597"/>
        <xdr:cNvPicPr>
          <a:picLocks noChangeAspect="1"/>
        </xdr:cNvPicPr>
      </xdr:nvPicPr>
      <xdr:blipFill>
        <a:blip r:embed="rId6"/>
        <a:srcRect t="-256" b="-256"/>
        <a:stretch>
          <a:fillRect/>
        </a:stretch>
      </xdr:blipFill>
      <xdr:spPr>
        <a:xfrm>
          <a:off x="4881245" y="19810095"/>
          <a:ext cx="248285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239395</xdr:colOff>
      <xdr:row>26</xdr:row>
      <xdr:rowOff>131445</xdr:rowOff>
    </xdr:from>
    <xdr:to>
      <xdr:col>19</xdr:col>
      <xdr:colOff>563245</xdr:colOff>
      <xdr:row>26</xdr:row>
      <xdr:rowOff>370840</xdr:rowOff>
    </xdr:to>
    <xdr:pic>
      <xdr:nvPicPr>
        <xdr:cNvPr id="16" name="Picture 6202"/>
        <xdr:cNvPicPr>
          <a:picLocks noChangeAspect="1"/>
        </xdr:cNvPicPr>
      </xdr:nvPicPr>
      <xdr:blipFill>
        <a:blip r:embed="rId14"/>
        <a:srcRect t="-885" b="-885"/>
        <a:stretch>
          <a:fillRect/>
        </a:stretch>
      </xdr:blipFill>
      <xdr:spPr>
        <a:xfrm>
          <a:off x="4928870" y="12909550"/>
          <a:ext cx="323850" cy="239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160655</xdr:colOff>
      <xdr:row>37</xdr:row>
      <xdr:rowOff>160655</xdr:rowOff>
    </xdr:from>
    <xdr:to>
      <xdr:col>19</xdr:col>
      <xdr:colOff>522605</xdr:colOff>
      <xdr:row>37</xdr:row>
      <xdr:rowOff>417195</xdr:rowOff>
    </xdr:to>
    <xdr:pic>
      <xdr:nvPicPr>
        <xdr:cNvPr id="17" name="Picture 10883"/>
        <xdr:cNvPicPr>
          <a:picLocks noChangeAspect="1"/>
        </xdr:cNvPicPr>
      </xdr:nvPicPr>
      <xdr:blipFill>
        <a:blip r:embed="rId8"/>
        <a:srcRect t="-256" b="-256"/>
        <a:stretch>
          <a:fillRect/>
        </a:stretch>
      </xdr:blipFill>
      <xdr:spPr>
        <a:xfrm>
          <a:off x="4850130" y="19225260"/>
          <a:ext cx="361950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323215</xdr:colOff>
      <xdr:row>27</xdr:row>
      <xdr:rowOff>66675</xdr:rowOff>
    </xdr:from>
    <xdr:to>
      <xdr:col>19</xdr:col>
      <xdr:colOff>570865</xdr:colOff>
      <xdr:row>27</xdr:row>
      <xdr:rowOff>379730</xdr:rowOff>
    </xdr:to>
    <xdr:pic>
      <xdr:nvPicPr>
        <xdr:cNvPr id="18" name="Picture 1359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012690" y="13416280"/>
          <a:ext cx="247650" cy="313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262255</xdr:colOff>
      <xdr:row>28</xdr:row>
      <xdr:rowOff>156210</xdr:rowOff>
    </xdr:from>
    <xdr:to>
      <xdr:col>19</xdr:col>
      <xdr:colOff>529590</xdr:colOff>
      <xdr:row>28</xdr:row>
      <xdr:rowOff>357505</xdr:rowOff>
    </xdr:to>
    <xdr:pic>
      <xdr:nvPicPr>
        <xdr:cNvPr id="19" name="Picture 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951730" y="14077315"/>
          <a:ext cx="26733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78105</xdr:colOff>
      <xdr:row>16</xdr:row>
      <xdr:rowOff>163195</xdr:rowOff>
    </xdr:from>
    <xdr:to>
      <xdr:col>19</xdr:col>
      <xdr:colOff>573405</xdr:colOff>
      <xdr:row>16</xdr:row>
      <xdr:rowOff>390525</xdr:rowOff>
    </xdr:to>
    <xdr:pic>
      <xdr:nvPicPr>
        <xdr:cNvPr id="20" name="Picture 1874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767580" y="7226300"/>
          <a:ext cx="495300" cy="22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323215</xdr:colOff>
      <xdr:row>34</xdr:row>
      <xdr:rowOff>78105</xdr:rowOff>
    </xdr:from>
    <xdr:to>
      <xdr:col>19</xdr:col>
      <xdr:colOff>551815</xdr:colOff>
      <xdr:row>34</xdr:row>
      <xdr:rowOff>334645</xdr:rowOff>
    </xdr:to>
    <xdr:pic>
      <xdr:nvPicPr>
        <xdr:cNvPr id="21" name="图片 27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rot="10530326">
          <a:off x="5012690" y="17428210"/>
          <a:ext cx="228600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202565</xdr:colOff>
      <xdr:row>25</xdr:row>
      <xdr:rowOff>113665</xdr:rowOff>
    </xdr:from>
    <xdr:to>
      <xdr:col>19</xdr:col>
      <xdr:colOff>602615</xdr:colOff>
      <xdr:row>25</xdr:row>
      <xdr:rowOff>323850</xdr:rowOff>
    </xdr:to>
    <xdr:pic>
      <xdr:nvPicPr>
        <xdr:cNvPr id="22" name="Picture 563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892040" y="12320270"/>
          <a:ext cx="40005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170180</xdr:colOff>
      <xdr:row>39</xdr:row>
      <xdr:rowOff>122555</xdr:rowOff>
    </xdr:from>
    <xdr:to>
      <xdr:col>19</xdr:col>
      <xdr:colOff>436880</xdr:colOff>
      <xdr:row>39</xdr:row>
      <xdr:rowOff>294640</xdr:rowOff>
    </xdr:to>
    <xdr:pic>
      <xdr:nvPicPr>
        <xdr:cNvPr id="23" name="Picture 13598"/>
        <xdr:cNvPicPr>
          <a:picLocks noChangeAspect="1"/>
        </xdr:cNvPicPr>
      </xdr:nvPicPr>
      <xdr:blipFill>
        <a:blip r:embed="rId10"/>
        <a:srcRect t="-285" b="-285"/>
        <a:stretch>
          <a:fillRect/>
        </a:stretch>
      </xdr:blipFill>
      <xdr:spPr>
        <a:xfrm>
          <a:off x="4859655" y="20330160"/>
          <a:ext cx="266700" cy="172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107950</xdr:colOff>
      <xdr:row>31</xdr:row>
      <xdr:rowOff>172085</xdr:rowOff>
    </xdr:from>
    <xdr:to>
      <xdr:col>19</xdr:col>
      <xdr:colOff>469900</xdr:colOff>
      <xdr:row>31</xdr:row>
      <xdr:rowOff>390525</xdr:rowOff>
    </xdr:to>
    <xdr:pic>
      <xdr:nvPicPr>
        <xdr:cNvPr id="24" name="Picture 18699" descr="J)5YS357X@ZA`GLO%GGAFF2"/>
        <xdr:cNvPicPr>
          <a:picLocks noChangeAspect="1"/>
        </xdr:cNvPicPr>
      </xdr:nvPicPr>
      <xdr:blipFill>
        <a:blip r:embed="rId20"/>
        <a:srcRect t="-6248" b="-6248"/>
        <a:stretch>
          <a:fillRect/>
        </a:stretch>
      </xdr:blipFill>
      <xdr:spPr>
        <a:xfrm>
          <a:off x="4797425" y="15807690"/>
          <a:ext cx="361950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123190</xdr:colOff>
      <xdr:row>32</xdr:row>
      <xdr:rowOff>71755</xdr:rowOff>
    </xdr:from>
    <xdr:to>
      <xdr:col>19</xdr:col>
      <xdr:colOff>619125</xdr:colOff>
      <xdr:row>32</xdr:row>
      <xdr:rowOff>299085</xdr:rowOff>
    </xdr:to>
    <xdr:pic>
      <xdr:nvPicPr>
        <xdr:cNvPr id="25" name="Picture 1874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812665" y="16278860"/>
          <a:ext cx="495935" cy="22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246380</xdr:colOff>
      <xdr:row>14</xdr:row>
      <xdr:rowOff>78105</xdr:rowOff>
    </xdr:from>
    <xdr:to>
      <xdr:col>19</xdr:col>
      <xdr:colOff>571500</xdr:colOff>
      <xdr:row>14</xdr:row>
      <xdr:rowOff>450850</xdr:rowOff>
    </xdr:to>
    <xdr:pic>
      <xdr:nvPicPr>
        <xdr:cNvPr id="26" name="图片 28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935855" y="5998210"/>
          <a:ext cx="325120" cy="372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144780</xdr:colOff>
      <xdr:row>29</xdr:row>
      <xdr:rowOff>127000</xdr:rowOff>
    </xdr:from>
    <xdr:to>
      <xdr:col>19</xdr:col>
      <xdr:colOff>563880</xdr:colOff>
      <xdr:row>29</xdr:row>
      <xdr:rowOff>375285</xdr:rowOff>
    </xdr:to>
    <xdr:pic>
      <xdr:nvPicPr>
        <xdr:cNvPr id="27" name="Picture 13592"/>
        <xdr:cNvPicPr>
          <a:picLocks noChangeAspect="1"/>
        </xdr:cNvPicPr>
      </xdr:nvPicPr>
      <xdr:blipFill>
        <a:blip r:embed="rId12"/>
        <a:srcRect t="-186" b="-186"/>
        <a:stretch>
          <a:fillRect/>
        </a:stretch>
      </xdr:blipFill>
      <xdr:spPr>
        <a:xfrm>
          <a:off x="4834255" y="14619605"/>
          <a:ext cx="419100" cy="248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246380</xdr:colOff>
      <xdr:row>13</xdr:row>
      <xdr:rowOff>78105</xdr:rowOff>
    </xdr:from>
    <xdr:to>
      <xdr:col>19</xdr:col>
      <xdr:colOff>571500</xdr:colOff>
      <xdr:row>13</xdr:row>
      <xdr:rowOff>450850</xdr:rowOff>
    </xdr:to>
    <xdr:pic>
      <xdr:nvPicPr>
        <xdr:cNvPr id="28" name="图片 28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935855" y="5426710"/>
          <a:ext cx="325120" cy="372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229235</xdr:colOff>
      <xdr:row>18</xdr:row>
      <xdr:rowOff>138430</xdr:rowOff>
    </xdr:from>
    <xdr:to>
      <xdr:col>19</xdr:col>
      <xdr:colOff>448310</xdr:colOff>
      <xdr:row>18</xdr:row>
      <xdr:rowOff>394970</xdr:rowOff>
    </xdr:to>
    <xdr:pic>
      <xdr:nvPicPr>
        <xdr:cNvPr id="29" name="图片 27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918710" y="8344535"/>
          <a:ext cx="219075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202565</xdr:colOff>
      <xdr:row>24</xdr:row>
      <xdr:rowOff>113665</xdr:rowOff>
    </xdr:from>
    <xdr:to>
      <xdr:col>19</xdr:col>
      <xdr:colOff>602615</xdr:colOff>
      <xdr:row>24</xdr:row>
      <xdr:rowOff>323850</xdr:rowOff>
    </xdr:to>
    <xdr:pic>
      <xdr:nvPicPr>
        <xdr:cNvPr id="30" name="Picture 563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892040" y="11748770"/>
          <a:ext cx="40005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144780</xdr:colOff>
      <xdr:row>30</xdr:row>
      <xdr:rowOff>127000</xdr:rowOff>
    </xdr:from>
    <xdr:to>
      <xdr:col>19</xdr:col>
      <xdr:colOff>563880</xdr:colOff>
      <xdr:row>30</xdr:row>
      <xdr:rowOff>375285</xdr:rowOff>
    </xdr:to>
    <xdr:pic>
      <xdr:nvPicPr>
        <xdr:cNvPr id="31" name="Picture 13592"/>
        <xdr:cNvPicPr>
          <a:picLocks noChangeAspect="1"/>
        </xdr:cNvPicPr>
      </xdr:nvPicPr>
      <xdr:blipFill>
        <a:blip r:embed="rId12"/>
        <a:srcRect t="-186" b="-186"/>
        <a:stretch>
          <a:fillRect/>
        </a:stretch>
      </xdr:blipFill>
      <xdr:spPr>
        <a:xfrm>
          <a:off x="4834255" y="15191105"/>
          <a:ext cx="419100" cy="248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323215</xdr:colOff>
      <xdr:row>35</xdr:row>
      <xdr:rowOff>78105</xdr:rowOff>
    </xdr:from>
    <xdr:to>
      <xdr:col>19</xdr:col>
      <xdr:colOff>551815</xdr:colOff>
      <xdr:row>35</xdr:row>
      <xdr:rowOff>334645</xdr:rowOff>
    </xdr:to>
    <xdr:pic>
      <xdr:nvPicPr>
        <xdr:cNvPr id="32" name="图片 27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rot="10530326">
          <a:off x="5012690" y="17999710"/>
          <a:ext cx="228600" cy="2565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52070</xdr:colOff>
      <xdr:row>13</xdr:row>
      <xdr:rowOff>76200</xdr:rowOff>
    </xdr:from>
    <xdr:to>
      <xdr:col>18</xdr:col>
      <xdr:colOff>471170</xdr:colOff>
      <xdr:row>13</xdr:row>
      <xdr:rowOff>238125</xdr:rowOff>
    </xdr:to>
    <xdr:pic>
      <xdr:nvPicPr>
        <xdr:cNvPr id="2" name="Picture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291330" y="2876550"/>
          <a:ext cx="41910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60960</xdr:colOff>
      <xdr:row>16</xdr:row>
      <xdr:rowOff>76200</xdr:rowOff>
    </xdr:from>
    <xdr:to>
      <xdr:col>18</xdr:col>
      <xdr:colOff>480060</xdr:colOff>
      <xdr:row>16</xdr:row>
      <xdr:rowOff>238125</xdr:rowOff>
    </xdr:to>
    <xdr:pic>
      <xdr:nvPicPr>
        <xdr:cNvPr id="3" name="Picture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300220" y="4019550"/>
          <a:ext cx="41910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113665</xdr:colOff>
      <xdr:row>17</xdr:row>
      <xdr:rowOff>28575</xdr:rowOff>
    </xdr:from>
    <xdr:to>
      <xdr:col>18</xdr:col>
      <xdr:colOff>454025</xdr:colOff>
      <xdr:row>17</xdr:row>
      <xdr:rowOff>285750</xdr:rowOff>
    </xdr:to>
    <xdr:pic>
      <xdr:nvPicPr>
        <xdr:cNvPr id="4" name="Picture 59890"/>
        <xdr:cNvPicPr>
          <a:picLocks noChangeAspect="1"/>
        </xdr:cNvPicPr>
      </xdr:nvPicPr>
      <xdr:blipFill>
        <a:blip r:embed="rId2"/>
        <a:srcRect t="-1257" b="-1257"/>
        <a:stretch>
          <a:fillRect/>
        </a:stretch>
      </xdr:blipFill>
      <xdr:spPr>
        <a:xfrm>
          <a:off x="4352925" y="4352925"/>
          <a:ext cx="340360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36</xdr:row>
      <xdr:rowOff>28575</xdr:rowOff>
    </xdr:from>
    <xdr:to>
      <xdr:col>18</xdr:col>
      <xdr:colOff>401320</xdr:colOff>
      <xdr:row>36</xdr:row>
      <xdr:rowOff>294640</xdr:rowOff>
    </xdr:to>
    <xdr:pic>
      <xdr:nvPicPr>
        <xdr:cNvPr id="5" name="Picture 1"/>
        <xdr:cNvPicPr>
          <a:picLocks noChangeAspect="1"/>
        </xdr:cNvPicPr>
      </xdr:nvPicPr>
      <xdr:blipFill>
        <a:blip r:embed="rId3"/>
        <a:srcRect t="-1880" b="-1880"/>
        <a:stretch>
          <a:fillRect/>
        </a:stretch>
      </xdr:blipFill>
      <xdr:spPr>
        <a:xfrm>
          <a:off x="4344035" y="11591925"/>
          <a:ext cx="296545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139700</xdr:colOff>
      <xdr:row>37</xdr:row>
      <xdr:rowOff>66675</xdr:rowOff>
    </xdr:from>
    <xdr:to>
      <xdr:col>18</xdr:col>
      <xdr:colOff>402590</xdr:colOff>
      <xdr:row>37</xdr:row>
      <xdr:rowOff>295910</xdr:rowOff>
    </xdr:to>
    <xdr:pic>
      <xdr:nvPicPr>
        <xdr:cNvPr id="6" name="Picture 7"/>
        <xdr:cNvPicPr>
          <a:picLocks noChangeAspect="1"/>
        </xdr:cNvPicPr>
      </xdr:nvPicPr>
      <xdr:blipFill>
        <a:blip r:embed="rId4"/>
        <a:srcRect t="-723" b="-723"/>
        <a:stretch>
          <a:fillRect/>
        </a:stretch>
      </xdr:blipFill>
      <xdr:spPr>
        <a:xfrm>
          <a:off x="4378960" y="12011025"/>
          <a:ext cx="26289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78740</xdr:colOff>
      <xdr:row>32</xdr:row>
      <xdr:rowOff>8890</xdr:rowOff>
    </xdr:from>
    <xdr:to>
      <xdr:col>18</xdr:col>
      <xdr:colOff>471170</xdr:colOff>
      <xdr:row>32</xdr:row>
      <xdr:rowOff>285750</xdr:rowOff>
    </xdr:to>
    <xdr:pic>
      <xdr:nvPicPr>
        <xdr:cNvPr id="7" name="Picture 11"/>
        <xdr:cNvPicPr>
          <a:picLocks noChangeAspect="1"/>
        </xdr:cNvPicPr>
      </xdr:nvPicPr>
      <xdr:blipFill>
        <a:blip r:embed="rId5"/>
        <a:srcRect t="-1178" b="-1178"/>
        <a:stretch>
          <a:fillRect/>
        </a:stretch>
      </xdr:blipFill>
      <xdr:spPr>
        <a:xfrm>
          <a:off x="4318000" y="10048240"/>
          <a:ext cx="392430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121920</xdr:colOff>
      <xdr:row>40</xdr:row>
      <xdr:rowOff>38735</xdr:rowOff>
    </xdr:from>
    <xdr:to>
      <xdr:col>18</xdr:col>
      <xdr:colOff>375285</xdr:colOff>
      <xdr:row>40</xdr:row>
      <xdr:rowOff>229235</xdr:rowOff>
    </xdr:to>
    <xdr:pic>
      <xdr:nvPicPr>
        <xdr:cNvPr id="8" name="Picture 9"/>
        <xdr:cNvPicPr>
          <a:picLocks noChangeAspect="1"/>
        </xdr:cNvPicPr>
      </xdr:nvPicPr>
      <xdr:blipFill>
        <a:blip r:embed="rId6"/>
        <a:srcRect t="-719" b="-719"/>
        <a:stretch>
          <a:fillRect/>
        </a:stretch>
      </xdr:blipFill>
      <xdr:spPr>
        <a:xfrm>
          <a:off x="4361180" y="13126085"/>
          <a:ext cx="253365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139700</xdr:colOff>
      <xdr:row>41</xdr:row>
      <xdr:rowOff>47625</xdr:rowOff>
    </xdr:from>
    <xdr:to>
      <xdr:col>18</xdr:col>
      <xdr:colOff>436245</xdr:colOff>
      <xdr:row>41</xdr:row>
      <xdr:rowOff>285750</xdr:rowOff>
    </xdr:to>
    <xdr:pic>
      <xdr:nvPicPr>
        <xdr:cNvPr id="9" name="Picture 5"/>
        <xdr:cNvPicPr>
          <a:picLocks noChangeAspect="1"/>
        </xdr:cNvPicPr>
      </xdr:nvPicPr>
      <xdr:blipFill>
        <a:blip r:embed="rId7"/>
        <a:srcRect t="-775" b="-775"/>
        <a:stretch>
          <a:fillRect/>
        </a:stretch>
      </xdr:blipFill>
      <xdr:spPr>
        <a:xfrm>
          <a:off x="4378960" y="13515975"/>
          <a:ext cx="29654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39</xdr:row>
      <xdr:rowOff>38735</xdr:rowOff>
    </xdr:from>
    <xdr:to>
      <xdr:col>18</xdr:col>
      <xdr:colOff>375285</xdr:colOff>
      <xdr:row>39</xdr:row>
      <xdr:rowOff>285750</xdr:rowOff>
    </xdr:to>
    <xdr:pic>
      <xdr:nvPicPr>
        <xdr:cNvPr id="10" name="图片 77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44035" y="12745085"/>
          <a:ext cx="27051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156845</xdr:colOff>
      <xdr:row>42</xdr:row>
      <xdr:rowOff>47625</xdr:rowOff>
    </xdr:from>
    <xdr:to>
      <xdr:col>18</xdr:col>
      <xdr:colOff>419100</xdr:colOff>
      <xdr:row>42</xdr:row>
      <xdr:rowOff>294640</xdr:rowOff>
    </xdr:to>
    <xdr:pic>
      <xdr:nvPicPr>
        <xdr:cNvPr id="11" name="图片 3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396105" y="13896975"/>
          <a:ext cx="262255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130810</xdr:colOff>
      <xdr:row>43</xdr:row>
      <xdr:rowOff>28575</xdr:rowOff>
    </xdr:from>
    <xdr:to>
      <xdr:col>18</xdr:col>
      <xdr:colOff>393065</xdr:colOff>
      <xdr:row>43</xdr:row>
      <xdr:rowOff>275590</xdr:rowOff>
    </xdr:to>
    <xdr:pic>
      <xdr:nvPicPr>
        <xdr:cNvPr id="12" name="图片 3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370070" y="14258925"/>
          <a:ext cx="262255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148590</xdr:colOff>
      <xdr:row>44</xdr:row>
      <xdr:rowOff>66675</xdr:rowOff>
    </xdr:from>
    <xdr:to>
      <xdr:col>18</xdr:col>
      <xdr:colOff>410210</xdr:colOff>
      <xdr:row>44</xdr:row>
      <xdr:rowOff>266700</xdr:rowOff>
    </xdr:to>
    <xdr:pic>
      <xdr:nvPicPr>
        <xdr:cNvPr id="13" name="图片 3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387850" y="14678025"/>
          <a:ext cx="26162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34925</xdr:colOff>
      <xdr:row>31</xdr:row>
      <xdr:rowOff>38735</xdr:rowOff>
    </xdr:from>
    <xdr:to>
      <xdr:col>18</xdr:col>
      <xdr:colOff>454025</xdr:colOff>
      <xdr:row>31</xdr:row>
      <xdr:rowOff>257175</xdr:rowOff>
    </xdr:to>
    <xdr:pic>
      <xdr:nvPicPr>
        <xdr:cNvPr id="14" name="图片 31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274185" y="9697085"/>
          <a:ext cx="419100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87630</xdr:colOff>
      <xdr:row>38</xdr:row>
      <xdr:rowOff>28575</xdr:rowOff>
    </xdr:from>
    <xdr:to>
      <xdr:col>18</xdr:col>
      <xdr:colOff>393065</xdr:colOff>
      <xdr:row>38</xdr:row>
      <xdr:rowOff>275590</xdr:rowOff>
    </xdr:to>
    <xdr:pic>
      <xdr:nvPicPr>
        <xdr:cNvPr id="15" name="图片 31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26890" y="12353925"/>
          <a:ext cx="305435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52070</xdr:colOff>
      <xdr:row>30</xdr:row>
      <xdr:rowOff>38735</xdr:rowOff>
    </xdr:from>
    <xdr:to>
      <xdr:col>18</xdr:col>
      <xdr:colOff>419100</xdr:colOff>
      <xdr:row>30</xdr:row>
      <xdr:rowOff>229235</xdr:rowOff>
    </xdr:to>
    <xdr:pic>
      <xdr:nvPicPr>
        <xdr:cNvPr id="16" name="图片 32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291330" y="9316085"/>
          <a:ext cx="367030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87630</xdr:colOff>
      <xdr:row>60</xdr:row>
      <xdr:rowOff>47625</xdr:rowOff>
    </xdr:from>
    <xdr:to>
      <xdr:col>18</xdr:col>
      <xdr:colOff>375920</xdr:colOff>
      <xdr:row>60</xdr:row>
      <xdr:rowOff>276860</xdr:rowOff>
    </xdr:to>
    <xdr:pic>
      <xdr:nvPicPr>
        <xdr:cNvPr id="17" name="Picture 3"/>
        <xdr:cNvPicPr>
          <a:picLocks noChangeAspect="1"/>
        </xdr:cNvPicPr>
      </xdr:nvPicPr>
      <xdr:blipFill>
        <a:blip r:embed="rId15"/>
        <a:srcRect l="15466" t="14607" r="3716" b="21117"/>
        <a:stretch>
          <a:fillRect/>
        </a:stretch>
      </xdr:blipFill>
      <xdr:spPr>
        <a:xfrm>
          <a:off x="4326890" y="20754975"/>
          <a:ext cx="28829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95885</xdr:colOff>
      <xdr:row>61</xdr:row>
      <xdr:rowOff>47625</xdr:rowOff>
    </xdr:from>
    <xdr:to>
      <xdr:col>18</xdr:col>
      <xdr:colOff>410210</xdr:colOff>
      <xdr:row>61</xdr:row>
      <xdr:rowOff>294640</xdr:rowOff>
    </xdr:to>
    <xdr:pic>
      <xdr:nvPicPr>
        <xdr:cNvPr id="18" name="Picture 4"/>
        <xdr:cNvPicPr>
          <a:picLocks noChangeAspect="1"/>
        </xdr:cNvPicPr>
      </xdr:nvPicPr>
      <xdr:blipFill>
        <a:blip r:embed="rId16"/>
        <a:srcRect l="8347" t="28711" r="13354" b="16348"/>
        <a:stretch>
          <a:fillRect/>
        </a:stretch>
      </xdr:blipFill>
      <xdr:spPr>
        <a:xfrm>
          <a:off x="4335145" y="21135975"/>
          <a:ext cx="314325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139700</xdr:colOff>
      <xdr:row>62</xdr:row>
      <xdr:rowOff>19050</xdr:rowOff>
    </xdr:from>
    <xdr:to>
      <xdr:col>18</xdr:col>
      <xdr:colOff>462915</xdr:colOff>
      <xdr:row>63</xdr:row>
      <xdr:rowOff>0</xdr:rowOff>
    </xdr:to>
    <xdr:pic>
      <xdr:nvPicPr>
        <xdr:cNvPr id="19" name="Picture 5"/>
        <xdr:cNvPicPr>
          <a:picLocks noChangeAspect="1"/>
        </xdr:cNvPicPr>
      </xdr:nvPicPr>
      <xdr:blipFill>
        <a:blip r:embed="rId17"/>
        <a:srcRect t="-1498" b="-1498"/>
        <a:stretch>
          <a:fillRect/>
        </a:stretch>
      </xdr:blipFill>
      <xdr:spPr>
        <a:xfrm>
          <a:off x="4378960" y="21488400"/>
          <a:ext cx="323215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156845</xdr:colOff>
      <xdr:row>55</xdr:row>
      <xdr:rowOff>66675</xdr:rowOff>
    </xdr:from>
    <xdr:to>
      <xdr:col>18</xdr:col>
      <xdr:colOff>393065</xdr:colOff>
      <xdr:row>55</xdr:row>
      <xdr:rowOff>248285</xdr:rowOff>
    </xdr:to>
    <xdr:pic>
      <xdr:nvPicPr>
        <xdr:cNvPr id="20" name="Picture 8"/>
        <xdr:cNvPicPr>
          <a:picLocks noChangeAspect="1"/>
        </xdr:cNvPicPr>
      </xdr:nvPicPr>
      <xdr:blipFill>
        <a:blip r:embed="rId18"/>
        <a:srcRect t="-719" b="-719"/>
        <a:stretch>
          <a:fillRect/>
        </a:stretch>
      </xdr:blipFill>
      <xdr:spPr>
        <a:xfrm>
          <a:off x="4396105" y="18869025"/>
          <a:ext cx="23622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121920</xdr:colOff>
      <xdr:row>56</xdr:row>
      <xdr:rowOff>47625</xdr:rowOff>
    </xdr:from>
    <xdr:to>
      <xdr:col>18</xdr:col>
      <xdr:colOff>419100</xdr:colOff>
      <xdr:row>56</xdr:row>
      <xdr:rowOff>285750</xdr:rowOff>
    </xdr:to>
    <xdr:pic>
      <xdr:nvPicPr>
        <xdr:cNvPr id="21" name="Picture 5"/>
        <xdr:cNvPicPr>
          <a:picLocks noChangeAspect="1"/>
        </xdr:cNvPicPr>
      </xdr:nvPicPr>
      <xdr:blipFill>
        <a:blip r:embed="rId7"/>
        <a:srcRect t="-775" b="-775"/>
        <a:stretch>
          <a:fillRect/>
        </a:stretch>
      </xdr:blipFill>
      <xdr:spPr>
        <a:xfrm>
          <a:off x="4361180" y="19230975"/>
          <a:ext cx="29718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34925</xdr:colOff>
      <xdr:row>68</xdr:row>
      <xdr:rowOff>28575</xdr:rowOff>
    </xdr:from>
    <xdr:to>
      <xdr:col>18</xdr:col>
      <xdr:colOff>401320</xdr:colOff>
      <xdr:row>68</xdr:row>
      <xdr:rowOff>266700</xdr:rowOff>
    </xdr:to>
    <xdr:pic>
      <xdr:nvPicPr>
        <xdr:cNvPr id="22" name="Picture 15"/>
        <xdr:cNvPicPr>
          <a:picLocks noChangeAspect="1"/>
        </xdr:cNvPicPr>
      </xdr:nvPicPr>
      <xdr:blipFill>
        <a:blip r:embed="rId19"/>
        <a:srcRect t="-645" b="-645"/>
        <a:stretch>
          <a:fillRect/>
        </a:stretch>
      </xdr:blipFill>
      <xdr:spPr>
        <a:xfrm>
          <a:off x="4274185" y="23783925"/>
          <a:ext cx="36639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69850</xdr:colOff>
      <xdr:row>69</xdr:row>
      <xdr:rowOff>19050</xdr:rowOff>
    </xdr:from>
    <xdr:to>
      <xdr:col>18</xdr:col>
      <xdr:colOff>384175</xdr:colOff>
      <xdr:row>69</xdr:row>
      <xdr:rowOff>266700</xdr:rowOff>
    </xdr:to>
    <xdr:pic>
      <xdr:nvPicPr>
        <xdr:cNvPr id="23" name="Picture 1"/>
        <xdr:cNvPicPr>
          <a:picLocks noChangeAspect="1"/>
        </xdr:cNvPicPr>
      </xdr:nvPicPr>
      <xdr:blipFill>
        <a:blip r:embed="rId20"/>
        <a:srcRect t="-601" b="-601"/>
        <a:stretch>
          <a:fillRect/>
        </a:stretch>
      </xdr:blipFill>
      <xdr:spPr>
        <a:xfrm>
          <a:off x="4309110" y="24155400"/>
          <a:ext cx="314325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148590</xdr:colOff>
      <xdr:row>52</xdr:row>
      <xdr:rowOff>0</xdr:rowOff>
    </xdr:from>
    <xdr:to>
      <xdr:col>18</xdr:col>
      <xdr:colOff>454025</xdr:colOff>
      <xdr:row>52</xdr:row>
      <xdr:rowOff>276860</xdr:rowOff>
    </xdr:to>
    <xdr:pic>
      <xdr:nvPicPr>
        <xdr:cNvPr id="24" name="Picture 13522"/>
        <xdr:cNvPicPr>
          <a:picLocks noChangeAspect="1"/>
        </xdr:cNvPicPr>
      </xdr:nvPicPr>
      <xdr:blipFill>
        <a:blip r:embed="rId21"/>
        <a:srcRect t="-214" b="-214"/>
        <a:stretch>
          <a:fillRect/>
        </a:stretch>
      </xdr:blipFill>
      <xdr:spPr>
        <a:xfrm flipV="1">
          <a:off x="4387850" y="17659350"/>
          <a:ext cx="305435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156845</xdr:colOff>
      <xdr:row>52</xdr:row>
      <xdr:rowOff>229235</xdr:rowOff>
    </xdr:from>
    <xdr:to>
      <xdr:col>18</xdr:col>
      <xdr:colOff>156845</xdr:colOff>
      <xdr:row>52</xdr:row>
      <xdr:rowOff>229235</xdr:rowOff>
    </xdr:to>
    <xdr:pic>
      <xdr:nvPicPr>
        <xdr:cNvPr id="25" name="Picture 13522"/>
        <xdr:cNvPicPr>
          <a:picLocks noChangeAspect="1"/>
        </xdr:cNvPicPr>
      </xdr:nvPicPr>
      <xdr:blipFill>
        <a:blip r:embed="rId21"/>
        <a:srcRect t="-214" b="-214"/>
        <a:stretch>
          <a:fillRect/>
        </a:stretch>
      </xdr:blipFill>
      <xdr:spPr>
        <a:xfrm>
          <a:off x="4396105" y="17888585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121920</xdr:colOff>
      <xdr:row>54</xdr:row>
      <xdr:rowOff>19050</xdr:rowOff>
    </xdr:from>
    <xdr:to>
      <xdr:col>18</xdr:col>
      <xdr:colOff>332105</xdr:colOff>
      <xdr:row>54</xdr:row>
      <xdr:rowOff>285750</xdr:rowOff>
    </xdr:to>
    <xdr:pic>
      <xdr:nvPicPr>
        <xdr:cNvPr id="26" name="图片 77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361180" y="18440400"/>
          <a:ext cx="210185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113665</xdr:colOff>
      <xdr:row>51</xdr:row>
      <xdr:rowOff>38735</xdr:rowOff>
    </xdr:from>
    <xdr:to>
      <xdr:col>18</xdr:col>
      <xdr:colOff>427355</xdr:colOff>
      <xdr:row>51</xdr:row>
      <xdr:rowOff>295910</xdr:rowOff>
    </xdr:to>
    <xdr:pic>
      <xdr:nvPicPr>
        <xdr:cNvPr id="27" name="图片 345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352925" y="17317085"/>
          <a:ext cx="313690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26035</xdr:colOff>
      <xdr:row>53</xdr:row>
      <xdr:rowOff>66675</xdr:rowOff>
    </xdr:from>
    <xdr:to>
      <xdr:col>18</xdr:col>
      <xdr:colOff>471170</xdr:colOff>
      <xdr:row>53</xdr:row>
      <xdr:rowOff>276860</xdr:rowOff>
    </xdr:to>
    <xdr:pic>
      <xdr:nvPicPr>
        <xdr:cNvPr id="28" name="图片 346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65295" y="18107025"/>
          <a:ext cx="445135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17780</xdr:colOff>
      <xdr:row>70</xdr:row>
      <xdr:rowOff>47625</xdr:rowOff>
    </xdr:from>
    <xdr:to>
      <xdr:col>18</xdr:col>
      <xdr:colOff>462915</xdr:colOff>
      <xdr:row>70</xdr:row>
      <xdr:rowOff>285750</xdr:rowOff>
    </xdr:to>
    <xdr:pic>
      <xdr:nvPicPr>
        <xdr:cNvPr id="29" name="图片 36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57040" y="24564975"/>
          <a:ext cx="44513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78740</xdr:colOff>
      <xdr:row>76</xdr:row>
      <xdr:rowOff>19050</xdr:rowOff>
    </xdr:from>
    <xdr:to>
      <xdr:col>18</xdr:col>
      <xdr:colOff>427355</xdr:colOff>
      <xdr:row>77</xdr:row>
      <xdr:rowOff>8890</xdr:rowOff>
    </xdr:to>
    <xdr:pic>
      <xdr:nvPicPr>
        <xdr:cNvPr id="30" name="Picture 19"/>
        <xdr:cNvPicPr>
          <a:picLocks noChangeAspect="1"/>
        </xdr:cNvPicPr>
      </xdr:nvPicPr>
      <xdr:blipFill>
        <a:blip r:embed="rId26"/>
        <a:srcRect t="-674" b="-674"/>
        <a:stretch>
          <a:fillRect/>
        </a:stretch>
      </xdr:blipFill>
      <xdr:spPr>
        <a:xfrm>
          <a:off x="4318000" y="26822400"/>
          <a:ext cx="348615" cy="370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52070</xdr:colOff>
      <xdr:row>74</xdr:row>
      <xdr:rowOff>38735</xdr:rowOff>
    </xdr:from>
    <xdr:to>
      <xdr:col>18</xdr:col>
      <xdr:colOff>480060</xdr:colOff>
      <xdr:row>75</xdr:row>
      <xdr:rowOff>0</xdr:rowOff>
    </xdr:to>
    <xdr:pic>
      <xdr:nvPicPr>
        <xdr:cNvPr id="31" name="Picture 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291330" y="26080085"/>
          <a:ext cx="427990" cy="34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69850</xdr:colOff>
      <xdr:row>73</xdr:row>
      <xdr:rowOff>66675</xdr:rowOff>
    </xdr:from>
    <xdr:to>
      <xdr:col>18</xdr:col>
      <xdr:colOff>445135</xdr:colOff>
      <xdr:row>73</xdr:row>
      <xdr:rowOff>304800</xdr:rowOff>
    </xdr:to>
    <xdr:pic>
      <xdr:nvPicPr>
        <xdr:cNvPr id="32" name="Picture 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309110" y="25727025"/>
          <a:ext cx="37528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60960</xdr:colOff>
      <xdr:row>75</xdr:row>
      <xdr:rowOff>86360</xdr:rowOff>
    </xdr:from>
    <xdr:to>
      <xdr:col>18</xdr:col>
      <xdr:colOff>480060</xdr:colOff>
      <xdr:row>75</xdr:row>
      <xdr:rowOff>238125</xdr:rowOff>
    </xdr:to>
    <xdr:pic>
      <xdr:nvPicPr>
        <xdr:cNvPr id="33" name="Picture 3"/>
        <xdr:cNvPicPr>
          <a:picLocks noChangeAspect="1"/>
        </xdr:cNvPicPr>
      </xdr:nvPicPr>
      <xdr:blipFill>
        <a:blip r:embed="rId29"/>
        <a:srcRect l="20081" t="30374" r="7549" b="22357"/>
        <a:stretch>
          <a:fillRect/>
        </a:stretch>
      </xdr:blipFill>
      <xdr:spPr>
        <a:xfrm>
          <a:off x="4300220" y="26508710"/>
          <a:ext cx="419100" cy="151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34925</xdr:colOff>
      <xdr:row>72</xdr:row>
      <xdr:rowOff>47625</xdr:rowOff>
    </xdr:from>
    <xdr:to>
      <xdr:col>18</xdr:col>
      <xdr:colOff>497205</xdr:colOff>
      <xdr:row>72</xdr:row>
      <xdr:rowOff>276860</xdr:rowOff>
    </xdr:to>
    <xdr:pic>
      <xdr:nvPicPr>
        <xdr:cNvPr id="34" name="Picture 2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274185" y="25326975"/>
          <a:ext cx="46228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26035</xdr:colOff>
      <xdr:row>77</xdr:row>
      <xdr:rowOff>86360</xdr:rowOff>
    </xdr:from>
    <xdr:to>
      <xdr:col>18</xdr:col>
      <xdr:colOff>497205</xdr:colOff>
      <xdr:row>77</xdr:row>
      <xdr:rowOff>200660</xdr:rowOff>
    </xdr:to>
    <xdr:pic>
      <xdr:nvPicPr>
        <xdr:cNvPr id="35" name="Picture 20"/>
        <xdr:cNvPicPr>
          <a:picLocks noChangeAspect="1"/>
        </xdr:cNvPicPr>
      </xdr:nvPicPr>
      <xdr:blipFill>
        <a:blip r:embed="rId31"/>
        <a:srcRect l="10985" t="37598" r="12505" b="33772"/>
        <a:stretch>
          <a:fillRect/>
        </a:stretch>
      </xdr:blipFill>
      <xdr:spPr>
        <a:xfrm>
          <a:off x="4265295" y="27270710"/>
          <a:ext cx="47117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52070</xdr:colOff>
      <xdr:row>78</xdr:row>
      <xdr:rowOff>66675</xdr:rowOff>
    </xdr:from>
    <xdr:to>
      <xdr:col>18</xdr:col>
      <xdr:colOff>471170</xdr:colOff>
      <xdr:row>78</xdr:row>
      <xdr:rowOff>276860</xdr:rowOff>
    </xdr:to>
    <xdr:pic>
      <xdr:nvPicPr>
        <xdr:cNvPr id="36" name="Picture 21"/>
        <xdr:cNvPicPr>
          <a:picLocks noChangeAspect="1"/>
        </xdr:cNvPicPr>
      </xdr:nvPicPr>
      <xdr:blipFill>
        <a:blip r:embed="rId32"/>
        <a:srcRect t="-674" b="-674"/>
        <a:stretch>
          <a:fillRect/>
        </a:stretch>
      </xdr:blipFill>
      <xdr:spPr>
        <a:xfrm>
          <a:off x="4291330" y="27632025"/>
          <a:ext cx="41910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69850</xdr:colOff>
      <xdr:row>79</xdr:row>
      <xdr:rowOff>47625</xdr:rowOff>
    </xdr:from>
    <xdr:to>
      <xdr:col>18</xdr:col>
      <xdr:colOff>454025</xdr:colOff>
      <xdr:row>79</xdr:row>
      <xdr:rowOff>247015</xdr:rowOff>
    </xdr:to>
    <xdr:pic>
      <xdr:nvPicPr>
        <xdr:cNvPr id="37" name="Picture 22"/>
        <xdr:cNvPicPr>
          <a:picLocks noChangeAspect="1"/>
        </xdr:cNvPicPr>
      </xdr:nvPicPr>
      <xdr:blipFill>
        <a:blip r:embed="rId33"/>
        <a:srcRect l="13329" t="20290" r="12614" b="24709"/>
        <a:stretch>
          <a:fillRect/>
        </a:stretch>
      </xdr:blipFill>
      <xdr:spPr>
        <a:xfrm>
          <a:off x="4309110" y="27993975"/>
          <a:ext cx="384175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78740</xdr:colOff>
      <xdr:row>80</xdr:row>
      <xdr:rowOff>38735</xdr:rowOff>
    </xdr:from>
    <xdr:to>
      <xdr:col>18</xdr:col>
      <xdr:colOff>427355</xdr:colOff>
      <xdr:row>80</xdr:row>
      <xdr:rowOff>267970</xdr:rowOff>
    </xdr:to>
    <xdr:pic>
      <xdr:nvPicPr>
        <xdr:cNvPr id="38" name="Picture 23"/>
        <xdr:cNvPicPr>
          <a:picLocks noChangeAspect="1"/>
        </xdr:cNvPicPr>
      </xdr:nvPicPr>
      <xdr:blipFill>
        <a:blip r:embed="rId34"/>
        <a:srcRect t="-674" b="-674"/>
        <a:stretch>
          <a:fillRect/>
        </a:stretch>
      </xdr:blipFill>
      <xdr:spPr>
        <a:xfrm>
          <a:off x="4318000" y="28366085"/>
          <a:ext cx="348615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148590</xdr:colOff>
      <xdr:row>86</xdr:row>
      <xdr:rowOff>38735</xdr:rowOff>
    </xdr:from>
    <xdr:to>
      <xdr:col>18</xdr:col>
      <xdr:colOff>427355</xdr:colOff>
      <xdr:row>86</xdr:row>
      <xdr:rowOff>257175</xdr:rowOff>
    </xdr:to>
    <xdr:pic>
      <xdr:nvPicPr>
        <xdr:cNvPr id="39" name="Picture 15"/>
        <xdr:cNvPicPr>
          <a:picLocks noChangeAspect="1"/>
        </xdr:cNvPicPr>
      </xdr:nvPicPr>
      <xdr:blipFill>
        <a:blip r:embed="rId35"/>
        <a:srcRect t="-1157" b="-1157"/>
        <a:stretch>
          <a:fillRect/>
        </a:stretch>
      </xdr:blipFill>
      <xdr:spPr>
        <a:xfrm>
          <a:off x="4387850" y="30652085"/>
          <a:ext cx="278765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156845</xdr:colOff>
      <xdr:row>81</xdr:row>
      <xdr:rowOff>47625</xdr:rowOff>
    </xdr:from>
    <xdr:to>
      <xdr:col>18</xdr:col>
      <xdr:colOff>409575</xdr:colOff>
      <xdr:row>81</xdr:row>
      <xdr:rowOff>257175</xdr:rowOff>
    </xdr:to>
    <xdr:pic>
      <xdr:nvPicPr>
        <xdr:cNvPr id="40" name="Picture 16"/>
        <xdr:cNvPicPr>
          <a:picLocks noChangeAspect="1"/>
        </xdr:cNvPicPr>
      </xdr:nvPicPr>
      <xdr:blipFill>
        <a:blip r:embed="rId36"/>
        <a:srcRect t="-755" b="-755"/>
        <a:stretch>
          <a:fillRect/>
        </a:stretch>
      </xdr:blipFill>
      <xdr:spPr>
        <a:xfrm>
          <a:off x="4396105" y="28755975"/>
          <a:ext cx="25273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148590</xdr:colOff>
      <xdr:row>82</xdr:row>
      <xdr:rowOff>47625</xdr:rowOff>
    </xdr:from>
    <xdr:to>
      <xdr:col>18</xdr:col>
      <xdr:colOff>436245</xdr:colOff>
      <xdr:row>82</xdr:row>
      <xdr:rowOff>276860</xdr:rowOff>
    </xdr:to>
    <xdr:pic>
      <xdr:nvPicPr>
        <xdr:cNvPr id="41" name="Picture 24"/>
        <xdr:cNvPicPr>
          <a:picLocks noChangeAspect="1"/>
        </xdr:cNvPicPr>
      </xdr:nvPicPr>
      <xdr:blipFill>
        <a:blip r:embed="rId37"/>
        <a:srcRect t="-687" b="-687"/>
        <a:stretch>
          <a:fillRect/>
        </a:stretch>
      </xdr:blipFill>
      <xdr:spPr>
        <a:xfrm>
          <a:off x="4387850" y="29136975"/>
          <a:ext cx="287655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156845</xdr:colOff>
      <xdr:row>85</xdr:row>
      <xdr:rowOff>56515</xdr:rowOff>
    </xdr:from>
    <xdr:to>
      <xdr:col>18</xdr:col>
      <xdr:colOff>366395</xdr:colOff>
      <xdr:row>85</xdr:row>
      <xdr:rowOff>285750</xdr:rowOff>
    </xdr:to>
    <xdr:pic>
      <xdr:nvPicPr>
        <xdr:cNvPr id="42" name="图片 381"/>
        <xdr:cNvPicPr>
          <a:picLocks noChangeAspect="1"/>
        </xdr:cNvPicPr>
      </xdr:nvPicPr>
      <xdr:blipFill>
        <a:blip r:embed="rId38"/>
        <a:srcRect l="51411" t="29170" r="44370" b="63235"/>
        <a:stretch>
          <a:fillRect/>
        </a:stretch>
      </xdr:blipFill>
      <xdr:spPr>
        <a:xfrm>
          <a:off x="4396105" y="30288865"/>
          <a:ext cx="20955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60960</xdr:colOff>
      <xdr:row>83</xdr:row>
      <xdr:rowOff>28575</xdr:rowOff>
    </xdr:from>
    <xdr:to>
      <xdr:col>18</xdr:col>
      <xdr:colOff>471170</xdr:colOff>
      <xdr:row>83</xdr:row>
      <xdr:rowOff>275590</xdr:rowOff>
    </xdr:to>
    <xdr:pic>
      <xdr:nvPicPr>
        <xdr:cNvPr id="43" name="图片 382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300220" y="29498925"/>
          <a:ext cx="41021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121920</xdr:colOff>
      <xdr:row>84</xdr:row>
      <xdr:rowOff>28575</xdr:rowOff>
    </xdr:from>
    <xdr:to>
      <xdr:col>18</xdr:col>
      <xdr:colOff>393065</xdr:colOff>
      <xdr:row>84</xdr:row>
      <xdr:rowOff>294640</xdr:rowOff>
    </xdr:to>
    <xdr:pic>
      <xdr:nvPicPr>
        <xdr:cNvPr id="44" name="图片 38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361180" y="29879925"/>
          <a:ext cx="271145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95885</xdr:colOff>
      <xdr:row>90</xdr:row>
      <xdr:rowOff>19050</xdr:rowOff>
    </xdr:from>
    <xdr:to>
      <xdr:col>18</xdr:col>
      <xdr:colOff>349250</xdr:colOff>
      <xdr:row>90</xdr:row>
      <xdr:rowOff>276860</xdr:rowOff>
    </xdr:to>
    <xdr:pic>
      <xdr:nvPicPr>
        <xdr:cNvPr id="45" name="图片 38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335145" y="32156400"/>
          <a:ext cx="25336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95885</xdr:colOff>
      <xdr:row>89</xdr:row>
      <xdr:rowOff>28575</xdr:rowOff>
    </xdr:from>
    <xdr:to>
      <xdr:col>18</xdr:col>
      <xdr:colOff>349250</xdr:colOff>
      <xdr:row>89</xdr:row>
      <xdr:rowOff>294640</xdr:rowOff>
    </xdr:to>
    <xdr:pic>
      <xdr:nvPicPr>
        <xdr:cNvPr id="46" name="图片 385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335145" y="31784925"/>
          <a:ext cx="253365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174625</xdr:colOff>
      <xdr:row>88</xdr:row>
      <xdr:rowOff>28575</xdr:rowOff>
    </xdr:from>
    <xdr:to>
      <xdr:col>18</xdr:col>
      <xdr:colOff>410210</xdr:colOff>
      <xdr:row>88</xdr:row>
      <xdr:rowOff>275590</xdr:rowOff>
    </xdr:to>
    <xdr:pic>
      <xdr:nvPicPr>
        <xdr:cNvPr id="47" name="图片 386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413885" y="31403925"/>
          <a:ext cx="235585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113665</xdr:colOff>
      <xdr:row>95</xdr:row>
      <xdr:rowOff>38735</xdr:rowOff>
    </xdr:from>
    <xdr:to>
      <xdr:col>18</xdr:col>
      <xdr:colOff>384175</xdr:colOff>
      <xdr:row>96</xdr:row>
      <xdr:rowOff>0</xdr:rowOff>
    </xdr:to>
    <xdr:pic>
      <xdr:nvPicPr>
        <xdr:cNvPr id="48" name="Picture 36"/>
        <xdr:cNvPicPr>
          <a:picLocks noChangeAspect="1"/>
        </xdr:cNvPicPr>
      </xdr:nvPicPr>
      <xdr:blipFill>
        <a:blip r:embed="rId44"/>
        <a:srcRect t="-655" b="-655"/>
        <a:stretch>
          <a:fillRect/>
        </a:stretch>
      </xdr:blipFill>
      <xdr:spPr>
        <a:xfrm>
          <a:off x="4352925" y="34081085"/>
          <a:ext cx="270510" cy="34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121920</xdr:colOff>
      <xdr:row>112</xdr:row>
      <xdr:rowOff>66675</xdr:rowOff>
    </xdr:from>
    <xdr:to>
      <xdr:col>18</xdr:col>
      <xdr:colOff>384175</xdr:colOff>
      <xdr:row>112</xdr:row>
      <xdr:rowOff>257175</xdr:rowOff>
    </xdr:to>
    <xdr:pic>
      <xdr:nvPicPr>
        <xdr:cNvPr id="49" name="Picture 38"/>
        <xdr:cNvPicPr>
          <a:picLocks noChangeAspect="1"/>
        </xdr:cNvPicPr>
      </xdr:nvPicPr>
      <xdr:blipFill>
        <a:blip r:embed="rId45"/>
        <a:srcRect l="21078" t="24535" r="21886" b="22182"/>
        <a:stretch>
          <a:fillRect/>
        </a:stretch>
      </xdr:blipFill>
      <xdr:spPr>
        <a:xfrm>
          <a:off x="4361180" y="40586025"/>
          <a:ext cx="262255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69850</xdr:colOff>
      <xdr:row>92</xdr:row>
      <xdr:rowOff>47625</xdr:rowOff>
    </xdr:from>
    <xdr:to>
      <xdr:col>18</xdr:col>
      <xdr:colOff>332105</xdr:colOff>
      <xdr:row>92</xdr:row>
      <xdr:rowOff>285750</xdr:rowOff>
    </xdr:to>
    <xdr:pic>
      <xdr:nvPicPr>
        <xdr:cNvPr id="50" name="Picture 6"/>
        <xdr:cNvPicPr>
          <a:picLocks noChangeAspect="1"/>
        </xdr:cNvPicPr>
      </xdr:nvPicPr>
      <xdr:blipFill>
        <a:blip r:embed="rId46"/>
        <a:srcRect l="11024" t="7999" r="17984" b="10980"/>
        <a:stretch>
          <a:fillRect/>
        </a:stretch>
      </xdr:blipFill>
      <xdr:spPr>
        <a:xfrm>
          <a:off x="4309110" y="32946975"/>
          <a:ext cx="26225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43815</xdr:colOff>
      <xdr:row>104</xdr:row>
      <xdr:rowOff>38735</xdr:rowOff>
    </xdr:from>
    <xdr:to>
      <xdr:col>18</xdr:col>
      <xdr:colOff>488950</xdr:colOff>
      <xdr:row>104</xdr:row>
      <xdr:rowOff>238125</xdr:rowOff>
    </xdr:to>
    <xdr:pic>
      <xdr:nvPicPr>
        <xdr:cNvPr id="51" name="Picture 12"/>
        <xdr:cNvPicPr>
          <a:picLocks noChangeAspect="1"/>
        </xdr:cNvPicPr>
      </xdr:nvPicPr>
      <xdr:blipFill>
        <a:blip r:embed="rId47"/>
        <a:srcRect t="-1437" b="-1437"/>
        <a:stretch>
          <a:fillRect/>
        </a:stretch>
      </xdr:blipFill>
      <xdr:spPr>
        <a:xfrm>
          <a:off x="4283075" y="37510085"/>
          <a:ext cx="445135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34925</xdr:colOff>
      <xdr:row>105</xdr:row>
      <xdr:rowOff>66675</xdr:rowOff>
    </xdr:from>
    <xdr:to>
      <xdr:col>18</xdr:col>
      <xdr:colOff>480060</xdr:colOff>
      <xdr:row>105</xdr:row>
      <xdr:rowOff>276860</xdr:rowOff>
    </xdr:to>
    <xdr:pic>
      <xdr:nvPicPr>
        <xdr:cNvPr id="52" name="Picture 13"/>
        <xdr:cNvPicPr>
          <a:picLocks noChangeAspect="1"/>
        </xdr:cNvPicPr>
      </xdr:nvPicPr>
      <xdr:blipFill>
        <a:blip r:embed="rId48"/>
        <a:srcRect t="-2180" b="-2179"/>
        <a:stretch>
          <a:fillRect/>
        </a:stretch>
      </xdr:blipFill>
      <xdr:spPr>
        <a:xfrm>
          <a:off x="4274185" y="37919025"/>
          <a:ext cx="445135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156845</xdr:colOff>
      <xdr:row>97</xdr:row>
      <xdr:rowOff>56515</xdr:rowOff>
    </xdr:from>
    <xdr:to>
      <xdr:col>18</xdr:col>
      <xdr:colOff>383540</xdr:colOff>
      <xdr:row>97</xdr:row>
      <xdr:rowOff>314325</xdr:rowOff>
    </xdr:to>
    <xdr:pic>
      <xdr:nvPicPr>
        <xdr:cNvPr id="53" name="Picture 39"/>
        <xdr:cNvPicPr>
          <a:picLocks noChangeAspect="1"/>
        </xdr:cNvPicPr>
      </xdr:nvPicPr>
      <xdr:blipFill>
        <a:blip r:embed="rId49"/>
        <a:srcRect t="-655" b="-655"/>
        <a:stretch>
          <a:fillRect/>
        </a:stretch>
      </xdr:blipFill>
      <xdr:spPr>
        <a:xfrm>
          <a:off x="4396105" y="34860865"/>
          <a:ext cx="22669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113665</xdr:colOff>
      <xdr:row>102</xdr:row>
      <xdr:rowOff>19050</xdr:rowOff>
    </xdr:from>
    <xdr:to>
      <xdr:col>18</xdr:col>
      <xdr:colOff>270510</xdr:colOff>
      <xdr:row>102</xdr:row>
      <xdr:rowOff>295910</xdr:rowOff>
    </xdr:to>
    <xdr:pic>
      <xdr:nvPicPr>
        <xdr:cNvPr id="54" name="Picture 9"/>
        <xdr:cNvPicPr>
          <a:picLocks noChangeAspect="1"/>
        </xdr:cNvPicPr>
      </xdr:nvPicPr>
      <xdr:blipFill>
        <a:blip r:embed="rId50"/>
        <a:srcRect t="-1326" b="-1326"/>
        <a:stretch>
          <a:fillRect/>
        </a:stretch>
      </xdr:blipFill>
      <xdr:spPr>
        <a:xfrm>
          <a:off x="4352925" y="36728400"/>
          <a:ext cx="156845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52070</xdr:colOff>
      <xdr:row>99</xdr:row>
      <xdr:rowOff>38735</xdr:rowOff>
    </xdr:from>
    <xdr:to>
      <xdr:col>18</xdr:col>
      <xdr:colOff>427355</xdr:colOff>
      <xdr:row>99</xdr:row>
      <xdr:rowOff>285750</xdr:rowOff>
    </xdr:to>
    <xdr:pic>
      <xdr:nvPicPr>
        <xdr:cNvPr id="55" name="Picture 91" descr="888"/>
        <xdr:cNvPicPr>
          <a:picLocks noChangeAspect="1"/>
        </xdr:cNvPicPr>
      </xdr:nvPicPr>
      <xdr:blipFill>
        <a:blip r:embed="rId51"/>
        <a:srcRect t="-7545" b="-7545"/>
        <a:stretch>
          <a:fillRect/>
        </a:stretch>
      </xdr:blipFill>
      <xdr:spPr>
        <a:xfrm>
          <a:off x="4291330" y="35605085"/>
          <a:ext cx="375285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110</xdr:row>
      <xdr:rowOff>28575</xdr:rowOff>
    </xdr:from>
    <xdr:to>
      <xdr:col>18</xdr:col>
      <xdr:colOff>419100</xdr:colOff>
      <xdr:row>110</xdr:row>
      <xdr:rowOff>342265</xdr:rowOff>
    </xdr:to>
    <xdr:pic>
      <xdr:nvPicPr>
        <xdr:cNvPr id="56" name="Picture 34"/>
        <xdr:cNvPicPr>
          <a:picLocks noChangeAspect="1"/>
        </xdr:cNvPicPr>
      </xdr:nvPicPr>
      <xdr:blipFill>
        <a:blip r:embed="rId52"/>
        <a:srcRect t="-655" b="-655"/>
        <a:stretch>
          <a:fillRect/>
        </a:stretch>
      </xdr:blipFill>
      <xdr:spPr>
        <a:xfrm>
          <a:off x="4344035" y="39785925"/>
          <a:ext cx="314325" cy="313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139700</xdr:colOff>
      <xdr:row>114</xdr:row>
      <xdr:rowOff>8890</xdr:rowOff>
    </xdr:from>
    <xdr:to>
      <xdr:col>18</xdr:col>
      <xdr:colOff>402590</xdr:colOff>
      <xdr:row>114</xdr:row>
      <xdr:rowOff>303530</xdr:rowOff>
    </xdr:to>
    <xdr:pic>
      <xdr:nvPicPr>
        <xdr:cNvPr id="57" name="Picture 1"/>
        <xdr:cNvPicPr>
          <a:picLocks noChangeAspect="1"/>
        </xdr:cNvPicPr>
      </xdr:nvPicPr>
      <xdr:blipFill>
        <a:blip r:embed="rId53"/>
        <a:srcRect t="-1656" b="-1656"/>
        <a:stretch>
          <a:fillRect/>
        </a:stretch>
      </xdr:blipFill>
      <xdr:spPr>
        <a:xfrm>
          <a:off x="4378960" y="41290240"/>
          <a:ext cx="262890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130810</xdr:colOff>
      <xdr:row>116</xdr:row>
      <xdr:rowOff>56515</xdr:rowOff>
    </xdr:from>
    <xdr:to>
      <xdr:col>18</xdr:col>
      <xdr:colOff>383540</xdr:colOff>
      <xdr:row>116</xdr:row>
      <xdr:rowOff>285750</xdr:rowOff>
    </xdr:to>
    <xdr:pic>
      <xdr:nvPicPr>
        <xdr:cNvPr id="58" name="Picture 7"/>
        <xdr:cNvPicPr>
          <a:picLocks noChangeAspect="1"/>
        </xdr:cNvPicPr>
      </xdr:nvPicPr>
      <xdr:blipFill>
        <a:blip r:embed="rId54"/>
        <a:srcRect t="-1895" b="-1895"/>
        <a:stretch>
          <a:fillRect/>
        </a:stretch>
      </xdr:blipFill>
      <xdr:spPr>
        <a:xfrm>
          <a:off x="4370070" y="42099865"/>
          <a:ext cx="25273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121920</xdr:colOff>
      <xdr:row>117</xdr:row>
      <xdr:rowOff>66675</xdr:rowOff>
    </xdr:from>
    <xdr:to>
      <xdr:col>18</xdr:col>
      <xdr:colOff>358140</xdr:colOff>
      <xdr:row>117</xdr:row>
      <xdr:rowOff>276860</xdr:rowOff>
    </xdr:to>
    <xdr:pic>
      <xdr:nvPicPr>
        <xdr:cNvPr id="59" name="Picture 8"/>
        <xdr:cNvPicPr>
          <a:picLocks noChangeAspect="1"/>
        </xdr:cNvPicPr>
      </xdr:nvPicPr>
      <xdr:blipFill>
        <a:blip r:embed="rId55"/>
        <a:srcRect t="-2293" b="-2293"/>
        <a:stretch>
          <a:fillRect/>
        </a:stretch>
      </xdr:blipFill>
      <xdr:spPr>
        <a:xfrm>
          <a:off x="4361180" y="42491025"/>
          <a:ext cx="23622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60960</xdr:colOff>
      <xdr:row>94</xdr:row>
      <xdr:rowOff>86360</xdr:rowOff>
    </xdr:from>
    <xdr:to>
      <xdr:col>18</xdr:col>
      <xdr:colOff>471170</xdr:colOff>
      <xdr:row>94</xdr:row>
      <xdr:rowOff>267970</xdr:rowOff>
    </xdr:to>
    <xdr:pic>
      <xdr:nvPicPr>
        <xdr:cNvPr id="60" name="Picture 1"/>
        <xdr:cNvPicPr>
          <a:picLocks noChangeAspect="1"/>
        </xdr:cNvPicPr>
      </xdr:nvPicPr>
      <xdr:blipFill>
        <a:blip r:embed="rId56"/>
        <a:srcRect t="-1202" b="-1202"/>
        <a:stretch>
          <a:fillRect/>
        </a:stretch>
      </xdr:blipFill>
      <xdr:spPr>
        <a:xfrm>
          <a:off x="4300220" y="33747710"/>
          <a:ext cx="41021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78740</xdr:colOff>
      <xdr:row>109</xdr:row>
      <xdr:rowOff>38735</xdr:rowOff>
    </xdr:from>
    <xdr:to>
      <xdr:col>18</xdr:col>
      <xdr:colOff>410210</xdr:colOff>
      <xdr:row>109</xdr:row>
      <xdr:rowOff>257175</xdr:rowOff>
    </xdr:to>
    <xdr:pic>
      <xdr:nvPicPr>
        <xdr:cNvPr id="61" name="Picture 8"/>
        <xdr:cNvPicPr>
          <a:picLocks noChangeAspect="1"/>
        </xdr:cNvPicPr>
      </xdr:nvPicPr>
      <xdr:blipFill>
        <a:blip r:embed="rId57"/>
        <a:srcRect t="-1326" b="-1326"/>
        <a:stretch>
          <a:fillRect/>
        </a:stretch>
      </xdr:blipFill>
      <xdr:spPr>
        <a:xfrm rot="-5400000">
          <a:off x="4374515" y="39358570"/>
          <a:ext cx="218440" cy="331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26035</xdr:colOff>
      <xdr:row>107</xdr:row>
      <xdr:rowOff>123825</xdr:rowOff>
    </xdr:from>
    <xdr:to>
      <xdr:col>18</xdr:col>
      <xdr:colOff>506730</xdr:colOff>
      <xdr:row>107</xdr:row>
      <xdr:rowOff>227965</xdr:rowOff>
    </xdr:to>
    <xdr:pic>
      <xdr:nvPicPr>
        <xdr:cNvPr id="62" name="Picture 1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265295" y="38738175"/>
          <a:ext cx="480695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52070</xdr:colOff>
      <xdr:row>106</xdr:row>
      <xdr:rowOff>47625</xdr:rowOff>
    </xdr:from>
    <xdr:to>
      <xdr:col>18</xdr:col>
      <xdr:colOff>497205</xdr:colOff>
      <xdr:row>106</xdr:row>
      <xdr:rowOff>257175</xdr:rowOff>
    </xdr:to>
    <xdr:pic>
      <xdr:nvPicPr>
        <xdr:cNvPr id="63" name="Picture 13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4291330" y="38280975"/>
          <a:ext cx="44513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26035</xdr:colOff>
      <xdr:row>107</xdr:row>
      <xdr:rowOff>123825</xdr:rowOff>
    </xdr:from>
    <xdr:to>
      <xdr:col>18</xdr:col>
      <xdr:colOff>506730</xdr:colOff>
      <xdr:row>107</xdr:row>
      <xdr:rowOff>227965</xdr:rowOff>
    </xdr:to>
    <xdr:pic>
      <xdr:nvPicPr>
        <xdr:cNvPr id="64" name="Picture 1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265295" y="38738175"/>
          <a:ext cx="480695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130810</xdr:colOff>
      <xdr:row>96</xdr:row>
      <xdr:rowOff>19050</xdr:rowOff>
    </xdr:from>
    <xdr:to>
      <xdr:col>18</xdr:col>
      <xdr:colOff>409575</xdr:colOff>
      <xdr:row>96</xdr:row>
      <xdr:rowOff>276860</xdr:rowOff>
    </xdr:to>
    <xdr:pic>
      <xdr:nvPicPr>
        <xdr:cNvPr id="65" name="Picture 92" descr="888"/>
        <xdr:cNvPicPr>
          <a:picLocks noChangeAspect="1"/>
        </xdr:cNvPicPr>
      </xdr:nvPicPr>
      <xdr:blipFill>
        <a:blip r:embed="rId59"/>
        <a:srcRect t="-1627" b="-1627"/>
        <a:stretch>
          <a:fillRect/>
        </a:stretch>
      </xdr:blipFill>
      <xdr:spPr>
        <a:xfrm>
          <a:off x="4370070" y="34442400"/>
          <a:ext cx="27876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130810</xdr:colOff>
      <xdr:row>118</xdr:row>
      <xdr:rowOff>47625</xdr:rowOff>
    </xdr:from>
    <xdr:to>
      <xdr:col>18</xdr:col>
      <xdr:colOff>409575</xdr:colOff>
      <xdr:row>118</xdr:row>
      <xdr:rowOff>285750</xdr:rowOff>
    </xdr:to>
    <xdr:pic>
      <xdr:nvPicPr>
        <xdr:cNvPr id="66" name="图片 439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4370070" y="42852975"/>
          <a:ext cx="27876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139700</xdr:colOff>
      <xdr:row>111</xdr:row>
      <xdr:rowOff>28575</xdr:rowOff>
    </xdr:from>
    <xdr:to>
      <xdr:col>18</xdr:col>
      <xdr:colOff>454025</xdr:colOff>
      <xdr:row>111</xdr:row>
      <xdr:rowOff>342265</xdr:rowOff>
    </xdr:to>
    <xdr:pic>
      <xdr:nvPicPr>
        <xdr:cNvPr id="67" name="Picture 34"/>
        <xdr:cNvPicPr>
          <a:picLocks noChangeAspect="1"/>
        </xdr:cNvPicPr>
      </xdr:nvPicPr>
      <xdr:blipFill>
        <a:blip r:embed="rId52"/>
        <a:srcRect t="-655" b="-655"/>
        <a:stretch>
          <a:fillRect/>
        </a:stretch>
      </xdr:blipFill>
      <xdr:spPr>
        <a:xfrm>
          <a:off x="4378960" y="40166925"/>
          <a:ext cx="314325" cy="313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52070</xdr:colOff>
      <xdr:row>10</xdr:row>
      <xdr:rowOff>38735</xdr:rowOff>
    </xdr:from>
    <xdr:to>
      <xdr:col>18</xdr:col>
      <xdr:colOff>393065</xdr:colOff>
      <xdr:row>10</xdr:row>
      <xdr:rowOff>295910</xdr:rowOff>
    </xdr:to>
    <xdr:pic>
      <xdr:nvPicPr>
        <xdr:cNvPr id="68" name="图片 13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4291330" y="1696085"/>
          <a:ext cx="34099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60960</xdr:colOff>
      <xdr:row>11</xdr:row>
      <xdr:rowOff>47625</xdr:rowOff>
    </xdr:from>
    <xdr:to>
      <xdr:col>18</xdr:col>
      <xdr:colOff>393065</xdr:colOff>
      <xdr:row>11</xdr:row>
      <xdr:rowOff>257175</xdr:rowOff>
    </xdr:to>
    <xdr:pic>
      <xdr:nvPicPr>
        <xdr:cNvPr id="69" name="图片 131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4300220" y="2085975"/>
          <a:ext cx="33210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95885</xdr:colOff>
      <xdr:row>12</xdr:row>
      <xdr:rowOff>38735</xdr:rowOff>
    </xdr:from>
    <xdr:to>
      <xdr:col>18</xdr:col>
      <xdr:colOff>305435</xdr:colOff>
      <xdr:row>12</xdr:row>
      <xdr:rowOff>295910</xdr:rowOff>
    </xdr:to>
    <xdr:pic>
      <xdr:nvPicPr>
        <xdr:cNvPr id="70" name="图片 132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4335145" y="2458085"/>
          <a:ext cx="209550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52070</xdr:colOff>
      <xdr:row>14</xdr:row>
      <xdr:rowOff>47625</xdr:rowOff>
    </xdr:from>
    <xdr:to>
      <xdr:col>18</xdr:col>
      <xdr:colOff>445135</xdr:colOff>
      <xdr:row>14</xdr:row>
      <xdr:rowOff>324485</xdr:rowOff>
    </xdr:to>
    <xdr:pic>
      <xdr:nvPicPr>
        <xdr:cNvPr id="71" name="图片 133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291330" y="3228975"/>
          <a:ext cx="393065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78740</xdr:colOff>
      <xdr:row>15</xdr:row>
      <xdr:rowOff>19050</xdr:rowOff>
    </xdr:from>
    <xdr:to>
      <xdr:col>18</xdr:col>
      <xdr:colOff>288290</xdr:colOff>
      <xdr:row>15</xdr:row>
      <xdr:rowOff>285750</xdr:rowOff>
    </xdr:to>
    <xdr:pic>
      <xdr:nvPicPr>
        <xdr:cNvPr id="72" name="图片 134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4318000" y="3581400"/>
          <a:ext cx="20955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34925</xdr:colOff>
      <xdr:row>91</xdr:row>
      <xdr:rowOff>28575</xdr:rowOff>
    </xdr:from>
    <xdr:to>
      <xdr:col>18</xdr:col>
      <xdr:colOff>488950</xdr:colOff>
      <xdr:row>91</xdr:row>
      <xdr:rowOff>275590</xdr:rowOff>
    </xdr:to>
    <xdr:pic>
      <xdr:nvPicPr>
        <xdr:cNvPr id="73" name="图片 13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4274185" y="32546925"/>
          <a:ext cx="454025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52070</xdr:colOff>
      <xdr:row>122</xdr:row>
      <xdr:rowOff>76200</xdr:rowOff>
    </xdr:from>
    <xdr:to>
      <xdr:col>18</xdr:col>
      <xdr:colOff>480060</xdr:colOff>
      <xdr:row>122</xdr:row>
      <xdr:rowOff>266700</xdr:rowOff>
    </xdr:to>
    <xdr:pic>
      <xdr:nvPicPr>
        <xdr:cNvPr id="74" name="图片 136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291330" y="44405550"/>
          <a:ext cx="427990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69850</xdr:colOff>
      <xdr:row>123</xdr:row>
      <xdr:rowOff>28575</xdr:rowOff>
    </xdr:from>
    <xdr:to>
      <xdr:col>18</xdr:col>
      <xdr:colOff>358140</xdr:colOff>
      <xdr:row>123</xdr:row>
      <xdr:rowOff>294640</xdr:rowOff>
    </xdr:to>
    <xdr:pic>
      <xdr:nvPicPr>
        <xdr:cNvPr id="75" name="图片 137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309110" y="44738925"/>
          <a:ext cx="288290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95885</xdr:colOff>
      <xdr:row>50</xdr:row>
      <xdr:rowOff>28575</xdr:rowOff>
    </xdr:from>
    <xdr:to>
      <xdr:col>18</xdr:col>
      <xdr:colOff>410210</xdr:colOff>
      <xdr:row>50</xdr:row>
      <xdr:rowOff>294640</xdr:rowOff>
    </xdr:to>
    <xdr:pic>
      <xdr:nvPicPr>
        <xdr:cNvPr id="76" name="图片 345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335145" y="16925925"/>
          <a:ext cx="314325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95885</xdr:colOff>
      <xdr:row>132</xdr:row>
      <xdr:rowOff>76200</xdr:rowOff>
    </xdr:from>
    <xdr:to>
      <xdr:col>18</xdr:col>
      <xdr:colOff>427355</xdr:colOff>
      <xdr:row>132</xdr:row>
      <xdr:rowOff>275590</xdr:rowOff>
    </xdr:to>
    <xdr:pic>
      <xdr:nvPicPr>
        <xdr:cNvPr id="77" name="Picture 452"/>
        <xdr:cNvPicPr>
          <a:picLocks noChangeAspect="1"/>
        </xdr:cNvPicPr>
      </xdr:nvPicPr>
      <xdr:blipFill>
        <a:blip r:embed="rId68"/>
        <a:srcRect t="-1945" b="-1945"/>
        <a:stretch>
          <a:fillRect/>
        </a:stretch>
      </xdr:blipFill>
      <xdr:spPr>
        <a:xfrm>
          <a:off x="4335145" y="48215550"/>
          <a:ext cx="331470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121920</xdr:colOff>
      <xdr:row>130</xdr:row>
      <xdr:rowOff>38735</xdr:rowOff>
    </xdr:from>
    <xdr:to>
      <xdr:col>18</xdr:col>
      <xdr:colOff>401320</xdr:colOff>
      <xdr:row>130</xdr:row>
      <xdr:rowOff>324485</xdr:rowOff>
    </xdr:to>
    <xdr:pic>
      <xdr:nvPicPr>
        <xdr:cNvPr id="78" name="图片 13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361180" y="47416085"/>
          <a:ext cx="27940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26035</xdr:colOff>
      <xdr:row>115</xdr:row>
      <xdr:rowOff>28575</xdr:rowOff>
    </xdr:from>
    <xdr:to>
      <xdr:col>18</xdr:col>
      <xdr:colOff>393065</xdr:colOff>
      <xdr:row>115</xdr:row>
      <xdr:rowOff>275590</xdr:rowOff>
    </xdr:to>
    <xdr:pic>
      <xdr:nvPicPr>
        <xdr:cNvPr id="79" name="图片 122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265295" y="41690925"/>
          <a:ext cx="36703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87630</xdr:colOff>
      <xdr:row>128</xdr:row>
      <xdr:rowOff>66675</xdr:rowOff>
    </xdr:from>
    <xdr:to>
      <xdr:col>18</xdr:col>
      <xdr:colOff>419735</xdr:colOff>
      <xdr:row>128</xdr:row>
      <xdr:rowOff>314325</xdr:rowOff>
    </xdr:to>
    <xdr:pic>
      <xdr:nvPicPr>
        <xdr:cNvPr id="80" name="Picture 45"/>
        <xdr:cNvPicPr>
          <a:picLocks noChangeAspect="1"/>
        </xdr:cNvPicPr>
      </xdr:nvPicPr>
      <xdr:blipFill>
        <a:blip r:embed="rId71"/>
        <a:srcRect t="-708" b="-708"/>
        <a:stretch>
          <a:fillRect/>
        </a:stretch>
      </xdr:blipFill>
      <xdr:spPr>
        <a:xfrm>
          <a:off x="4326890" y="46682025"/>
          <a:ext cx="332105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129</xdr:row>
      <xdr:rowOff>47625</xdr:rowOff>
    </xdr:from>
    <xdr:to>
      <xdr:col>18</xdr:col>
      <xdr:colOff>356870</xdr:colOff>
      <xdr:row>129</xdr:row>
      <xdr:rowOff>314325</xdr:rowOff>
    </xdr:to>
    <xdr:pic>
      <xdr:nvPicPr>
        <xdr:cNvPr id="81" name="Picture 46"/>
        <xdr:cNvPicPr>
          <a:picLocks noChangeAspect="1"/>
        </xdr:cNvPicPr>
      </xdr:nvPicPr>
      <xdr:blipFill>
        <a:blip r:embed="rId72"/>
        <a:srcRect l="23613" t="11227" r="25159" b="12688"/>
        <a:stretch>
          <a:fillRect/>
        </a:stretch>
      </xdr:blipFill>
      <xdr:spPr>
        <a:xfrm>
          <a:off x="4344035" y="47043975"/>
          <a:ext cx="252095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43815</xdr:colOff>
      <xdr:row>126</xdr:row>
      <xdr:rowOff>38735</xdr:rowOff>
    </xdr:from>
    <xdr:to>
      <xdr:col>18</xdr:col>
      <xdr:colOff>410210</xdr:colOff>
      <xdr:row>126</xdr:row>
      <xdr:rowOff>285750</xdr:rowOff>
    </xdr:to>
    <xdr:pic>
      <xdr:nvPicPr>
        <xdr:cNvPr id="82" name="图片 127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283075" y="45892085"/>
          <a:ext cx="366395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113665</xdr:colOff>
      <xdr:row>127</xdr:row>
      <xdr:rowOff>56515</xdr:rowOff>
    </xdr:from>
    <xdr:to>
      <xdr:col>18</xdr:col>
      <xdr:colOff>410210</xdr:colOff>
      <xdr:row>127</xdr:row>
      <xdr:rowOff>323215</xdr:rowOff>
    </xdr:to>
    <xdr:pic>
      <xdr:nvPicPr>
        <xdr:cNvPr id="83" name="图片 128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4352925" y="46290865"/>
          <a:ext cx="296545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87630</xdr:colOff>
      <xdr:row>124</xdr:row>
      <xdr:rowOff>66675</xdr:rowOff>
    </xdr:from>
    <xdr:to>
      <xdr:col>18</xdr:col>
      <xdr:colOff>445770</xdr:colOff>
      <xdr:row>124</xdr:row>
      <xdr:rowOff>304800</xdr:rowOff>
    </xdr:to>
    <xdr:pic>
      <xdr:nvPicPr>
        <xdr:cNvPr id="84" name="图片 129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4326890" y="45158025"/>
          <a:ext cx="35814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34925</xdr:colOff>
      <xdr:row>47</xdr:row>
      <xdr:rowOff>56515</xdr:rowOff>
    </xdr:from>
    <xdr:to>
      <xdr:col>18</xdr:col>
      <xdr:colOff>462280</xdr:colOff>
      <xdr:row>47</xdr:row>
      <xdr:rowOff>255905</xdr:rowOff>
    </xdr:to>
    <xdr:pic>
      <xdr:nvPicPr>
        <xdr:cNvPr id="85" name="图片 130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4274185" y="15810865"/>
          <a:ext cx="427355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26035</xdr:colOff>
      <xdr:row>35</xdr:row>
      <xdr:rowOff>56515</xdr:rowOff>
    </xdr:from>
    <xdr:to>
      <xdr:col>18</xdr:col>
      <xdr:colOff>480060</xdr:colOff>
      <xdr:row>35</xdr:row>
      <xdr:rowOff>247015</xdr:rowOff>
    </xdr:to>
    <xdr:pic>
      <xdr:nvPicPr>
        <xdr:cNvPr id="86" name="图片 133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265295" y="11238865"/>
          <a:ext cx="454025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43815</xdr:colOff>
      <xdr:row>49</xdr:row>
      <xdr:rowOff>8890</xdr:rowOff>
    </xdr:from>
    <xdr:to>
      <xdr:col>18</xdr:col>
      <xdr:colOff>375920</xdr:colOff>
      <xdr:row>49</xdr:row>
      <xdr:rowOff>275590</xdr:rowOff>
    </xdr:to>
    <xdr:pic>
      <xdr:nvPicPr>
        <xdr:cNvPr id="87" name="图片 134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4283075" y="16525240"/>
          <a:ext cx="332105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43815</xdr:colOff>
      <xdr:row>59</xdr:row>
      <xdr:rowOff>19050</xdr:rowOff>
    </xdr:from>
    <xdr:to>
      <xdr:col>18</xdr:col>
      <xdr:colOff>305435</xdr:colOff>
      <xdr:row>59</xdr:row>
      <xdr:rowOff>248285</xdr:rowOff>
    </xdr:to>
    <xdr:pic>
      <xdr:nvPicPr>
        <xdr:cNvPr id="88" name="图片 138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4283075" y="20345400"/>
          <a:ext cx="26162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87630</xdr:colOff>
      <xdr:row>33</xdr:row>
      <xdr:rowOff>47625</xdr:rowOff>
    </xdr:from>
    <xdr:to>
      <xdr:col>18</xdr:col>
      <xdr:colOff>410210</xdr:colOff>
      <xdr:row>33</xdr:row>
      <xdr:rowOff>247015</xdr:rowOff>
    </xdr:to>
    <xdr:pic>
      <xdr:nvPicPr>
        <xdr:cNvPr id="89" name="图片 310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4326890" y="10467975"/>
          <a:ext cx="322580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87630</xdr:colOff>
      <xdr:row>27</xdr:row>
      <xdr:rowOff>38735</xdr:rowOff>
    </xdr:from>
    <xdr:to>
      <xdr:col>18</xdr:col>
      <xdr:colOff>384175</xdr:colOff>
      <xdr:row>27</xdr:row>
      <xdr:rowOff>267970</xdr:rowOff>
    </xdr:to>
    <xdr:pic>
      <xdr:nvPicPr>
        <xdr:cNvPr id="90" name="图片 316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4326890" y="8173085"/>
          <a:ext cx="296545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26035</xdr:colOff>
      <xdr:row>21</xdr:row>
      <xdr:rowOff>28575</xdr:rowOff>
    </xdr:from>
    <xdr:to>
      <xdr:col>18</xdr:col>
      <xdr:colOff>375285</xdr:colOff>
      <xdr:row>21</xdr:row>
      <xdr:rowOff>342265</xdr:rowOff>
    </xdr:to>
    <xdr:pic>
      <xdr:nvPicPr>
        <xdr:cNvPr id="91" name="Picture 1"/>
        <xdr:cNvPicPr>
          <a:picLocks noChangeAspect="1"/>
        </xdr:cNvPicPr>
      </xdr:nvPicPr>
      <xdr:blipFill>
        <a:blip r:embed="rId82"/>
        <a:srcRect l="22636" t="9209" r="16441" b="10115"/>
        <a:stretch>
          <a:fillRect/>
        </a:stretch>
      </xdr:blipFill>
      <xdr:spPr>
        <a:xfrm>
          <a:off x="4265295" y="5876925"/>
          <a:ext cx="349250" cy="313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34925</xdr:colOff>
      <xdr:row>20</xdr:row>
      <xdr:rowOff>66675</xdr:rowOff>
    </xdr:from>
    <xdr:to>
      <xdr:col>18</xdr:col>
      <xdr:colOff>480060</xdr:colOff>
      <xdr:row>20</xdr:row>
      <xdr:rowOff>248285</xdr:rowOff>
    </xdr:to>
    <xdr:pic>
      <xdr:nvPicPr>
        <xdr:cNvPr id="92" name="Picture 10"/>
        <xdr:cNvPicPr>
          <a:picLocks noChangeAspect="1"/>
        </xdr:cNvPicPr>
      </xdr:nvPicPr>
      <xdr:blipFill>
        <a:blip r:embed="rId83"/>
        <a:srcRect t="-1308" b="-1308"/>
        <a:stretch>
          <a:fillRect/>
        </a:stretch>
      </xdr:blipFill>
      <xdr:spPr>
        <a:xfrm>
          <a:off x="4274185" y="5534025"/>
          <a:ext cx="445135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52070</xdr:colOff>
      <xdr:row>19</xdr:row>
      <xdr:rowOff>28575</xdr:rowOff>
    </xdr:from>
    <xdr:to>
      <xdr:col>18</xdr:col>
      <xdr:colOff>384175</xdr:colOff>
      <xdr:row>19</xdr:row>
      <xdr:rowOff>275590</xdr:rowOff>
    </xdr:to>
    <xdr:pic>
      <xdr:nvPicPr>
        <xdr:cNvPr id="93" name="图片 144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4291330" y="5114925"/>
          <a:ext cx="332105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52070</xdr:colOff>
      <xdr:row>23</xdr:row>
      <xdr:rowOff>38735</xdr:rowOff>
    </xdr:from>
    <xdr:to>
      <xdr:col>18</xdr:col>
      <xdr:colOff>445135</xdr:colOff>
      <xdr:row>23</xdr:row>
      <xdr:rowOff>295910</xdr:rowOff>
    </xdr:to>
    <xdr:pic>
      <xdr:nvPicPr>
        <xdr:cNvPr id="94" name="图片 145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4291330" y="6649085"/>
          <a:ext cx="39306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26035</xdr:colOff>
      <xdr:row>24</xdr:row>
      <xdr:rowOff>19050</xdr:rowOff>
    </xdr:from>
    <xdr:to>
      <xdr:col>18</xdr:col>
      <xdr:colOff>436245</xdr:colOff>
      <xdr:row>24</xdr:row>
      <xdr:rowOff>285750</xdr:rowOff>
    </xdr:to>
    <xdr:pic>
      <xdr:nvPicPr>
        <xdr:cNvPr id="95" name="图片 146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4265295" y="7010400"/>
          <a:ext cx="41021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17780</xdr:colOff>
      <xdr:row>25</xdr:row>
      <xdr:rowOff>19050</xdr:rowOff>
    </xdr:from>
    <xdr:to>
      <xdr:col>18</xdr:col>
      <xdr:colOff>375920</xdr:colOff>
      <xdr:row>25</xdr:row>
      <xdr:rowOff>257175</xdr:rowOff>
    </xdr:to>
    <xdr:pic>
      <xdr:nvPicPr>
        <xdr:cNvPr id="96" name="图片 147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4257040" y="7391400"/>
          <a:ext cx="35814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209550</xdr:colOff>
      <xdr:row>26</xdr:row>
      <xdr:rowOff>47625</xdr:rowOff>
    </xdr:from>
    <xdr:to>
      <xdr:col>18</xdr:col>
      <xdr:colOff>402590</xdr:colOff>
      <xdr:row>26</xdr:row>
      <xdr:rowOff>266700</xdr:rowOff>
    </xdr:to>
    <xdr:pic>
      <xdr:nvPicPr>
        <xdr:cNvPr id="97" name="图片 441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4448810" y="7800975"/>
          <a:ext cx="19304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121920</xdr:colOff>
      <xdr:row>63</xdr:row>
      <xdr:rowOff>56515</xdr:rowOff>
    </xdr:from>
    <xdr:to>
      <xdr:col>18</xdr:col>
      <xdr:colOff>349250</xdr:colOff>
      <xdr:row>63</xdr:row>
      <xdr:rowOff>303530</xdr:rowOff>
    </xdr:to>
    <xdr:pic>
      <xdr:nvPicPr>
        <xdr:cNvPr id="98" name="Picture 16"/>
        <xdr:cNvPicPr>
          <a:picLocks noChangeAspect="1"/>
        </xdr:cNvPicPr>
      </xdr:nvPicPr>
      <xdr:blipFill>
        <a:blip r:embed="rId36"/>
        <a:srcRect t="-755" b="-755"/>
        <a:stretch>
          <a:fillRect/>
        </a:stretch>
      </xdr:blipFill>
      <xdr:spPr>
        <a:xfrm>
          <a:off x="4361180" y="21906865"/>
          <a:ext cx="22733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87630</xdr:colOff>
      <xdr:row>8</xdr:row>
      <xdr:rowOff>38735</xdr:rowOff>
    </xdr:from>
    <xdr:to>
      <xdr:col>18</xdr:col>
      <xdr:colOff>410210</xdr:colOff>
      <xdr:row>8</xdr:row>
      <xdr:rowOff>285750</xdr:rowOff>
    </xdr:to>
    <xdr:pic>
      <xdr:nvPicPr>
        <xdr:cNvPr id="99" name="图片 150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4326890" y="934085"/>
          <a:ext cx="32258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43815</xdr:colOff>
      <xdr:row>7</xdr:row>
      <xdr:rowOff>38735</xdr:rowOff>
    </xdr:from>
    <xdr:to>
      <xdr:col>18</xdr:col>
      <xdr:colOff>462915</xdr:colOff>
      <xdr:row>7</xdr:row>
      <xdr:rowOff>304800</xdr:rowOff>
    </xdr:to>
    <xdr:pic>
      <xdr:nvPicPr>
        <xdr:cNvPr id="100" name="图片 449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4283075" y="553085"/>
          <a:ext cx="419100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78740</xdr:colOff>
      <xdr:row>119</xdr:row>
      <xdr:rowOff>66675</xdr:rowOff>
    </xdr:from>
    <xdr:to>
      <xdr:col>18</xdr:col>
      <xdr:colOff>356870</xdr:colOff>
      <xdr:row>119</xdr:row>
      <xdr:rowOff>314325</xdr:rowOff>
    </xdr:to>
    <xdr:pic>
      <xdr:nvPicPr>
        <xdr:cNvPr id="101" name="图片 148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4318000" y="43253025"/>
          <a:ext cx="27813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78740</xdr:colOff>
      <xdr:row>134</xdr:row>
      <xdr:rowOff>38735</xdr:rowOff>
    </xdr:from>
    <xdr:to>
      <xdr:col>18</xdr:col>
      <xdr:colOff>322580</xdr:colOff>
      <xdr:row>134</xdr:row>
      <xdr:rowOff>285750</xdr:rowOff>
    </xdr:to>
    <xdr:pic>
      <xdr:nvPicPr>
        <xdr:cNvPr id="105" name="Picture 22036"/>
        <xdr:cNvPicPr>
          <a:picLocks noChangeAspect="1"/>
        </xdr:cNvPicPr>
      </xdr:nvPicPr>
      <xdr:blipFill>
        <a:blip r:embed="rId92"/>
        <a:srcRect l="21786" r="18797"/>
        <a:stretch>
          <a:fillRect/>
        </a:stretch>
      </xdr:blipFill>
      <xdr:spPr>
        <a:xfrm>
          <a:off x="4318000" y="48940085"/>
          <a:ext cx="24384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113</xdr:row>
      <xdr:rowOff>56515</xdr:rowOff>
    </xdr:from>
    <xdr:to>
      <xdr:col>18</xdr:col>
      <xdr:colOff>366395</xdr:colOff>
      <xdr:row>113</xdr:row>
      <xdr:rowOff>247015</xdr:rowOff>
    </xdr:to>
    <xdr:pic>
      <xdr:nvPicPr>
        <xdr:cNvPr id="106" name="Picture 38"/>
        <xdr:cNvPicPr>
          <a:picLocks noChangeAspect="1"/>
        </xdr:cNvPicPr>
      </xdr:nvPicPr>
      <xdr:blipFill>
        <a:blip r:embed="rId45"/>
        <a:srcRect l="21078" t="24535" r="21886" b="22182"/>
        <a:stretch>
          <a:fillRect/>
        </a:stretch>
      </xdr:blipFill>
      <xdr:spPr>
        <a:xfrm>
          <a:off x="4344035" y="40956865"/>
          <a:ext cx="261620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26035</xdr:colOff>
      <xdr:row>65</xdr:row>
      <xdr:rowOff>19050</xdr:rowOff>
    </xdr:from>
    <xdr:to>
      <xdr:col>18</xdr:col>
      <xdr:colOff>401320</xdr:colOff>
      <xdr:row>65</xdr:row>
      <xdr:rowOff>304800</xdr:rowOff>
    </xdr:to>
    <xdr:pic>
      <xdr:nvPicPr>
        <xdr:cNvPr id="107" name="图片 180" descr="C:\Users\Administrator\AppData\Roaming\feiq\RichOle\248228036.bmp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4265295" y="22631400"/>
          <a:ext cx="375285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57</xdr:row>
      <xdr:rowOff>47625</xdr:rowOff>
    </xdr:from>
    <xdr:to>
      <xdr:col>18</xdr:col>
      <xdr:colOff>332105</xdr:colOff>
      <xdr:row>57</xdr:row>
      <xdr:rowOff>324485</xdr:rowOff>
    </xdr:to>
    <xdr:pic>
      <xdr:nvPicPr>
        <xdr:cNvPr id="108" name="图片 181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4344035" y="19611975"/>
          <a:ext cx="227330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43815</xdr:colOff>
      <xdr:row>58</xdr:row>
      <xdr:rowOff>19050</xdr:rowOff>
    </xdr:from>
    <xdr:to>
      <xdr:col>18</xdr:col>
      <xdr:colOff>288290</xdr:colOff>
      <xdr:row>58</xdr:row>
      <xdr:rowOff>324485</xdr:rowOff>
    </xdr:to>
    <xdr:pic>
      <xdr:nvPicPr>
        <xdr:cNvPr id="109" name="图片 182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283075" y="19964400"/>
          <a:ext cx="244475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156845</xdr:colOff>
      <xdr:row>45</xdr:row>
      <xdr:rowOff>56515</xdr:rowOff>
    </xdr:from>
    <xdr:to>
      <xdr:col>18</xdr:col>
      <xdr:colOff>339725</xdr:colOff>
      <xdr:row>45</xdr:row>
      <xdr:rowOff>314325</xdr:rowOff>
    </xdr:to>
    <xdr:pic>
      <xdr:nvPicPr>
        <xdr:cNvPr id="110" name="图片 183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4396105" y="15048865"/>
          <a:ext cx="182880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52070</xdr:colOff>
      <xdr:row>46</xdr:row>
      <xdr:rowOff>28575</xdr:rowOff>
    </xdr:from>
    <xdr:to>
      <xdr:col>18</xdr:col>
      <xdr:colOff>234950</xdr:colOff>
      <xdr:row>46</xdr:row>
      <xdr:rowOff>275590</xdr:rowOff>
    </xdr:to>
    <xdr:pic>
      <xdr:nvPicPr>
        <xdr:cNvPr id="111" name="图片 184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4291330" y="15401925"/>
          <a:ext cx="18288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156845</xdr:colOff>
      <xdr:row>101</xdr:row>
      <xdr:rowOff>66675</xdr:rowOff>
    </xdr:from>
    <xdr:to>
      <xdr:col>18</xdr:col>
      <xdr:colOff>349250</xdr:colOff>
      <xdr:row>101</xdr:row>
      <xdr:rowOff>304800</xdr:rowOff>
    </xdr:to>
    <xdr:pic>
      <xdr:nvPicPr>
        <xdr:cNvPr id="112" name="图片 181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4396105" y="36395025"/>
          <a:ext cx="19240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78740</xdr:colOff>
      <xdr:row>98</xdr:row>
      <xdr:rowOff>95250</xdr:rowOff>
    </xdr:from>
    <xdr:to>
      <xdr:col>18</xdr:col>
      <xdr:colOff>427355</xdr:colOff>
      <xdr:row>98</xdr:row>
      <xdr:rowOff>294640</xdr:rowOff>
    </xdr:to>
    <xdr:pic>
      <xdr:nvPicPr>
        <xdr:cNvPr id="113" name="图片 182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4318000" y="35280600"/>
          <a:ext cx="348615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100</xdr:row>
      <xdr:rowOff>86360</xdr:rowOff>
    </xdr:from>
    <xdr:to>
      <xdr:col>18</xdr:col>
      <xdr:colOff>332105</xdr:colOff>
      <xdr:row>100</xdr:row>
      <xdr:rowOff>276860</xdr:rowOff>
    </xdr:to>
    <xdr:pic>
      <xdr:nvPicPr>
        <xdr:cNvPr id="114" name="图片 183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4344035" y="36033710"/>
          <a:ext cx="227330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78740</xdr:colOff>
      <xdr:row>87</xdr:row>
      <xdr:rowOff>56515</xdr:rowOff>
    </xdr:from>
    <xdr:to>
      <xdr:col>18</xdr:col>
      <xdr:colOff>383540</xdr:colOff>
      <xdr:row>87</xdr:row>
      <xdr:rowOff>333375</xdr:rowOff>
    </xdr:to>
    <xdr:pic>
      <xdr:nvPicPr>
        <xdr:cNvPr id="115" name="图片 183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4318000" y="31050865"/>
          <a:ext cx="304800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26035</xdr:colOff>
      <xdr:row>121</xdr:row>
      <xdr:rowOff>28575</xdr:rowOff>
    </xdr:from>
    <xdr:to>
      <xdr:col>18</xdr:col>
      <xdr:colOff>358140</xdr:colOff>
      <xdr:row>121</xdr:row>
      <xdr:rowOff>257175</xdr:rowOff>
    </xdr:to>
    <xdr:pic>
      <xdr:nvPicPr>
        <xdr:cNvPr id="116" name="图片 149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4265295" y="43976925"/>
          <a:ext cx="33210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78740</xdr:colOff>
      <xdr:row>67</xdr:row>
      <xdr:rowOff>28575</xdr:rowOff>
    </xdr:from>
    <xdr:to>
      <xdr:col>18</xdr:col>
      <xdr:colOff>410210</xdr:colOff>
      <xdr:row>67</xdr:row>
      <xdr:rowOff>333375</xdr:rowOff>
    </xdr:to>
    <xdr:pic>
      <xdr:nvPicPr>
        <xdr:cNvPr id="117" name="图片 8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4318000" y="23402925"/>
          <a:ext cx="331470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52070</xdr:colOff>
      <xdr:row>120</xdr:row>
      <xdr:rowOff>19050</xdr:rowOff>
    </xdr:from>
    <xdr:to>
      <xdr:col>18</xdr:col>
      <xdr:colOff>366395</xdr:colOff>
      <xdr:row>120</xdr:row>
      <xdr:rowOff>333375</xdr:rowOff>
    </xdr:to>
    <xdr:pic>
      <xdr:nvPicPr>
        <xdr:cNvPr id="118" name="Picture 34"/>
        <xdr:cNvPicPr>
          <a:picLocks noChangeAspect="1"/>
        </xdr:cNvPicPr>
      </xdr:nvPicPr>
      <xdr:blipFill>
        <a:blip r:embed="rId52"/>
        <a:srcRect t="-655" b="-655"/>
        <a:stretch>
          <a:fillRect/>
        </a:stretch>
      </xdr:blipFill>
      <xdr:spPr>
        <a:xfrm>
          <a:off x="4291330" y="43586400"/>
          <a:ext cx="314325" cy="314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43815</xdr:colOff>
      <xdr:row>22</xdr:row>
      <xdr:rowOff>47625</xdr:rowOff>
    </xdr:from>
    <xdr:to>
      <xdr:col>18</xdr:col>
      <xdr:colOff>393065</xdr:colOff>
      <xdr:row>22</xdr:row>
      <xdr:rowOff>361950</xdr:rowOff>
    </xdr:to>
    <xdr:pic>
      <xdr:nvPicPr>
        <xdr:cNvPr id="119" name="Picture 1"/>
        <xdr:cNvPicPr>
          <a:picLocks noChangeAspect="1"/>
        </xdr:cNvPicPr>
      </xdr:nvPicPr>
      <xdr:blipFill>
        <a:blip r:embed="rId82"/>
        <a:srcRect l="22636" t="9209" r="16441" b="10115"/>
        <a:stretch>
          <a:fillRect/>
        </a:stretch>
      </xdr:blipFill>
      <xdr:spPr>
        <a:xfrm flipH="1">
          <a:off x="4283075" y="6276975"/>
          <a:ext cx="349250" cy="314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43815</xdr:colOff>
      <xdr:row>131</xdr:row>
      <xdr:rowOff>28575</xdr:rowOff>
    </xdr:from>
    <xdr:to>
      <xdr:col>18</xdr:col>
      <xdr:colOff>454025</xdr:colOff>
      <xdr:row>131</xdr:row>
      <xdr:rowOff>361950</xdr:rowOff>
    </xdr:to>
    <xdr:pic>
      <xdr:nvPicPr>
        <xdr:cNvPr id="120" name="图片 224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4283075" y="47786925"/>
          <a:ext cx="41021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34925</xdr:colOff>
      <xdr:row>64</xdr:row>
      <xdr:rowOff>38735</xdr:rowOff>
    </xdr:from>
    <xdr:to>
      <xdr:col>18</xdr:col>
      <xdr:colOff>497205</xdr:colOff>
      <xdr:row>64</xdr:row>
      <xdr:rowOff>324485</xdr:rowOff>
    </xdr:to>
    <xdr:pic>
      <xdr:nvPicPr>
        <xdr:cNvPr id="121" name="图片 225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4274185" y="22270085"/>
          <a:ext cx="46228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26035</xdr:colOff>
      <xdr:row>135</xdr:row>
      <xdr:rowOff>28575</xdr:rowOff>
    </xdr:from>
    <xdr:to>
      <xdr:col>18</xdr:col>
      <xdr:colOff>384175</xdr:colOff>
      <xdr:row>135</xdr:row>
      <xdr:rowOff>342265</xdr:rowOff>
    </xdr:to>
    <xdr:pic>
      <xdr:nvPicPr>
        <xdr:cNvPr id="122" name="图片 224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4265295" y="49310925"/>
          <a:ext cx="358140" cy="313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26035</xdr:colOff>
      <xdr:row>133</xdr:row>
      <xdr:rowOff>19050</xdr:rowOff>
    </xdr:from>
    <xdr:to>
      <xdr:col>18</xdr:col>
      <xdr:colOff>427355</xdr:colOff>
      <xdr:row>133</xdr:row>
      <xdr:rowOff>343535</xdr:rowOff>
    </xdr:to>
    <xdr:pic>
      <xdr:nvPicPr>
        <xdr:cNvPr id="123" name="图片 226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4265295" y="48539400"/>
          <a:ext cx="401320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43815</xdr:colOff>
      <xdr:row>28</xdr:row>
      <xdr:rowOff>47625</xdr:rowOff>
    </xdr:from>
    <xdr:to>
      <xdr:col>18</xdr:col>
      <xdr:colOff>462915</xdr:colOff>
      <xdr:row>28</xdr:row>
      <xdr:rowOff>294640</xdr:rowOff>
    </xdr:to>
    <xdr:pic>
      <xdr:nvPicPr>
        <xdr:cNvPr id="124" name="图片 227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283075" y="8562975"/>
          <a:ext cx="41910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78740</xdr:colOff>
      <xdr:row>66</xdr:row>
      <xdr:rowOff>28575</xdr:rowOff>
    </xdr:from>
    <xdr:to>
      <xdr:col>18</xdr:col>
      <xdr:colOff>410210</xdr:colOff>
      <xdr:row>66</xdr:row>
      <xdr:rowOff>333375</xdr:rowOff>
    </xdr:to>
    <xdr:pic>
      <xdr:nvPicPr>
        <xdr:cNvPr id="125" name="图片 8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4318000" y="23021925"/>
          <a:ext cx="331470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34925</xdr:colOff>
      <xdr:row>71</xdr:row>
      <xdr:rowOff>47625</xdr:rowOff>
    </xdr:from>
    <xdr:to>
      <xdr:col>18</xdr:col>
      <xdr:colOff>497205</xdr:colOff>
      <xdr:row>71</xdr:row>
      <xdr:rowOff>276860</xdr:rowOff>
    </xdr:to>
    <xdr:pic>
      <xdr:nvPicPr>
        <xdr:cNvPr id="126" name="Picture 2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274185" y="24945975"/>
          <a:ext cx="46228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60960</xdr:colOff>
      <xdr:row>93</xdr:row>
      <xdr:rowOff>86360</xdr:rowOff>
    </xdr:from>
    <xdr:to>
      <xdr:col>18</xdr:col>
      <xdr:colOff>471170</xdr:colOff>
      <xdr:row>93</xdr:row>
      <xdr:rowOff>267970</xdr:rowOff>
    </xdr:to>
    <xdr:pic>
      <xdr:nvPicPr>
        <xdr:cNvPr id="127" name="Picture 1"/>
        <xdr:cNvPicPr>
          <a:picLocks noChangeAspect="1"/>
        </xdr:cNvPicPr>
      </xdr:nvPicPr>
      <xdr:blipFill>
        <a:blip r:embed="rId56"/>
        <a:srcRect t="-1202" b="-1202"/>
        <a:stretch>
          <a:fillRect/>
        </a:stretch>
      </xdr:blipFill>
      <xdr:spPr>
        <a:xfrm>
          <a:off x="4300220" y="33366710"/>
          <a:ext cx="41021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43815</xdr:colOff>
      <xdr:row>103</xdr:row>
      <xdr:rowOff>38735</xdr:rowOff>
    </xdr:from>
    <xdr:to>
      <xdr:col>18</xdr:col>
      <xdr:colOff>488950</xdr:colOff>
      <xdr:row>103</xdr:row>
      <xdr:rowOff>238125</xdr:rowOff>
    </xdr:to>
    <xdr:pic>
      <xdr:nvPicPr>
        <xdr:cNvPr id="128" name="Picture 12"/>
        <xdr:cNvPicPr>
          <a:picLocks noChangeAspect="1"/>
        </xdr:cNvPicPr>
      </xdr:nvPicPr>
      <xdr:blipFill>
        <a:blip r:embed="rId47"/>
        <a:srcRect t="-1437" b="-1437"/>
        <a:stretch>
          <a:fillRect/>
        </a:stretch>
      </xdr:blipFill>
      <xdr:spPr>
        <a:xfrm>
          <a:off x="4283075" y="37129085"/>
          <a:ext cx="445135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52070</xdr:colOff>
      <xdr:row>9</xdr:row>
      <xdr:rowOff>38735</xdr:rowOff>
    </xdr:from>
    <xdr:to>
      <xdr:col>18</xdr:col>
      <xdr:colOff>393065</xdr:colOff>
      <xdr:row>9</xdr:row>
      <xdr:rowOff>295910</xdr:rowOff>
    </xdr:to>
    <xdr:pic>
      <xdr:nvPicPr>
        <xdr:cNvPr id="129" name="图片 13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4291330" y="1315085"/>
          <a:ext cx="34099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69850</xdr:colOff>
      <xdr:row>102</xdr:row>
      <xdr:rowOff>28575</xdr:rowOff>
    </xdr:from>
    <xdr:to>
      <xdr:col>18</xdr:col>
      <xdr:colOff>349250</xdr:colOff>
      <xdr:row>102</xdr:row>
      <xdr:rowOff>314325</xdr:rowOff>
    </xdr:to>
    <xdr:pic>
      <xdr:nvPicPr>
        <xdr:cNvPr id="130" name="图片 1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309110" y="36737925"/>
          <a:ext cx="27940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52070</xdr:colOff>
      <xdr:row>18</xdr:row>
      <xdr:rowOff>28575</xdr:rowOff>
    </xdr:from>
    <xdr:to>
      <xdr:col>18</xdr:col>
      <xdr:colOff>384175</xdr:colOff>
      <xdr:row>18</xdr:row>
      <xdr:rowOff>275590</xdr:rowOff>
    </xdr:to>
    <xdr:pic>
      <xdr:nvPicPr>
        <xdr:cNvPr id="131" name="图片 144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4291330" y="4733925"/>
          <a:ext cx="332105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52070</xdr:colOff>
      <xdr:row>29</xdr:row>
      <xdr:rowOff>38735</xdr:rowOff>
    </xdr:from>
    <xdr:to>
      <xdr:col>18</xdr:col>
      <xdr:colOff>419100</xdr:colOff>
      <xdr:row>29</xdr:row>
      <xdr:rowOff>229235</xdr:rowOff>
    </xdr:to>
    <xdr:pic>
      <xdr:nvPicPr>
        <xdr:cNvPr id="132" name="图片 32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291330" y="8935085"/>
          <a:ext cx="367030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26035</xdr:colOff>
      <xdr:row>34</xdr:row>
      <xdr:rowOff>56515</xdr:rowOff>
    </xdr:from>
    <xdr:to>
      <xdr:col>18</xdr:col>
      <xdr:colOff>480060</xdr:colOff>
      <xdr:row>34</xdr:row>
      <xdr:rowOff>247015</xdr:rowOff>
    </xdr:to>
    <xdr:pic>
      <xdr:nvPicPr>
        <xdr:cNvPr id="133" name="图片 133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265295" y="10857865"/>
          <a:ext cx="454025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43815</xdr:colOff>
      <xdr:row>48</xdr:row>
      <xdr:rowOff>8890</xdr:rowOff>
    </xdr:from>
    <xdr:to>
      <xdr:col>18</xdr:col>
      <xdr:colOff>375920</xdr:colOff>
      <xdr:row>48</xdr:row>
      <xdr:rowOff>275590</xdr:rowOff>
    </xdr:to>
    <xdr:pic>
      <xdr:nvPicPr>
        <xdr:cNvPr id="134" name="图片 134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4283075" y="16144240"/>
          <a:ext cx="332105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43815</xdr:colOff>
      <xdr:row>125</xdr:row>
      <xdr:rowOff>38735</xdr:rowOff>
    </xdr:from>
    <xdr:to>
      <xdr:col>18</xdr:col>
      <xdr:colOff>410210</xdr:colOff>
      <xdr:row>125</xdr:row>
      <xdr:rowOff>285750</xdr:rowOff>
    </xdr:to>
    <xdr:pic>
      <xdr:nvPicPr>
        <xdr:cNvPr id="135" name="图片 127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283075" y="45511085"/>
          <a:ext cx="366395" cy="2470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142240</xdr:colOff>
      <xdr:row>6</xdr:row>
      <xdr:rowOff>53975</xdr:rowOff>
    </xdr:from>
    <xdr:to>
      <xdr:col>8</xdr:col>
      <xdr:colOff>657225</xdr:colOff>
      <xdr:row>6</xdr:row>
      <xdr:rowOff>422275</xdr:rowOff>
    </xdr:to>
    <xdr:pic>
      <xdr:nvPicPr>
        <xdr:cNvPr id="2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989195" y="3038475"/>
          <a:ext cx="514985" cy="36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179070</xdr:colOff>
      <xdr:row>5</xdr:row>
      <xdr:rowOff>55880</xdr:rowOff>
    </xdr:from>
    <xdr:to>
      <xdr:col>8</xdr:col>
      <xdr:colOff>567055</xdr:colOff>
      <xdr:row>5</xdr:row>
      <xdr:rowOff>436880</xdr:rowOff>
    </xdr:to>
    <xdr:pic>
      <xdr:nvPicPr>
        <xdr:cNvPr id="3" name="图片 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026025" y="2564130"/>
          <a:ext cx="387985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170180</xdr:colOff>
      <xdr:row>3</xdr:row>
      <xdr:rowOff>33655</xdr:rowOff>
    </xdr:from>
    <xdr:to>
      <xdr:col>8</xdr:col>
      <xdr:colOff>567690</xdr:colOff>
      <xdr:row>3</xdr:row>
      <xdr:rowOff>414655</xdr:rowOff>
    </xdr:to>
    <xdr:pic>
      <xdr:nvPicPr>
        <xdr:cNvPr id="4" name="图片 1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017135" y="1589405"/>
          <a:ext cx="39751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179070</xdr:colOff>
      <xdr:row>7</xdr:row>
      <xdr:rowOff>94615</xdr:rowOff>
    </xdr:from>
    <xdr:to>
      <xdr:col>8</xdr:col>
      <xdr:colOff>537845</xdr:colOff>
      <xdr:row>7</xdr:row>
      <xdr:rowOff>429895</xdr:rowOff>
    </xdr:to>
    <xdr:pic>
      <xdr:nvPicPr>
        <xdr:cNvPr id="5" name="图片 1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026025" y="3555365"/>
          <a:ext cx="358775" cy="335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181610</xdr:colOff>
      <xdr:row>4</xdr:row>
      <xdr:rowOff>52070</xdr:rowOff>
    </xdr:from>
    <xdr:to>
      <xdr:col>8</xdr:col>
      <xdr:colOff>568960</xdr:colOff>
      <xdr:row>4</xdr:row>
      <xdr:rowOff>431800</xdr:rowOff>
    </xdr:to>
    <xdr:pic>
      <xdr:nvPicPr>
        <xdr:cNvPr id="6" name="图片 1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028565" y="2084070"/>
          <a:ext cx="387350" cy="379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173355</xdr:colOff>
      <xdr:row>2</xdr:row>
      <xdr:rowOff>50165</xdr:rowOff>
    </xdr:from>
    <xdr:to>
      <xdr:col>8</xdr:col>
      <xdr:colOff>570230</xdr:colOff>
      <xdr:row>2</xdr:row>
      <xdr:rowOff>431800</xdr:rowOff>
    </xdr:to>
    <xdr:pic>
      <xdr:nvPicPr>
        <xdr:cNvPr id="7" name="图片 1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020310" y="1129665"/>
          <a:ext cx="396875" cy="3816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144145</xdr:colOff>
      <xdr:row>10</xdr:row>
      <xdr:rowOff>180340</xdr:rowOff>
    </xdr:from>
    <xdr:to>
      <xdr:col>19</xdr:col>
      <xdr:colOff>467995</xdr:colOff>
      <xdr:row>10</xdr:row>
      <xdr:rowOff>381000</xdr:rowOff>
    </xdr:to>
    <xdr:pic>
      <xdr:nvPicPr>
        <xdr:cNvPr id="163" name="图片 12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740015" y="3814445"/>
          <a:ext cx="323850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155575</xdr:colOff>
      <xdr:row>9</xdr:row>
      <xdr:rowOff>207010</xdr:rowOff>
    </xdr:from>
    <xdr:to>
      <xdr:col>19</xdr:col>
      <xdr:colOff>499110</xdr:colOff>
      <xdr:row>9</xdr:row>
      <xdr:rowOff>415290</xdr:rowOff>
    </xdr:to>
    <xdr:pic>
      <xdr:nvPicPr>
        <xdr:cNvPr id="165" name="图片 12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751445" y="3269615"/>
          <a:ext cx="343535" cy="20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147320</xdr:colOff>
      <xdr:row>11</xdr:row>
      <xdr:rowOff>195580</xdr:rowOff>
    </xdr:from>
    <xdr:to>
      <xdr:col>19</xdr:col>
      <xdr:colOff>485775</xdr:colOff>
      <xdr:row>11</xdr:row>
      <xdr:rowOff>405130</xdr:rowOff>
    </xdr:to>
    <xdr:pic>
      <xdr:nvPicPr>
        <xdr:cNvPr id="197" name="图片 12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743190" y="4401185"/>
          <a:ext cx="33845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148590</xdr:colOff>
      <xdr:row>12</xdr:row>
      <xdr:rowOff>162560</xdr:rowOff>
    </xdr:from>
    <xdr:to>
      <xdr:col>19</xdr:col>
      <xdr:colOff>406400</xdr:colOff>
      <xdr:row>12</xdr:row>
      <xdr:rowOff>358775</xdr:rowOff>
    </xdr:to>
    <xdr:pic>
      <xdr:nvPicPr>
        <xdr:cNvPr id="198" name="Picture 52"/>
        <xdr:cNvPicPr>
          <a:picLocks noChangeAspect="1"/>
        </xdr:cNvPicPr>
      </xdr:nvPicPr>
      <xdr:blipFill>
        <a:blip r:embed="rId3"/>
        <a:srcRect l="8376" t="8730" r="9627" b="13121"/>
        <a:stretch>
          <a:fillRect/>
        </a:stretch>
      </xdr:blipFill>
      <xdr:spPr>
        <a:xfrm>
          <a:off x="7744460" y="4939665"/>
          <a:ext cx="257810" cy="196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186055</xdr:colOff>
      <xdr:row>14</xdr:row>
      <xdr:rowOff>167640</xdr:rowOff>
    </xdr:from>
    <xdr:to>
      <xdr:col>19</xdr:col>
      <xdr:colOff>467360</xdr:colOff>
      <xdr:row>14</xdr:row>
      <xdr:rowOff>386715</xdr:rowOff>
    </xdr:to>
    <xdr:pic>
      <xdr:nvPicPr>
        <xdr:cNvPr id="199" name="Picture 53"/>
        <xdr:cNvPicPr>
          <a:picLocks noChangeAspect="1"/>
        </xdr:cNvPicPr>
      </xdr:nvPicPr>
      <xdr:blipFill>
        <a:blip r:embed="rId4"/>
        <a:srcRect t="-780" b="-780"/>
        <a:stretch>
          <a:fillRect/>
        </a:stretch>
      </xdr:blipFill>
      <xdr:spPr>
        <a:xfrm>
          <a:off x="7781925" y="6087745"/>
          <a:ext cx="28130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224155</xdr:colOff>
      <xdr:row>13</xdr:row>
      <xdr:rowOff>194310</xdr:rowOff>
    </xdr:from>
    <xdr:to>
      <xdr:col>19</xdr:col>
      <xdr:colOff>445770</xdr:colOff>
      <xdr:row>13</xdr:row>
      <xdr:rowOff>426085</xdr:rowOff>
    </xdr:to>
    <xdr:pic>
      <xdr:nvPicPr>
        <xdr:cNvPr id="200" name="Picture 8"/>
        <xdr:cNvPicPr>
          <a:picLocks noChangeAspect="1"/>
        </xdr:cNvPicPr>
      </xdr:nvPicPr>
      <xdr:blipFill>
        <a:blip r:embed="rId5"/>
        <a:srcRect t="-1636" b="-1636"/>
        <a:stretch>
          <a:fillRect/>
        </a:stretch>
      </xdr:blipFill>
      <xdr:spPr>
        <a:xfrm>
          <a:off x="7820025" y="5542915"/>
          <a:ext cx="221615" cy="231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150495</xdr:colOff>
      <xdr:row>16</xdr:row>
      <xdr:rowOff>169545</xdr:rowOff>
    </xdr:from>
    <xdr:to>
      <xdr:col>19</xdr:col>
      <xdr:colOff>556895</xdr:colOff>
      <xdr:row>16</xdr:row>
      <xdr:rowOff>403860</xdr:rowOff>
    </xdr:to>
    <xdr:pic>
      <xdr:nvPicPr>
        <xdr:cNvPr id="201" name="Picture 54"/>
        <xdr:cNvPicPr>
          <a:picLocks noChangeAspect="1"/>
        </xdr:cNvPicPr>
      </xdr:nvPicPr>
      <xdr:blipFill>
        <a:blip r:embed="rId6"/>
        <a:srcRect l="4227" t="18291" r="8440" b="17847"/>
        <a:stretch>
          <a:fillRect/>
        </a:stretch>
      </xdr:blipFill>
      <xdr:spPr>
        <a:xfrm>
          <a:off x="7746365" y="7232650"/>
          <a:ext cx="406400" cy="234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224155</xdr:colOff>
      <xdr:row>18</xdr:row>
      <xdr:rowOff>168910</xdr:rowOff>
    </xdr:from>
    <xdr:to>
      <xdr:col>19</xdr:col>
      <xdr:colOff>565150</xdr:colOff>
      <xdr:row>18</xdr:row>
      <xdr:rowOff>387350</xdr:rowOff>
    </xdr:to>
    <xdr:pic>
      <xdr:nvPicPr>
        <xdr:cNvPr id="202" name="Picture 53"/>
        <xdr:cNvPicPr>
          <a:picLocks noChangeAspect="1"/>
        </xdr:cNvPicPr>
      </xdr:nvPicPr>
      <xdr:blipFill>
        <a:blip r:embed="rId4"/>
        <a:srcRect t="-780" b="-780"/>
        <a:stretch>
          <a:fillRect/>
        </a:stretch>
      </xdr:blipFill>
      <xdr:spPr>
        <a:xfrm>
          <a:off x="7820025" y="8375015"/>
          <a:ext cx="340995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223520</xdr:colOff>
      <xdr:row>17</xdr:row>
      <xdr:rowOff>191135</xdr:rowOff>
    </xdr:from>
    <xdr:to>
      <xdr:col>19</xdr:col>
      <xdr:colOff>516890</xdr:colOff>
      <xdr:row>17</xdr:row>
      <xdr:rowOff>425450</xdr:rowOff>
    </xdr:to>
    <xdr:pic>
      <xdr:nvPicPr>
        <xdr:cNvPr id="203" name="Picture 8"/>
        <xdr:cNvPicPr>
          <a:picLocks noChangeAspect="1"/>
        </xdr:cNvPicPr>
      </xdr:nvPicPr>
      <xdr:blipFill>
        <a:blip r:embed="rId5"/>
        <a:srcRect t="-1636" b="-1636"/>
        <a:stretch>
          <a:fillRect/>
        </a:stretch>
      </xdr:blipFill>
      <xdr:spPr>
        <a:xfrm>
          <a:off x="7819390" y="7825740"/>
          <a:ext cx="293370" cy="234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154305</xdr:colOff>
      <xdr:row>27</xdr:row>
      <xdr:rowOff>177800</xdr:rowOff>
    </xdr:from>
    <xdr:to>
      <xdr:col>19</xdr:col>
      <xdr:colOff>508000</xdr:colOff>
      <xdr:row>27</xdr:row>
      <xdr:rowOff>379095</xdr:rowOff>
    </xdr:to>
    <xdr:pic>
      <xdr:nvPicPr>
        <xdr:cNvPr id="204" name="Picture 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750175" y="13527405"/>
          <a:ext cx="35369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151130</xdr:colOff>
      <xdr:row>24</xdr:row>
      <xdr:rowOff>154305</xdr:rowOff>
    </xdr:from>
    <xdr:to>
      <xdr:col>19</xdr:col>
      <xdr:colOff>476250</xdr:colOff>
      <xdr:row>24</xdr:row>
      <xdr:rowOff>384175</xdr:rowOff>
    </xdr:to>
    <xdr:pic>
      <xdr:nvPicPr>
        <xdr:cNvPr id="205" name="Picture 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747000" y="11789410"/>
          <a:ext cx="325120" cy="229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189230</xdr:colOff>
      <xdr:row>25</xdr:row>
      <xdr:rowOff>202565</xdr:rowOff>
    </xdr:from>
    <xdr:to>
      <xdr:col>19</xdr:col>
      <xdr:colOff>594360</xdr:colOff>
      <xdr:row>25</xdr:row>
      <xdr:rowOff>351790</xdr:rowOff>
    </xdr:to>
    <xdr:pic>
      <xdr:nvPicPr>
        <xdr:cNvPr id="206" name="Picture 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785100" y="12409170"/>
          <a:ext cx="405130" cy="14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194945</xdr:colOff>
      <xdr:row>42</xdr:row>
      <xdr:rowOff>187325</xdr:rowOff>
    </xdr:from>
    <xdr:to>
      <xdr:col>19</xdr:col>
      <xdr:colOff>457200</xdr:colOff>
      <xdr:row>42</xdr:row>
      <xdr:rowOff>413385</xdr:rowOff>
    </xdr:to>
    <xdr:pic>
      <xdr:nvPicPr>
        <xdr:cNvPr id="207" name="Picture 67"/>
        <xdr:cNvPicPr>
          <a:picLocks noChangeAspect="1"/>
        </xdr:cNvPicPr>
      </xdr:nvPicPr>
      <xdr:blipFill>
        <a:blip r:embed="rId10"/>
        <a:srcRect l="16039" t="-710" r="17780" b="-710"/>
        <a:stretch>
          <a:fillRect/>
        </a:stretch>
      </xdr:blipFill>
      <xdr:spPr>
        <a:xfrm>
          <a:off x="7790815" y="22109430"/>
          <a:ext cx="262255" cy="226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207010</xdr:colOff>
      <xdr:row>43</xdr:row>
      <xdr:rowOff>150495</xdr:rowOff>
    </xdr:from>
    <xdr:to>
      <xdr:col>19</xdr:col>
      <xdr:colOff>507365</xdr:colOff>
      <xdr:row>43</xdr:row>
      <xdr:rowOff>383540</xdr:rowOff>
    </xdr:to>
    <xdr:pic>
      <xdr:nvPicPr>
        <xdr:cNvPr id="208" name="图片 38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802880" y="22644100"/>
          <a:ext cx="300355" cy="233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259080</xdr:colOff>
      <xdr:row>15</xdr:row>
      <xdr:rowOff>150495</xdr:rowOff>
    </xdr:from>
    <xdr:to>
      <xdr:col>19</xdr:col>
      <xdr:colOff>506730</xdr:colOff>
      <xdr:row>15</xdr:row>
      <xdr:rowOff>345440</xdr:rowOff>
    </xdr:to>
    <xdr:pic>
      <xdr:nvPicPr>
        <xdr:cNvPr id="209" name="图片 14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854950" y="6642100"/>
          <a:ext cx="247650" cy="194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208280</xdr:colOff>
      <xdr:row>19</xdr:row>
      <xdr:rowOff>167005</xdr:rowOff>
    </xdr:from>
    <xdr:to>
      <xdr:col>19</xdr:col>
      <xdr:colOff>517525</xdr:colOff>
      <xdr:row>19</xdr:row>
      <xdr:rowOff>400685</xdr:rowOff>
    </xdr:to>
    <xdr:pic>
      <xdr:nvPicPr>
        <xdr:cNvPr id="210" name="图片 14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804150" y="8944610"/>
          <a:ext cx="309245" cy="233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177800</xdr:colOff>
      <xdr:row>29</xdr:row>
      <xdr:rowOff>213995</xdr:rowOff>
    </xdr:from>
    <xdr:to>
      <xdr:col>19</xdr:col>
      <xdr:colOff>568960</xdr:colOff>
      <xdr:row>29</xdr:row>
      <xdr:rowOff>440055</xdr:rowOff>
    </xdr:to>
    <xdr:pic>
      <xdr:nvPicPr>
        <xdr:cNvPr id="211" name="图片 14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773670" y="14706600"/>
          <a:ext cx="391160" cy="226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179705</xdr:colOff>
      <xdr:row>32</xdr:row>
      <xdr:rowOff>210820</xdr:rowOff>
    </xdr:from>
    <xdr:to>
      <xdr:col>19</xdr:col>
      <xdr:colOff>540385</xdr:colOff>
      <xdr:row>32</xdr:row>
      <xdr:rowOff>415925</xdr:rowOff>
    </xdr:to>
    <xdr:pic>
      <xdr:nvPicPr>
        <xdr:cNvPr id="212" name="图片 14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775575" y="16417925"/>
          <a:ext cx="360680" cy="205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198120</xdr:colOff>
      <xdr:row>30</xdr:row>
      <xdr:rowOff>184150</xdr:rowOff>
    </xdr:from>
    <xdr:to>
      <xdr:col>19</xdr:col>
      <xdr:colOff>609600</xdr:colOff>
      <xdr:row>30</xdr:row>
      <xdr:rowOff>413385</xdr:rowOff>
    </xdr:to>
    <xdr:pic>
      <xdr:nvPicPr>
        <xdr:cNvPr id="213" name="图片 14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793990" y="15248255"/>
          <a:ext cx="41148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248920</xdr:colOff>
      <xdr:row>31</xdr:row>
      <xdr:rowOff>146685</xdr:rowOff>
    </xdr:from>
    <xdr:to>
      <xdr:col>19</xdr:col>
      <xdr:colOff>500380</xdr:colOff>
      <xdr:row>31</xdr:row>
      <xdr:rowOff>372745</xdr:rowOff>
    </xdr:to>
    <xdr:pic>
      <xdr:nvPicPr>
        <xdr:cNvPr id="214" name="图片 14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844790" y="15782290"/>
          <a:ext cx="251460" cy="226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176530</xdr:colOff>
      <xdr:row>33</xdr:row>
      <xdr:rowOff>172720</xdr:rowOff>
    </xdr:from>
    <xdr:to>
      <xdr:col>19</xdr:col>
      <xdr:colOff>614680</xdr:colOff>
      <xdr:row>33</xdr:row>
      <xdr:rowOff>372745</xdr:rowOff>
    </xdr:to>
    <xdr:pic>
      <xdr:nvPicPr>
        <xdr:cNvPr id="215" name="图片 14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772400" y="16951325"/>
          <a:ext cx="43815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186055</xdr:colOff>
      <xdr:row>36</xdr:row>
      <xdr:rowOff>202565</xdr:rowOff>
    </xdr:from>
    <xdr:to>
      <xdr:col>19</xdr:col>
      <xdr:colOff>593725</xdr:colOff>
      <xdr:row>36</xdr:row>
      <xdr:rowOff>387350</xdr:rowOff>
    </xdr:to>
    <xdr:pic>
      <xdr:nvPicPr>
        <xdr:cNvPr id="216" name="图片 14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781925" y="18695670"/>
          <a:ext cx="407670" cy="184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144780</xdr:colOff>
      <xdr:row>34</xdr:row>
      <xdr:rowOff>178435</xdr:rowOff>
    </xdr:from>
    <xdr:to>
      <xdr:col>19</xdr:col>
      <xdr:colOff>557530</xdr:colOff>
      <xdr:row>34</xdr:row>
      <xdr:rowOff>363855</xdr:rowOff>
    </xdr:to>
    <xdr:pic>
      <xdr:nvPicPr>
        <xdr:cNvPr id="217" name="图片 14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740650" y="17528540"/>
          <a:ext cx="412750" cy="185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193675</xdr:colOff>
      <xdr:row>35</xdr:row>
      <xdr:rowOff>171450</xdr:rowOff>
    </xdr:from>
    <xdr:to>
      <xdr:col>19</xdr:col>
      <xdr:colOff>460375</xdr:colOff>
      <xdr:row>35</xdr:row>
      <xdr:rowOff>409575</xdr:rowOff>
    </xdr:to>
    <xdr:pic>
      <xdr:nvPicPr>
        <xdr:cNvPr id="218" name="图片 15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789545" y="18093055"/>
          <a:ext cx="26670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81915</xdr:colOff>
      <xdr:row>37</xdr:row>
      <xdr:rowOff>194945</xdr:rowOff>
    </xdr:from>
    <xdr:to>
      <xdr:col>19</xdr:col>
      <xdr:colOff>520700</xdr:colOff>
      <xdr:row>37</xdr:row>
      <xdr:rowOff>330200</xdr:rowOff>
    </xdr:to>
    <xdr:pic>
      <xdr:nvPicPr>
        <xdr:cNvPr id="219" name="图片 15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677785" y="19259550"/>
          <a:ext cx="438785" cy="135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127635</xdr:colOff>
      <xdr:row>38</xdr:row>
      <xdr:rowOff>170815</xdr:rowOff>
    </xdr:from>
    <xdr:to>
      <xdr:col>19</xdr:col>
      <xdr:colOff>519430</xdr:colOff>
      <xdr:row>38</xdr:row>
      <xdr:rowOff>360680</xdr:rowOff>
    </xdr:to>
    <xdr:pic>
      <xdr:nvPicPr>
        <xdr:cNvPr id="220" name="图片 15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723505" y="19806920"/>
          <a:ext cx="391795" cy="189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151130</xdr:colOff>
      <xdr:row>40</xdr:row>
      <xdr:rowOff>127000</xdr:rowOff>
    </xdr:from>
    <xdr:to>
      <xdr:col>19</xdr:col>
      <xdr:colOff>574675</xdr:colOff>
      <xdr:row>40</xdr:row>
      <xdr:rowOff>327660</xdr:rowOff>
    </xdr:to>
    <xdr:pic>
      <xdr:nvPicPr>
        <xdr:cNvPr id="221" name="图片 15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747000" y="20906105"/>
          <a:ext cx="423545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218440</xdr:colOff>
      <xdr:row>28</xdr:row>
      <xdr:rowOff>190500</xdr:rowOff>
    </xdr:from>
    <xdr:to>
      <xdr:col>19</xdr:col>
      <xdr:colOff>524510</xdr:colOff>
      <xdr:row>28</xdr:row>
      <xdr:rowOff>384175</xdr:rowOff>
    </xdr:to>
    <xdr:pic>
      <xdr:nvPicPr>
        <xdr:cNvPr id="222" name="图片 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814310" y="14111605"/>
          <a:ext cx="306070" cy="193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247015</xdr:colOff>
      <xdr:row>45</xdr:row>
      <xdr:rowOff>159385</xdr:rowOff>
    </xdr:from>
    <xdr:to>
      <xdr:col>19</xdr:col>
      <xdr:colOff>410845</xdr:colOff>
      <xdr:row>45</xdr:row>
      <xdr:rowOff>382270</xdr:rowOff>
    </xdr:to>
    <xdr:pic>
      <xdr:nvPicPr>
        <xdr:cNvPr id="223" name="图片 4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842885" y="23795990"/>
          <a:ext cx="163830" cy="222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229870</xdr:colOff>
      <xdr:row>44</xdr:row>
      <xdr:rowOff>158115</xdr:rowOff>
    </xdr:from>
    <xdr:to>
      <xdr:col>19</xdr:col>
      <xdr:colOff>477520</xdr:colOff>
      <xdr:row>44</xdr:row>
      <xdr:rowOff>398780</xdr:rowOff>
    </xdr:to>
    <xdr:pic>
      <xdr:nvPicPr>
        <xdr:cNvPr id="224" name="图片 4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825740" y="23223220"/>
          <a:ext cx="247650" cy="240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234950</xdr:colOff>
      <xdr:row>46</xdr:row>
      <xdr:rowOff>207645</xdr:rowOff>
    </xdr:from>
    <xdr:to>
      <xdr:col>19</xdr:col>
      <xdr:colOff>449580</xdr:colOff>
      <xdr:row>46</xdr:row>
      <xdr:rowOff>415925</xdr:rowOff>
    </xdr:to>
    <xdr:pic>
      <xdr:nvPicPr>
        <xdr:cNvPr id="225" name="图片 4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830820" y="24415750"/>
          <a:ext cx="214630" cy="20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260985</xdr:colOff>
      <xdr:row>20</xdr:row>
      <xdr:rowOff>140970</xdr:rowOff>
    </xdr:from>
    <xdr:to>
      <xdr:col>19</xdr:col>
      <xdr:colOff>470535</xdr:colOff>
      <xdr:row>20</xdr:row>
      <xdr:rowOff>328930</xdr:rowOff>
    </xdr:to>
    <xdr:pic>
      <xdr:nvPicPr>
        <xdr:cNvPr id="226" name="图片 49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856855" y="9490075"/>
          <a:ext cx="209550" cy="187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259080</xdr:colOff>
      <xdr:row>21</xdr:row>
      <xdr:rowOff>166370</xdr:rowOff>
    </xdr:from>
    <xdr:to>
      <xdr:col>19</xdr:col>
      <xdr:colOff>548005</xdr:colOff>
      <xdr:row>21</xdr:row>
      <xdr:rowOff>393065</xdr:rowOff>
    </xdr:to>
    <xdr:pic>
      <xdr:nvPicPr>
        <xdr:cNvPr id="227" name="图片 57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854950" y="10086975"/>
          <a:ext cx="288925" cy="226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210185</xdr:colOff>
      <xdr:row>23</xdr:row>
      <xdr:rowOff>165100</xdr:rowOff>
    </xdr:from>
    <xdr:to>
      <xdr:col>19</xdr:col>
      <xdr:colOff>608965</xdr:colOff>
      <xdr:row>23</xdr:row>
      <xdr:rowOff>371475</xdr:rowOff>
    </xdr:to>
    <xdr:pic>
      <xdr:nvPicPr>
        <xdr:cNvPr id="228" name="图片 58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806055" y="11228705"/>
          <a:ext cx="398780" cy="20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209550</xdr:colOff>
      <xdr:row>22</xdr:row>
      <xdr:rowOff>140970</xdr:rowOff>
    </xdr:from>
    <xdr:to>
      <xdr:col>19</xdr:col>
      <xdr:colOff>488315</xdr:colOff>
      <xdr:row>22</xdr:row>
      <xdr:rowOff>377190</xdr:rowOff>
    </xdr:to>
    <xdr:pic>
      <xdr:nvPicPr>
        <xdr:cNvPr id="229" name="图片 59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805420" y="10633075"/>
          <a:ext cx="278765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105410</xdr:colOff>
      <xdr:row>26</xdr:row>
      <xdr:rowOff>89535</xdr:rowOff>
    </xdr:from>
    <xdr:to>
      <xdr:col>19</xdr:col>
      <xdr:colOff>661670</xdr:colOff>
      <xdr:row>26</xdr:row>
      <xdr:rowOff>466090</xdr:rowOff>
    </xdr:to>
    <xdr:pic>
      <xdr:nvPicPr>
        <xdr:cNvPr id="232" name="图片 23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701280" y="12867640"/>
          <a:ext cx="556260" cy="376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20</xdr:col>
      <xdr:colOff>147320</xdr:colOff>
      <xdr:row>39</xdr:row>
      <xdr:rowOff>147955</xdr:rowOff>
    </xdr:from>
    <xdr:to>
      <xdr:col>20</xdr:col>
      <xdr:colOff>710565</xdr:colOff>
      <xdr:row>39</xdr:row>
      <xdr:rowOff>415290</xdr:rowOff>
    </xdr:to>
    <xdr:pic>
      <xdr:nvPicPr>
        <xdr:cNvPr id="260" name="图片 15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9295" y="20355560"/>
          <a:ext cx="0" cy="26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147320</xdr:colOff>
      <xdr:row>39</xdr:row>
      <xdr:rowOff>147955</xdr:rowOff>
    </xdr:from>
    <xdr:to>
      <xdr:col>19</xdr:col>
      <xdr:colOff>710565</xdr:colOff>
      <xdr:row>39</xdr:row>
      <xdr:rowOff>415290</xdr:rowOff>
    </xdr:to>
    <xdr:pic>
      <xdr:nvPicPr>
        <xdr:cNvPr id="261" name="图片 15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43190" y="20355560"/>
          <a:ext cx="563245" cy="26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175260</xdr:colOff>
      <xdr:row>41</xdr:row>
      <xdr:rowOff>88900</xdr:rowOff>
    </xdr:from>
    <xdr:to>
      <xdr:col>19</xdr:col>
      <xdr:colOff>548005</xdr:colOff>
      <xdr:row>41</xdr:row>
      <xdr:rowOff>457200</xdr:rowOff>
    </xdr:to>
    <xdr:pic>
      <xdr:nvPicPr>
        <xdr:cNvPr id="262" name="图片 261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71130" y="21439505"/>
          <a:ext cx="372745" cy="36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&#27733;&#24503;&#21345;\&#35774;&#35745;&#19979;&#21457;\2.&#45824;&#50808;&#44277;&#47928;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Roehler\Formhimmel\Formhimmel%20Modul%20ohne%20Zukaufteil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RKS\AU\9511\RKS\AU\95&#51208;&#44048;\PART3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WINNT\Profiles\dpf2ogo\Desktop\Laufende%20Vorg?nge\Pr?sentation%20ZSB%20Stellelement\Praesentation%20aktuell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-cgqsu02\s\DOCUME~1\ajiangw\LOCALS~1\Temp\notes4D5FB0\DOCUME~1\awufe\LOCALS~1\Temp\notesEA312D\PROGRAM\QCJ\Seat\SCAR05\CBOM-SCar%20Seat-11.01.05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OM\Svw\Bora%20A4\VV%20Bora%20A4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jc-web\PC\BOM\Svw\Bora%20A4\VV%20Bora%20A4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WINDOWS\TEMP\QUOTE%20FORM%20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49345;&#47456;\AUPMVOL3\AUPMVOL3\DBLLPG\LPG&#54217;&#44032;\FBM&#52264;&#49884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&#54924;&#51032;&#51088;&#47308;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2\FI2F\AAA97\&#49345;&#48152;&#44592;\&#44277;&#52292;\&#48176;&#52824;&#44277;&#47928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801;&#51312;&#50577;&#49885;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1T\BUS\A1\96_3\KST\&#49548;&#54805;BUS\BUS&#51228;&#50896;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BG-2\Delau\A5\36147\Praesentation%20Strategievergleich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Jakobler\ZSB%20Formhimmel\F_VW_01_35097_Alt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WINNT\Profiles\dpf2ogo\Desktop\Laufende%20Vorgaenge\Pr?sentation%20ZSB%20Stellelement\Praesentation%20aktuell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Delau\VW%20359\37469%20ZSB%20Stellelemente\Praesentation%20aktuell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&#50896;&#44032;&#48516;&#49437;\&#49688;&#48520;&#48324;\95\&#50896;&#44032;&#53685;&#48372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&#23004;&#21746;&#34224;\FO\HEE-DONG\AVANTE\WAGON\&#47588;&#44032;&#44208;&#51221;\DEP&#44228;&#49328;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616;&#44592;&#51333;&#54633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&#44608;&#49345;&#44368;\&#54924;&#49324;&#50577;&#49885;\&#50577;&#49885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EXCEL\INVEST\&#44228;&#54925;\96&#44228;&#54925;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57;&#52824;&#47732;\&#49457;&#52824;&#47732;\URGENT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\Gao%20Bingchuan\&#37325;&#21345;\2.0&#24179;&#21488;\02-&#24231;&#26694;\2.0&#24179;&#21488;&#24231;&#26694;&#28938;&#25509;&#24635;&#25104;EBOM&#28165;&#21333;-D-20210910.xlsx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&#25253;&#20215;&#20250;&#35745;\1.0&#20195;&#30721;&#22522;&#30784;&#20449;&#24687;\&#20195;&#30721;1121.xlsx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&#27733;&#24503;&#21345;\&#27733;&#24503;&#21345;-&#24037;&#33402;BOM-2021.08.18&#20911;&#24037;&#21457;\&#37325;&#27773;&#27733;&#24503;&#21345;-&#39550;&#39542;&#21592;-&#24037;&#33402;BOM-2021.08.18.xlsx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\&#25253;&#20215;\3&#12289;&#22352;&#26885;&#25253;&#20215;&#21333;\&#21892;&#24503;&#21345;\&#37325;&#27773;&#27733;&#24503;&#21345;2.2-&#39550;&#39542;&#21592;&#24231;&#26885;-&#24037;&#33402;BOM-2022.4.7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</sheetNames>
    <sheetDataSet>
      <sheetData sheetId="0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신규DEP"/>
      <sheetName val="Business Case(ABC)"/>
      <sheetName val="Product Cost Summary(A)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DBL LPG시험"/>
      <sheetName val="Worksheet"/>
      <sheetName val="RDLEVLST"/>
      <sheetName val="원단위"/>
      <sheetName val="첨부2"/>
      <sheetName val="총괄표"/>
      <sheetName val="Import"/>
      <sheetName val="R&amp;D"/>
      <sheetName val="기안"/>
      <sheetName val="3"/>
      <sheetName val="주행"/>
      <sheetName val="Sheet5"/>
      <sheetName val="Sheet6 (3)"/>
      <sheetName val="report_20"/>
      <sheetName val="camera_30"/>
      <sheetName val="After sales"/>
      <sheetName val="Business Plan"/>
      <sheetName val="OPT손익 내수"/>
      <sheetName val="OPT손익 수출"/>
      <sheetName val="2.대외공문"/>
      <sheetName val="신규DEP"/>
      <sheetName val="Sheet1"/>
      <sheetName val="major"/>
      <sheetName val="del"/>
      <sheetName val="원가분석"/>
      <sheetName val="Data1"/>
      <sheetName val="5.세운W-A"/>
      <sheetName val="1.2내수"/>
      <sheetName val="상용"/>
      <sheetName val="#REF"/>
      <sheetName val="계산program"/>
      <sheetName val="진행 DATA (2)"/>
      <sheetName val="RD제품개발투자비(매가)"/>
      <sheetName val="내수1.8GL"/>
      <sheetName val="TONG HOP VL-NC TT"/>
      <sheetName val="CHITIET VL-NC-TT -1p"/>
      <sheetName val="TDTKP1"/>
      <sheetName val="KPVC-BD "/>
      <sheetName val="KD율"/>
      <sheetName val="의장34반"/>
      <sheetName val="의장2반 "/>
      <sheetName val="과제"/>
      <sheetName val="FBM차시"/>
      <sheetName val="차수"/>
      <sheetName val="10"/>
      <sheetName val="90"/>
      <sheetName val="40"/>
      <sheetName val="50"/>
      <sheetName val="60"/>
      <sheetName val="70"/>
      <sheetName val="camera_10"/>
      <sheetName val="품의예산"/>
      <sheetName val="대외공문"/>
      <sheetName val="외주현황.wq1"/>
      <sheetName val="분석mast"/>
      <sheetName val="군산공장추가구매"/>
      <sheetName val="금액"/>
      <sheetName val="TOTAL"/>
      <sheetName val="DBL_LPG시험"/>
      <sheetName val="Sheet6_(3)"/>
      <sheetName val="After_sales"/>
      <sheetName val="Business_Plan"/>
      <sheetName val="OPT손익_내수"/>
      <sheetName val="OPT손익_수출"/>
      <sheetName val="2_대외공문"/>
      <sheetName val="2"/>
      <sheetName val="대차대조표"/>
      <sheetName val="원97"/>
      <sheetName val="예상투자비"/>
      <sheetName val="Anlycs"/>
      <sheetName val="예산계획"/>
      <sheetName val="Objct-Actl"/>
      <sheetName val="p2-1"/>
      <sheetName val="(BS,CF)-BACK"/>
      <sheetName val="CAUDIT"/>
      <sheetName val="Config"/>
      <sheetName val="B"/>
      <sheetName val="요인분석"/>
      <sheetName val="ML"/>
      <sheetName val="DBL_LPG시험1"/>
      <sheetName val="Sheet6_(3)1"/>
      <sheetName val="After_sales1"/>
      <sheetName val="Business_Plan1"/>
      <sheetName val="OPT손익_내수1"/>
      <sheetName val="OPT손익_수출1"/>
      <sheetName val="2_대외공문1"/>
      <sheetName val="5_세운W-A"/>
      <sheetName val="1_2내수"/>
      <sheetName val="TONG_HOP_VL-NC_TT"/>
      <sheetName val="CHITIET_VL-NC-TT_-1p"/>
      <sheetName val="KPVC-BD_"/>
      <sheetName val="내수1_8GL"/>
      <sheetName val="의장2반_"/>
      <sheetName val="진행_DATA_(2)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Product Cost Summary"/>
    </sheetNames>
    <sheetDataSet>
      <sheetData sheetId="0" refreshError="1"/>
      <sheetData sheetId="1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차수"/>
      <sheetName val="협조전"/>
      <sheetName val="공문"/>
      <sheetName val="PTR台손익"/>
      <sheetName val="Import"/>
      <sheetName val="Barwertberechnung (3)"/>
      <sheetName val="Vorbereitende Eingaben (Teil 1)"/>
      <sheetName val="총괄표"/>
      <sheetName val="home"/>
      <sheetName val="대외공문 "/>
      <sheetName val="개선대책 양식"/>
      <sheetName val="개선사례양식"/>
      <sheetName val="R&amp;D"/>
      <sheetName val="3월"/>
      <sheetName val="학교기부"/>
      <sheetName val="GRACE"/>
      <sheetName val="예산계획"/>
      <sheetName val="보증"/>
      <sheetName val="사업계획선가"/>
      <sheetName val="#REF"/>
      <sheetName val="report_20"/>
      <sheetName val="camera_30"/>
      <sheetName val="과제"/>
      <sheetName val="존4"/>
      <sheetName val="p2-1"/>
      <sheetName val="01월TTL"/>
      <sheetName val="배치공문"/>
      <sheetName val="수주월"/>
      <sheetName val="본문"/>
      <sheetName val="고정자산원본"/>
      <sheetName val="타임챠트"/>
      <sheetName val="DBL LPG시험"/>
      <sheetName val="출금실적"/>
      <sheetName val="#93"/>
      <sheetName val="Sheet2"/>
      <sheetName val="XL4Poppy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2.대외공문"/>
      <sheetName val="Constant"/>
      <sheetName val="BUS제원1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BUS제원1"/>
      <sheetName val="총괄표"/>
    </sheetNames>
    <sheetDataSet>
      <sheetData sheetId="0" refreshError="1"/>
      <sheetData sheetId="1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협조전"/>
    </sheetNames>
    <sheetDataSet>
      <sheetData sheetId="0" refreshError="1"/>
      <sheetData sheetId="1" refreshError="1"/>
    </sheetDataSet>
  </externalBook>
</externalLink>
</file>

<file path=xl/externalLinks/externalLink19.xml><?xml version="1.0" encoding="utf-8"?>
<externalLink xmlns="http://schemas.openxmlformats.org/spreadsheetml/2006/main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</sheetDataSet>
  </externalBook>
</externalLink>
</file>

<file path=xl/externalLinks/externalLink20.xml><?xml version="1.0" encoding="utf-8"?>
<externalLink xmlns="http://schemas.openxmlformats.org/spreadsheetml/2006/main">
  <externalBook xmlns:r="http://schemas.openxmlformats.org/officeDocument/2006/relationships" r:id="rId1">
    <sheetNames>
      <sheetName val="GRACE"/>
      <sheetName val="협조전"/>
      <sheetName val="문제점"/>
      <sheetName val="종합"/>
      <sheetName val="댓수"/>
      <sheetName val="시험비용"/>
      <sheetName val="시작비용"/>
      <sheetName val="Sheet5"/>
      <sheetName val="Sheet6"/>
      <sheetName val="양식"/>
      <sheetName val="2001년 서울모터쇼 카 예산 축소"/>
      <sheetName val="2001년 서울모터쇼 카 예산 축소 (2)"/>
      <sheetName val="Sheet1"/>
      <sheetName val="대외공문 "/>
      <sheetName val="개선대책 양식"/>
      <sheetName val="개선사례양식"/>
      <sheetName val="Auswahlliste"/>
      <sheetName val="DBL LPG시험"/>
      <sheetName val="Barwertberechnung (3)"/>
      <sheetName val="Vorbereitende Eingaben (Teil 1)"/>
      <sheetName val="총괄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</sheetDataSet>
  </externalBook>
</externalLink>
</file>

<file path=xl/externalLinks/externalLink21.xml><?xml version="1.0" encoding="utf-8"?>
<externalLink xmlns="http://schemas.openxmlformats.org/spreadsheetml/2006/main">
  <externalBook xmlns:r="http://schemas.openxmlformats.org/officeDocument/2006/relationships" r:id="rId1">
    <sheetNames>
      <sheetName val="RD제품개발투자비(매가)"/>
      <sheetName val="BUS제원1"/>
    </sheetNames>
    <sheetDataSet>
      <sheetData sheetId="0" refreshError="1"/>
      <sheetData sheetId="1" refreshError="1"/>
    </sheetDataSet>
  </externalBook>
</externalLink>
</file>

<file path=xl/externalLinks/externalLink22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3.xml><?xml version="1.0" encoding="utf-8"?>
<externalLink xmlns="http://schemas.openxmlformats.org/spreadsheetml/2006/main">
  <externalBook xmlns:r="http://schemas.openxmlformats.org/officeDocument/2006/relationships" r:id="rId1">
    <sheetNames>
      <sheetName val="2.대외공문"/>
      <sheetName val="Import"/>
      <sheetName val="MODST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24.xml><?xml version="1.0" encoding="utf-8"?>
<externalLink xmlns="http://schemas.openxmlformats.org/spreadsheetml/2006/main">
  <externalBook xmlns:r="http://schemas.openxmlformats.org/officeDocument/2006/relationships" r:id="rId1">
    <sheetNames>
      <sheetName val="R&amp;D"/>
      <sheetName val="기안지 (2)"/>
      <sheetName val="본사보완"/>
      <sheetName val="공장보완 (2)"/>
      <sheetName val="기술개발(2)"/>
      <sheetName val="96계획 3"/>
      <sheetName val="사업투자"/>
      <sheetName val="요약"/>
      <sheetName val="요약 (2)"/>
      <sheetName val="연구절감"/>
      <sheetName val="절감요약"/>
      <sheetName val="협조전2"/>
      <sheetName val="2001년 서울모터쇼 카 예산 축소"/>
      <sheetName val="2001년 서울모터쇼 카 예산 축소 (2)"/>
      <sheetName val="Sheet1"/>
      <sheetName val="Constant"/>
      <sheetName val="home"/>
      <sheetName val="기안"/>
      <sheetName val="2"/>
      <sheetName val="Import"/>
      <sheetName val="MODS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</sheetDataSet>
  </externalBook>
</externalLink>
</file>

<file path=xl/externalLinks/externalLink25.xml><?xml version="1.0" encoding="utf-8"?>
<externalLink xmlns="http://schemas.openxmlformats.org/spreadsheetml/2006/main">
  <externalBook xmlns:r="http://schemas.openxmlformats.org/officeDocument/2006/relationships" r:id="rId1">
    <sheetNames>
      <sheetName val="표지"/>
      <sheetName val="목차"/>
      <sheetName val="본문1"/>
      <sheetName val="본문2"/>
      <sheetName val="본문3"/>
      <sheetName val="본문4"/>
      <sheetName val="본문5"/>
      <sheetName val="본문5-1"/>
      <sheetName val="유첨"/>
      <sheetName val="본문7"/>
      <sheetName val="Sheet2 (2)"/>
      <sheetName val="Sheet1"/>
      <sheetName val="Sheet1 (2)"/>
      <sheetName val="Sheet2"/>
      <sheetName val="Sheet3"/>
      <sheetName val="30"/>
      <sheetName val="31"/>
      <sheetName val="31 (2)"/>
      <sheetName val="32"/>
      <sheetName val="32 (2)"/>
      <sheetName val="33"/>
      <sheetName val="34"/>
      <sheetName val="35"/>
      <sheetName val="37"/>
      <sheetName val="40"/>
      <sheetName val="43"/>
      <sheetName val="41"/>
      <sheetName val="42"/>
      <sheetName val="44"/>
      <sheetName val="46"/>
      <sheetName val="47"/>
      <sheetName val="49"/>
      <sheetName val="품질확보"/>
      <sheetName val="50"/>
      <sheetName val="#REF"/>
      <sheetName val="비상연락망"/>
      <sheetName val="전화"/>
      <sheetName val="대외공문 "/>
      <sheetName val="개선대책 양식"/>
      <sheetName val="개선사례양식"/>
      <sheetName val="5.세운W-A"/>
      <sheetName val="d&amp;F"/>
      <sheetName val="총괄표(2002.01)"/>
      <sheetName val="1월일지"/>
      <sheetName val="2월일지"/>
      <sheetName val="1월지급"/>
      <sheetName val="개별정산_1월"/>
      <sheetName val="총괄표(2002.02)"/>
      <sheetName val="2월지급"/>
      <sheetName val="2월방문-이성길"/>
      <sheetName val="개별정산_2월"/>
      <sheetName val="협조전"/>
      <sheetName val="기안"/>
      <sheetName val="2"/>
      <sheetName val="Constant"/>
      <sheetName val="시설업체주소록"/>
      <sheetName val="TCA"/>
      <sheetName val=""/>
      <sheetName val="전산품의"/>
      <sheetName val="OUTLINE"/>
      <sheetName val="Sheet5"/>
      <sheetName val="Sheet6 (3)"/>
      <sheetName val="ML"/>
      <sheetName val="96수출"/>
      <sheetName val="월선수금"/>
      <sheetName val="#REF!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</sheetDataSet>
  </externalBook>
</externalLink>
</file>

<file path=xl/externalLinks/externalLink26.xml><?xml version="1.0" encoding="utf-8"?>
<externalLink xmlns="http://schemas.openxmlformats.org/spreadsheetml/2006/main">
  <externalBook xmlns:r="http://schemas.openxmlformats.org/officeDocument/2006/relationships" r:id="rId1">
    <sheetNames>
      <sheetName val="首页"/>
      <sheetName val="座框"/>
    </sheetNames>
    <sheetDataSet>
      <sheetData sheetId="0" refreshError="1"/>
      <sheetData sheetId="1" refreshError="1">
        <row r="10">
          <cell r="AB10">
            <v>4.8223</v>
          </cell>
        </row>
      </sheetData>
    </sheetDataSet>
  </externalBook>
</externalLink>
</file>

<file path=xl/externalLinks/externalLink27.xml><?xml version="1.0" encoding="utf-8"?>
<externalLink xmlns="http://schemas.openxmlformats.org/spreadsheetml/2006/main">
  <externalBook xmlns:r="http://schemas.openxmlformats.org/officeDocument/2006/relationships" r:id="rId1">
    <sheetNames>
      <sheetName val="汇总表 (2)"/>
    </sheetNames>
    <sheetDataSet>
      <sheetData sheetId="0" refreshError="1">
        <row r="2">
          <cell r="B2" t="str">
            <v>REM0002519</v>
          </cell>
          <cell r="C2" t="str">
            <v>01.01.01.002</v>
          </cell>
        </row>
        <row r="3">
          <cell r="B3" t="str">
            <v>REM0002520</v>
          </cell>
          <cell r="C3" t="str">
            <v>01.01.01.007</v>
          </cell>
        </row>
        <row r="4">
          <cell r="B4" t="str">
            <v>REM0002521</v>
          </cell>
          <cell r="C4" t="str">
            <v>01.01.01.008</v>
          </cell>
        </row>
        <row r="5">
          <cell r="B5" t="str">
            <v>REM0002522</v>
          </cell>
          <cell r="C5" t="str">
            <v>01.01.01.009</v>
          </cell>
        </row>
        <row r="6">
          <cell r="B6" t="str">
            <v>REM0002523</v>
          </cell>
          <cell r="C6" t="str">
            <v>01.01.01.010</v>
          </cell>
        </row>
        <row r="7">
          <cell r="B7" t="str">
            <v>REM0002020</v>
          </cell>
          <cell r="C7" t="str">
            <v>01.01.01.011</v>
          </cell>
        </row>
        <row r="8">
          <cell r="B8" t="str">
            <v>REM0002021</v>
          </cell>
          <cell r="C8" t="str">
            <v>01.01.01.012</v>
          </cell>
        </row>
        <row r="9">
          <cell r="B9" t="str">
            <v>REM0002524</v>
          </cell>
          <cell r="C9" t="str">
            <v>01.01.01.013</v>
          </cell>
        </row>
        <row r="10">
          <cell r="B10" t="str">
            <v>REM0002525</v>
          </cell>
          <cell r="C10" t="str">
            <v>01.01.01.015</v>
          </cell>
        </row>
        <row r="11">
          <cell r="B11" t="str">
            <v>REM0002526</v>
          </cell>
          <cell r="C11" t="str">
            <v>01.01.01.016</v>
          </cell>
        </row>
        <row r="12">
          <cell r="B12" t="str">
            <v>REM0002527</v>
          </cell>
          <cell r="C12" t="str">
            <v>01.01.01.017</v>
          </cell>
        </row>
        <row r="13">
          <cell r="B13" t="str">
            <v>REM0002528</v>
          </cell>
          <cell r="C13" t="str">
            <v>01.01.01.018</v>
          </cell>
        </row>
        <row r="14">
          <cell r="B14" t="str">
            <v>REM0002529</v>
          </cell>
          <cell r="C14" t="str">
            <v>01.01.01.019</v>
          </cell>
        </row>
        <row r="15">
          <cell r="B15" t="str">
            <v>RSM0000074</v>
          </cell>
          <cell r="C15" t="str">
            <v>01.01.01.046</v>
          </cell>
        </row>
        <row r="16">
          <cell r="B16" t="str">
            <v>REM0002022</v>
          </cell>
          <cell r="C16" t="str">
            <v>01.01.01.051</v>
          </cell>
        </row>
        <row r="17">
          <cell r="B17" t="str">
            <v>REM0002023</v>
          </cell>
          <cell r="C17" t="str">
            <v>01.01.01.052</v>
          </cell>
        </row>
        <row r="18">
          <cell r="B18" t="str">
            <v>REM0002530</v>
          </cell>
          <cell r="C18" t="str">
            <v>01.01.01.053</v>
          </cell>
        </row>
        <row r="19">
          <cell r="B19" t="str">
            <v>REM0002531</v>
          </cell>
          <cell r="C19" t="str">
            <v>01.01.01.062</v>
          </cell>
        </row>
        <row r="20">
          <cell r="B20" t="str">
            <v>REM0001967</v>
          </cell>
          <cell r="C20" t="str">
            <v>01.01.01.092</v>
          </cell>
        </row>
        <row r="21">
          <cell r="B21" t="str">
            <v>REM0001966</v>
          </cell>
          <cell r="C21" t="str">
            <v>01.01.01.093</v>
          </cell>
        </row>
        <row r="22">
          <cell r="B22" t="str">
            <v>REM0002001</v>
          </cell>
          <cell r="C22" t="str">
            <v>01.01.01.094</v>
          </cell>
        </row>
        <row r="23">
          <cell r="B23" t="str">
            <v>REM0002000</v>
          </cell>
          <cell r="C23" t="str">
            <v>01.01.01.095</v>
          </cell>
        </row>
        <row r="24">
          <cell r="B24" t="str">
            <v>REM0002532</v>
          </cell>
          <cell r="C24" t="str">
            <v>01.01.01.099</v>
          </cell>
        </row>
        <row r="25">
          <cell r="B25" t="str">
            <v>REM0001957</v>
          </cell>
          <cell r="C25" t="str">
            <v>01.01.01.100</v>
          </cell>
        </row>
        <row r="26">
          <cell r="B26" t="str">
            <v>REM0001954</v>
          </cell>
          <cell r="C26" t="str">
            <v>01.01.01.101</v>
          </cell>
        </row>
        <row r="27">
          <cell r="B27" t="str">
            <v>REM0002024</v>
          </cell>
          <cell r="C27" t="str">
            <v>01.01.01.102</v>
          </cell>
        </row>
        <row r="28">
          <cell r="B28" t="str">
            <v>REM0002025</v>
          </cell>
          <cell r="C28" t="str">
            <v>01.01.01.103</v>
          </cell>
        </row>
        <row r="29">
          <cell r="B29" t="str">
            <v>REM0001996</v>
          </cell>
          <cell r="C29" t="str">
            <v>01.01.01.104</v>
          </cell>
        </row>
        <row r="30">
          <cell r="B30" t="str">
            <v>REM0001995</v>
          </cell>
          <cell r="C30" t="str">
            <v>01.01.01.105</v>
          </cell>
        </row>
        <row r="31">
          <cell r="B31" t="str">
            <v>REM0002026</v>
          </cell>
          <cell r="C31" t="str">
            <v>01.01.01.108</v>
          </cell>
        </row>
        <row r="32">
          <cell r="B32" t="str">
            <v>REM0002027</v>
          </cell>
          <cell r="C32" t="str">
            <v>01.01.01.109</v>
          </cell>
        </row>
        <row r="33">
          <cell r="B33" t="str">
            <v>REM0002028</v>
          </cell>
          <cell r="C33" t="str">
            <v>01.01.01.110</v>
          </cell>
        </row>
        <row r="34">
          <cell r="B34" t="str">
            <v>REM0002029</v>
          </cell>
          <cell r="C34" t="str">
            <v>01.01.01.111</v>
          </cell>
        </row>
        <row r="35">
          <cell r="B35" t="str">
            <v>REM0002030</v>
          </cell>
          <cell r="C35" t="str">
            <v>01.01.01.112</v>
          </cell>
        </row>
        <row r="36">
          <cell r="B36" t="str">
            <v>REM0002533</v>
          </cell>
          <cell r="C36" t="str">
            <v>01.01.01.119</v>
          </cell>
        </row>
        <row r="37">
          <cell r="B37" t="str">
            <v>REM0002534</v>
          </cell>
          <cell r="C37" t="str">
            <v>01.01.01.120</v>
          </cell>
        </row>
        <row r="38">
          <cell r="B38" t="str">
            <v>REM0002535</v>
          </cell>
          <cell r="C38" t="str">
            <v>01.01.01.132</v>
          </cell>
        </row>
        <row r="39">
          <cell r="B39" t="str">
            <v>REM0002536</v>
          </cell>
          <cell r="C39" t="str">
            <v>01.01.01.133</v>
          </cell>
        </row>
        <row r="40">
          <cell r="B40" t="str">
            <v>RSM0000073</v>
          </cell>
          <cell r="C40" t="str">
            <v>01.01.01.134</v>
          </cell>
        </row>
        <row r="41">
          <cell r="B41" t="str">
            <v>REM0002537</v>
          </cell>
          <cell r="C41" t="str">
            <v>01.01.01.135</v>
          </cell>
        </row>
        <row r="42">
          <cell r="B42" t="str">
            <v>REM0002538</v>
          </cell>
          <cell r="C42" t="str">
            <v>01.01.01.136</v>
          </cell>
        </row>
        <row r="43">
          <cell r="B43" t="str">
            <v>REM0001986</v>
          </cell>
          <cell r="C43" t="str">
            <v>01.01.01.139</v>
          </cell>
        </row>
        <row r="44">
          <cell r="B44" t="str">
            <v>REM0001977</v>
          </cell>
          <cell r="C44" t="str">
            <v>01.01.01.140</v>
          </cell>
        </row>
        <row r="45">
          <cell r="B45" t="str">
            <v>REM0002539</v>
          </cell>
          <cell r="C45" t="str">
            <v>01.01.01.142</v>
          </cell>
        </row>
        <row r="46">
          <cell r="B46" t="str">
            <v>RSM0000072</v>
          </cell>
          <cell r="C46" t="str">
            <v>01.01.01.144</v>
          </cell>
        </row>
        <row r="47">
          <cell r="B47" t="str">
            <v>RSM0000071</v>
          </cell>
          <cell r="C47" t="str">
            <v>01.01.01.144-A</v>
          </cell>
        </row>
        <row r="48">
          <cell r="B48" t="str">
            <v>REM0001958</v>
          </cell>
          <cell r="C48" t="str">
            <v>01.01.01.146</v>
          </cell>
        </row>
        <row r="49">
          <cell r="B49" t="str">
            <v>REM0002540</v>
          </cell>
          <cell r="C49" t="str">
            <v>01.01.01.148</v>
          </cell>
        </row>
        <row r="50">
          <cell r="B50" t="str">
            <v>RSM0000070</v>
          </cell>
          <cell r="C50" t="str">
            <v>01.01.01.150</v>
          </cell>
        </row>
        <row r="51">
          <cell r="B51" t="str">
            <v>REM0001994</v>
          </cell>
          <cell r="C51" t="str">
            <v>01.01.01.154</v>
          </cell>
        </row>
        <row r="52">
          <cell r="C52" t="str">
            <v>01.01.01.155</v>
          </cell>
        </row>
        <row r="53">
          <cell r="B53" t="str">
            <v>REM0001993</v>
          </cell>
          <cell r="C53" t="str">
            <v>01.01.01.155A</v>
          </cell>
        </row>
        <row r="54">
          <cell r="B54" t="str">
            <v>RSM0000069</v>
          </cell>
          <cell r="C54" t="str">
            <v>01.01.01.294</v>
          </cell>
        </row>
        <row r="55">
          <cell r="B55" t="str">
            <v>REM0001999</v>
          </cell>
          <cell r="C55" t="str">
            <v>01.01.01.160</v>
          </cell>
        </row>
        <row r="56">
          <cell r="B56" t="str">
            <v>REM0001998</v>
          </cell>
          <cell r="C56" t="str">
            <v>01.01.01.161</v>
          </cell>
        </row>
        <row r="57">
          <cell r="B57" t="str">
            <v>REM0002541</v>
          </cell>
          <cell r="C57" t="str">
            <v>01.01.01.162</v>
          </cell>
        </row>
        <row r="58">
          <cell r="B58" t="str">
            <v>REM0002542</v>
          </cell>
          <cell r="C58" t="str">
            <v>01.01.01.163</v>
          </cell>
        </row>
        <row r="59">
          <cell r="B59" t="str">
            <v>REM0002031</v>
          </cell>
          <cell r="C59" t="str">
            <v>01.01.01.164</v>
          </cell>
        </row>
        <row r="60">
          <cell r="B60" t="str">
            <v>REM0002032</v>
          </cell>
          <cell r="C60" t="str">
            <v>01.01.01.165</v>
          </cell>
        </row>
        <row r="61">
          <cell r="B61" t="str">
            <v>RSM0000068</v>
          </cell>
          <cell r="C61" t="str">
            <v>01.01.01.169</v>
          </cell>
        </row>
        <row r="62">
          <cell r="B62" t="str">
            <v>REM0002033</v>
          </cell>
          <cell r="C62" t="str">
            <v>01.01.01.170</v>
          </cell>
        </row>
        <row r="63">
          <cell r="B63" t="str">
            <v>REM0002034</v>
          </cell>
          <cell r="C63" t="str">
            <v>01.01.01.171</v>
          </cell>
        </row>
        <row r="64">
          <cell r="B64" t="str">
            <v>REM0001965</v>
          </cell>
          <cell r="C64" t="str">
            <v>01.01.01.177</v>
          </cell>
        </row>
        <row r="65">
          <cell r="B65" t="str">
            <v>REM0001964</v>
          </cell>
          <cell r="C65" t="str">
            <v>01.01.01.178</v>
          </cell>
        </row>
        <row r="66">
          <cell r="B66" t="str">
            <v>REM0001961</v>
          </cell>
          <cell r="C66" t="str">
            <v>01.01.01.179</v>
          </cell>
        </row>
        <row r="67">
          <cell r="B67" t="str">
            <v>REM0001960</v>
          </cell>
          <cell r="C67" t="str">
            <v>01.01.01.180</v>
          </cell>
        </row>
        <row r="68">
          <cell r="B68" t="str">
            <v>REM0001959</v>
          </cell>
          <cell r="C68" t="str">
            <v>01.01.01.181</v>
          </cell>
        </row>
        <row r="69">
          <cell r="B69" t="str">
            <v>REM0001956</v>
          </cell>
          <cell r="C69" t="str">
            <v>01.01.01.182</v>
          </cell>
        </row>
        <row r="70">
          <cell r="B70" t="str">
            <v>REM0002543</v>
          </cell>
          <cell r="C70" t="str">
            <v>01.01.01.189</v>
          </cell>
        </row>
        <row r="71">
          <cell r="B71" t="str">
            <v>REM0002544</v>
          </cell>
          <cell r="C71" t="str">
            <v>01.01.01.190</v>
          </cell>
        </row>
        <row r="72">
          <cell r="B72" t="str">
            <v>REM0001985</v>
          </cell>
          <cell r="C72" t="str">
            <v>01.01.01.191</v>
          </cell>
        </row>
        <row r="73">
          <cell r="B73" t="str">
            <v>REM0001984</v>
          </cell>
          <cell r="C73" t="str">
            <v>01.01.01.192</v>
          </cell>
        </row>
        <row r="74">
          <cell r="B74" t="str">
            <v>REM0002545</v>
          </cell>
          <cell r="C74" t="str">
            <v>01.01.01.196</v>
          </cell>
        </row>
        <row r="75">
          <cell r="B75" t="str">
            <v>REM0002546</v>
          </cell>
          <cell r="C75" t="str">
            <v>01.01.01.197</v>
          </cell>
        </row>
        <row r="76">
          <cell r="B76" t="str">
            <v>REM0002547</v>
          </cell>
          <cell r="C76" t="str">
            <v>01.01.01.198</v>
          </cell>
        </row>
        <row r="77">
          <cell r="B77" t="str">
            <v>REM0002548</v>
          </cell>
          <cell r="C77" t="str">
            <v>01.01.01.199</v>
          </cell>
        </row>
        <row r="78">
          <cell r="B78" t="str">
            <v>REM0002549</v>
          </cell>
          <cell r="C78" t="str">
            <v>01.01.01.202</v>
          </cell>
        </row>
        <row r="79">
          <cell r="B79" t="str">
            <v>REM0002550</v>
          </cell>
          <cell r="C79" t="str">
            <v>01.01.01.203</v>
          </cell>
        </row>
        <row r="80">
          <cell r="B80" t="str">
            <v>REM0001940</v>
          </cell>
          <cell r="C80" t="str">
            <v>01.01.01.212</v>
          </cell>
        </row>
        <row r="81">
          <cell r="B81" t="str">
            <v>REM0001939</v>
          </cell>
          <cell r="C81" t="str">
            <v>01.01.01.213</v>
          </cell>
        </row>
        <row r="82">
          <cell r="B82" t="str">
            <v>REM0002551</v>
          </cell>
          <cell r="C82" t="str">
            <v>01.01.01.216</v>
          </cell>
        </row>
        <row r="83">
          <cell r="B83" t="str">
            <v>REM0002552</v>
          </cell>
          <cell r="C83" t="str">
            <v>01.01.01.217</v>
          </cell>
        </row>
        <row r="84">
          <cell r="B84" t="str">
            <v>REM0002553</v>
          </cell>
          <cell r="C84" t="str">
            <v>01.01.01.218</v>
          </cell>
        </row>
        <row r="85">
          <cell r="B85" t="str">
            <v>REM0002554</v>
          </cell>
          <cell r="C85" t="str">
            <v>01.01.01.219</v>
          </cell>
        </row>
        <row r="86">
          <cell r="B86" t="str">
            <v>RSM0000067</v>
          </cell>
          <cell r="C86" t="str">
            <v>01.01.01.220</v>
          </cell>
        </row>
        <row r="87">
          <cell r="C87" t="str">
            <v>01.01.01.223</v>
          </cell>
        </row>
        <row r="88">
          <cell r="B88" t="str">
            <v>REM0002555</v>
          </cell>
          <cell r="C88" t="str">
            <v>01.01.01.224</v>
          </cell>
        </row>
        <row r="89">
          <cell r="B89" t="str">
            <v>RSM0000065</v>
          </cell>
          <cell r="C89" t="str">
            <v>01.01.01.225</v>
          </cell>
        </row>
        <row r="90">
          <cell r="B90" t="str">
            <v>REM0002556</v>
          </cell>
          <cell r="C90" t="str">
            <v>01.01.01.230</v>
          </cell>
        </row>
        <row r="91">
          <cell r="B91" t="str">
            <v>REM0002557</v>
          </cell>
          <cell r="C91" t="str">
            <v>01.01.01.231</v>
          </cell>
        </row>
        <row r="92">
          <cell r="B92" t="str">
            <v>REM0001953</v>
          </cell>
          <cell r="C92" t="str">
            <v>01.01.01.233</v>
          </cell>
        </row>
        <row r="93">
          <cell r="B93" t="str">
            <v>REM0001952</v>
          </cell>
          <cell r="C93" t="str">
            <v>01.01.01.234</v>
          </cell>
        </row>
        <row r="94">
          <cell r="B94" t="str">
            <v>REM0002558</v>
          </cell>
          <cell r="C94" t="str">
            <v>01.01.01.235</v>
          </cell>
        </row>
        <row r="95">
          <cell r="B95" t="str">
            <v>REM0002061</v>
          </cell>
          <cell r="C95" t="str">
            <v>01.01.01.237</v>
          </cell>
        </row>
        <row r="96">
          <cell r="B96" t="str">
            <v>REM0002062</v>
          </cell>
          <cell r="C96" t="str">
            <v>01.01.01.238</v>
          </cell>
        </row>
        <row r="97">
          <cell r="B97" t="str">
            <v>REM0002035</v>
          </cell>
          <cell r="C97" t="str">
            <v>01.01.01.239</v>
          </cell>
        </row>
        <row r="98">
          <cell r="B98" t="str">
            <v>REM0002036</v>
          </cell>
          <cell r="C98" t="str">
            <v>01.01.01.240</v>
          </cell>
        </row>
        <row r="99">
          <cell r="B99" t="str">
            <v>REM0002559</v>
          </cell>
          <cell r="C99" t="str">
            <v>01.01.01.241</v>
          </cell>
        </row>
        <row r="100">
          <cell r="B100" t="str">
            <v>REM0002560</v>
          </cell>
          <cell r="C100" t="str">
            <v>01.01.01.242</v>
          </cell>
        </row>
        <row r="101">
          <cell r="B101" t="str">
            <v>REM0002561</v>
          </cell>
          <cell r="C101" t="str">
            <v>01.01.01.243</v>
          </cell>
        </row>
        <row r="102">
          <cell r="B102" t="str">
            <v>REM0002562</v>
          </cell>
          <cell r="C102" t="str">
            <v>01.01.01.244</v>
          </cell>
        </row>
        <row r="103">
          <cell r="B103" t="str">
            <v>REM0001506</v>
          </cell>
          <cell r="C103" t="str">
            <v>01.01.01.245</v>
          </cell>
        </row>
        <row r="104">
          <cell r="B104" t="str">
            <v>REM0001507</v>
          </cell>
          <cell r="C104" t="str">
            <v>01.01.01.246</v>
          </cell>
        </row>
        <row r="105">
          <cell r="B105" t="str">
            <v>REM0002563</v>
          </cell>
          <cell r="C105" t="str">
            <v>01.01.01.247</v>
          </cell>
        </row>
        <row r="106">
          <cell r="B106" t="str">
            <v>REM0002564</v>
          </cell>
          <cell r="C106" t="str">
            <v>01.01.01.248</v>
          </cell>
        </row>
        <row r="107">
          <cell r="B107" t="str">
            <v>REM0001946</v>
          </cell>
          <cell r="C107" t="str">
            <v>01.01.01.249</v>
          </cell>
        </row>
        <row r="108">
          <cell r="B108" t="str">
            <v>REM0001944</v>
          </cell>
          <cell r="C108" t="str">
            <v>01.01.01.250</v>
          </cell>
        </row>
        <row r="109">
          <cell r="B109" t="str">
            <v>REM0002037</v>
          </cell>
          <cell r="C109" t="str">
            <v>01.01.01.251</v>
          </cell>
        </row>
        <row r="110">
          <cell r="B110" t="str">
            <v>REM0002038</v>
          </cell>
          <cell r="C110" t="str">
            <v>01.01.01.252</v>
          </cell>
        </row>
        <row r="111">
          <cell r="B111" t="str">
            <v>REM0002039</v>
          </cell>
          <cell r="C111" t="str">
            <v>01.01.01.253</v>
          </cell>
        </row>
        <row r="112">
          <cell r="B112" t="str">
            <v>REM0002040</v>
          </cell>
          <cell r="C112" t="str">
            <v>01.01.01.254</v>
          </cell>
        </row>
        <row r="113">
          <cell r="B113" t="str">
            <v>REM0002041</v>
          </cell>
          <cell r="C113" t="str">
            <v>01.01.01.255</v>
          </cell>
        </row>
        <row r="114">
          <cell r="B114" t="str">
            <v>REM0002042</v>
          </cell>
          <cell r="C114" t="str">
            <v>01.01.01.256</v>
          </cell>
        </row>
        <row r="115">
          <cell r="B115" t="str">
            <v>RSM0000064</v>
          </cell>
          <cell r="C115" t="str">
            <v>01.01.01.257</v>
          </cell>
        </row>
        <row r="116">
          <cell r="B116" t="str">
            <v>RSM0000063</v>
          </cell>
          <cell r="C116" t="str">
            <v>01.01.01.258</v>
          </cell>
        </row>
        <row r="117">
          <cell r="C117" t="str">
            <v>01.01.01.259</v>
          </cell>
        </row>
        <row r="118">
          <cell r="C118" t="str">
            <v>01.01.01.260</v>
          </cell>
        </row>
        <row r="119">
          <cell r="B119" t="str">
            <v>REM0002567</v>
          </cell>
          <cell r="C119" t="str">
            <v>01.01.01.261</v>
          </cell>
        </row>
        <row r="120">
          <cell r="B120" t="str">
            <v>REM0001969</v>
          </cell>
          <cell r="C120" t="str">
            <v>01.01.01.263</v>
          </cell>
        </row>
        <row r="121">
          <cell r="B121" t="str">
            <v>REM0001968</v>
          </cell>
          <cell r="C121" t="str">
            <v>01.01.01.264</v>
          </cell>
        </row>
        <row r="122">
          <cell r="B122" t="str">
            <v>REM0002568</v>
          </cell>
          <cell r="C122" t="str">
            <v>01.01.01.265</v>
          </cell>
        </row>
        <row r="123">
          <cell r="B123" t="str">
            <v>REM0002043</v>
          </cell>
          <cell r="C123" t="str">
            <v>01.01.01.267</v>
          </cell>
        </row>
        <row r="124">
          <cell r="B124" t="str">
            <v>REM0002044</v>
          </cell>
          <cell r="C124" t="str">
            <v>01.01.01.268</v>
          </cell>
        </row>
        <row r="125">
          <cell r="B125" t="str">
            <v>REM0001943</v>
          </cell>
          <cell r="C125" t="str">
            <v>01.01.01.269</v>
          </cell>
        </row>
        <row r="126">
          <cell r="B126" t="str">
            <v>REM0001941</v>
          </cell>
          <cell r="C126" t="str">
            <v>01.01.01.270</v>
          </cell>
        </row>
        <row r="127">
          <cell r="B127" t="str">
            <v>REM0002045</v>
          </cell>
          <cell r="C127" t="str">
            <v>01.01.01.271</v>
          </cell>
        </row>
        <row r="128">
          <cell r="B128" t="str">
            <v>REM0002046</v>
          </cell>
          <cell r="C128" t="str">
            <v>01.01.01.271-A</v>
          </cell>
        </row>
        <row r="129">
          <cell r="B129" t="str">
            <v>REM0002047</v>
          </cell>
          <cell r="C129" t="str">
            <v>01.01.01.274</v>
          </cell>
        </row>
        <row r="130">
          <cell r="B130" t="str">
            <v>RSM0000062</v>
          </cell>
          <cell r="C130" t="str">
            <v>01.01.01.275</v>
          </cell>
        </row>
        <row r="131">
          <cell r="B131" t="str">
            <v>REM0002048</v>
          </cell>
          <cell r="C131" t="str">
            <v>01.01.01.276</v>
          </cell>
        </row>
        <row r="132">
          <cell r="B132" t="str">
            <v>REM0002049</v>
          </cell>
          <cell r="C132" t="str">
            <v>01.01.01.277</v>
          </cell>
        </row>
        <row r="133">
          <cell r="B133" t="str">
            <v>REM0002050</v>
          </cell>
          <cell r="C133" t="str">
            <v>01.01.01.277-A</v>
          </cell>
        </row>
        <row r="134">
          <cell r="B134" t="str">
            <v>REM0002051</v>
          </cell>
          <cell r="C134" t="str">
            <v>01.01.01.277-B</v>
          </cell>
        </row>
        <row r="135">
          <cell r="B135" t="str">
            <v>REM0002569</v>
          </cell>
          <cell r="C135" t="str">
            <v>01.01.01.279</v>
          </cell>
        </row>
        <row r="136">
          <cell r="B136" t="str">
            <v>REM0002570</v>
          </cell>
          <cell r="C136" t="str">
            <v>01.01.01.280</v>
          </cell>
        </row>
        <row r="137">
          <cell r="B137" t="str">
            <v>REM0002052</v>
          </cell>
          <cell r="C137" t="str">
            <v>01.01.01.281</v>
          </cell>
        </row>
        <row r="138">
          <cell r="B138" t="str">
            <v>REM0002053</v>
          </cell>
          <cell r="C138" t="str">
            <v>01.01.01.281-A</v>
          </cell>
        </row>
        <row r="139">
          <cell r="B139" t="str">
            <v>REM0002054</v>
          </cell>
          <cell r="C139" t="str">
            <v>01.01.01.282</v>
          </cell>
        </row>
        <row r="140">
          <cell r="B140" t="str">
            <v>REM0002565</v>
          </cell>
          <cell r="C140" t="str">
            <v>01.01.01.283</v>
          </cell>
        </row>
        <row r="141">
          <cell r="B141" t="str">
            <v>REM0002566</v>
          </cell>
          <cell r="C141" t="str">
            <v>01.01.01.284</v>
          </cell>
        </row>
        <row r="142">
          <cell r="B142" t="str">
            <v>RSM0000188</v>
          </cell>
          <cell r="C142" t="str">
            <v>01.01.01.288</v>
          </cell>
        </row>
        <row r="143">
          <cell r="B143" t="str">
            <v>SLT0002078</v>
          </cell>
          <cell r="C143" t="str">
            <v>01.01.01.289</v>
          </cell>
        </row>
        <row r="144">
          <cell r="B144" t="str">
            <v>REM0002055</v>
          </cell>
          <cell r="C144" t="str">
            <v>01.01.01.290</v>
          </cell>
        </row>
        <row r="145">
          <cell r="B145" t="str">
            <v>REM0002056</v>
          </cell>
          <cell r="C145" t="str">
            <v>01.01.01.291</v>
          </cell>
        </row>
        <row r="146">
          <cell r="B146" t="str">
            <v>REM0002057</v>
          </cell>
          <cell r="C146" t="str">
            <v>01.01.01.292</v>
          </cell>
        </row>
        <row r="147">
          <cell r="B147" t="str">
            <v>REM0002058</v>
          </cell>
          <cell r="C147" t="str">
            <v>01.01.01.293</v>
          </cell>
        </row>
        <row r="148">
          <cell r="B148" t="str">
            <v>RSM0000087</v>
          </cell>
          <cell r="C148" t="str">
            <v>01.01.01.156</v>
          </cell>
        </row>
        <row r="149">
          <cell r="B149" t="str">
            <v>SLT0002079</v>
          </cell>
          <cell r="C149" t="str">
            <v>01.01.01.297</v>
          </cell>
        </row>
        <row r="150">
          <cell r="B150" t="str">
            <v>REM0002090</v>
          </cell>
          <cell r="C150" t="str">
            <v>01.01.01.298</v>
          </cell>
        </row>
        <row r="151">
          <cell r="B151" t="str">
            <v>REM0002091</v>
          </cell>
          <cell r="C151" t="str">
            <v>01.01.01.299</v>
          </cell>
        </row>
        <row r="152">
          <cell r="B152" t="str">
            <v>REM0001982</v>
          </cell>
          <cell r="C152" t="str">
            <v>01.01.01.300</v>
          </cell>
        </row>
        <row r="153">
          <cell r="B153" t="str">
            <v>REM0001981</v>
          </cell>
          <cell r="C153" t="str">
            <v>01.01.01.301</v>
          </cell>
        </row>
        <row r="154">
          <cell r="B154" t="str">
            <v>REM0002059</v>
          </cell>
          <cell r="C154" t="str">
            <v>01.01.01.302</v>
          </cell>
        </row>
        <row r="155">
          <cell r="B155" t="str">
            <v>REM0002060</v>
          </cell>
          <cell r="C155" t="str">
            <v>01.01.01.303</v>
          </cell>
        </row>
        <row r="156">
          <cell r="B156" t="str">
            <v>REM0001513</v>
          </cell>
          <cell r="C156" t="str">
            <v>01.01.01.304</v>
          </cell>
        </row>
        <row r="157">
          <cell r="B157" t="str">
            <v>REM0001516</v>
          </cell>
          <cell r="C157" t="str">
            <v>01.01.01.305</v>
          </cell>
        </row>
        <row r="158">
          <cell r="B158" t="str">
            <v>RSM0000201</v>
          </cell>
          <cell r="C158" t="str">
            <v>01.01.01.306</v>
          </cell>
        </row>
        <row r="159">
          <cell r="B159" t="str">
            <v>RSM0000205</v>
          </cell>
          <cell r="C159" t="str">
            <v>01.01.01.307</v>
          </cell>
        </row>
        <row r="160">
          <cell r="B160" t="str">
            <v>RSM0000153</v>
          </cell>
          <cell r="C160" t="str">
            <v>01.01.01.308</v>
          </cell>
        </row>
        <row r="161">
          <cell r="B161" t="str">
            <v>RSM0000166</v>
          </cell>
          <cell r="C161" t="str">
            <v>01.01.01.309</v>
          </cell>
        </row>
        <row r="162">
          <cell r="B162" t="str">
            <v>REM0001208</v>
          </cell>
          <cell r="C162" t="str">
            <v>01.01.01.310</v>
          </cell>
        </row>
        <row r="163">
          <cell r="B163" t="str">
            <v>REM0001210</v>
          </cell>
          <cell r="C163" t="str">
            <v>01.01.01.311</v>
          </cell>
        </row>
        <row r="164">
          <cell r="B164" t="str">
            <v>REM0001488</v>
          </cell>
          <cell r="C164" t="str">
            <v>01.01.01.312</v>
          </cell>
        </row>
        <row r="165">
          <cell r="B165" t="str">
            <v>REM0001490</v>
          </cell>
          <cell r="C165" t="str">
            <v>01.01.01.313</v>
          </cell>
        </row>
        <row r="166">
          <cell r="B166" t="str">
            <v>REM0001491</v>
          </cell>
          <cell r="C166" t="str">
            <v>01.01.01.314</v>
          </cell>
        </row>
        <row r="167">
          <cell r="B167" t="str">
            <v>REM0001492</v>
          </cell>
          <cell r="C167" t="str">
            <v>01.01.01.315</v>
          </cell>
        </row>
        <row r="168">
          <cell r="B168" t="str">
            <v>RSM0000180</v>
          </cell>
          <cell r="C168" t="str">
            <v>01.01.01.316</v>
          </cell>
        </row>
        <row r="169">
          <cell r="B169" t="str">
            <v>RSM0000251</v>
          </cell>
          <cell r="C169" t="str">
            <v>01.01.01.317</v>
          </cell>
        </row>
        <row r="170">
          <cell r="C170" t="str">
            <v>01.01.01.318</v>
          </cell>
        </row>
        <row r="171">
          <cell r="B171" t="str">
            <v>RSM0000157</v>
          </cell>
          <cell r="C171" t="str">
            <v>01.01.01.338</v>
          </cell>
        </row>
        <row r="172">
          <cell r="B172" t="str">
            <v>REM0001220</v>
          </cell>
          <cell r="C172" t="str">
            <v>01.01.01.319</v>
          </cell>
        </row>
        <row r="173">
          <cell r="B173" t="str">
            <v>REM0001221</v>
          </cell>
          <cell r="C173" t="str">
            <v>01.01.01.320</v>
          </cell>
        </row>
        <row r="174">
          <cell r="B174" t="str">
            <v>RSM0000179</v>
          </cell>
          <cell r="C174" t="str">
            <v>01.01.01.321</v>
          </cell>
        </row>
        <row r="175">
          <cell r="B175" t="str">
            <v>REM0001493</v>
          </cell>
          <cell r="C175" t="str">
            <v>01.01.01.322</v>
          </cell>
        </row>
        <row r="176">
          <cell r="B176" t="str">
            <v>REM0001495</v>
          </cell>
          <cell r="C176" t="str">
            <v>01.01.01.323</v>
          </cell>
        </row>
        <row r="177">
          <cell r="B177" t="str">
            <v>RSM0000154</v>
          </cell>
          <cell r="C177" t="str">
            <v>01.01.01.324</v>
          </cell>
        </row>
        <row r="178">
          <cell r="B178" t="str">
            <v>RSM0000155</v>
          </cell>
          <cell r="C178" t="str">
            <v>01.01.01.325</v>
          </cell>
        </row>
        <row r="179">
          <cell r="B179" t="str">
            <v>RSM0000014</v>
          </cell>
          <cell r="C179" t="str">
            <v>01.01.01.326</v>
          </cell>
        </row>
        <row r="180">
          <cell r="B180" t="str">
            <v>REM0001218</v>
          </cell>
          <cell r="C180" t="str">
            <v>01.01.01.327</v>
          </cell>
        </row>
        <row r="181">
          <cell r="B181" t="str">
            <v>REM0001216</v>
          </cell>
          <cell r="C181" t="str">
            <v>01.01.01.328</v>
          </cell>
        </row>
        <row r="182">
          <cell r="B182" t="str">
            <v>REM0002340</v>
          </cell>
          <cell r="C182" t="str">
            <v>与REM0001229起重了</v>
          </cell>
        </row>
        <row r="183">
          <cell r="B183" t="str">
            <v>REM0002341</v>
          </cell>
          <cell r="C183" t="str">
            <v>与REM0001228起重了</v>
          </cell>
        </row>
        <row r="184">
          <cell r="B184" t="str">
            <v>REM0001229</v>
          </cell>
          <cell r="C184" t="str">
            <v>01.01.01.329</v>
          </cell>
        </row>
        <row r="185">
          <cell r="B185" t="str">
            <v>REM0001228</v>
          </cell>
          <cell r="C185" t="str">
            <v>01.01.01.330</v>
          </cell>
        </row>
        <row r="186">
          <cell r="B186" t="str">
            <v>REM0002795</v>
          </cell>
          <cell r="C186" t="str">
            <v>01.01.01.331</v>
          </cell>
        </row>
        <row r="187">
          <cell r="B187" t="str">
            <v>REM0002796</v>
          </cell>
          <cell r="C187" t="str">
            <v>01.01.01.332</v>
          </cell>
        </row>
        <row r="188">
          <cell r="B188" t="str">
            <v>REM0001209</v>
          </cell>
          <cell r="C188" t="str">
            <v>01.01.01.333</v>
          </cell>
        </row>
        <row r="189">
          <cell r="B189" t="str">
            <v>REM0001211</v>
          </cell>
          <cell r="C189" t="str">
            <v>01.01.01.334</v>
          </cell>
        </row>
        <row r="190">
          <cell r="B190" t="str">
            <v>RSM0000161</v>
          </cell>
          <cell r="C190" t="str">
            <v>01.01.01.335</v>
          </cell>
        </row>
        <row r="191">
          <cell r="B191" t="str">
            <v>REM0002452</v>
          </cell>
          <cell r="C191" t="str">
            <v>01.01.01.336</v>
          </cell>
        </row>
        <row r="192">
          <cell r="B192" t="str">
            <v>RSM0000158</v>
          </cell>
          <cell r="C192" t="str">
            <v>01.01.01.339</v>
          </cell>
        </row>
        <row r="193">
          <cell r="B193" t="str">
            <v>RSM0000163</v>
          </cell>
          <cell r="C193" t="str">
            <v>01.01.01.342</v>
          </cell>
        </row>
        <row r="194">
          <cell r="B194" t="str">
            <v>REM0001478</v>
          </cell>
          <cell r="C194" t="str">
            <v>01.01.01.343</v>
          </cell>
        </row>
        <row r="195">
          <cell r="B195" t="str">
            <v>REM0001479</v>
          </cell>
          <cell r="C195" t="str">
            <v>01.01.01.344</v>
          </cell>
        </row>
        <row r="196">
          <cell r="B196" t="str">
            <v>RSM0000192</v>
          </cell>
          <cell r="C196" t="str">
            <v>01.01.01.345</v>
          </cell>
        </row>
        <row r="197">
          <cell r="B197" t="str">
            <v>RSM0000193</v>
          </cell>
          <cell r="C197" t="str">
            <v>01.01.01.346</v>
          </cell>
        </row>
        <row r="198">
          <cell r="B198" t="str">
            <v>RSM0000183</v>
          </cell>
          <cell r="C198" t="str">
            <v>01.01.01.347</v>
          </cell>
        </row>
        <row r="199">
          <cell r="B199" t="str">
            <v>REM0001489</v>
          </cell>
          <cell r="C199" t="str">
            <v>01.01.01.348</v>
          </cell>
        </row>
        <row r="200">
          <cell r="B200" t="str">
            <v>REM0001187</v>
          </cell>
          <cell r="C200" t="str">
            <v>01.01.01.349</v>
          </cell>
        </row>
        <row r="201">
          <cell r="B201" t="str">
            <v>REM0001188</v>
          </cell>
          <cell r="C201" t="str">
            <v>01.01.01.350</v>
          </cell>
        </row>
        <row r="202">
          <cell r="B202" t="str">
            <v>RSM0000249</v>
          </cell>
          <cell r="C202" t="str">
            <v>01.01.01.351</v>
          </cell>
        </row>
        <row r="203">
          <cell r="B203" t="str">
            <v>RSM0000178</v>
          </cell>
          <cell r="C203" t="str">
            <v>01.01.01.352</v>
          </cell>
        </row>
        <row r="204">
          <cell r="B204" t="str">
            <v>RSM0000250</v>
          </cell>
          <cell r="C204" t="str">
            <v>01.01.01.353</v>
          </cell>
        </row>
        <row r="205">
          <cell r="B205" t="str">
            <v>REM0002575</v>
          </cell>
          <cell r="C205" t="str">
            <v>01.01.01.360</v>
          </cell>
        </row>
        <row r="206">
          <cell r="B206" t="str">
            <v>REM0002576</v>
          </cell>
          <cell r="C206" t="str">
            <v>01.01.01.361</v>
          </cell>
        </row>
        <row r="207">
          <cell r="B207" t="str">
            <v>RSM0000199</v>
          </cell>
          <cell r="C207" t="str">
            <v>01.01.01.365</v>
          </cell>
        </row>
        <row r="208">
          <cell r="B208" t="str">
            <v>REM0001526</v>
          </cell>
          <cell r="C208" t="str">
            <v>01.01.01.366</v>
          </cell>
        </row>
        <row r="209">
          <cell r="B209" t="str">
            <v>REM0001527</v>
          </cell>
          <cell r="C209" t="str">
            <v>01.01.01.367</v>
          </cell>
        </row>
        <row r="210">
          <cell r="B210" t="str">
            <v>REM0001497</v>
          </cell>
          <cell r="C210" t="str">
            <v>01.01.01.368</v>
          </cell>
        </row>
        <row r="211">
          <cell r="B211" t="str">
            <v>REM0001499</v>
          </cell>
          <cell r="C211" t="str">
            <v>01.01.01.369</v>
          </cell>
        </row>
        <row r="212">
          <cell r="B212" t="str">
            <v>REM0001487</v>
          </cell>
          <cell r="C212" t="str">
            <v>01.01.01.370</v>
          </cell>
        </row>
        <row r="213">
          <cell r="B213" t="str">
            <v>RSM0000200</v>
          </cell>
          <cell r="C213" t="str">
            <v>01.01.01.371</v>
          </cell>
        </row>
        <row r="214">
          <cell r="B214" t="str">
            <v>REM0001481</v>
          </cell>
          <cell r="C214" t="str">
            <v>01.01.01.374</v>
          </cell>
        </row>
        <row r="215">
          <cell r="B215" t="str">
            <v>REM0001484</v>
          </cell>
          <cell r="C215" t="str">
            <v>01.01.01.375</v>
          </cell>
        </row>
        <row r="216">
          <cell r="B216" t="str">
            <v>REM0002797</v>
          </cell>
          <cell r="C216" t="str">
            <v>01.01.01.376</v>
          </cell>
        </row>
        <row r="217">
          <cell r="B217" t="str">
            <v>REM0002808</v>
          </cell>
          <cell r="C217" t="str">
            <v>01.01.01.377</v>
          </cell>
        </row>
        <row r="218">
          <cell r="B218" t="str">
            <v>REM0002798</v>
          </cell>
          <cell r="C218" t="str">
            <v>01.01.01.378</v>
          </cell>
        </row>
        <row r="219">
          <cell r="B219" t="str">
            <v>REM0002809</v>
          </cell>
          <cell r="C219" t="str">
            <v>01.01.01.379</v>
          </cell>
        </row>
        <row r="220">
          <cell r="B220" t="str">
            <v>REM0002581</v>
          </cell>
          <cell r="C220" t="str">
            <v>01.01.01.380</v>
          </cell>
        </row>
        <row r="221">
          <cell r="B221" t="str">
            <v>REM0002096</v>
          </cell>
          <cell r="C221" t="str">
            <v>01.01.01.381</v>
          </cell>
        </row>
        <row r="222">
          <cell r="B222" t="str">
            <v>REM0002097</v>
          </cell>
          <cell r="C222" t="str">
            <v>01.01.01.382</v>
          </cell>
        </row>
        <row r="223">
          <cell r="B223" t="str">
            <v>REM0001518</v>
          </cell>
          <cell r="C223" t="str">
            <v>01.01.01.383</v>
          </cell>
        </row>
        <row r="224">
          <cell r="B224" t="str">
            <v>REM0001523</v>
          </cell>
          <cell r="C224" t="str">
            <v>01.01.01.384</v>
          </cell>
        </row>
        <row r="225">
          <cell r="B225" t="str">
            <v>REM0001473</v>
          </cell>
          <cell r="C225" t="str">
            <v>01.01.01.385</v>
          </cell>
        </row>
        <row r="226">
          <cell r="B226" t="str">
            <v>REM0001476</v>
          </cell>
          <cell r="C226" t="str">
            <v>01.01.01.386</v>
          </cell>
        </row>
        <row r="227">
          <cell r="B227" t="str">
            <v>REM0001232</v>
          </cell>
          <cell r="C227" t="str">
            <v>01.01.01.387</v>
          </cell>
        </row>
        <row r="228">
          <cell r="B228" t="str">
            <v>REM0001233</v>
          </cell>
          <cell r="C228" t="str">
            <v>01.01.01.388</v>
          </cell>
        </row>
        <row r="229">
          <cell r="B229" t="str">
            <v>REM0001472</v>
          </cell>
          <cell r="C229" t="str">
            <v>01.01.01.391</v>
          </cell>
        </row>
        <row r="230">
          <cell r="B230" t="str">
            <v>REM0001475</v>
          </cell>
          <cell r="C230" t="str">
            <v>01.01.01.392</v>
          </cell>
        </row>
        <row r="231">
          <cell r="B231" t="str">
            <v>REM0001194</v>
          </cell>
          <cell r="C231" t="str">
            <v>01.01.01.393</v>
          </cell>
        </row>
        <row r="232">
          <cell r="B232" t="str">
            <v>REM0001474</v>
          </cell>
          <cell r="C232" t="str">
            <v>01.01.01.394</v>
          </cell>
        </row>
        <row r="233">
          <cell r="B233" t="str">
            <v>REM0001477</v>
          </cell>
          <cell r="C233" t="str">
            <v>01.01.01.395</v>
          </cell>
        </row>
        <row r="234">
          <cell r="B234" t="str">
            <v>REM0002818</v>
          </cell>
          <cell r="C234" t="str">
            <v>01.01.01.396</v>
          </cell>
        </row>
        <row r="235">
          <cell r="B235" t="str">
            <v>REM0002819</v>
          </cell>
          <cell r="C235" t="str">
            <v>01.01.01.397</v>
          </cell>
        </row>
        <row r="236">
          <cell r="B236" t="str">
            <v>RIM0000094</v>
          </cell>
          <cell r="C236" t="str">
            <v>01.01.02.003</v>
          </cell>
        </row>
        <row r="237">
          <cell r="B237" t="str">
            <v>RIM0000050</v>
          </cell>
          <cell r="C237" t="str">
            <v>01.01.02.004</v>
          </cell>
        </row>
        <row r="238">
          <cell r="B238" t="str">
            <v>RIM0000105</v>
          </cell>
          <cell r="C238" t="str">
            <v>01.01.02.005</v>
          </cell>
        </row>
        <row r="239">
          <cell r="B239" t="str">
            <v>RIM0000049</v>
          </cell>
          <cell r="C239" t="str">
            <v>01.01.02.006</v>
          </cell>
        </row>
        <row r="240">
          <cell r="B240" t="str">
            <v>RIM0000106</v>
          </cell>
          <cell r="C240" t="str">
            <v>01.01.02.026</v>
          </cell>
        </row>
        <row r="241">
          <cell r="B241" t="str">
            <v>RIM0000095</v>
          </cell>
          <cell r="C241" t="str">
            <v>01.01.02.030</v>
          </cell>
        </row>
        <row r="242">
          <cell r="B242" t="str">
            <v>RIM0000048</v>
          </cell>
          <cell r="C242" t="str">
            <v>01.01.02.036</v>
          </cell>
        </row>
        <row r="243">
          <cell r="B243" t="str">
            <v>RIM0000047</v>
          </cell>
          <cell r="C243" t="str">
            <v>01.01.02.037</v>
          </cell>
        </row>
        <row r="244">
          <cell r="B244" t="str">
            <v>RIM0000046</v>
          </cell>
          <cell r="C244" t="str">
            <v>01.01.02.039</v>
          </cell>
        </row>
        <row r="245">
          <cell r="B245" t="str">
            <v>RIM0000045</v>
          </cell>
          <cell r="C245" t="str">
            <v>01.01.02.040</v>
          </cell>
        </row>
        <row r="246">
          <cell r="B246" t="str">
            <v>RIM0000044</v>
          </cell>
          <cell r="C246" t="str">
            <v>01.01.02.044</v>
          </cell>
        </row>
        <row r="247">
          <cell r="B247" t="str">
            <v>RIM0000043</v>
          </cell>
          <cell r="C247" t="str">
            <v>01.01.02.045</v>
          </cell>
        </row>
        <row r="248">
          <cell r="B248" t="str">
            <v>RIM0000042</v>
          </cell>
          <cell r="C248" t="str">
            <v>01.01.02.048</v>
          </cell>
        </row>
        <row r="249">
          <cell r="B249" t="str">
            <v>RIM0000041</v>
          </cell>
          <cell r="C249" t="str">
            <v>01.01.02.050</v>
          </cell>
        </row>
        <row r="250">
          <cell r="B250" t="str">
            <v>RIM0000040</v>
          </cell>
          <cell r="C250" t="str">
            <v>01.01.02.051</v>
          </cell>
        </row>
        <row r="251">
          <cell r="B251" t="str">
            <v>RIM0000109</v>
          </cell>
          <cell r="C251" t="str">
            <v>01.01.02.055</v>
          </cell>
        </row>
        <row r="252">
          <cell r="B252" t="str">
            <v>RIM0000039</v>
          </cell>
          <cell r="C252" t="str">
            <v>01.01.02.056</v>
          </cell>
        </row>
        <row r="253">
          <cell r="B253" t="str">
            <v>RIM0000110</v>
          </cell>
          <cell r="C253" t="str">
            <v>01.01.02.057</v>
          </cell>
        </row>
        <row r="254">
          <cell r="B254" t="str">
            <v>RIM0000038</v>
          </cell>
          <cell r="C254" t="str">
            <v>01.01.02.058</v>
          </cell>
        </row>
        <row r="255">
          <cell r="B255" t="str">
            <v>RIM0000037</v>
          </cell>
          <cell r="C255" t="str">
            <v>01.01.02.059</v>
          </cell>
        </row>
        <row r="256">
          <cell r="B256" t="str">
            <v>RIM0000036</v>
          </cell>
          <cell r="C256" t="str">
            <v>01.01.02.060</v>
          </cell>
        </row>
        <row r="257">
          <cell r="B257" t="str">
            <v>RIM0000035</v>
          </cell>
          <cell r="C257" t="str">
            <v>01.01.02.061</v>
          </cell>
        </row>
        <row r="258">
          <cell r="B258" t="str">
            <v>RIM0000099</v>
          </cell>
          <cell r="C258" t="str">
            <v>01.01.02.063</v>
          </cell>
        </row>
        <row r="259">
          <cell r="B259" t="str">
            <v>RIM0000100</v>
          </cell>
          <cell r="C259" t="str">
            <v>01.01.02.064</v>
          </cell>
        </row>
        <row r="260">
          <cell r="B260" t="str">
            <v>RIM0000034</v>
          </cell>
          <cell r="C260" t="str">
            <v>01.01.02.065</v>
          </cell>
        </row>
        <row r="261">
          <cell r="B261" t="str">
            <v>RIM0000033</v>
          </cell>
          <cell r="C261" t="str">
            <v>01.01.02.065-A</v>
          </cell>
        </row>
        <row r="262">
          <cell r="B262" t="str">
            <v>RIM0000032</v>
          </cell>
          <cell r="C262" t="str">
            <v>01.01.02.067</v>
          </cell>
        </row>
        <row r="263">
          <cell r="B263" t="str">
            <v>RIM0000031</v>
          </cell>
          <cell r="C263" t="str">
            <v>01.01.02.068</v>
          </cell>
        </row>
        <row r="264">
          <cell r="B264" t="str">
            <v>RIM0000113</v>
          </cell>
          <cell r="C264" t="str">
            <v>01.01.02.070</v>
          </cell>
        </row>
        <row r="265">
          <cell r="B265" t="str">
            <v>RIM0000119</v>
          </cell>
          <cell r="C265" t="str">
            <v>01.01.02.071</v>
          </cell>
        </row>
        <row r="266">
          <cell r="B266" t="str">
            <v>RIM0000080</v>
          </cell>
          <cell r="C266" t="str">
            <v>01.01.02.072</v>
          </cell>
        </row>
        <row r="267">
          <cell r="B267" t="str">
            <v>RCA0000001</v>
          </cell>
          <cell r="C267" t="str">
            <v>01.01.03.001</v>
          </cell>
        </row>
        <row r="268">
          <cell r="B268" t="str">
            <v>RCA0000002</v>
          </cell>
          <cell r="C268" t="str">
            <v>01.01.03.002</v>
          </cell>
        </row>
        <row r="269">
          <cell r="B269" t="str">
            <v>REM0002078</v>
          </cell>
          <cell r="C269" t="str">
            <v>01.01.03.008</v>
          </cell>
        </row>
        <row r="270">
          <cell r="B270" t="str">
            <v>REM0002582</v>
          </cell>
          <cell r="C270" t="str">
            <v>01.01.03.009</v>
          </cell>
        </row>
        <row r="271">
          <cell r="B271" t="str">
            <v>REM0002002</v>
          </cell>
          <cell r="C271" t="str">
            <v>01.01.03.010</v>
          </cell>
        </row>
        <row r="272">
          <cell r="B272" t="str">
            <v>REM0002092</v>
          </cell>
          <cell r="C272" t="str">
            <v>01.01.03.011</v>
          </cell>
        </row>
        <row r="273">
          <cell r="B273" t="str">
            <v>REM0002975</v>
          </cell>
          <cell r="C273" t="str">
            <v>01.01.03.012</v>
          </cell>
        </row>
        <row r="274">
          <cell r="B274" t="str">
            <v>REM0002583</v>
          </cell>
          <cell r="C274" t="str">
            <v>01.01.03.015</v>
          </cell>
        </row>
        <row r="275">
          <cell r="B275" t="str">
            <v>REM0001502</v>
          </cell>
          <cell r="C275" t="str">
            <v>01.01.03.019</v>
          </cell>
        </row>
        <row r="276">
          <cell r="B276" t="str">
            <v>REM0002073</v>
          </cell>
          <cell r="C276" t="str">
            <v>01.01.03.025</v>
          </cell>
        </row>
        <row r="277">
          <cell r="B277" t="str">
            <v>REM0001997</v>
          </cell>
          <cell r="C277" t="str">
            <v>01.01.03.026</v>
          </cell>
        </row>
        <row r="278">
          <cell r="B278" t="str">
            <v>REM0002584</v>
          </cell>
          <cell r="C278" t="str">
            <v>01.01.03.031</v>
          </cell>
        </row>
        <row r="279">
          <cell r="B279" t="str">
            <v>REM0001948</v>
          </cell>
          <cell r="C279" t="str">
            <v>01.01.03.032</v>
          </cell>
        </row>
        <row r="280">
          <cell r="B280" t="str">
            <v>REM0002585</v>
          </cell>
          <cell r="C280" t="str">
            <v>01.01.03.040</v>
          </cell>
        </row>
        <row r="281">
          <cell r="B281" t="str">
            <v>REM0002586</v>
          </cell>
          <cell r="C281" t="str">
            <v>01.01.03.042</v>
          </cell>
        </row>
        <row r="282">
          <cell r="B282" t="str">
            <v>REM0002587</v>
          </cell>
          <cell r="C282" t="str">
            <v>01.01.03.043</v>
          </cell>
        </row>
        <row r="283">
          <cell r="B283" t="str">
            <v>REM0002588</v>
          </cell>
          <cell r="C283" t="str">
            <v>01.01.03.044</v>
          </cell>
        </row>
        <row r="284">
          <cell r="B284" t="str">
            <v>REM0002589</v>
          </cell>
          <cell r="C284" t="str">
            <v>01.01.03.046</v>
          </cell>
        </row>
        <row r="285">
          <cell r="B285" t="str">
            <v>REM0002590</v>
          </cell>
          <cell r="C285" t="str">
            <v>01.01.03.047</v>
          </cell>
        </row>
        <row r="286">
          <cell r="B286" t="str">
            <v>REM0002591</v>
          </cell>
          <cell r="C286" t="str">
            <v>01.01.03.048</v>
          </cell>
        </row>
        <row r="287">
          <cell r="B287" t="str">
            <v>REM0002592</v>
          </cell>
          <cell r="C287" t="str">
            <v>01.01.03.055</v>
          </cell>
        </row>
        <row r="288">
          <cell r="B288" t="str">
            <v>RCA0000050</v>
          </cell>
          <cell r="C288" t="str">
            <v>01.01.03.068</v>
          </cell>
        </row>
        <row r="289">
          <cell r="B289" t="str">
            <v>RCA0000051</v>
          </cell>
          <cell r="C289" t="str">
            <v>01.01.03.069</v>
          </cell>
        </row>
        <row r="290">
          <cell r="B290" t="str">
            <v>RCA0000052</v>
          </cell>
          <cell r="C290" t="str">
            <v>01.01.03.070</v>
          </cell>
        </row>
        <row r="291">
          <cell r="B291" t="str">
            <v>RCA0000053</v>
          </cell>
          <cell r="C291" t="str">
            <v>01.01.03.071</v>
          </cell>
        </row>
        <row r="292">
          <cell r="B292" t="str">
            <v>REM0002593</v>
          </cell>
          <cell r="C292" t="str">
            <v>01.01.03.072</v>
          </cell>
        </row>
        <row r="293">
          <cell r="B293" t="str">
            <v>REM0002594</v>
          </cell>
          <cell r="C293" t="str">
            <v>01.01.03.073</v>
          </cell>
        </row>
        <row r="294">
          <cell r="B294" t="str">
            <v>REM0001945</v>
          </cell>
          <cell r="C294" t="str">
            <v>01.01.03.074</v>
          </cell>
        </row>
        <row r="295">
          <cell r="B295" t="str">
            <v>REM0001947</v>
          </cell>
          <cell r="C295" t="str">
            <v>01.01.03.076</v>
          </cell>
        </row>
        <row r="296">
          <cell r="B296" t="str">
            <v>REM0002595</v>
          </cell>
          <cell r="C296" t="str">
            <v>01.01.03.078</v>
          </cell>
        </row>
        <row r="297">
          <cell r="B297" t="str">
            <v>SLT0002080</v>
          </cell>
          <cell r="C297" t="str">
            <v>01.01.03.079</v>
          </cell>
        </row>
        <row r="298">
          <cell r="B298" t="str">
            <v>REM0002596</v>
          </cell>
          <cell r="C298" t="str">
            <v>01.01.03.082</v>
          </cell>
        </row>
        <row r="299">
          <cell r="B299" t="str">
            <v>REM0001937</v>
          </cell>
          <cell r="C299" t="str">
            <v>01.01.03.083</v>
          </cell>
        </row>
        <row r="300">
          <cell r="B300" t="str">
            <v>REM0002019</v>
          </cell>
          <cell r="C300" t="str">
            <v>01.01.03.084</v>
          </cell>
        </row>
        <row r="301">
          <cell r="C301" t="str">
            <v>01.01.03.086</v>
          </cell>
        </row>
        <row r="302">
          <cell r="C302" t="str">
            <v>01.01.03.110</v>
          </cell>
        </row>
        <row r="303">
          <cell r="B303" t="str">
            <v>REM0002018</v>
          </cell>
          <cell r="C303" t="str">
            <v>01.01.03.085</v>
          </cell>
        </row>
        <row r="304">
          <cell r="B304" t="str">
            <v>REM0001935</v>
          </cell>
          <cell r="C304" t="str">
            <v>01.01.03.088</v>
          </cell>
        </row>
        <row r="305">
          <cell r="B305" t="str">
            <v>REM0002597</v>
          </cell>
          <cell r="C305" t="str">
            <v>01.01.03.089</v>
          </cell>
        </row>
        <row r="306">
          <cell r="B306" t="str">
            <v>REM0002598</v>
          </cell>
          <cell r="C306" t="str">
            <v>01.01.03.098</v>
          </cell>
        </row>
        <row r="307">
          <cell r="B307" t="str">
            <v>REM0002599</v>
          </cell>
          <cell r="C307" t="str">
            <v>01.01.03.099</v>
          </cell>
        </row>
        <row r="308">
          <cell r="B308" t="str">
            <v>REM0002600</v>
          </cell>
          <cell r="C308" t="str">
            <v>01.01.03.107</v>
          </cell>
        </row>
        <row r="309">
          <cell r="B309" t="str">
            <v>REM0002601</v>
          </cell>
          <cell r="C309" t="str">
            <v>01.01.03.108</v>
          </cell>
        </row>
        <row r="310">
          <cell r="B310" t="str">
            <v>REM0002074</v>
          </cell>
          <cell r="C310" t="str">
            <v>01.01.03.113</v>
          </cell>
        </row>
        <row r="311">
          <cell r="B311" t="str">
            <v>REM0002075</v>
          </cell>
          <cell r="C311" t="str">
            <v>01.01.03.114</v>
          </cell>
        </row>
        <row r="312">
          <cell r="B312" t="str">
            <v>REM0002602</v>
          </cell>
          <cell r="C312" t="str">
            <v>01.01.03.117</v>
          </cell>
        </row>
        <row r="313">
          <cell r="B313" t="str">
            <v>REM0002603</v>
          </cell>
          <cell r="C313" t="str">
            <v>01.01.03.119</v>
          </cell>
        </row>
        <row r="314">
          <cell r="B314" t="str">
            <v>REM0001684</v>
          </cell>
          <cell r="C314" t="str">
            <v>01.01.03.121</v>
          </cell>
        </row>
        <row r="315">
          <cell r="C315" t="str">
            <v>01.01.03.122</v>
          </cell>
        </row>
        <row r="316">
          <cell r="C316" t="str">
            <v>01.01.03.123</v>
          </cell>
        </row>
        <row r="317">
          <cell r="B317" t="str">
            <v>RCA0000019</v>
          </cell>
          <cell r="C317" t="str">
            <v>01.01.03.126</v>
          </cell>
        </row>
        <row r="318">
          <cell r="B318" t="str">
            <v>RCA0000020</v>
          </cell>
          <cell r="C318" t="str">
            <v>01.01.03.127</v>
          </cell>
        </row>
        <row r="319">
          <cell r="B319" t="str">
            <v>RCA0000024</v>
          </cell>
          <cell r="C319" t="str">
            <v>01.01.03.128</v>
          </cell>
        </row>
        <row r="320">
          <cell r="B320" t="str">
            <v>RCA0000025</v>
          </cell>
          <cell r="C320" t="str">
            <v>01.01.03.129</v>
          </cell>
        </row>
        <row r="321">
          <cell r="B321" t="str">
            <v>RCA0000028</v>
          </cell>
          <cell r="C321" t="str">
            <v>01.01.03.130</v>
          </cell>
        </row>
        <row r="322">
          <cell r="B322" t="str">
            <v>RCA0000029</v>
          </cell>
          <cell r="C322" t="str">
            <v>01.01.03.131</v>
          </cell>
        </row>
        <row r="323">
          <cell r="B323" t="str">
            <v>RCA0000032</v>
          </cell>
          <cell r="C323" t="str">
            <v>01.01.03.132</v>
          </cell>
        </row>
        <row r="324">
          <cell r="B324" t="str">
            <v>RCA0000033</v>
          </cell>
          <cell r="C324" t="str">
            <v>01.01.03.133</v>
          </cell>
        </row>
        <row r="325">
          <cell r="B325" t="str">
            <v>REM0002607</v>
          </cell>
          <cell r="C325" t="str">
            <v>01.01.03.134</v>
          </cell>
        </row>
        <row r="326">
          <cell r="B326" t="str">
            <v>RCA0000012</v>
          </cell>
          <cell r="C326" t="str">
            <v>01.01.03.135</v>
          </cell>
        </row>
        <row r="327">
          <cell r="B327" t="str">
            <v>RCA0000009</v>
          </cell>
          <cell r="C327" t="str">
            <v>01.01.03.136</v>
          </cell>
        </row>
        <row r="328">
          <cell r="B328" t="str">
            <v>RCA0000013</v>
          </cell>
          <cell r="C328" t="str">
            <v>01.01.03.141</v>
          </cell>
        </row>
        <row r="329">
          <cell r="B329" t="str">
            <v>RCA0000014</v>
          </cell>
          <cell r="C329" t="str">
            <v>01.01.03.142</v>
          </cell>
        </row>
        <row r="330">
          <cell r="B330" t="str">
            <v>BMM0000023</v>
          </cell>
          <cell r="C330" t="str">
            <v>01.01.03.143</v>
          </cell>
        </row>
        <row r="331">
          <cell r="B331" t="str">
            <v>REM0002608</v>
          </cell>
          <cell r="C331" t="str">
            <v>01.01.03.144</v>
          </cell>
        </row>
        <row r="332">
          <cell r="B332" t="str">
            <v>REM0002327</v>
          </cell>
          <cell r="C332" t="str">
            <v>01.01.03.145</v>
          </cell>
        </row>
        <row r="333">
          <cell r="B333" t="str">
            <v>REM0002329</v>
          </cell>
          <cell r="C333" t="str">
            <v>01.01.03.147</v>
          </cell>
        </row>
        <row r="334">
          <cell r="B334" t="str">
            <v>REM0002330</v>
          </cell>
          <cell r="C334" t="str">
            <v>01.01.03.148</v>
          </cell>
        </row>
        <row r="335">
          <cell r="B335" t="str">
            <v>SHT0000672</v>
          </cell>
          <cell r="C335" t="str">
            <v>01.02.01.030</v>
          </cell>
        </row>
        <row r="336">
          <cell r="B336" t="str">
            <v>SLT0000842</v>
          </cell>
          <cell r="C336" t="str">
            <v>01.02.02.029</v>
          </cell>
        </row>
        <row r="337">
          <cell r="B337" t="str">
            <v>SLT0000968</v>
          </cell>
          <cell r="C337" t="str">
            <v>01.02.02.030</v>
          </cell>
        </row>
        <row r="338">
          <cell r="B338" t="str">
            <v>SLT0000096</v>
          </cell>
          <cell r="C338" t="str">
            <v>01.02.03.001</v>
          </cell>
        </row>
        <row r="339">
          <cell r="B339" t="str">
            <v>SLT0000097</v>
          </cell>
          <cell r="C339" t="str">
            <v>01.02.03.002</v>
          </cell>
        </row>
        <row r="340">
          <cell r="B340" t="str">
            <v>SLT0000050</v>
          </cell>
          <cell r="C340" t="str">
            <v>01.02.03.003</v>
          </cell>
        </row>
        <row r="341">
          <cell r="B341" t="str">
            <v>SLT0000051</v>
          </cell>
          <cell r="C341" t="str">
            <v>01.02.03.004</v>
          </cell>
        </row>
        <row r="342">
          <cell r="B342" t="str">
            <v>SLT0000100</v>
          </cell>
          <cell r="C342" t="str">
            <v>01.02.03.008</v>
          </cell>
        </row>
        <row r="343">
          <cell r="B343" t="str">
            <v>SLT0000052</v>
          </cell>
          <cell r="C343" t="str">
            <v>01.02.03.009</v>
          </cell>
        </row>
        <row r="344">
          <cell r="B344" t="str">
            <v>SLT0000145</v>
          </cell>
          <cell r="C344" t="str">
            <v>01.02.03.011</v>
          </cell>
        </row>
        <row r="345">
          <cell r="B345" t="str">
            <v>SLT0000146</v>
          </cell>
          <cell r="C345" t="str">
            <v>01.02.03.012</v>
          </cell>
        </row>
        <row r="346">
          <cell r="B346" t="str">
            <v>SLT0001949</v>
          </cell>
          <cell r="C346" t="str">
            <v>01.02.03.015</v>
          </cell>
        </row>
        <row r="347">
          <cell r="B347" t="str">
            <v>SLT0000308</v>
          </cell>
          <cell r="C347" t="str">
            <v>01.02.03.017</v>
          </cell>
        </row>
        <row r="348">
          <cell r="B348" t="str">
            <v>SLT0000101</v>
          </cell>
          <cell r="C348" t="str">
            <v>01.02.03.018</v>
          </cell>
        </row>
        <row r="349">
          <cell r="B349" t="str">
            <v>SHT0001242</v>
          </cell>
          <cell r="C349" t="str">
            <v>01.02.04.001</v>
          </cell>
        </row>
        <row r="350">
          <cell r="B350" t="str">
            <v>SHT0000182</v>
          </cell>
          <cell r="C350" t="str">
            <v>01.02.04.002</v>
          </cell>
        </row>
        <row r="351">
          <cell r="B351" t="str">
            <v>SHT0000170</v>
          </cell>
          <cell r="C351" t="str">
            <v>01.02.04.003</v>
          </cell>
        </row>
        <row r="352">
          <cell r="B352" t="str">
            <v>SHT0000165</v>
          </cell>
          <cell r="C352" t="str">
            <v>01.02.04.009</v>
          </cell>
        </row>
        <row r="353">
          <cell r="B353" t="str">
            <v>SHT0000268</v>
          </cell>
          <cell r="C353" t="str">
            <v>01.02.04.010</v>
          </cell>
        </row>
        <row r="354">
          <cell r="B354" t="str">
            <v>SHT0000661</v>
          </cell>
          <cell r="C354" t="str">
            <v>01.02.04.013</v>
          </cell>
        </row>
        <row r="355">
          <cell r="B355" t="str">
            <v>SHT0002300</v>
          </cell>
        </row>
        <row r="356">
          <cell r="B356" t="str">
            <v>SHT0002301</v>
          </cell>
        </row>
        <row r="357">
          <cell r="B357" t="str">
            <v>SHT0000161</v>
          </cell>
          <cell r="C357" t="str">
            <v>01.02.04.014</v>
          </cell>
        </row>
        <row r="358">
          <cell r="B358" t="str">
            <v>SHT0000257</v>
          </cell>
          <cell r="C358" t="str">
            <v>01.02.04.015</v>
          </cell>
        </row>
        <row r="359">
          <cell r="B359" t="str">
            <v>SHT0000255</v>
          </cell>
          <cell r="C359" t="str">
            <v>01.02.04.019</v>
          </cell>
        </row>
        <row r="360">
          <cell r="B360" t="str">
            <v>SHT0001999</v>
          </cell>
          <cell r="C360" t="str">
            <v>01.02.04.020</v>
          </cell>
        </row>
        <row r="361">
          <cell r="B361" t="str">
            <v>SHT0001240</v>
          </cell>
          <cell r="C361" t="str">
            <v>01.02.04.027</v>
          </cell>
        </row>
        <row r="362">
          <cell r="B362" t="str">
            <v>SHT0000277</v>
          </cell>
          <cell r="C362" t="str">
            <v>01.02.04.035</v>
          </cell>
        </row>
        <row r="363">
          <cell r="B363" t="str">
            <v>SHT0000192</v>
          </cell>
          <cell r="C363" t="str">
            <v>01.02.04.037</v>
          </cell>
        </row>
        <row r="364">
          <cell r="B364" t="str">
            <v>SHT0000290</v>
          </cell>
          <cell r="C364" t="str">
            <v>01.02.04.038</v>
          </cell>
        </row>
        <row r="365">
          <cell r="B365" t="str">
            <v>SHT0000291</v>
          </cell>
          <cell r="C365" t="str">
            <v>01.02.04.039</v>
          </cell>
        </row>
        <row r="366">
          <cell r="B366" t="str">
            <v>SHT0000518</v>
          </cell>
          <cell r="C366" t="str">
            <v>01.02.04.042</v>
          </cell>
        </row>
        <row r="367">
          <cell r="B367" t="str">
            <v>SHT0000572</v>
          </cell>
          <cell r="C367" t="str">
            <v>01.02.04.043</v>
          </cell>
        </row>
        <row r="368">
          <cell r="B368" t="str">
            <v>BPC0000003</v>
          </cell>
          <cell r="C368" t="str">
            <v>01.02.04.044</v>
          </cell>
        </row>
        <row r="369">
          <cell r="B369" t="str">
            <v>SHT0001999</v>
          </cell>
          <cell r="C369" t="str">
            <v>01.02.04.045</v>
          </cell>
        </row>
        <row r="370">
          <cell r="B370" t="str">
            <v>SHT0000661</v>
          </cell>
          <cell r="C370" t="str">
            <v>01.02.04.046</v>
          </cell>
        </row>
        <row r="371">
          <cell r="B371" t="str">
            <v>SHT0000090</v>
          </cell>
          <cell r="C371" t="str">
            <v>01.02.04.047</v>
          </cell>
        </row>
        <row r="372">
          <cell r="B372" t="str">
            <v>SHT0000163</v>
          </cell>
          <cell r="C372" t="str">
            <v>01.02.04.048</v>
          </cell>
        </row>
        <row r="373">
          <cell r="B373" t="str">
            <v>SHT0000096</v>
          </cell>
          <cell r="C373" t="str">
            <v>01.02.04.049</v>
          </cell>
        </row>
        <row r="374">
          <cell r="B374" t="str">
            <v>SLT0000833</v>
          </cell>
          <cell r="C374" t="str">
            <v>01.02.04.050</v>
          </cell>
        </row>
        <row r="375">
          <cell r="B375" t="str">
            <v>SHT0000359</v>
          </cell>
          <cell r="C375" t="str">
            <v>01.02.04.051</v>
          </cell>
        </row>
        <row r="376">
          <cell r="B376" t="str">
            <v>SHT0000221</v>
          </cell>
          <cell r="C376" t="str">
            <v>01.02.04.052</v>
          </cell>
        </row>
        <row r="377">
          <cell r="B377" t="str">
            <v>SHT0000589</v>
          </cell>
          <cell r="C377" t="str">
            <v>01.02.04.054</v>
          </cell>
        </row>
        <row r="378">
          <cell r="B378" t="str">
            <v>SHT0000755</v>
          </cell>
          <cell r="C378" t="str">
            <v>01.02.04.055</v>
          </cell>
        </row>
        <row r="379">
          <cell r="B379" t="str">
            <v>SHT0000099</v>
          </cell>
          <cell r="C379" t="str">
            <v>01.02.04.056</v>
          </cell>
        </row>
        <row r="380">
          <cell r="B380" t="str">
            <v>SHT0000095</v>
          </cell>
          <cell r="C380" t="str">
            <v>01.02.04.056a</v>
          </cell>
        </row>
        <row r="381">
          <cell r="B381" t="str">
            <v>SHT0002000</v>
          </cell>
          <cell r="C381" t="str">
            <v>01.02.04.057</v>
          </cell>
        </row>
        <row r="382">
          <cell r="B382" t="str">
            <v>SHT0000133</v>
          </cell>
          <cell r="C382" t="str">
            <v>01.02.04.058</v>
          </cell>
        </row>
        <row r="383">
          <cell r="B383" t="str">
            <v>SHT0000134</v>
          </cell>
          <cell r="C383" t="str">
            <v>01.02.04.060</v>
          </cell>
        </row>
        <row r="384">
          <cell r="B384" t="str">
            <v>SHT0000398</v>
          </cell>
          <cell r="C384" t="str">
            <v>01.02.04.060A</v>
          </cell>
        </row>
        <row r="385">
          <cell r="B385" t="str">
            <v>SHT0000432</v>
          </cell>
          <cell r="C385" t="str">
            <v>01.02.04.061A</v>
          </cell>
        </row>
        <row r="386">
          <cell r="B386" t="str">
            <v>SHT0000813</v>
          </cell>
          <cell r="C386" t="str">
            <v>01.02.04.062</v>
          </cell>
        </row>
        <row r="387">
          <cell r="B387" t="str">
            <v>SHT0000815</v>
          </cell>
          <cell r="C387" t="str">
            <v>01.02.04.064</v>
          </cell>
        </row>
        <row r="388">
          <cell r="B388" t="str">
            <v>SHT0001638</v>
          </cell>
          <cell r="C388" t="str">
            <v>01.02.04.065</v>
          </cell>
        </row>
        <row r="389">
          <cell r="B389" t="str">
            <v>SHT0001665</v>
          </cell>
          <cell r="C389" t="str">
            <v>01.02.04.066</v>
          </cell>
        </row>
        <row r="390">
          <cell r="B390" t="str">
            <v>SHT0001644</v>
          </cell>
          <cell r="C390" t="str">
            <v>01.02.04.067</v>
          </cell>
        </row>
        <row r="391">
          <cell r="B391" t="str">
            <v>SHT0001666</v>
          </cell>
          <cell r="C391" t="str">
            <v>01.02.04.068</v>
          </cell>
        </row>
        <row r="392">
          <cell r="B392" t="str">
            <v>SHT0001757</v>
          </cell>
          <cell r="C392" t="str">
            <v>01.02.04.069</v>
          </cell>
        </row>
        <row r="393">
          <cell r="B393" t="str">
            <v>SHT0001693</v>
          </cell>
          <cell r="C393" t="str">
            <v>01.02.04.070</v>
          </cell>
        </row>
        <row r="394">
          <cell r="B394" t="str">
            <v>SCS0004068</v>
          </cell>
          <cell r="C394" t="str">
            <v>01.02.07.001</v>
          </cell>
        </row>
        <row r="395">
          <cell r="B395" t="str">
            <v>SCS0004087</v>
          </cell>
          <cell r="C395" t="str">
            <v>01.02.07.002</v>
          </cell>
        </row>
        <row r="396">
          <cell r="B396" t="str">
            <v>SCS0004089</v>
          </cell>
          <cell r="C396" t="str">
            <v>01.02.07.004</v>
          </cell>
        </row>
        <row r="397">
          <cell r="B397" t="str">
            <v>SCS0004067</v>
          </cell>
          <cell r="C397" t="str">
            <v>01.02.07.011</v>
          </cell>
        </row>
        <row r="398">
          <cell r="B398" t="str">
            <v>SCS0004115</v>
          </cell>
          <cell r="C398" t="str">
            <v>01.02.07.012</v>
          </cell>
        </row>
        <row r="399">
          <cell r="B399" t="str">
            <v>SCS0004116</v>
          </cell>
          <cell r="C399" t="str">
            <v>01.02.07.013</v>
          </cell>
        </row>
        <row r="400">
          <cell r="B400" t="str">
            <v>SCS0004033</v>
          </cell>
          <cell r="C400" t="str">
            <v>01.02.07.014</v>
          </cell>
        </row>
        <row r="401">
          <cell r="B401" t="str">
            <v>SCS0004138</v>
          </cell>
          <cell r="C401" t="str">
            <v>01.02.07.015</v>
          </cell>
        </row>
        <row r="402">
          <cell r="B402" t="str">
            <v>SCS0005131</v>
          </cell>
          <cell r="C402" t="str">
            <v>01.02.07.016</v>
          </cell>
        </row>
        <row r="403">
          <cell r="B403" t="str">
            <v>SCS0004043</v>
          </cell>
          <cell r="C403" t="str">
            <v>01.02.07.017</v>
          </cell>
        </row>
        <row r="404">
          <cell r="B404" t="str">
            <v>SCS0004140</v>
          </cell>
          <cell r="C404" t="str">
            <v>01.02.07.018</v>
          </cell>
        </row>
        <row r="405">
          <cell r="B405" t="str">
            <v>DCL0000559</v>
          </cell>
          <cell r="C405" t="str">
            <v>01.02.07.019</v>
          </cell>
        </row>
        <row r="406">
          <cell r="B406" t="str">
            <v>DCL0000560</v>
          </cell>
          <cell r="C406" t="str">
            <v>01.02.07.020</v>
          </cell>
        </row>
        <row r="407">
          <cell r="B407" t="str">
            <v>SCS0004248</v>
          </cell>
          <cell r="C407" t="str">
            <v>01.02.07.026</v>
          </cell>
        </row>
        <row r="408">
          <cell r="B408" t="str">
            <v>SCS0004169</v>
          </cell>
          <cell r="C408" t="str">
            <v>01.02.07.027</v>
          </cell>
        </row>
        <row r="409">
          <cell r="B409" t="str">
            <v>SCS0010791</v>
          </cell>
          <cell r="C409" t="str">
            <v>02.03.30.194</v>
          </cell>
        </row>
        <row r="410">
          <cell r="B410" t="str">
            <v>SCS0010792</v>
          </cell>
          <cell r="C410" t="str">
            <v>02.03.30.195</v>
          </cell>
        </row>
        <row r="411">
          <cell r="B411" t="str">
            <v>SCS0004247</v>
          </cell>
          <cell r="C411" t="str">
            <v>01.02.07.021</v>
          </cell>
        </row>
        <row r="412">
          <cell r="B412" t="str">
            <v>SCS0004165</v>
          </cell>
          <cell r="C412" t="str">
            <v>01.02.07.022</v>
          </cell>
        </row>
        <row r="413">
          <cell r="B413" t="str">
            <v>SCS0004167</v>
          </cell>
          <cell r="C413" t="str">
            <v>01.02.07.024</v>
          </cell>
        </row>
        <row r="414">
          <cell r="B414" t="str">
            <v>SCS0004170</v>
          </cell>
          <cell r="C414" t="str">
            <v>01.02.07.025</v>
          </cell>
        </row>
        <row r="415">
          <cell r="B415" t="str">
            <v>SHT0000507</v>
          </cell>
          <cell r="C415" t="str">
            <v>01.02.08.032</v>
          </cell>
        </row>
        <row r="416">
          <cell r="B416" t="str">
            <v>SHT0000699</v>
          </cell>
          <cell r="C416" t="str">
            <v>01.02.08.032A</v>
          </cell>
        </row>
        <row r="417">
          <cell r="B417" t="str">
            <v>SHT0000741</v>
          </cell>
          <cell r="C417" t="str">
            <v>01.02.08.032B</v>
          </cell>
        </row>
        <row r="418">
          <cell r="C418" t="str">
            <v>01.02.08.034</v>
          </cell>
        </row>
        <row r="419">
          <cell r="B419" t="str">
            <v>SHT0000819</v>
          </cell>
          <cell r="C419" t="str">
            <v>01.02.08.034A</v>
          </cell>
        </row>
        <row r="420">
          <cell r="C420" t="str">
            <v>01.02.08.035</v>
          </cell>
        </row>
        <row r="421">
          <cell r="B421" t="str">
            <v>SHT0000830</v>
          </cell>
          <cell r="C421" t="str">
            <v>01.02.08.035A</v>
          </cell>
        </row>
        <row r="422">
          <cell r="B422" t="str">
            <v>SHT0000822</v>
          </cell>
          <cell r="C422" t="str">
            <v>01.02.08.037</v>
          </cell>
        </row>
        <row r="423">
          <cell r="B423" t="str">
            <v>SHT0010015</v>
          </cell>
          <cell r="C423" t="str">
            <v>01.02.08.038</v>
          </cell>
        </row>
        <row r="424">
          <cell r="B424" t="str">
            <v>SCS0000981</v>
          </cell>
          <cell r="C424" t="str">
            <v>01.02.09.001</v>
          </cell>
        </row>
        <row r="425">
          <cell r="C425" t="str">
            <v>01.02.09.002</v>
          </cell>
        </row>
        <row r="426">
          <cell r="C426" t="str">
            <v>01.02.09.003</v>
          </cell>
        </row>
        <row r="427">
          <cell r="B427" t="str">
            <v>SCS0006180</v>
          </cell>
          <cell r="C427" t="str">
            <v>01.02.09.004</v>
          </cell>
        </row>
        <row r="428">
          <cell r="B428" t="str">
            <v>SCS0001016</v>
          </cell>
          <cell r="C428" t="str">
            <v>01.02.09.018</v>
          </cell>
        </row>
        <row r="429">
          <cell r="B429" t="str">
            <v>SCS0001017</v>
          </cell>
          <cell r="C429" t="str">
            <v>01.02.09.019</v>
          </cell>
        </row>
        <row r="430">
          <cell r="B430" t="str">
            <v>SCS0001021</v>
          </cell>
          <cell r="C430" t="str">
            <v>01.02.09.020</v>
          </cell>
        </row>
        <row r="431">
          <cell r="B431" t="str">
            <v>SCS0001020</v>
          </cell>
          <cell r="C431" t="str">
            <v>01.02.09.021</v>
          </cell>
        </row>
        <row r="432">
          <cell r="B432" t="str">
            <v>SCS0001018</v>
          </cell>
          <cell r="C432" t="str">
            <v>01.02.09.022</v>
          </cell>
        </row>
        <row r="433">
          <cell r="B433" t="str">
            <v>SCS0001019</v>
          </cell>
          <cell r="C433" t="str">
            <v>01.02.09.023</v>
          </cell>
        </row>
        <row r="434">
          <cell r="B434" t="str">
            <v>SCS0000991</v>
          </cell>
          <cell r="C434" t="str">
            <v>01.02.09.024</v>
          </cell>
        </row>
        <row r="435">
          <cell r="B435" t="str">
            <v>SCS0001177</v>
          </cell>
          <cell r="C435" t="str">
            <v>01.02.09.025</v>
          </cell>
        </row>
        <row r="436">
          <cell r="B436" t="str">
            <v>SCS0005144</v>
          </cell>
          <cell r="C436" t="str">
            <v>01.02.09.026</v>
          </cell>
        </row>
        <row r="437">
          <cell r="B437" t="str">
            <v>SCS0005623</v>
          </cell>
          <cell r="C437" t="str">
            <v>01.02.09.034</v>
          </cell>
        </row>
        <row r="438">
          <cell r="B438" t="str">
            <v>SCS0005622</v>
          </cell>
          <cell r="C438" t="str">
            <v>01.02.09.035</v>
          </cell>
        </row>
        <row r="439">
          <cell r="B439" t="str">
            <v>SCS0006020</v>
          </cell>
          <cell r="C439" t="str">
            <v>01.02.09.046</v>
          </cell>
        </row>
        <row r="440">
          <cell r="B440" t="str">
            <v>SCS0000977</v>
          </cell>
          <cell r="C440" t="str">
            <v>01.02.09.046A</v>
          </cell>
        </row>
        <row r="441">
          <cell r="B441" t="str">
            <v>SCS0006508</v>
          </cell>
        </row>
        <row r="442">
          <cell r="B442" t="str">
            <v>SCS0006021</v>
          </cell>
          <cell r="C442" t="str">
            <v>01.02.09.047</v>
          </cell>
        </row>
        <row r="443">
          <cell r="B443" t="str">
            <v>SCS0000978</v>
          </cell>
          <cell r="C443" t="str">
            <v>01.02.09.047A</v>
          </cell>
        </row>
        <row r="444">
          <cell r="B444" t="str">
            <v>SCS0006507</v>
          </cell>
        </row>
        <row r="445">
          <cell r="B445" t="str">
            <v>SCS0001016</v>
          </cell>
          <cell r="C445" t="str">
            <v>01.02.09.048</v>
          </cell>
        </row>
        <row r="446">
          <cell r="B446" t="str">
            <v>SCS0001017</v>
          </cell>
          <cell r="C446" t="str">
            <v>01.02.09.049</v>
          </cell>
        </row>
        <row r="447">
          <cell r="B447" t="str">
            <v>SCS0001021</v>
          </cell>
          <cell r="C447" t="str">
            <v>01.02.09.050</v>
          </cell>
        </row>
        <row r="448">
          <cell r="B448" t="str">
            <v>SCS0001020</v>
          </cell>
          <cell r="C448" t="str">
            <v>01.02.09.051</v>
          </cell>
        </row>
        <row r="449">
          <cell r="B449" t="str">
            <v>SCS0001018</v>
          </cell>
          <cell r="C449" t="str">
            <v>01.02.09.052</v>
          </cell>
        </row>
        <row r="450">
          <cell r="B450" t="str">
            <v>SCS0001019</v>
          </cell>
          <cell r="C450" t="str">
            <v>01.02.09.053</v>
          </cell>
        </row>
        <row r="451">
          <cell r="B451" t="str">
            <v>SHT0000184</v>
          </cell>
          <cell r="C451" t="str">
            <v>01.02.10.013</v>
          </cell>
        </row>
        <row r="452">
          <cell r="B452" t="str">
            <v>SCS0000789</v>
          </cell>
          <cell r="C452" t="str">
            <v>01.02.11.006</v>
          </cell>
        </row>
        <row r="453">
          <cell r="B453" t="str">
            <v>SCS0006404</v>
          </cell>
          <cell r="C453" t="str">
            <v>02.02.25.022</v>
          </cell>
        </row>
        <row r="454">
          <cell r="B454" t="str">
            <v>SCS0001010</v>
          </cell>
          <cell r="C454" t="str">
            <v>01.02.14.001</v>
          </cell>
        </row>
        <row r="455">
          <cell r="B455" t="str">
            <v>SCS0001011</v>
          </cell>
          <cell r="C455" t="str">
            <v>01.02.14.002</v>
          </cell>
        </row>
        <row r="456">
          <cell r="B456" t="str">
            <v>SCS0000910</v>
          </cell>
          <cell r="C456" t="str">
            <v>01.02.14.003</v>
          </cell>
        </row>
        <row r="457">
          <cell r="B457" t="str">
            <v>SCS0000917</v>
          </cell>
          <cell r="C457" t="str">
            <v>01.02.14.004</v>
          </cell>
        </row>
        <row r="458">
          <cell r="B458" t="str">
            <v>SCS0000914</v>
          </cell>
          <cell r="C458" t="str">
            <v>01.02.14.006</v>
          </cell>
        </row>
        <row r="459">
          <cell r="B459" t="str">
            <v>SCS0000909</v>
          </cell>
          <cell r="C459" t="str">
            <v>01.02.14.007</v>
          </cell>
        </row>
        <row r="460">
          <cell r="B460" t="str">
            <v>SCS0000916</v>
          </cell>
          <cell r="C460" t="str">
            <v>01.02.14.008</v>
          </cell>
        </row>
        <row r="461">
          <cell r="B461" t="str">
            <v>SCS0003902</v>
          </cell>
          <cell r="C461" t="str">
            <v>01.02.14.029</v>
          </cell>
        </row>
        <row r="462">
          <cell r="B462" t="str">
            <v>SCS0000941</v>
          </cell>
          <cell r="C462" t="str">
            <v>01.02.14.031</v>
          </cell>
        </row>
        <row r="463">
          <cell r="B463" t="str">
            <v>SCS0000940</v>
          </cell>
          <cell r="C463" t="str">
            <v>01.02.14.032</v>
          </cell>
        </row>
        <row r="464">
          <cell r="B464" t="str">
            <v>SCS0000942</v>
          </cell>
          <cell r="C464" t="str">
            <v>01.02.14.033</v>
          </cell>
        </row>
        <row r="465">
          <cell r="B465" t="str">
            <v>SCS0001126</v>
          </cell>
          <cell r="C465" t="str">
            <v>01.02.14.036</v>
          </cell>
        </row>
        <row r="466">
          <cell r="B466" t="str">
            <v>SCS0003912</v>
          </cell>
          <cell r="C466" t="str">
            <v>01.02.14.037</v>
          </cell>
        </row>
        <row r="467">
          <cell r="B467" t="str">
            <v>SCS0001083</v>
          </cell>
          <cell r="C467" t="str">
            <v>01.02.14.038</v>
          </cell>
        </row>
        <row r="468">
          <cell r="B468" t="str">
            <v>SCS0001084</v>
          </cell>
          <cell r="C468" t="str">
            <v>01.02.14.039</v>
          </cell>
        </row>
        <row r="469">
          <cell r="B469" t="str">
            <v>SCS0001081</v>
          </cell>
          <cell r="C469" t="str">
            <v>01.02.14.041</v>
          </cell>
        </row>
        <row r="470">
          <cell r="B470" t="str">
            <v>SCS0001079</v>
          </cell>
          <cell r="C470" t="str">
            <v>01.02.14.042</v>
          </cell>
        </row>
        <row r="471">
          <cell r="B471" t="str">
            <v>SCS0001080</v>
          </cell>
          <cell r="C471" t="str">
            <v>01.02.14.043</v>
          </cell>
        </row>
        <row r="472">
          <cell r="B472" t="str">
            <v>SCS0001109</v>
          </cell>
          <cell r="C472" t="str">
            <v>01.02.14.044</v>
          </cell>
        </row>
        <row r="473">
          <cell r="B473" t="str">
            <v>SCS0001159</v>
          </cell>
          <cell r="C473" t="str">
            <v>01.02.14.047</v>
          </cell>
        </row>
        <row r="474">
          <cell r="B474" t="str">
            <v>SCS0001127</v>
          </cell>
          <cell r="C474" t="str">
            <v>01.02.14.049</v>
          </cell>
        </row>
        <row r="475">
          <cell r="B475" t="str">
            <v>SCS0001653</v>
          </cell>
          <cell r="C475" t="str">
            <v>01.02.14.057</v>
          </cell>
        </row>
        <row r="476">
          <cell r="B476" t="str">
            <v>SCS0001652</v>
          </cell>
          <cell r="C476" t="str">
            <v>01.02.14.058</v>
          </cell>
        </row>
        <row r="477">
          <cell r="B477" t="str">
            <v>SCS0001650</v>
          </cell>
          <cell r="C477" t="str">
            <v>01.02.14.059</v>
          </cell>
        </row>
        <row r="478">
          <cell r="B478" t="str">
            <v>SCS0001649</v>
          </cell>
          <cell r="C478" t="str">
            <v>01.02.14.059A</v>
          </cell>
        </row>
        <row r="479">
          <cell r="B479" t="str">
            <v>SCS0001648</v>
          </cell>
          <cell r="C479" t="str">
            <v>01.02.14.060A</v>
          </cell>
        </row>
        <row r="480">
          <cell r="B480" t="str">
            <v>SCS0006366</v>
          </cell>
        </row>
        <row r="481">
          <cell r="B481" t="str">
            <v>SCS0001651</v>
          </cell>
          <cell r="C481" t="str">
            <v>01.02.14.060</v>
          </cell>
        </row>
        <row r="482">
          <cell r="B482" t="str">
            <v>SCS0005182</v>
          </cell>
          <cell r="C482" t="str">
            <v>01.02.15.001</v>
          </cell>
        </row>
        <row r="483">
          <cell r="B483" t="str">
            <v>SCS0005175</v>
          </cell>
          <cell r="C483" t="str">
            <v>01.02.15.002</v>
          </cell>
        </row>
        <row r="484">
          <cell r="B484" t="str">
            <v>SCS0001619</v>
          </cell>
          <cell r="C484" t="str">
            <v>01.02.16.001</v>
          </cell>
        </row>
        <row r="485">
          <cell r="B485" t="str">
            <v>SCS0001625</v>
          </cell>
          <cell r="C485" t="str">
            <v>01.02.16.002</v>
          </cell>
        </row>
        <row r="486">
          <cell r="B486" t="str">
            <v>SCS0001626</v>
          </cell>
          <cell r="C486" t="str">
            <v>01.02.16.003</v>
          </cell>
        </row>
        <row r="487">
          <cell r="B487" t="str">
            <v>SCS0001629</v>
          </cell>
          <cell r="C487" t="str">
            <v>01.02.16.004</v>
          </cell>
        </row>
        <row r="488">
          <cell r="B488" t="str">
            <v>SCS0001637</v>
          </cell>
          <cell r="C488" t="str">
            <v>01.02.16.005</v>
          </cell>
        </row>
        <row r="489">
          <cell r="B489" t="str">
            <v>SCS0001635</v>
          </cell>
          <cell r="C489" t="str">
            <v>01.02.16.006</v>
          </cell>
        </row>
        <row r="490">
          <cell r="B490" t="str">
            <v>SCS0001617</v>
          </cell>
          <cell r="C490" t="str">
            <v>01.02.16.007</v>
          </cell>
        </row>
        <row r="491">
          <cell r="B491" t="str">
            <v>SCS0005152</v>
          </cell>
          <cell r="C491" t="str">
            <v>01.02.16.008</v>
          </cell>
        </row>
        <row r="492">
          <cell r="B492" t="str">
            <v>SCS0005153</v>
          </cell>
          <cell r="C492" t="str">
            <v>01.02.16.009</v>
          </cell>
        </row>
        <row r="493">
          <cell r="B493" t="str">
            <v>SCS0001630</v>
          </cell>
          <cell r="C493" t="str">
            <v>01.02.16.010</v>
          </cell>
        </row>
        <row r="494">
          <cell r="B494" t="str">
            <v>SCS0001633</v>
          </cell>
          <cell r="C494" t="str">
            <v>01.02.16.012</v>
          </cell>
        </row>
        <row r="495">
          <cell r="B495" t="str">
            <v>SCS0001615</v>
          </cell>
          <cell r="C495" t="str">
            <v>01.02.16.013</v>
          </cell>
        </row>
        <row r="496">
          <cell r="B496" t="str">
            <v>SCS0001612</v>
          </cell>
          <cell r="C496" t="str">
            <v>01.02.16.014</v>
          </cell>
        </row>
        <row r="497">
          <cell r="B497" t="str">
            <v>SCS0001616</v>
          </cell>
          <cell r="C497" t="str">
            <v>01.02.16.015</v>
          </cell>
        </row>
        <row r="498">
          <cell r="B498" t="str">
            <v>SCS0001609</v>
          </cell>
          <cell r="C498" t="str">
            <v>01.02.16.016</v>
          </cell>
        </row>
        <row r="499">
          <cell r="B499" t="str">
            <v>SCS0001623</v>
          </cell>
          <cell r="C499" t="str">
            <v>01.02.16.018</v>
          </cell>
        </row>
        <row r="500">
          <cell r="B500" t="str">
            <v>SCS0001620</v>
          </cell>
          <cell r="C500" t="str">
            <v>01.02.16.019</v>
          </cell>
        </row>
        <row r="501">
          <cell r="B501" t="str">
            <v>SCS0001621</v>
          </cell>
          <cell r="C501" t="str">
            <v>01.02.16.020</v>
          </cell>
        </row>
        <row r="502">
          <cell r="B502" t="str">
            <v>SCS0001634</v>
          </cell>
          <cell r="C502" t="str">
            <v>01.02.16.021</v>
          </cell>
        </row>
        <row r="503">
          <cell r="B503" t="str">
            <v>SCS0001618</v>
          </cell>
          <cell r="C503" t="str">
            <v>01.02.16.022</v>
          </cell>
        </row>
        <row r="504">
          <cell r="B504" t="str">
            <v>SCS0001636</v>
          </cell>
          <cell r="C504" t="str">
            <v>01.02.16.023</v>
          </cell>
        </row>
        <row r="505">
          <cell r="B505" t="str">
            <v>SCS0001627</v>
          </cell>
          <cell r="C505" t="str">
            <v>01.02.16.024</v>
          </cell>
        </row>
        <row r="506">
          <cell r="B506" t="str">
            <v>SLT0000366</v>
          </cell>
          <cell r="C506" t="str">
            <v>01.02.17.001</v>
          </cell>
        </row>
        <row r="507">
          <cell r="B507" t="str">
            <v>SLT0000367</v>
          </cell>
          <cell r="C507" t="str">
            <v>01.02.17.002</v>
          </cell>
        </row>
        <row r="508">
          <cell r="B508" t="str">
            <v>SLT0001950</v>
          </cell>
          <cell r="C508" t="str">
            <v>01.02.17.004</v>
          </cell>
        </row>
        <row r="509">
          <cell r="B509" t="str">
            <v>SCS0001260</v>
          </cell>
          <cell r="C509" t="str">
            <v>01.02.19.003</v>
          </cell>
        </row>
        <row r="510">
          <cell r="B510" t="str">
            <v>SCS0005335</v>
          </cell>
          <cell r="C510" t="str">
            <v>01.02.19.003A</v>
          </cell>
        </row>
        <row r="511">
          <cell r="B511" t="str">
            <v>SCS0006187</v>
          </cell>
          <cell r="C511" t="str">
            <v>01.02.19.004</v>
          </cell>
        </row>
        <row r="512">
          <cell r="B512" t="str">
            <v>SCS0001259</v>
          </cell>
          <cell r="C512" t="str">
            <v>01.02.19.005</v>
          </cell>
        </row>
        <row r="513">
          <cell r="B513" t="str">
            <v>SCS0003923</v>
          </cell>
          <cell r="C513" t="str">
            <v>01.02.19.008</v>
          </cell>
        </row>
        <row r="514">
          <cell r="B514" t="str">
            <v>SCS0003924</v>
          </cell>
          <cell r="C514" t="str">
            <v>01.02.19.009</v>
          </cell>
        </row>
        <row r="515">
          <cell r="B515" t="str">
            <v>SCS0003922</v>
          </cell>
          <cell r="C515" t="str">
            <v>01.02.19.010</v>
          </cell>
        </row>
        <row r="516">
          <cell r="B516" t="str">
            <v>SCS0001261</v>
          </cell>
          <cell r="C516" t="str">
            <v>01.02.19.016</v>
          </cell>
        </row>
        <row r="517">
          <cell r="B517" t="str">
            <v>SCS0005336</v>
          </cell>
          <cell r="C517" t="str">
            <v>01.02.19.016A</v>
          </cell>
        </row>
        <row r="518">
          <cell r="B518" t="str">
            <v>SCS0001312</v>
          </cell>
          <cell r="C518" t="str">
            <v>01.02.19.017</v>
          </cell>
        </row>
        <row r="519">
          <cell r="B519" t="str">
            <v>SCS0001315</v>
          </cell>
          <cell r="C519" t="str">
            <v>01.02.19.018</v>
          </cell>
        </row>
        <row r="520">
          <cell r="B520" t="str">
            <v>SCS0001313</v>
          </cell>
          <cell r="C520" t="str">
            <v>01.02.19.019</v>
          </cell>
        </row>
        <row r="521">
          <cell r="B521" t="str">
            <v>SCS0001311</v>
          </cell>
          <cell r="C521" t="str">
            <v>01.02.19.020</v>
          </cell>
        </row>
        <row r="522">
          <cell r="B522" t="str">
            <v>SCS0001316</v>
          </cell>
          <cell r="C522" t="str">
            <v>01.02.19.021</v>
          </cell>
        </row>
        <row r="523">
          <cell r="B523" t="str">
            <v>SCS0001314</v>
          </cell>
          <cell r="C523" t="str">
            <v>01.02.19.022</v>
          </cell>
        </row>
        <row r="524">
          <cell r="B524" t="str">
            <v>SCS0004946</v>
          </cell>
          <cell r="C524" t="str">
            <v>01.02.19.023</v>
          </cell>
        </row>
        <row r="525">
          <cell r="B525" t="str">
            <v>SCS0004945</v>
          </cell>
          <cell r="C525" t="str">
            <v>01.02.19.024</v>
          </cell>
        </row>
        <row r="526">
          <cell r="B526" t="str">
            <v>SCS0001309</v>
          </cell>
          <cell r="C526" t="str">
            <v>01.02.19.025</v>
          </cell>
        </row>
        <row r="527">
          <cell r="B527" t="str">
            <v>SCS0001376</v>
          </cell>
          <cell r="C527" t="str">
            <v>01.02.19.026</v>
          </cell>
        </row>
        <row r="528">
          <cell r="B528" t="str">
            <v>SCS0001377</v>
          </cell>
          <cell r="C528" t="str">
            <v>01.02.19.027</v>
          </cell>
        </row>
        <row r="529">
          <cell r="B529" t="str">
            <v>SCS0001384</v>
          </cell>
          <cell r="C529" t="str">
            <v>01.02.19.028</v>
          </cell>
        </row>
        <row r="530">
          <cell r="B530" t="str">
            <v>SCS0001385</v>
          </cell>
          <cell r="C530" t="str">
            <v>01.02.19.029</v>
          </cell>
        </row>
        <row r="531">
          <cell r="B531" t="str">
            <v>SCS0001378</v>
          </cell>
          <cell r="C531" t="str">
            <v>01.02.19.030</v>
          </cell>
        </row>
        <row r="532">
          <cell r="B532" t="str">
            <v>SCS0001379</v>
          </cell>
          <cell r="C532" t="str">
            <v>01.02.19.031</v>
          </cell>
        </row>
        <row r="533">
          <cell r="B533" t="str">
            <v>SCS0001319</v>
          </cell>
          <cell r="C533" t="str">
            <v>01.02.19.032</v>
          </cell>
        </row>
        <row r="534">
          <cell r="B534" t="str">
            <v>SCS0001320</v>
          </cell>
          <cell r="C534" t="str">
            <v>01.02.19.033</v>
          </cell>
        </row>
        <row r="535">
          <cell r="B535" t="str">
            <v>SCS0004937</v>
          </cell>
          <cell r="C535" t="str">
            <v>01.02.19.038</v>
          </cell>
        </row>
        <row r="536">
          <cell r="B536" t="str">
            <v>SCS0004936</v>
          </cell>
          <cell r="C536" t="str">
            <v>01.02.19.039</v>
          </cell>
        </row>
        <row r="537">
          <cell r="B537" t="str">
            <v>SCS0004935</v>
          </cell>
          <cell r="C537" t="str">
            <v>01.02.19.040</v>
          </cell>
        </row>
        <row r="538">
          <cell r="B538" t="str">
            <v>SCS0004934</v>
          </cell>
          <cell r="C538" t="str">
            <v>01.02.19.041</v>
          </cell>
        </row>
        <row r="539">
          <cell r="B539" t="str">
            <v>SCS0004933</v>
          </cell>
          <cell r="C539" t="str">
            <v>01.02.19.042</v>
          </cell>
        </row>
        <row r="540">
          <cell r="B540" t="str">
            <v>SCS0004932</v>
          </cell>
          <cell r="C540" t="str">
            <v>01.02.19.043</v>
          </cell>
        </row>
        <row r="541">
          <cell r="B541" t="str">
            <v>SCS0004931</v>
          </cell>
          <cell r="C541" t="str">
            <v>01.02.19.044</v>
          </cell>
        </row>
        <row r="542">
          <cell r="B542" t="str">
            <v>SCS0004930</v>
          </cell>
          <cell r="C542" t="str">
            <v>01.02.19.045</v>
          </cell>
        </row>
        <row r="543">
          <cell r="B543" t="str">
            <v>SCS0001267</v>
          </cell>
          <cell r="C543" t="str">
            <v>01.02.21.003</v>
          </cell>
        </row>
        <row r="544">
          <cell r="B544" t="str">
            <v>SCS0001447</v>
          </cell>
          <cell r="C544" t="str">
            <v>01.02.21.006</v>
          </cell>
        </row>
        <row r="545">
          <cell r="B545" t="str">
            <v>SCS0001445</v>
          </cell>
          <cell r="C545" t="str">
            <v>01.02.21.007</v>
          </cell>
        </row>
        <row r="546">
          <cell r="B546" t="str">
            <v>SHT0000020</v>
          </cell>
          <cell r="C546" t="str">
            <v>01.02.22.001</v>
          </cell>
        </row>
        <row r="547">
          <cell r="B547" t="str">
            <v>SHT0000019</v>
          </cell>
          <cell r="C547" t="str">
            <v>01.02.22.002</v>
          </cell>
        </row>
        <row r="548">
          <cell r="B548" t="str">
            <v>SHT0000025</v>
          </cell>
          <cell r="C548" t="str">
            <v>01.02.22.003</v>
          </cell>
        </row>
        <row r="549">
          <cell r="B549" t="str">
            <v>SHT0000059</v>
          </cell>
          <cell r="C549" t="str">
            <v>01.02.22.004</v>
          </cell>
        </row>
        <row r="550">
          <cell r="B550" t="str">
            <v>SHT0000058</v>
          </cell>
          <cell r="C550" t="str">
            <v>01.02.22.005</v>
          </cell>
        </row>
        <row r="551">
          <cell r="B551" t="str">
            <v>SHT0000024</v>
          </cell>
          <cell r="C551" t="str">
            <v>01.02.22.006</v>
          </cell>
        </row>
        <row r="552">
          <cell r="B552" t="str">
            <v>SHT0000130</v>
          </cell>
          <cell r="C552" t="str">
            <v>01.02.22.008</v>
          </cell>
        </row>
        <row r="553">
          <cell r="B553" t="str">
            <v>SHT0000017</v>
          </cell>
          <cell r="C553" t="str">
            <v>01.02.22.009</v>
          </cell>
        </row>
        <row r="554">
          <cell r="B554" t="str">
            <v>SHT0000018</v>
          </cell>
          <cell r="C554" t="str">
            <v>01.02.22.010</v>
          </cell>
        </row>
        <row r="555">
          <cell r="B555" t="str">
            <v>SHT0000025</v>
          </cell>
          <cell r="C555" t="str">
            <v>01.02.22.011</v>
          </cell>
        </row>
        <row r="556">
          <cell r="B556" t="str">
            <v>SHT0000728</v>
          </cell>
          <cell r="C556" t="str">
            <v>01.02.23.001</v>
          </cell>
        </row>
        <row r="557">
          <cell r="B557" t="str">
            <v>SHT0000741</v>
          </cell>
          <cell r="C557" t="str">
            <v>01.02.23.002</v>
          </cell>
        </row>
        <row r="558">
          <cell r="B558" t="str">
            <v>SCS0001517</v>
          </cell>
          <cell r="C558" t="str">
            <v>01.02.24.006</v>
          </cell>
        </row>
        <row r="559">
          <cell r="B559" t="str">
            <v>SCS0001533</v>
          </cell>
          <cell r="C559" t="str">
            <v>01.02.24.007</v>
          </cell>
        </row>
        <row r="560">
          <cell r="B560" t="str">
            <v>SCS0001529</v>
          </cell>
          <cell r="C560" t="str">
            <v>01.02.24.008</v>
          </cell>
        </row>
        <row r="561">
          <cell r="B561" t="str">
            <v>SCS0005541</v>
          </cell>
          <cell r="C561" t="str">
            <v>01.02.24.009</v>
          </cell>
        </row>
        <row r="562">
          <cell r="B562" t="str">
            <v>SCS0005542</v>
          </cell>
          <cell r="C562" t="str">
            <v>01.02.24.010</v>
          </cell>
        </row>
        <row r="563">
          <cell r="B563" t="str">
            <v>SCS0001566</v>
          </cell>
          <cell r="C563" t="str">
            <v>01.02.24.011</v>
          </cell>
        </row>
        <row r="564">
          <cell r="B564" t="str">
            <v>SCS0001567</v>
          </cell>
          <cell r="C564" t="str">
            <v>01.02.24.012</v>
          </cell>
        </row>
        <row r="565">
          <cell r="B565" t="str">
            <v>SCS0001568</v>
          </cell>
          <cell r="C565" t="str">
            <v>01.02.24.013</v>
          </cell>
        </row>
        <row r="566">
          <cell r="B566" t="str">
            <v>SCS0001570</v>
          </cell>
          <cell r="C566" t="str">
            <v>01.02.24.015</v>
          </cell>
        </row>
        <row r="567">
          <cell r="B567" t="str">
            <v>SLT0001951</v>
          </cell>
          <cell r="C567" t="str">
            <v>01.02.25.001</v>
          </cell>
        </row>
        <row r="568">
          <cell r="B568" t="str">
            <v>SCS0003847</v>
          </cell>
          <cell r="C568" t="str">
            <v>01.02.27.001</v>
          </cell>
        </row>
        <row r="569">
          <cell r="B569" t="str">
            <v>SCS0003845</v>
          </cell>
          <cell r="C569" t="str">
            <v>01.02.27.002</v>
          </cell>
        </row>
        <row r="570">
          <cell r="B570" t="str">
            <v>SCS0003842</v>
          </cell>
          <cell r="C570" t="str">
            <v>01.02.27.003</v>
          </cell>
        </row>
        <row r="571">
          <cell r="B571" t="str">
            <v>SLT0002081</v>
          </cell>
          <cell r="C571" t="str">
            <v>01.03.02.066</v>
          </cell>
        </row>
        <row r="572">
          <cell r="B572" t="str">
            <v>SHT0000057</v>
          </cell>
          <cell r="C572" t="str">
            <v>01.03.02.086</v>
          </cell>
        </row>
        <row r="573">
          <cell r="B573" t="str">
            <v>SHT0000054</v>
          </cell>
          <cell r="C573" t="str">
            <v>01.03.02.087</v>
          </cell>
        </row>
        <row r="574">
          <cell r="B574" t="str">
            <v>BFA0000003</v>
          </cell>
          <cell r="C574" t="str">
            <v>01.03.02.100</v>
          </cell>
        </row>
        <row r="575">
          <cell r="B575" t="str">
            <v>SHT0000570</v>
          </cell>
          <cell r="C575" t="str">
            <v>01.03.04.005</v>
          </cell>
        </row>
        <row r="576">
          <cell r="B576" t="str">
            <v>SHT0000001</v>
          </cell>
          <cell r="C576" t="str">
            <v>01.03.05.015</v>
          </cell>
        </row>
        <row r="577">
          <cell r="B577" t="str">
            <v>SCS0002955</v>
          </cell>
          <cell r="C577" t="str">
            <v>01.03.05.038</v>
          </cell>
        </row>
        <row r="578">
          <cell r="B578" t="str">
            <v>SCS0002954</v>
          </cell>
          <cell r="C578" t="str">
            <v>01.03.05.039</v>
          </cell>
        </row>
        <row r="579">
          <cell r="B579" t="str">
            <v>SCS0003075</v>
          </cell>
          <cell r="C579" t="str">
            <v>01.03.05.040</v>
          </cell>
        </row>
        <row r="580">
          <cell r="B580" t="str">
            <v>SCS0003074</v>
          </cell>
          <cell r="C580" t="str">
            <v>01.03.05.041</v>
          </cell>
        </row>
        <row r="581">
          <cell r="B581" t="str">
            <v>SCS0002971</v>
          </cell>
          <cell r="C581" t="str">
            <v>01.03.05.042</v>
          </cell>
        </row>
        <row r="582">
          <cell r="B582" t="str">
            <v>SCS0003078</v>
          </cell>
          <cell r="C582" t="str">
            <v>01.03.05.047</v>
          </cell>
        </row>
        <row r="583">
          <cell r="B583" t="str">
            <v>SCS0002958</v>
          </cell>
          <cell r="C583" t="str">
            <v>01.03.05.055</v>
          </cell>
        </row>
        <row r="584">
          <cell r="B584" t="str">
            <v>SCS0002961</v>
          </cell>
          <cell r="C584" t="str">
            <v>01.03.05.056</v>
          </cell>
        </row>
        <row r="585">
          <cell r="B585" t="str">
            <v>BFA0000263</v>
          </cell>
          <cell r="C585" t="str">
            <v>01.03.06.001</v>
          </cell>
        </row>
        <row r="586">
          <cell r="B586" t="str">
            <v>BFA0000264</v>
          </cell>
          <cell r="C586" t="str">
            <v>01.03.06.002</v>
          </cell>
        </row>
        <row r="587">
          <cell r="B587" t="str">
            <v>SCS0000796</v>
          </cell>
          <cell r="C587" t="str">
            <v>01.03.06.022</v>
          </cell>
        </row>
        <row r="588">
          <cell r="B588" t="str">
            <v>SCS0001028</v>
          </cell>
          <cell r="C588" t="str">
            <v>01.03.06.024</v>
          </cell>
        </row>
        <row r="589">
          <cell r="B589" t="str">
            <v>TAT0000078</v>
          </cell>
          <cell r="C589" t="str">
            <v>01.03.11.005</v>
          </cell>
        </row>
        <row r="590">
          <cell r="B590" t="str">
            <v>BFA0000132</v>
          </cell>
          <cell r="C590" t="str">
            <v>01.03.16.001</v>
          </cell>
        </row>
        <row r="591">
          <cell r="B591" t="str">
            <v>BFA0000047</v>
          </cell>
          <cell r="C591" t="str">
            <v>01.03.16.007</v>
          </cell>
        </row>
        <row r="592">
          <cell r="B592" t="str">
            <v>BFA0000004</v>
          </cell>
          <cell r="C592" t="str">
            <v>01.03.17.031</v>
          </cell>
        </row>
        <row r="593">
          <cell r="B593" t="str">
            <v>SHT0000580</v>
          </cell>
          <cell r="C593" t="str">
            <v>01.03.19.001</v>
          </cell>
        </row>
        <row r="594">
          <cell r="B594" t="str">
            <v>SHT0000173</v>
          </cell>
        </row>
        <row r="595">
          <cell r="B595" t="str">
            <v>SHT0000520</v>
          </cell>
          <cell r="C595" t="str">
            <v>01.03.19.002</v>
          </cell>
        </row>
        <row r="596">
          <cell r="B596" t="str">
            <v>SHT0000174</v>
          </cell>
        </row>
        <row r="597">
          <cell r="B597" t="str">
            <v>SHT0000406</v>
          </cell>
          <cell r="C597" t="str">
            <v>01.03.19.003</v>
          </cell>
        </row>
        <row r="598">
          <cell r="B598" t="str">
            <v>SHT0000247</v>
          </cell>
        </row>
        <row r="599">
          <cell r="B599" t="str">
            <v>SHT0000407</v>
          </cell>
          <cell r="C599" t="str">
            <v>01.03.19.004</v>
          </cell>
        </row>
        <row r="600">
          <cell r="B600" t="str">
            <v>SHT0000248</v>
          </cell>
        </row>
        <row r="601">
          <cell r="B601" t="str">
            <v>SHT0000519</v>
          </cell>
          <cell r="C601" t="str">
            <v>01.03.19.005</v>
          </cell>
        </row>
        <row r="602">
          <cell r="B602" t="str">
            <v>SHT0000172</v>
          </cell>
        </row>
        <row r="603">
          <cell r="B603" t="str">
            <v>SHT0000405</v>
          </cell>
          <cell r="C603" t="str">
            <v>01.03.19.006</v>
          </cell>
        </row>
        <row r="604">
          <cell r="B604" t="str">
            <v>SHT0000183</v>
          </cell>
        </row>
        <row r="605">
          <cell r="B605" t="str">
            <v>SHT0000175</v>
          </cell>
          <cell r="C605" t="str">
            <v>01.03.19.007</v>
          </cell>
        </row>
        <row r="606">
          <cell r="B606" t="str">
            <v>SHT0000176</v>
          </cell>
          <cell r="C606" t="str">
            <v>01.03.19.008</v>
          </cell>
        </row>
        <row r="607">
          <cell r="B607" t="str">
            <v>SHT0000162</v>
          </cell>
          <cell r="C607" t="str">
            <v>01.03.19.009</v>
          </cell>
        </row>
        <row r="608">
          <cell r="B608" t="str">
            <v>SHT0000482</v>
          </cell>
          <cell r="C608" t="str">
            <v>01.03.19.025</v>
          </cell>
        </row>
        <row r="609">
          <cell r="B609" t="str">
            <v>SHT0000487</v>
          </cell>
          <cell r="C609" t="str">
            <v>01.03.19.027</v>
          </cell>
        </row>
        <row r="610">
          <cell r="B610" t="str">
            <v>SHT0000583</v>
          </cell>
          <cell r="C610" t="str">
            <v>01.03.19.030</v>
          </cell>
        </row>
        <row r="611">
          <cell r="B611" t="str">
            <v>SHT0000729</v>
          </cell>
          <cell r="C611" t="str">
            <v>01.03.19.031</v>
          </cell>
        </row>
        <row r="612">
          <cell r="B612" t="str">
            <v>SHT0000571</v>
          </cell>
          <cell r="C612" t="str">
            <v>01.03.19.032</v>
          </cell>
        </row>
        <row r="613">
          <cell r="B613" t="str">
            <v>SHT0000641</v>
          </cell>
          <cell r="C613" t="str">
            <v>01.03.19.033</v>
          </cell>
        </row>
        <row r="614">
          <cell r="B614" t="str">
            <v>SHT0000537</v>
          </cell>
          <cell r="C614" t="str">
            <v>01.03.19.035</v>
          </cell>
        </row>
        <row r="615">
          <cell r="B615" t="str">
            <v>SHT0000449</v>
          </cell>
          <cell r="C615" t="str">
            <v>01.03.19.036</v>
          </cell>
        </row>
        <row r="616">
          <cell r="B616" t="str">
            <v>SHT0000450</v>
          </cell>
          <cell r="C616" t="str">
            <v>01.03.19.037</v>
          </cell>
        </row>
        <row r="617">
          <cell r="B617" t="str">
            <v>SHT0000217</v>
          </cell>
          <cell r="C617" t="str">
            <v>01.03.19.046</v>
          </cell>
        </row>
        <row r="618">
          <cell r="B618" t="str">
            <v>SCS0003190</v>
          </cell>
          <cell r="C618" t="str">
            <v>01.03.19.050</v>
          </cell>
        </row>
        <row r="619">
          <cell r="B619" t="str">
            <v>SCS0003191</v>
          </cell>
          <cell r="C619" t="str">
            <v>01.03.19.051</v>
          </cell>
        </row>
        <row r="620">
          <cell r="B620" t="str">
            <v>SCS0004927</v>
          </cell>
          <cell r="C620" t="str">
            <v>01.03.19.053</v>
          </cell>
        </row>
        <row r="621">
          <cell r="B621" t="str">
            <v>SHT0000532</v>
          </cell>
          <cell r="C621" t="str">
            <v>01.03.20.150</v>
          </cell>
        </row>
        <row r="622">
          <cell r="B622" t="str">
            <v>SCS0001317</v>
          </cell>
          <cell r="C622" t="str">
            <v>01.03.20.151</v>
          </cell>
        </row>
        <row r="623">
          <cell r="B623" t="str">
            <v>SCS0001390</v>
          </cell>
          <cell r="C623" t="str">
            <v>01.03.20.152</v>
          </cell>
        </row>
        <row r="624">
          <cell r="B624" t="str">
            <v>SCS0004925</v>
          </cell>
          <cell r="C624" t="str">
            <v>01.03.20.153</v>
          </cell>
        </row>
        <row r="625">
          <cell r="B625" t="str">
            <v>SCS0001380</v>
          </cell>
          <cell r="C625" t="str">
            <v>01.03.20.154</v>
          </cell>
        </row>
        <row r="626">
          <cell r="B626" t="str">
            <v>SCS0001381</v>
          </cell>
          <cell r="C626" t="str">
            <v>01.03.20.155</v>
          </cell>
        </row>
        <row r="627">
          <cell r="B627" t="str">
            <v>SCS0001383</v>
          </cell>
          <cell r="C627" t="str">
            <v>01.03.20.156</v>
          </cell>
        </row>
        <row r="628">
          <cell r="B628" t="str">
            <v>SCS0001388</v>
          </cell>
          <cell r="C628" t="str">
            <v>01.03.20.157</v>
          </cell>
        </row>
        <row r="629">
          <cell r="B629" t="str">
            <v>SCS0001070</v>
          </cell>
          <cell r="C629" t="str">
            <v>01.03.20.171</v>
          </cell>
        </row>
        <row r="630">
          <cell r="B630" t="str">
            <v>SHT0000279</v>
          </cell>
          <cell r="C630" t="str">
            <v>01.03.21.002</v>
          </cell>
        </row>
        <row r="631">
          <cell r="B631" t="str">
            <v>SHT0000055</v>
          </cell>
          <cell r="C631" t="str">
            <v>01.03.21.065</v>
          </cell>
        </row>
        <row r="632">
          <cell r="B632" t="str">
            <v>SHT0000056</v>
          </cell>
          <cell r="C632" t="str">
            <v>01.03.21.066</v>
          </cell>
        </row>
        <row r="633">
          <cell r="B633" t="str">
            <v>SHT0000139</v>
          </cell>
          <cell r="C633" t="str">
            <v>01.03.21.067</v>
          </cell>
        </row>
        <row r="634">
          <cell r="B634" t="str">
            <v>SHT0000590</v>
          </cell>
          <cell r="C634" t="str">
            <v>01.03.21.068</v>
          </cell>
        </row>
        <row r="635">
          <cell r="B635" t="str">
            <v>SHT0000156</v>
          </cell>
          <cell r="C635" t="str">
            <v>01.03.21.069</v>
          </cell>
        </row>
        <row r="636">
          <cell r="B636" t="str">
            <v>SHT0000157</v>
          </cell>
          <cell r="C636" t="str">
            <v>01.03.21.070</v>
          </cell>
        </row>
        <row r="637">
          <cell r="B637" t="str">
            <v>SHT0000140</v>
          </cell>
          <cell r="C637" t="str">
            <v>01.03.21.071</v>
          </cell>
        </row>
        <row r="638">
          <cell r="B638" t="str">
            <v>SHT0000238</v>
          </cell>
          <cell r="C638" t="str">
            <v>01.03.21.083</v>
          </cell>
        </row>
        <row r="639">
          <cell r="B639" t="str">
            <v>SHT0000534</v>
          </cell>
          <cell r="C639" t="str">
            <v>01.03.24.057</v>
          </cell>
        </row>
        <row r="640">
          <cell r="B640" t="str">
            <v>SCS0001133</v>
          </cell>
          <cell r="C640" t="str">
            <v>01.03.29.004</v>
          </cell>
        </row>
        <row r="641">
          <cell r="B641" t="str">
            <v>SCS0001134</v>
          </cell>
          <cell r="C641" t="str">
            <v>01.03.29.007</v>
          </cell>
        </row>
        <row r="642">
          <cell r="B642" t="str">
            <v>SCS0001162</v>
          </cell>
          <cell r="C642" t="str">
            <v>01.03.29.010</v>
          </cell>
        </row>
        <row r="643">
          <cell r="B643" t="str">
            <v>SCS0001149</v>
          </cell>
          <cell r="C643" t="str">
            <v>01.03.29.011</v>
          </cell>
        </row>
        <row r="644">
          <cell r="B644" t="str">
            <v>SCS0001160</v>
          </cell>
          <cell r="C644" t="str">
            <v>01.03.29.012</v>
          </cell>
        </row>
        <row r="645">
          <cell r="B645" t="str">
            <v>SCS0000899</v>
          </cell>
          <cell r="C645" t="str">
            <v>01.03.29.013</v>
          </cell>
        </row>
        <row r="646">
          <cell r="B646" t="str">
            <v>SCS0000901</v>
          </cell>
          <cell r="C646" t="str">
            <v>01.03.29.014</v>
          </cell>
        </row>
        <row r="647">
          <cell r="B647" t="str">
            <v>SCS0004908</v>
          </cell>
          <cell r="C647" t="str">
            <v>01.03.29.015</v>
          </cell>
        </row>
        <row r="648">
          <cell r="B648" t="str">
            <v>SCS0004907</v>
          </cell>
          <cell r="C648" t="str">
            <v>01.03.29.016</v>
          </cell>
        </row>
        <row r="649">
          <cell r="B649" t="str">
            <v>SCS0001110</v>
          </cell>
          <cell r="C649" t="str">
            <v>01.03.31.045</v>
          </cell>
        </row>
        <row r="650">
          <cell r="B650" t="str">
            <v>SCS0004906</v>
          </cell>
          <cell r="C650" t="str">
            <v>01.03.31.046</v>
          </cell>
        </row>
        <row r="651">
          <cell r="B651" t="str">
            <v>SCS0004895</v>
          </cell>
          <cell r="C651" t="str">
            <v>01.03.33.012</v>
          </cell>
        </row>
        <row r="652">
          <cell r="B652" t="str">
            <v>SCS0004894</v>
          </cell>
          <cell r="C652" t="str">
            <v>01.03.33.013</v>
          </cell>
        </row>
        <row r="653">
          <cell r="B653" t="str">
            <v>SCS0001090</v>
          </cell>
          <cell r="C653" t="str">
            <v>01.03.33.014</v>
          </cell>
        </row>
        <row r="654">
          <cell r="B654" t="str">
            <v>SCS0004892</v>
          </cell>
          <cell r="C654" t="str">
            <v>01.03.33.016</v>
          </cell>
        </row>
        <row r="655">
          <cell r="B655" t="str">
            <v>SCS0001037</v>
          </cell>
          <cell r="C655" t="str">
            <v>01.03.33.019</v>
          </cell>
        </row>
        <row r="656">
          <cell r="B656" t="str">
            <v>SCS0004891</v>
          </cell>
          <cell r="C656" t="str">
            <v>01.03.33.019A</v>
          </cell>
        </row>
        <row r="657">
          <cell r="B657" t="str">
            <v>SCS0001034</v>
          </cell>
          <cell r="C657" t="str">
            <v>01.03.33.020</v>
          </cell>
        </row>
        <row r="658">
          <cell r="B658" t="str">
            <v>SCS0004890</v>
          </cell>
          <cell r="C658" t="str">
            <v>01.03.33.020A</v>
          </cell>
        </row>
        <row r="659">
          <cell r="B659" t="str">
            <v>SLT0002082</v>
          </cell>
          <cell r="C659" t="str">
            <v>01.03.34.063</v>
          </cell>
        </row>
        <row r="660">
          <cell r="B660" t="str">
            <v>SCS0000907</v>
          </cell>
          <cell r="C660" t="str">
            <v>01.03.37.006</v>
          </cell>
        </row>
        <row r="661">
          <cell r="B661" t="str">
            <v>SCS0000914</v>
          </cell>
          <cell r="C661" t="str">
            <v>01.03.37.007</v>
          </cell>
        </row>
        <row r="662">
          <cell r="B662" t="str">
            <v>SHT0000512</v>
          </cell>
          <cell r="C662" t="str">
            <v>01.03.40.002</v>
          </cell>
        </row>
        <row r="663">
          <cell r="B663" t="str">
            <v>SLT0001136</v>
          </cell>
          <cell r="C663" t="str">
            <v>01.04.01.001</v>
          </cell>
        </row>
        <row r="664">
          <cell r="B664" t="str">
            <v>SLT0002049</v>
          </cell>
          <cell r="C664" t="str">
            <v>01.04.01.002</v>
          </cell>
        </row>
        <row r="665">
          <cell r="B665" t="str">
            <v>SLT0002050</v>
          </cell>
          <cell r="C665" t="str">
            <v>01.04.01.004</v>
          </cell>
        </row>
        <row r="666">
          <cell r="B666" t="str">
            <v>SLT0002051</v>
          </cell>
          <cell r="C666" t="str">
            <v>01.04.01.005</v>
          </cell>
        </row>
        <row r="667">
          <cell r="B667" t="str">
            <v>SLT0002052</v>
          </cell>
          <cell r="C667" t="str">
            <v>01.04.01.006</v>
          </cell>
        </row>
        <row r="668">
          <cell r="B668" t="str">
            <v>SLT0002053</v>
          </cell>
          <cell r="C668" t="str">
            <v>01.04.01.007</v>
          </cell>
        </row>
        <row r="669">
          <cell r="B669" t="str">
            <v>SLT0002054</v>
          </cell>
          <cell r="C669" t="str">
            <v>01.04.01.010</v>
          </cell>
        </row>
        <row r="670">
          <cell r="B670" t="str">
            <v>SLT0002055</v>
          </cell>
          <cell r="C670" t="str">
            <v>01.04.01.011</v>
          </cell>
        </row>
        <row r="671">
          <cell r="B671" t="str">
            <v>SLT0002056</v>
          </cell>
          <cell r="C671" t="str">
            <v>01.04.01.012</v>
          </cell>
        </row>
        <row r="672">
          <cell r="B672" t="str">
            <v>SLT0001267</v>
          </cell>
          <cell r="C672" t="str">
            <v>01.04.01.014</v>
          </cell>
        </row>
        <row r="673">
          <cell r="B673" t="str">
            <v>SLT0002057</v>
          </cell>
          <cell r="C673" t="str">
            <v>01.04.01.015</v>
          </cell>
        </row>
        <row r="674">
          <cell r="B674" t="str">
            <v>SLT0002058</v>
          </cell>
          <cell r="C674" t="str">
            <v>01.04.01.016</v>
          </cell>
        </row>
        <row r="675">
          <cell r="B675" t="str">
            <v>SLT0001265</v>
          </cell>
          <cell r="C675" t="str">
            <v>01.04.01.017</v>
          </cell>
        </row>
        <row r="676">
          <cell r="B676" t="str">
            <v>SLT0001266</v>
          </cell>
          <cell r="C676" t="str">
            <v>01.04.01.018</v>
          </cell>
        </row>
        <row r="677">
          <cell r="B677" t="str">
            <v>SLT0002059</v>
          </cell>
          <cell r="C677" t="str">
            <v>01.04.01.019</v>
          </cell>
        </row>
        <row r="678">
          <cell r="B678" t="str">
            <v>SLT0002060</v>
          </cell>
          <cell r="C678" t="str">
            <v>01.04.01.020</v>
          </cell>
        </row>
        <row r="679">
          <cell r="B679" t="str">
            <v>SLT0002061</v>
          </cell>
          <cell r="C679" t="str">
            <v>01.04.01.021</v>
          </cell>
        </row>
        <row r="680">
          <cell r="B680" t="str">
            <v>SLT0002062</v>
          </cell>
          <cell r="C680" t="str">
            <v>01.04.01.024</v>
          </cell>
        </row>
        <row r="681">
          <cell r="B681" t="str">
            <v>SLT0002063</v>
          </cell>
          <cell r="C681" t="str">
            <v>01.04.01.025</v>
          </cell>
        </row>
        <row r="682">
          <cell r="B682" t="str">
            <v>SLT0001268</v>
          </cell>
          <cell r="C682" t="str">
            <v>01.04.01.026</v>
          </cell>
        </row>
        <row r="683">
          <cell r="B683" t="str">
            <v>SLT0001952</v>
          </cell>
          <cell r="C683" t="str">
            <v>01.04.01.028</v>
          </cell>
        </row>
        <row r="684">
          <cell r="B684" t="str">
            <v>SLT0002064</v>
          </cell>
          <cell r="C684" t="str">
            <v>01.04.01.032</v>
          </cell>
        </row>
        <row r="685">
          <cell r="B685" t="str">
            <v>SLT0002065</v>
          </cell>
          <cell r="C685" t="str">
            <v>01.04.01.034</v>
          </cell>
        </row>
        <row r="686">
          <cell r="B686" t="str">
            <v>SLT0001138</v>
          </cell>
          <cell r="C686" t="str">
            <v>01.04.01.036</v>
          </cell>
        </row>
        <row r="687">
          <cell r="B687" t="str">
            <v>SLT0002066</v>
          </cell>
          <cell r="C687" t="str">
            <v>01.04.01.037</v>
          </cell>
        </row>
        <row r="688">
          <cell r="B688" t="str">
            <v>SLT0001953</v>
          </cell>
          <cell r="C688" t="str">
            <v>01.04.01.038</v>
          </cell>
        </row>
        <row r="689">
          <cell r="B689" t="str">
            <v>SLT0002067</v>
          </cell>
          <cell r="C689" t="str">
            <v>01.04.01.039</v>
          </cell>
        </row>
        <row r="690">
          <cell r="B690" t="str">
            <v>SLT0002068</v>
          </cell>
          <cell r="C690" t="str">
            <v>01.04.01.040</v>
          </cell>
        </row>
        <row r="691">
          <cell r="B691" t="str">
            <v>SLT0002069</v>
          </cell>
          <cell r="C691" t="str">
            <v>01.04.01.041</v>
          </cell>
        </row>
        <row r="692">
          <cell r="B692" t="str">
            <v>SLT0001318</v>
          </cell>
          <cell r="C692" t="str">
            <v>01.04.01.044</v>
          </cell>
        </row>
        <row r="693">
          <cell r="B693" t="str">
            <v>SLT0001137</v>
          </cell>
          <cell r="C693" t="str">
            <v>01.04.01.046</v>
          </cell>
        </row>
        <row r="694">
          <cell r="B694" t="str">
            <v>SLT0002070</v>
          </cell>
          <cell r="C694" t="str">
            <v>01.04.01.050</v>
          </cell>
        </row>
        <row r="695">
          <cell r="B695" t="str">
            <v>SLT0002071</v>
          </cell>
          <cell r="C695" t="str">
            <v>01.04.01.051</v>
          </cell>
        </row>
        <row r="696">
          <cell r="B696" t="str">
            <v>SLT0002072</v>
          </cell>
          <cell r="C696" t="str">
            <v>01.04.01.053</v>
          </cell>
        </row>
        <row r="697">
          <cell r="B697" t="str">
            <v>SLT0002073</v>
          </cell>
          <cell r="C697" t="str">
            <v>01.04.01.054</v>
          </cell>
        </row>
        <row r="698">
          <cell r="B698" t="str">
            <v>SLT0002074</v>
          </cell>
          <cell r="C698" t="str">
            <v>01.04.01.055</v>
          </cell>
        </row>
        <row r="699">
          <cell r="B699" t="str">
            <v>SLT0002075</v>
          </cell>
          <cell r="C699" t="str">
            <v>01.04.01.057</v>
          </cell>
        </row>
        <row r="700">
          <cell r="B700" t="str">
            <v>SLT0002076</v>
          </cell>
          <cell r="C700" t="str">
            <v>01.04.01.059</v>
          </cell>
        </row>
        <row r="701">
          <cell r="B701" t="str">
            <v>SLT0002077</v>
          </cell>
          <cell r="C701" t="str">
            <v>01.04.01.065</v>
          </cell>
        </row>
        <row r="702">
          <cell r="B702" t="str">
            <v>SLT0001144</v>
          </cell>
          <cell r="C702" t="str">
            <v>01.04.01.067</v>
          </cell>
        </row>
        <row r="703">
          <cell r="B703" t="str">
            <v>SLT0001954</v>
          </cell>
          <cell r="C703" t="str">
            <v>01.04.01.090</v>
          </cell>
        </row>
        <row r="704">
          <cell r="B704" t="str">
            <v>SLT0001955</v>
          </cell>
          <cell r="C704" t="str">
            <v>01.04.02.001</v>
          </cell>
        </row>
        <row r="705">
          <cell r="B705" t="str">
            <v>SLT0002083</v>
          </cell>
          <cell r="C705" t="str">
            <v>01.04.03.001</v>
          </cell>
        </row>
        <row r="706">
          <cell r="B706" t="str">
            <v>SLT0002084</v>
          </cell>
          <cell r="C706" t="str">
            <v>01.04.03.003</v>
          </cell>
        </row>
        <row r="707">
          <cell r="B707" t="str">
            <v>SLT0002085</v>
          </cell>
          <cell r="C707" t="str">
            <v>01.04.03.004</v>
          </cell>
        </row>
        <row r="708">
          <cell r="B708" t="str">
            <v>SLT0002086</v>
          </cell>
          <cell r="C708" t="str">
            <v>01.04.03.007</v>
          </cell>
        </row>
        <row r="709">
          <cell r="B709" t="str">
            <v>SLT0002087</v>
          </cell>
          <cell r="C709" t="str">
            <v>01.04.03.019</v>
          </cell>
        </row>
        <row r="710">
          <cell r="B710" t="str">
            <v>SLT0002088</v>
          </cell>
          <cell r="C710" t="str">
            <v>01.04.03.020</v>
          </cell>
        </row>
        <row r="711">
          <cell r="B711" t="str">
            <v>SLT0001182</v>
          </cell>
          <cell r="C711" t="str">
            <v>01.04.04.002</v>
          </cell>
        </row>
        <row r="712">
          <cell r="B712" t="str">
            <v>SLT0001213</v>
          </cell>
          <cell r="C712" t="str">
            <v>01.04.04.003</v>
          </cell>
        </row>
        <row r="713">
          <cell r="B713" t="str">
            <v>SLT0001214</v>
          </cell>
          <cell r="C713" t="str">
            <v>01.04.04.004</v>
          </cell>
        </row>
        <row r="714">
          <cell r="B714" t="str">
            <v>SLT0001168</v>
          </cell>
          <cell r="C714" t="str">
            <v>01.04.04.007</v>
          </cell>
        </row>
        <row r="715">
          <cell r="B715" t="str">
            <v>SLT0001173</v>
          </cell>
          <cell r="C715" t="str">
            <v>01.04.04.008</v>
          </cell>
        </row>
        <row r="716">
          <cell r="B716" t="str">
            <v>SLT0001166</v>
          </cell>
          <cell r="C716" t="str">
            <v>01.04.04.009</v>
          </cell>
        </row>
        <row r="717">
          <cell r="B717" t="str">
            <v>SLT0001175</v>
          </cell>
          <cell r="C717" t="str">
            <v>01.04.04.010</v>
          </cell>
        </row>
        <row r="718">
          <cell r="B718" t="str">
            <v>SLT0001191</v>
          </cell>
          <cell r="C718" t="str">
            <v>01.04.04.019</v>
          </cell>
        </row>
        <row r="719">
          <cell r="B719" t="str">
            <v>SLT0001192</v>
          </cell>
          <cell r="C719" t="str">
            <v>01.04.04.020</v>
          </cell>
        </row>
        <row r="720">
          <cell r="B720" t="str">
            <v>SLT0001387</v>
          </cell>
          <cell r="C720" t="str">
            <v>01.04.04.021</v>
          </cell>
        </row>
        <row r="721">
          <cell r="B721" t="str">
            <v>SLT0001189</v>
          </cell>
          <cell r="C721" t="str">
            <v>01.04.04.029</v>
          </cell>
        </row>
        <row r="722">
          <cell r="B722" t="str">
            <v>SLT0001190</v>
          </cell>
          <cell r="C722" t="str">
            <v>01.04.04.030</v>
          </cell>
        </row>
        <row r="723">
          <cell r="B723" t="str">
            <v>SLT0001216</v>
          </cell>
          <cell r="C723" t="str">
            <v>01.04.04.049</v>
          </cell>
        </row>
        <row r="724">
          <cell r="B724" t="str">
            <v>SLT0001877</v>
          </cell>
          <cell r="C724" t="str">
            <v>01.04.04.089</v>
          </cell>
        </row>
        <row r="725">
          <cell r="B725" t="str">
            <v>SLT0000318</v>
          </cell>
          <cell r="C725" t="str">
            <v>01.04.04.164</v>
          </cell>
        </row>
        <row r="726">
          <cell r="B726" t="str">
            <v>SLT0001956</v>
          </cell>
          <cell r="C726" t="str">
            <v>01.04.05.001</v>
          </cell>
        </row>
        <row r="727">
          <cell r="B727" t="str">
            <v>SLT0001957</v>
          </cell>
          <cell r="C727" t="str">
            <v>01.04.05.002</v>
          </cell>
        </row>
        <row r="728">
          <cell r="B728" t="str">
            <v>SLT0001958</v>
          </cell>
          <cell r="C728" t="str">
            <v>01.04.05.003</v>
          </cell>
        </row>
        <row r="729">
          <cell r="B729" t="str">
            <v>SLT0001959</v>
          </cell>
          <cell r="C729" t="str">
            <v>01.04.05.004</v>
          </cell>
        </row>
        <row r="730">
          <cell r="B730" t="str">
            <v>SLT0001960</v>
          </cell>
          <cell r="C730" t="str">
            <v>01.04.05.005</v>
          </cell>
        </row>
        <row r="731">
          <cell r="B731" t="str">
            <v>SHT0001800</v>
          </cell>
          <cell r="C731" t="str">
            <v>01.04.06.001</v>
          </cell>
        </row>
        <row r="732">
          <cell r="B732" t="str">
            <v>SHT0001802</v>
          </cell>
          <cell r="C732" t="str">
            <v>01.04.06.002</v>
          </cell>
        </row>
        <row r="733">
          <cell r="B733" t="str">
            <v>SHT0001803</v>
          </cell>
          <cell r="C733" t="str">
            <v>01.04.06.003</v>
          </cell>
        </row>
        <row r="734">
          <cell r="B734" t="str">
            <v>SHT0001801</v>
          </cell>
          <cell r="C734" t="str">
            <v>01.04.06.004</v>
          </cell>
        </row>
        <row r="735">
          <cell r="B735" t="str">
            <v>SCS0000092</v>
          </cell>
          <cell r="C735" t="str">
            <v>01.04.15.020</v>
          </cell>
        </row>
        <row r="736">
          <cell r="B736" t="str">
            <v>SHT0001476</v>
          </cell>
          <cell r="C736" t="str">
            <v>01.04.22.001</v>
          </cell>
        </row>
        <row r="737">
          <cell r="B737" t="str">
            <v>SHT0001708</v>
          </cell>
          <cell r="C737" t="str">
            <v>01.04.22.002</v>
          </cell>
        </row>
        <row r="738">
          <cell r="B738" t="str">
            <v>SHT0001473</v>
          </cell>
          <cell r="C738" t="str">
            <v>01.04.22.003</v>
          </cell>
        </row>
        <row r="739">
          <cell r="B739" t="str">
            <v>SHT0001709</v>
          </cell>
          <cell r="C739" t="str">
            <v>01.04.22.004</v>
          </cell>
        </row>
        <row r="740">
          <cell r="B740" t="str">
            <v>SHT0001494</v>
          </cell>
          <cell r="C740" t="str">
            <v>01.04.22.005</v>
          </cell>
        </row>
        <row r="741">
          <cell r="B741" t="str">
            <v>SHT0001495</v>
          </cell>
          <cell r="C741" t="str">
            <v>01.04.22.006</v>
          </cell>
        </row>
        <row r="742">
          <cell r="B742" t="str">
            <v>SHT0001488</v>
          </cell>
          <cell r="C742" t="str">
            <v>01.04.22.007</v>
          </cell>
        </row>
        <row r="743">
          <cell r="B743" t="str">
            <v>SHT0001489</v>
          </cell>
          <cell r="C743" t="str">
            <v>01.04.22.008</v>
          </cell>
        </row>
        <row r="744">
          <cell r="B744" t="str">
            <v>SHT0001496</v>
          </cell>
          <cell r="C744" t="str">
            <v>01.04.22.009</v>
          </cell>
        </row>
        <row r="745">
          <cell r="B745" t="str">
            <v>SHT0001497</v>
          </cell>
          <cell r="C745" t="str">
            <v>01.04.22.010</v>
          </cell>
        </row>
        <row r="746">
          <cell r="B746" t="str">
            <v>SHT0001492</v>
          </cell>
          <cell r="C746" t="str">
            <v>01.04.22.011</v>
          </cell>
        </row>
        <row r="747">
          <cell r="B747" t="str">
            <v>SHT0001493</v>
          </cell>
          <cell r="C747" t="str">
            <v>01.04.22.012</v>
          </cell>
        </row>
        <row r="748">
          <cell r="B748" t="str">
            <v>SHT0001498</v>
          </cell>
          <cell r="C748" t="str">
            <v>01.04.22.013</v>
          </cell>
        </row>
        <row r="749">
          <cell r="B749" t="str">
            <v>SHT0001499</v>
          </cell>
          <cell r="C749" t="str">
            <v>01.04.22.014</v>
          </cell>
        </row>
        <row r="750">
          <cell r="B750" t="str">
            <v>SHT0001484</v>
          </cell>
          <cell r="C750" t="str">
            <v>01.04.22.015</v>
          </cell>
        </row>
        <row r="751">
          <cell r="B751" t="str">
            <v>SHT0001485</v>
          </cell>
          <cell r="C751" t="str">
            <v>01.04.22.016</v>
          </cell>
        </row>
        <row r="752">
          <cell r="B752" t="str">
            <v>SHT0001601</v>
          </cell>
          <cell r="C752" t="str">
            <v>01.04.22.017</v>
          </cell>
        </row>
        <row r="753">
          <cell r="B753" t="str">
            <v>SHT0001600</v>
          </cell>
          <cell r="C753" t="str">
            <v>01.04.22.018</v>
          </cell>
        </row>
        <row r="754">
          <cell r="B754" t="str">
            <v>SHT0001607</v>
          </cell>
          <cell r="C754" t="str">
            <v>01.04.22.019</v>
          </cell>
        </row>
        <row r="755">
          <cell r="B755" t="str">
            <v>SHT0001606</v>
          </cell>
          <cell r="C755" t="str">
            <v>01.04.22.020</v>
          </cell>
        </row>
        <row r="756">
          <cell r="B756" t="str">
            <v>SHT0001603</v>
          </cell>
          <cell r="C756" t="str">
            <v>01.04.22.021</v>
          </cell>
        </row>
        <row r="757">
          <cell r="B757" t="str">
            <v>SHT0001602</v>
          </cell>
          <cell r="C757" t="str">
            <v>01.04.22.022</v>
          </cell>
        </row>
        <row r="758">
          <cell r="B758" t="str">
            <v>SHT0001609</v>
          </cell>
          <cell r="C758" t="str">
            <v>01.04.22.023</v>
          </cell>
        </row>
        <row r="759">
          <cell r="B759" t="str">
            <v>SHT0001608</v>
          </cell>
          <cell r="C759" t="str">
            <v>01.04.22.024</v>
          </cell>
        </row>
        <row r="760">
          <cell r="B760" t="str">
            <v>SHT0001605</v>
          </cell>
          <cell r="C760" t="str">
            <v>01.04.22.025</v>
          </cell>
        </row>
        <row r="761">
          <cell r="B761" t="str">
            <v>SHT0001604</v>
          </cell>
          <cell r="C761" t="str">
            <v>01.04.22.026</v>
          </cell>
        </row>
        <row r="762">
          <cell r="B762" t="str">
            <v>SHT0001611</v>
          </cell>
          <cell r="C762" t="str">
            <v>01.04.22.027</v>
          </cell>
        </row>
        <row r="763">
          <cell r="B763" t="str">
            <v>SHT0001610</v>
          </cell>
          <cell r="C763" t="str">
            <v>01.04.22.028</v>
          </cell>
        </row>
        <row r="764">
          <cell r="B764" t="str">
            <v>SLT0000033</v>
          </cell>
          <cell r="C764" t="str">
            <v>01.05.01.001</v>
          </cell>
        </row>
        <row r="765">
          <cell r="B765" t="str">
            <v>SLT0000034</v>
          </cell>
          <cell r="C765" t="str">
            <v>01.05.01.002</v>
          </cell>
        </row>
        <row r="766">
          <cell r="B766" t="str">
            <v>SLT0000073</v>
          </cell>
          <cell r="C766" t="str">
            <v>01.05.01.003</v>
          </cell>
        </row>
        <row r="767">
          <cell r="B767" t="str">
            <v>SLT0000074</v>
          </cell>
          <cell r="C767" t="str">
            <v>01.05.01.004</v>
          </cell>
        </row>
        <row r="768">
          <cell r="B768" t="str">
            <v>SLT0000075</v>
          </cell>
          <cell r="C768" t="str">
            <v>01.05.01.005</v>
          </cell>
        </row>
        <row r="769">
          <cell r="B769" t="str">
            <v>SLT0001655</v>
          </cell>
          <cell r="C769" t="str">
            <v>01.05.01.006</v>
          </cell>
        </row>
        <row r="770">
          <cell r="B770" t="str">
            <v>SLT0000154</v>
          </cell>
          <cell r="C770" t="str">
            <v>01.05.01.007</v>
          </cell>
        </row>
        <row r="771">
          <cell r="B771" t="str">
            <v>SLT0000155</v>
          </cell>
          <cell r="C771" t="str">
            <v>01.05.01.008</v>
          </cell>
        </row>
        <row r="772">
          <cell r="B772" t="str">
            <v>SLT0000156</v>
          </cell>
          <cell r="C772" t="str">
            <v>01.05.01.009</v>
          </cell>
        </row>
        <row r="773">
          <cell r="B773" t="str">
            <v>SLT0000112</v>
          </cell>
          <cell r="C773" t="str">
            <v>01.05.01.012</v>
          </cell>
        </row>
        <row r="774">
          <cell r="B774" t="str">
            <v>SLT0000113</v>
          </cell>
          <cell r="C774" t="str">
            <v>01.05.01.013</v>
          </cell>
        </row>
        <row r="775">
          <cell r="B775" t="str">
            <v>SLT0000684</v>
          </cell>
          <cell r="C775" t="str">
            <v>01.05.01.016</v>
          </cell>
        </row>
        <row r="776">
          <cell r="B776" t="str">
            <v>SLT0000685</v>
          </cell>
          <cell r="C776" t="str">
            <v>01.05.01.017</v>
          </cell>
        </row>
        <row r="777">
          <cell r="B777" t="str">
            <v>SLT0000707</v>
          </cell>
          <cell r="C777" t="str">
            <v>01.05.01.018</v>
          </cell>
        </row>
        <row r="778">
          <cell r="B778" t="str">
            <v>SLT0000708</v>
          </cell>
          <cell r="C778" t="str">
            <v>01.05.01.019</v>
          </cell>
        </row>
        <row r="779">
          <cell r="B779" t="str">
            <v>SLT0000709</v>
          </cell>
          <cell r="C779" t="str">
            <v>01.05.01.020</v>
          </cell>
        </row>
        <row r="780">
          <cell r="B780" t="str">
            <v>SLT0000126</v>
          </cell>
          <cell r="C780" t="str">
            <v>01.05.01.021</v>
          </cell>
        </row>
        <row r="781">
          <cell r="B781" t="str">
            <v>SLT0000125</v>
          </cell>
          <cell r="C781" t="str">
            <v>01.05.01.022</v>
          </cell>
        </row>
        <row r="782">
          <cell r="B782" t="str">
            <v>SLT0001654</v>
          </cell>
          <cell r="C782" t="str">
            <v>01.05.01.023</v>
          </cell>
        </row>
        <row r="783">
          <cell r="B783" t="str">
            <v>SLT0001653</v>
          </cell>
          <cell r="C783" t="str">
            <v>01.05.01.024</v>
          </cell>
        </row>
        <row r="784">
          <cell r="B784" t="str">
            <v>SLT0001652</v>
          </cell>
          <cell r="C784" t="str">
            <v>01.05.01.025</v>
          </cell>
        </row>
        <row r="785">
          <cell r="B785" t="str">
            <v>SLT0000719</v>
          </cell>
          <cell r="C785" t="str">
            <v>01.05.01.026</v>
          </cell>
        </row>
        <row r="786">
          <cell r="B786" t="str">
            <v>SLT0000720</v>
          </cell>
          <cell r="C786" t="str">
            <v>01.05.01.027</v>
          </cell>
        </row>
        <row r="787">
          <cell r="B787" t="str">
            <v>SLT0000048</v>
          </cell>
          <cell r="C787" t="str">
            <v>01.05.01.028</v>
          </cell>
        </row>
        <row r="788">
          <cell r="B788" t="str">
            <v>SLT0000049</v>
          </cell>
          <cell r="C788" t="str">
            <v>01.05.01.029</v>
          </cell>
        </row>
        <row r="789">
          <cell r="B789" t="str">
            <v>SLT0000090</v>
          </cell>
          <cell r="C789" t="str">
            <v>01.05.01.030</v>
          </cell>
        </row>
        <row r="790">
          <cell r="B790" t="str">
            <v>SLT0000091</v>
          </cell>
          <cell r="C790" t="str">
            <v>01.05.01.031</v>
          </cell>
        </row>
        <row r="791">
          <cell r="B791" t="str">
            <v>SLT0000092</v>
          </cell>
          <cell r="C791" t="str">
            <v>01.05.01.032</v>
          </cell>
        </row>
        <row r="792">
          <cell r="B792" t="str">
            <v>SLT0000138</v>
          </cell>
          <cell r="C792" t="str">
            <v>01.05.01.033</v>
          </cell>
        </row>
        <row r="793">
          <cell r="B793" t="str">
            <v>SLT0000139</v>
          </cell>
          <cell r="C793" t="str">
            <v>01.05.01.034</v>
          </cell>
        </row>
        <row r="794">
          <cell r="B794" t="str">
            <v>SLT0000140</v>
          </cell>
          <cell r="C794" t="str">
            <v>01.05.01.035</v>
          </cell>
        </row>
        <row r="795">
          <cell r="B795" t="str">
            <v>SLT0000020</v>
          </cell>
          <cell r="C795" t="str">
            <v>01.05.01.036</v>
          </cell>
        </row>
        <row r="796">
          <cell r="B796" t="str">
            <v>SLT0000021</v>
          </cell>
          <cell r="C796" t="str">
            <v>01.05.01.037</v>
          </cell>
        </row>
        <row r="797">
          <cell r="B797" t="str">
            <v>SLT0000006</v>
          </cell>
          <cell r="C797" t="str">
            <v>01.05.01.038</v>
          </cell>
        </row>
        <row r="798">
          <cell r="B798" t="str">
            <v>SLT0000007</v>
          </cell>
          <cell r="C798" t="str">
            <v>01.05.01.039</v>
          </cell>
        </row>
        <row r="799">
          <cell r="B799" t="str">
            <v>SLT0000165</v>
          </cell>
          <cell r="C799" t="str">
            <v>01.05.01.040</v>
          </cell>
        </row>
        <row r="800">
          <cell r="B800" t="str">
            <v>SLT0000704</v>
          </cell>
          <cell r="C800" t="str">
            <v>01.05.01.041</v>
          </cell>
        </row>
        <row r="801">
          <cell r="B801" t="str">
            <v>SLT0000705</v>
          </cell>
          <cell r="C801" t="str">
            <v>01.05.01.042</v>
          </cell>
        </row>
        <row r="802">
          <cell r="B802" t="str">
            <v>SLT0000706</v>
          </cell>
          <cell r="C802" t="str">
            <v>01.05.01.043</v>
          </cell>
        </row>
        <row r="803">
          <cell r="B803" t="str">
            <v>SLT0000772</v>
          </cell>
          <cell r="C803" t="str">
            <v>01.05.01.044</v>
          </cell>
        </row>
        <row r="804">
          <cell r="B804" t="str">
            <v>SLT0001651</v>
          </cell>
          <cell r="C804" t="str">
            <v>01.05.01.045</v>
          </cell>
        </row>
        <row r="805">
          <cell r="B805" t="str">
            <v>SLT0001650</v>
          </cell>
          <cell r="C805" t="str">
            <v>01.05.01.046</v>
          </cell>
        </row>
        <row r="806">
          <cell r="B806" t="str">
            <v>SLT0000764</v>
          </cell>
          <cell r="C806" t="str">
            <v>01.05.01.047</v>
          </cell>
        </row>
        <row r="807">
          <cell r="B807" t="str">
            <v>SLT0000765</v>
          </cell>
          <cell r="C807" t="str">
            <v>01.05.01.048</v>
          </cell>
        </row>
        <row r="808">
          <cell r="B808" t="str">
            <v>SLT0001649</v>
          </cell>
          <cell r="C808" t="str">
            <v>01.05.01.049</v>
          </cell>
        </row>
        <row r="809">
          <cell r="B809" t="str">
            <v>SLT0000865</v>
          </cell>
          <cell r="C809" t="str">
            <v>01.05.01.050</v>
          </cell>
        </row>
        <row r="810">
          <cell r="B810" t="str">
            <v>SLT0001648</v>
          </cell>
          <cell r="C810" t="str">
            <v>01.05.01.053</v>
          </cell>
        </row>
        <row r="811">
          <cell r="B811" t="str">
            <v>SLT0001656</v>
          </cell>
          <cell r="C811" t="str">
            <v>01.05.01.054</v>
          </cell>
        </row>
        <row r="812">
          <cell r="B812" t="str">
            <v>SLT0001647</v>
          </cell>
          <cell r="C812" t="str">
            <v>01.05.01.066</v>
          </cell>
        </row>
        <row r="813">
          <cell r="B813" t="str">
            <v>SLT0001646</v>
          </cell>
          <cell r="C813" t="str">
            <v>01.05.01.067</v>
          </cell>
        </row>
        <row r="814">
          <cell r="B814" t="str">
            <v>SLT0001644</v>
          </cell>
          <cell r="C814" t="str">
            <v>01.05.01.068</v>
          </cell>
        </row>
        <row r="815">
          <cell r="B815" t="str">
            <v>SLT0001643</v>
          </cell>
          <cell r="C815" t="str">
            <v>01.05.01.069</v>
          </cell>
        </row>
        <row r="816">
          <cell r="B816" t="str">
            <v>SLT0001645</v>
          </cell>
          <cell r="C816" t="str">
            <v>01.05.01.070</v>
          </cell>
        </row>
        <row r="817">
          <cell r="B817" t="str">
            <v>SLT0000512</v>
          </cell>
          <cell r="C817" t="str">
            <v>01.05.07.046</v>
          </cell>
        </row>
        <row r="818">
          <cell r="B818" t="str">
            <v>SLT0001734</v>
          </cell>
          <cell r="C818" t="str">
            <v>01.05.07.062</v>
          </cell>
        </row>
        <row r="819">
          <cell r="B819" t="str">
            <v>SLT0001735</v>
          </cell>
          <cell r="C819" t="str">
            <v>01.05.07.064</v>
          </cell>
        </row>
        <row r="820">
          <cell r="B820" t="str">
            <v>SLT0002048</v>
          </cell>
          <cell r="C820" t="str">
            <v>01.05.07.065</v>
          </cell>
        </row>
        <row r="821">
          <cell r="B821" t="str">
            <v>SLT0002047</v>
          </cell>
          <cell r="C821" t="str">
            <v>01.05.07.066</v>
          </cell>
        </row>
        <row r="822">
          <cell r="B822" t="str">
            <v>SLT0002046</v>
          </cell>
          <cell r="C822" t="str">
            <v>01.05.07.067</v>
          </cell>
        </row>
        <row r="823">
          <cell r="B823" t="str">
            <v>SLT0002045</v>
          </cell>
          <cell r="C823" t="str">
            <v>01.05.07.068</v>
          </cell>
        </row>
        <row r="824">
          <cell r="B824" t="str">
            <v>SLT0002044</v>
          </cell>
          <cell r="C824" t="str">
            <v>01.05.07.069</v>
          </cell>
        </row>
        <row r="825">
          <cell r="B825" t="str">
            <v>SLT0002043</v>
          </cell>
          <cell r="C825" t="str">
            <v>01.05.07.070</v>
          </cell>
        </row>
        <row r="826">
          <cell r="B826" t="str">
            <v>SLT0002042</v>
          </cell>
          <cell r="C826" t="str">
            <v>01.05.07.073</v>
          </cell>
        </row>
        <row r="827">
          <cell r="B827" t="str">
            <v>SLT0001961</v>
          </cell>
          <cell r="C827" t="str">
            <v>01.05.07.076</v>
          </cell>
        </row>
        <row r="828">
          <cell r="B828" t="str">
            <v>SLT0002041</v>
          </cell>
          <cell r="C828" t="str">
            <v>01.05.07.085</v>
          </cell>
        </row>
        <row r="829">
          <cell r="B829" t="str">
            <v>SLT0000355</v>
          </cell>
          <cell r="C829" t="str">
            <v>01.05.07.086</v>
          </cell>
        </row>
        <row r="830">
          <cell r="B830" t="str">
            <v>SLT0002040</v>
          </cell>
          <cell r="C830" t="str">
            <v>01.05.07.137</v>
          </cell>
        </row>
        <row r="831">
          <cell r="B831" t="str">
            <v>SLT0002039</v>
          </cell>
          <cell r="C831" t="str">
            <v>01.05.07.142</v>
          </cell>
        </row>
        <row r="832">
          <cell r="B832" t="str">
            <v>SLT0000679</v>
          </cell>
          <cell r="C832" t="str">
            <v>01.05.07.161</v>
          </cell>
        </row>
        <row r="833">
          <cell r="B833" t="str">
            <v>SLT0000680</v>
          </cell>
          <cell r="C833" t="str">
            <v>01.05.07.162</v>
          </cell>
        </row>
        <row r="834">
          <cell r="B834" t="str">
            <v>SLT0000681</v>
          </cell>
          <cell r="C834" t="str">
            <v>01.05.07.163</v>
          </cell>
        </row>
        <row r="835">
          <cell r="B835" t="str">
            <v>SLT0002038</v>
          </cell>
          <cell r="C835" t="str">
            <v>01.05.07.168</v>
          </cell>
        </row>
        <row r="836">
          <cell r="B836" t="str">
            <v>SLT0002037</v>
          </cell>
          <cell r="C836" t="str">
            <v>01.05.07.169</v>
          </cell>
        </row>
        <row r="837">
          <cell r="B837" t="str">
            <v>SLT0000356</v>
          </cell>
          <cell r="C837" t="str">
            <v>01.05.07.191</v>
          </cell>
        </row>
        <row r="838">
          <cell r="B838" t="str">
            <v>SLT0000373</v>
          </cell>
          <cell r="C838" t="str">
            <v>01.05.07.192</v>
          </cell>
        </row>
        <row r="839">
          <cell r="B839" t="str">
            <v>SLT0000357</v>
          </cell>
          <cell r="C839" t="str">
            <v>01.05.07.193</v>
          </cell>
        </row>
        <row r="840">
          <cell r="B840" t="str">
            <v>SLT0000334</v>
          </cell>
          <cell r="C840" t="str">
            <v>01.05.07.200</v>
          </cell>
        </row>
        <row r="841">
          <cell r="B841" t="str">
            <v>SLT0000333</v>
          </cell>
          <cell r="C841" t="str">
            <v>01.05.07.201</v>
          </cell>
        </row>
        <row r="842">
          <cell r="B842" t="str">
            <v>SLT0001642</v>
          </cell>
          <cell r="C842" t="str">
            <v>01.05.07.202</v>
          </cell>
        </row>
        <row r="843">
          <cell r="B843" t="str">
            <v>SLT0001642</v>
          </cell>
          <cell r="C843" t="str">
            <v>01.05.07.202A</v>
          </cell>
        </row>
        <row r="844">
          <cell r="B844" t="str">
            <v>SLT0000335</v>
          </cell>
          <cell r="C844" t="str">
            <v>01.05.07.203</v>
          </cell>
        </row>
        <row r="845">
          <cell r="B845" t="str">
            <v>SLT0000346</v>
          </cell>
          <cell r="C845" t="str">
            <v>01.05.07.211</v>
          </cell>
        </row>
        <row r="846">
          <cell r="B846" t="str">
            <v>SLT0000347</v>
          </cell>
          <cell r="C846" t="str">
            <v>01.05.07.212</v>
          </cell>
        </row>
        <row r="847">
          <cell r="B847" t="str">
            <v>SLT0000369</v>
          </cell>
          <cell r="C847" t="str">
            <v>01.05.07.213</v>
          </cell>
        </row>
        <row r="848">
          <cell r="B848" t="str">
            <v>SLT0000673</v>
          </cell>
          <cell r="C848" t="str">
            <v>01.05.07.214</v>
          </cell>
        </row>
        <row r="849">
          <cell r="B849" t="str">
            <v>SLT0000672</v>
          </cell>
          <cell r="C849" t="str">
            <v>01.05.07.215</v>
          </cell>
        </row>
        <row r="850">
          <cell r="B850" t="str">
            <v>SLT0000390</v>
          </cell>
          <cell r="C850" t="str">
            <v>01.05.07.219</v>
          </cell>
        </row>
        <row r="851">
          <cell r="B851" t="str">
            <v>SLT0000391</v>
          </cell>
          <cell r="C851" t="str">
            <v>01.05.07.220</v>
          </cell>
        </row>
        <row r="852">
          <cell r="B852" t="str">
            <v>SLT0000389</v>
          </cell>
          <cell r="C852" t="str">
            <v>01.05.07.221</v>
          </cell>
        </row>
        <row r="853">
          <cell r="B853" t="str">
            <v>SLT0000407</v>
          </cell>
          <cell r="C853" t="str">
            <v>01.05.07.222</v>
          </cell>
        </row>
        <row r="854">
          <cell r="B854" t="str">
            <v>SLT0000406</v>
          </cell>
          <cell r="C854" t="str">
            <v>01.05.07.223</v>
          </cell>
        </row>
        <row r="855">
          <cell r="B855" t="str">
            <v>SLT0000472</v>
          </cell>
          <cell r="C855" t="str">
            <v>01.05.07.224</v>
          </cell>
        </row>
        <row r="856">
          <cell r="B856" t="str">
            <v>SLT0000513</v>
          </cell>
          <cell r="C856" t="str">
            <v>01.05.07.225</v>
          </cell>
        </row>
        <row r="857">
          <cell r="B857" t="str">
            <v>SLT0000514</v>
          </cell>
          <cell r="C857" t="str">
            <v>01.05.07.226</v>
          </cell>
        </row>
        <row r="858">
          <cell r="B858" t="str">
            <v>SLT0000534</v>
          </cell>
          <cell r="C858" t="str">
            <v>01.05.07.227</v>
          </cell>
        </row>
        <row r="859">
          <cell r="B859" t="str">
            <v>SLT0000535</v>
          </cell>
          <cell r="C859" t="str">
            <v>01.05.07.228</v>
          </cell>
        </row>
        <row r="860">
          <cell r="B860" t="str">
            <v>SLT0000445</v>
          </cell>
          <cell r="C860" t="str">
            <v>01.05.07.229</v>
          </cell>
        </row>
        <row r="861">
          <cell r="B861" t="str">
            <v>SLT0000446</v>
          </cell>
          <cell r="C861" t="str">
            <v>01.05.07.230</v>
          </cell>
        </row>
        <row r="862">
          <cell r="B862" t="str">
            <v>SLT0000459</v>
          </cell>
          <cell r="C862" t="str">
            <v>01.05.07.231</v>
          </cell>
        </row>
        <row r="863">
          <cell r="B863" t="str">
            <v>SLT0000460</v>
          </cell>
          <cell r="C863" t="str">
            <v>01.05.07.232</v>
          </cell>
        </row>
        <row r="864">
          <cell r="B864" t="str">
            <v>SLT0000574</v>
          </cell>
          <cell r="C864" t="str">
            <v>01.05.07.234</v>
          </cell>
        </row>
        <row r="865">
          <cell r="B865" t="str">
            <v>SLT0000575</v>
          </cell>
          <cell r="C865" t="str">
            <v>01.05.07.235</v>
          </cell>
        </row>
        <row r="866">
          <cell r="B866" t="str">
            <v>SLT0000581</v>
          </cell>
          <cell r="C866" t="str">
            <v>01.05.07.236</v>
          </cell>
        </row>
        <row r="867">
          <cell r="B867" t="str">
            <v>SLT0001641</v>
          </cell>
          <cell r="C867" t="str">
            <v>01.05.07.237</v>
          </cell>
        </row>
        <row r="868">
          <cell r="B868" t="str">
            <v>SLT0000564</v>
          </cell>
          <cell r="C868" t="str">
            <v>01.05.07.238</v>
          </cell>
        </row>
        <row r="869">
          <cell r="B869" t="str">
            <v>SLT0000565</v>
          </cell>
          <cell r="C869" t="str">
            <v>01.05.07.239</v>
          </cell>
        </row>
        <row r="870">
          <cell r="B870" t="str">
            <v>SLT0001640</v>
          </cell>
          <cell r="C870" t="str">
            <v>01.05.07.242</v>
          </cell>
        </row>
        <row r="871">
          <cell r="B871" t="str">
            <v>SLT0001639</v>
          </cell>
          <cell r="C871" t="str">
            <v>01.05.07.243</v>
          </cell>
        </row>
        <row r="872">
          <cell r="B872" t="str">
            <v>SLT0000548</v>
          </cell>
          <cell r="C872" t="str">
            <v>01.05.07.244</v>
          </cell>
        </row>
        <row r="873">
          <cell r="B873" t="str">
            <v>SLT0000549</v>
          </cell>
          <cell r="C873" t="str">
            <v>01.05.07.245</v>
          </cell>
        </row>
        <row r="874">
          <cell r="B874" t="str">
            <v>SLT0000665</v>
          </cell>
          <cell r="C874" t="str">
            <v>01.05.07.249</v>
          </cell>
        </row>
        <row r="875">
          <cell r="B875" t="str">
            <v>SLT0000664</v>
          </cell>
          <cell r="C875" t="str">
            <v>01.05.07.250</v>
          </cell>
        </row>
        <row r="876">
          <cell r="B876" t="str">
            <v>SLT0000666</v>
          </cell>
          <cell r="C876" t="str">
            <v>01.05.07.251</v>
          </cell>
        </row>
        <row r="877">
          <cell r="B877" t="str">
            <v>SLT0000480</v>
          </cell>
          <cell r="C877" t="str">
            <v>01.05.07.252</v>
          </cell>
        </row>
        <row r="878">
          <cell r="B878" t="str">
            <v>SLT0000481</v>
          </cell>
          <cell r="C878" t="str">
            <v>01.05.07.253</v>
          </cell>
        </row>
        <row r="879">
          <cell r="B879" t="str">
            <v>SLT0000610</v>
          </cell>
          <cell r="C879" t="str">
            <v>01.05.07.254</v>
          </cell>
        </row>
        <row r="880">
          <cell r="B880" t="str">
            <v>SLT0000611</v>
          </cell>
          <cell r="C880" t="str">
            <v>01.05.07.255</v>
          </cell>
        </row>
        <row r="881">
          <cell r="B881" t="str">
            <v>SLT0000645</v>
          </cell>
          <cell r="C881" t="str">
            <v>01.05.07.256</v>
          </cell>
        </row>
        <row r="882">
          <cell r="B882" t="str">
            <v>SLT0000646</v>
          </cell>
          <cell r="C882" t="str">
            <v>01.05.07.257</v>
          </cell>
        </row>
        <row r="883">
          <cell r="B883" t="str">
            <v>SLT0000650</v>
          </cell>
          <cell r="C883" t="str">
            <v>01.05.07.258</v>
          </cell>
        </row>
        <row r="884">
          <cell r="B884" t="str">
            <v>SLT0000486</v>
          </cell>
          <cell r="C884" t="str">
            <v>01.05.07.259</v>
          </cell>
        </row>
        <row r="885">
          <cell r="B885" t="str">
            <v>SLT0000485</v>
          </cell>
          <cell r="C885" t="str">
            <v>01.05.07.260</v>
          </cell>
        </row>
        <row r="886">
          <cell r="B886" t="str">
            <v>SLT0001640</v>
          </cell>
          <cell r="C886" t="str">
            <v>01.05.07.264</v>
          </cell>
        </row>
        <row r="887">
          <cell r="B887" t="str">
            <v>SLT0001640</v>
          </cell>
          <cell r="C887" t="str">
            <v>01.05.07.264C</v>
          </cell>
        </row>
        <row r="888">
          <cell r="B888" t="str">
            <v>SLT0001639</v>
          </cell>
          <cell r="C888" t="str">
            <v>01.05.07.265</v>
          </cell>
        </row>
        <row r="889">
          <cell r="B889" t="str">
            <v>SLT0001639</v>
          </cell>
          <cell r="C889" t="str">
            <v>01.05.07.265C</v>
          </cell>
        </row>
        <row r="890">
          <cell r="B890" t="str">
            <v>SLT0000591</v>
          </cell>
          <cell r="C890" t="str">
            <v>01.05.07.266</v>
          </cell>
        </row>
        <row r="891">
          <cell r="B891" t="str">
            <v>SLT0000592</v>
          </cell>
          <cell r="C891" t="str">
            <v>01.05.07.267</v>
          </cell>
        </row>
        <row r="892">
          <cell r="B892" t="str">
            <v>SLT0000602</v>
          </cell>
          <cell r="C892" t="str">
            <v>01.05.07.268</v>
          </cell>
        </row>
        <row r="893">
          <cell r="B893" t="str">
            <v>SLT0000603</v>
          </cell>
          <cell r="C893" t="str">
            <v>01.05.07.269</v>
          </cell>
        </row>
        <row r="894">
          <cell r="B894" t="str">
            <v>SLT0000629</v>
          </cell>
          <cell r="C894" t="str">
            <v>01.05.07.270</v>
          </cell>
        </row>
        <row r="895">
          <cell r="B895" t="str">
            <v>SLT0000628</v>
          </cell>
          <cell r="C895" t="str">
            <v>01.05.07.271</v>
          </cell>
        </row>
        <row r="896">
          <cell r="B896" t="str">
            <v>SLT0000555</v>
          </cell>
          <cell r="C896" t="str">
            <v>01.05.07.272</v>
          </cell>
        </row>
        <row r="897">
          <cell r="B897" t="str">
            <v>SLT0001946</v>
          </cell>
          <cell r="C897" t="str">
            <v>01.05.07.273</v>
          </cell>
        </row>
        <row r="898">
          <cell r="B898" t="str">
            <v>SLT0001760</v>
          </cell>
          <cell r="C898" t="str">
            <v>01.05.07.274</v>
          </cell>
        </row>
        <row r="899">
          <cell r="B899" t="str">
            <v>SLT0001638</v>
          </cell>
          <cell r="C899" t="str">
            <v>01.05.07.278</v>
          </cell>
        </row>
        <row r="900">
          <cell r="B900" t="str">
            <v>SLT0001638</v>
          </cell>
          <cell r="C900" t="str">
            <v>01.05.07.278C</v>
          </cell>
        </row>
        <row r="901">
          <cell r="B901" t="str">
            <v>SLT0001637</v>
          </cell>
          <cell r="C901" t="str">
            <v>01.05.07.279</v>
          </cell>
        </row>
        <row r="902">
          <cell r="B902" t="str">
            <v>SLT0001637</v>
          </cell>
          <cell r="C902" t="str">
            <v>01.05.07.279C</v>
          </cell>
        </row>
        <row r="903">
          <cell r="B903" t="str">
            <v>SLT0001636</v>
          </cell>
          <cell r="C903" t="str">
            <v>01.05.07.284</v>
          </cell>
        </row>
        <row r="904">
          <cell r="B904" t="str">
            <v>SLT0001635</v>
          </cell>
          <cell r="C904" t="str">
            <v>01.05.07.285</v>
          </cell>
        </row>
        <row r="905">
          <cell r="B905" t="str">
            <v>SLT0001761</v>
          </cell>
          <cell r="C905" t="str">
            <v>01.05.07.286</v>
          </cell>
        </row>
        <row r="906">
          <cell r="B906" t="str">
            <v>SLT0000593</v>
          </cell>
          <cell r="C906" t="str">
            <v>01.05.07.288</v>
          </cell>
        </row>
        <row r="907">
          <cell r="B907" t="str">
            <v>SLT0000468</v>
          </cell>
          <cell r="C907" t="str">
            <v>01.05.07.289</v>
          </cell>
        </row>
        <row r="908">
          <cell r="B908" t="str">
            <v>SLT0000319</v>
          </cell>
          <cell r="C908" t="str">
            <v>01.05.07.293</v>
          </cell>
        </row>
        <row r="909">
          <cell r="B909" t="str">
            <v>SLT0000319</v>
          </cell>
          <cell r="C909" t="str">
            <v>01.05.07.293A</v>
          </cell>
        </row>
        <row r="910">
          <cell r="B910" t="str">
            <v>SLT0000319</v>
          </cell>
          <cell r="C910" t="str">
            <v>01.05.07.293B</v>
          </cell>
        </row>
        <row r="911">
          <cell r="B911" t="str">
            <v>SLT0000320</v>
          </cell>
          <cell r="C911" t="str">
            <v>01.05.07.294</v>
          </cell>
        </row>
        <row r="912">
          <cell r="B912" t="str">
            <v>SLT0000320</v>
          </cell>
          <cell r="C912" t="str">
            <v>01.05.07.294A</v>
          </cell>
        </row>
        <row r="913">
          <cell r="B913" t="str">
            <v>SLT0000320</v>
          </cell>
          <cell r="C913" t="str">
            <v>01.05.07.294B</v>
          </cell>
        </row>
        <row r="914">
          <cell r="B914" t="str">
            <v>SLT0000365</v>
          </cell>
          <cell r="C914" t="str">
            <v>01.05.07.295</v>
          </cell>
        </row>
        <row r="915">
          <cell r="B915" t="str">
            <v>SLT0000365</v>
          </cell>
          <cell r="C915" t="str">
            <v>01.05.07.295B</v>
          </cell>
        </row>
        <row r="916">
          <cell r="B916" t="str">
            <v>SLT0000321</v>
          </cell>
          <cell r="C916" t="str">
            <v>01.05.07.296</v>
          </cell>
        </row>
        <row r="917">
          <cell r="B917" t="str">
            <v>SLT0000321</v>
          </cell>
          <cell r="C917" t="str">
            <v>01.05.07.296A</v>
          </cell>
        </row>
        <row r="918">
          <cell r="B918" t="str">
            <v>SLT0000321</v>
          </cell>
          <cell r="C918" t="str">
            <v>01.05.07.296B</v>
          </cell>
        </row>
        <row r="919">
          <cell r="B919" t="str">
            <v>SLT0000337</v>
          </cell>
          <cell r="C919" t="str">
            <v>01.05.07.300</v>
          </cell>
        </row>
        <row r="920">
          <cell r="B920" t="str">
            <v>SLT0000337</v>
          </cell>
          <cell r="C920" t="str">
            <v>01.05.07.300A</v>
          </cell>
        </row>
        <row r="921">
          <cell r="B921" t="str">
            <v>SLT0000337</v>
          </cell>
          <cell r="C921" t="str">
            <v>01.05.07.300B</v>
          </cell>
        </row>
        <row r="922">
          <cell r="B922" t="str">
            <v>SLT0000338</v>
          </cell>
          <cell r="C922" t="str">
            <v>01.05.07.301</v>
          </cell>
        </row>
        <row r="923">
          <cell r="B923" t="str">
            <v>SLT0000338</v>
          </cell>
          <cell r="C923" t="str">
            <v>01.05.07.301A</v>
          </cell>
        </row>
        <row r="924">
          <cell r="B924" t="str">
            <v>SLT0000338</v>
          </cell>
          <cell r="C924" t="str">
            <v>01.05.07.301B</v>
          </cell>
        </row>
        <row r="925">
          <cell r="B925" t="str">
            <v>SLT0000339</v>
          </cell>
          <cell r="C925" t="str">
            <v>01.05.07.302</v>
          </cell>
        </row>
        <row r="926">
          <cell r="B926" t="str">
            <v>SLT0000339</v>
          </cell>
          <cell r="C926" t="str">
            <v>01.05.07.302A</v>
          </cell>
        </row>
        <row r="927">
          <cell r="B927" t="str">
            <v>SLT0000339</v>
          </cell>
          <cell r="C927" t="str">
            <v>01.05.07.302B</v>
          </cell>
        </row>
        <row r="928">
          <cell r="B928" t="str">
            <v>SLT0001764</v>
          </cell>
          <cell r="C928" t="str">
            <v>01.05.07.306</v>
          </cell>
        </row>
        <row r="929">
          <cell r="B929" t="str">
            <v>SLT0000353</v>
          </cell>
          <cell r="C929" t="str">
            <v>01.05.07.308</v>
          </cell>
        </row>
        <row r="930">
          <cell r="B930" t="str">
            <v>SLT0000353</v>
          </cell>
          <cell r="C930" t="str">
            <v>01.05.07.308B</v>
          </cell>
        </row>
        <row r="931">
          <cell r="B931" t="str">
            <v>SLT0000372</v>
          </cell>
          <cell r="C931" t="str">
            <v>01.05.07.309</v>
          </cell>
        </row>
        <row r="932">
          <cell r="B932" t="str">
            <v>SLT0000372</v>
          </cell>
          <cell r="C932" t="str">
            <v>01.05.07.309B</v>
          </cell>
        </row>
        <row r="933">
          <cell r="B933" t="str">
            <v>SLT0000354</v>
          </cell>
          <cell r="C933" t="str">
            <v>01.05.07.310</v>
          </cell>
        </row>
        <row r="934">
          <cell r="B934" t="str">
            <v>SLT0000354</v>
          </cell>
          <cell r="C934" t="str">
            <v>01.05.07.310B</v>
          </cell>
        </row>
        <row r="935">
          <cell r="B935" t="str">
            <v>SLT0000655</v>
          </cell>
          <cell r="C935" t="str">
            <v>01.05.07.311</v>
          </cell>
        </row>
        <row r="936">
          <cell r="B936" t="str">
            <v>SLT0000655</v>
          </cell>
          <cell r="C936" t="str">
            <v>01.05.07.311B</v>
          </cell>
        </row>
        <row r="937">
          <cell r="B937" t="str">
            <v>SLT0000450</v>
          </cell>
          <cell r="C937" t="str">
            <v>01.05.07.312</v>
          </cell>
        </row>
        <row r="938">
          <cell r="B938" t="str">
            <v>SLT0000450</v>
          </cell>
          <cell r="C938" t="str">
            <v>01.05.07.312B</v>
          </cell>
        </row>
        <row r="939">
          <cell r="B939" t="str">
            <v>SLT0000451</v>
          </cell>
          <cell r="C939" t="str">
            <v>01.05.07.313</v>
          </cell>
        </row>
        <row r="940">
          <cell r="B940" t="str">
            <v>SLT0000451</v>
          </cell>
          <cell r="C940" t="str">
            <v>01.05.07.313B</v>
          </cell>
        </row>
        <row r="941">
          <cell r="B941" t="str">
            <v>SLT0000453</v>
          </cell>
          <cell r="C941" t="str">
            <v>01.05.07.314</v>
          </cell>
        </row>
        <row r="942">
          <cell r="B942" t="str">
            <v>SLT0000453</v>
          </cell>
          <cell r="C942" t="str">
            <v>01.05.07.314B</v>
          </cell>
        </row>
        <row r="943">
          <cell r="B943" t="str">
            <v>SLT0000454</v>
          </cell>
          <cell r="C943" t="str">
            <v>01.05.07.315</v>
          </cell>
        </row>
        <row r="944">
          <cell r="B944" t="str">
            <v>SLT0000455</v>
          </cell>
          <cell r="C944" t="str">
            <v>01.05.07.316</v>
          </cell>
        </row>
        <row r="945">
          <cell r="B945" t="str">
            <v>SLT0000455</v>
          </cell>
          <cell r="C945" t="str">
            <v>01.05.07.316B</v>
          </cell>
        </row>
        <row r="946">
          <cell r="B946" t="str">
            <v>SLT0000852</v>
          </cell>
          <cell r="C946" t="str">
            <v>01.05.07.319</v>
          </cell>
        </row>
        <row r="947">
          <cell r="B947" t="str">
            <v>SLT0000852</v>
          </cell>
          <cell r="C947" t="str">
            <v>01.05.07.319B</v>
          </cell>
        </row>
        <row r="948">
          <cell r="B948" t="str">
            <v>SLT0000851</v>
          </cell>
          <cell r="C948" t="str">
            <v>01.05.07.320</v>
          </cell>
        </row>
        <row r="949">
          <cell r="B949" t="str">
            <v>SLT0000851</v>
          </cell>
          <cell r="C949" t="str">
            <v>01.05.07.320B</v>
          </cell>
        </row>
        <row r="950">
          <cell r="B950" t="str">
            <v>SLT0000452</v>
          </cell>
          <cell r="C950" t="str">
            <v>01.05.07.321</v>
          </cell>
        </row>
        <row r="951">
          <cell r="B951" t="str">
            <v>SLT0000452</v>
          </cell>
          <cell r="C951" t="str">
            <v>01.05.07.321B</v>
          </cell>
        </row>
        <row r="952">
          <cell r="B952" t="str">
            <v>SLT0000624</v>
          </cell>
          <cell r="C952" t="str">
            <v>01.05.07.323</v>
          </cell>
        </row>
        <row r="953">
          <cell r="B953" t="str">
            <v>SLT0000624</v>
          </cell>
          <cell r="C953" t="str">
            <v>01.05.07.323B</v>
          </cell>
        </row>
        <row r="954">
          <cell r="B954" t="str">
            <v>SLT0001077</v>
          </cell>
          <cell r="C954" t="str">
            <v>01.05.07.324</v>
          </cell>
        </row>
        <row r="955">
          <cell r="B955" t="str">
            <v>SLT0001078</v>
          </cell>
          <cell r="C955" t="str">
            <v>01.05.07.325</v>
          </cell>
        </row>
        <row r="956">
          <cell r="B956" t="str">
            <v>SLT0000625</v>
          </cell>
          <cell r="C956" t="str">
            <v>01.05.07.326</v>
          </cell>
        </row>
        <row r="957">
          <cell r="B957" t="str">
            <v>SLT0000625</v>
          </cell>
          <cell r="C957" t="str">
            <v>01.05.07.326B</v>
          </cell>
        </row>
        <row r="958">
          <cell r="B958" t="str">
            <v>SLT0000676</v>
          </cell>
          <cell r="C958" t="str">
            <v>01.05.07.331</v>
          </cell>
        </row>
        <row r="959">
          <cell r="B959" t="str">
            <v>SLT0000677</v>
          </cell>
          <cell r="C959" t="str">
            <v>01.05.07.332</v>
          </cell>
        </row>
        <row r="960">
          <cell r="B960" t="str">
            <v>SLT0000678</v>
          </cell>
          <cell r="C960" t="str">
            <v>01.05.07.333</v>
          </cell>
        </row>
        <row r="961">
          <cell r="B961" t="str">
            <v>SLT0000585</v>
          </cell>
          <cell r="C961" t="str">
            <v>01.05.07.334</v>
          </cell>
        </row>
        <row r="962">
          <cell r="B962" t="str">
            <v>SLT0000586</v>
          </cell>
          <cell r="C962" t="str">
            <v>01.05.07.335</v>
          </cell>
        </row>
        <row r="963">
          <cell r="B963" t="str">
            <v>SLT0000538</v>
          </cell>
          <cell r="C963" t="str">
            <v>01.05.07.336</v>
          </cell>
        </row>
        <row r="964">
          <cell r="B964" t="str">
            <v>SLT0000538</v>
          </cell>
          <cell r="C964" t="str">
            <v>01.05.07.336B</v>
          </cell>
        </row>
        <row r="965">
          <cell r="B965" t="str">
            <v>SLT0000539</v>
          </cell>
          <cell r="C965" t="str">
            <v>01.05.07.337</v>
          </cell>
        </row>
        <row r="966">
          <cell r="B966" t="str">
            <v>SLT0000539</v>
          </cell>
          <cell r="C966" t="str">
            <v>01.05.07.337B</v>
          </cell>
        </row>
        <row r="967">
          <cell r="B967" t="str">
            <v>SLT0000540</v>
          </cell>
          <cell r="C967" t="str">
            <v>01.05.07.338</v>
          </cell>
        </row>
        <row r="968">
          <cell r="B968" t="str">
            <v>SLT0000540</v>
          </cell>
          <cell r="C968" t="str">
            <v>01.05.07.338B</v>
          </cell>
        </row>
        <row r="969">
          <cell r="B969" t="str">
            <v>SLT0000541</v>
          </cell>
          <cell r="C969" t="str">
            <v>01.05.07.339</v>
          </cell>
        </row>
        <row r="970">
          <cell r="B970" t="str">
            <v>SLT0000541</v>
          </cell>
          <cell r="C970" t="str">
            <v>01.05.07.339B</v>
          </cell>
        </row>
        <row r="971">
          <cell r="B971" t="str">
            <v>SLT0000573</v>
          </cell>
          <cell r="C971" t="str">
            <v>01.05.07.340</v>
          </cell>
        </row>
        <row r="972">
          <cell r="B972" t="str">
            <v>SLT0001634</v>
          </cell>
          <cell r="C972" t="str">
            <v>01.05.07.349</v>
          </cell>
        </row>
        <row r="973">
          <cell r="B973" t="str">
            <v>SLT0000617</v>
          </cell>
          <cell r="C973" t="str">
            <v>01.05.07.353</v>
          </cell>
        </row>
        <row r="974">
          <cell r="B974" t="str">
            <v>SLT0000617</v>
          </cell>
          <cell r="C974" t="str">
            <v>01.05.07.353A</v>
          </cell>
        </row>
        <row r="975">
          <cell r="B975" t="str">
            <v>SLT0000620</v>
          </cell>
          <cell r="C975" t="str">
            <v>01.05.07.354</v>
          </cell>
        </row>
        <row r="976">
          <cell r="B976" t="str">
            <v>SLT0000620</v>
          </cell>
          <cell r="C976" t="str">
            <v>01.05.07.354A</v>
          </cell>
        </row>
        <row r="977">
          <cell r="B977" t="str">
            <v>SLT0000616</v>
          </cell>
          <cell r="C977" t="str">
            <v>01.05.07.355</v>
          </cell>
        </row>
        <row r="978">
          <cell r="B978" t="str">
            <v>SLT0000616</v>
          </cell>
          <cell r="C978" t="str">
            <v>01.05.07.355A</v>
          </cell>
        </row>
        <row r="979">
          <cell r="B979" t="str">
            <v>SLT0000423</v>
          </cell>
          <cell r="C979" t="str">
            <v>01.05.07.356</v>
          </cell>
        </row>
        <row r="980">
          <cell r="B980" t="str">
            <v>SLT0000423</v>
          </cell>
          <cell r="C980" t="str">
            <v>01.05.07.356A</v>
          </cell>
        </row>
        <row r="981">
          <cell r="B981" t="str">
            <v>SLT0000424</v>
          </cell>
          <cell r="C981" t="str">
            <v>01.05.07.357</v>
          </cell>
        </row>
        <row r="982">
          <cell r="B982" t="str">
            <v>SLT0000424</v>
          </cell>
          <cell r="C982" t="str">
            <v>01.05.07.357A</v>
          </cell>
        </row>
        <row r="983">
          <cell r="B983" t="str">
            <v>SLT0000436</v>
          </cell>
          <cell r="C983" t="str">
            <v>01.05.07.358</v>
          </cell>
        </row>
        <row r="984">
          <cell r="B984" t="str">
            <v>SLT0000436</v>
          </cell>
          <cell r="C984" t="str">
            <v>01.05.07.358A</v>
          </cell>
        </row>
        <row r="985">
          <cell r="B985" t="str">
            <v>SLT0000632</v>
          </cell>
          <cell r="C985" t="str">
            <v>01.05.07.359</v>
          </cell>
        </row>
        <row r="986">
          <cell r="B986" t="str">
            <v>SLT0000632</v>
          </cell>
          <cell r="C986" t="str">
            <v>01.05.07.359A</v>
          </cell>
        </row>
        <row r="987">
          <cell r="B987" t="str">
            <v>SLT0000633</v>
          </cell>
          <cell r="C987" t="str">
            <v>01.05.07.360</v>
          </cell>
        </row>
        <row r="988">
          <cell r="B988" t="str">
            <v>SLT0000633</v>
          </cell>
          <cell r="C988" t="str">
            <v>01.05.07.360A</v>
          </cell>
        </row>
        <row r="989">
          <cell r="B989" t="str">
            <v>SLT0001069</v>
          </cell>
          <cell r="C989" t="str">
            <v>01.05.07.361</v>
          </cell>
        </row>
        <row r="990">
          <cell r="B990" t="str">
            <v>SLT0000490</v>
          </cell>
          <cell r="C990" t="str">
            <v>01.05.07.362</v>
          </cell>
        </row>
        <row r="991">
          <cell r="B991" t="str">
            <v>SLT0000491</v>
          </cell>
          <cell r="C991" t="str">
            <v>01.05.07.363</v>
          </cell>
        </row>
        <row r="992">
          <cell r="B992" t="str">
            <v>SLT0001075</v>
          </cell>
          <cell r="C992" t="str">
            <v>01.05.07.364</v>
          </cell>
        </row>
        <row r="993">
          <cell r="B993" t="str">
            <v>SLT0000617</v>
          </cell>
          <cell r="C993" t="str">
            <v>01.05.07.353B</v>
          </cell>
        </row>
        <row r="994">
          <cell r="B994" t="str">
            <v>SLT0000620</v>
          </cell>
          <cell r="C994" t="str">
            <v>01.05.07.354B</v>
          </cell>
        </row>
        <row r="995">
          <cell r="B995" t="str">
            <v>SLT0000616</v>
          </cell>
          <cell r="C995" t="str">
            <v>01.05.07.355B</v>
          </cell>
        </row>
        <row r="996">
          <cell r="B996" t="str">
            <v>SLT0000423</v>
          </cell>
          <cell r="C996" t="str">
            <v>01.05.07.356B</v>
          </cell>
        </row>
        <row r="997">
          <cell r="B997" t="str">
            <v>SLT0000424</v>
          </cell>
          <cell r="C997" t="str">
            <v>01.05.07.357B</v>
          </cell>
        </row>
        <row r="998">
          <cell r="B998" t="str">
            <v>SLT0000436</v>
          </cell>
          <cell r="C998" t="str">
            <v>01.05.07.358B</v>
          </cell>
        </row>
        <row r="999">
          <cell r="B999" t="str">
            <v>SLT0000632</v>
          </cell>
          <cell r="C999" t="str">
            <v>01.05.07.359B</v>
          </cell>
        </row>
        <row r="1000">
          <cell r="B1000" t="str">
            <v>SLT0000633</v>
          </cell>
          <cell r="C1000" t="str">
            <v>01.05.07.360B</v>
          </cell>
        </row>
        <row r="1001">
          <cell r="B1001" t="str">
            <v>SLT0000490</v>
          </cell>
          <cell r="C1001" t="str">
            <v>01.05.07.362B</v>
          </cell>
        </row>
        <row r="1002">
          <cell r="B1002" t="str">
            <v>SLT0000491</v>
          </cell>
          <cell r="C1002" t="str">
            <v>01.05.07.363B</v>
          </cell>
        </row>
        <row r="1003">
          <cell r="B1003" t="str">
            <v>SLT0001075</v>
          </cell>
          <cell r="C1003" t="str">
            <v>01.05.07.364B</v>
          </cell>
        </row>
        <row r="1004">
          <cell r="B1004" t="str">
            <v>SLT0001046</v>
          </cell>
          <cell r="C1004" t="str">
            <v>01.05.07.367</v>
          </cell>
        </row>
        <row r="1005">
          <cell r="B1005" t="str">
            <v>SLT0001055</v>
          </cell>
          <cell r="C1005" t="str">
            <v>01.05.07.368</v>
          </cell>
        </row>
        <row r="1006">
          <cell r="B1006" t="str">
            <v>SLT0001047</v>
          </cell>
          <cell r="C1006" t="str">
            <v>01.05.07.369</v>
          </cell>
        </row>
        <row r="1007">
          <cell r="B1007" t="str">
            <v>SLT0001048</v>
          </cell>
          <cell r="C1007" t="str">
            <v>01.05.07.370</v>
          </cell>
        </row>
        <row r="1008">
          <cell r="B1008" t="str">
            <v>SLT0001064</v>
          </cell>
          <cell r="C1008" t="str">
            <v>01.05.07.371</v>
          </cell>
        </row>
        <row r="1009">
          <cell r="B1009" t="str">
            <v>SLT0001059</v>
          </cell>
          <cell r="C1009" t="str">
            <v>01.05.07.372</v>
          </cell>
        </row>
        <row r="1010">
          <cell r="B1010" t="str">
            <v>SLT0001841</v>
          </cell>
          <cell r="C1010" t="str">
            <v>01.05.07.376</v>
          </cell>
        </row>
        <row r="1011">
          <cell r="B1011" t="str">
            <v>SLT0001842</v>
          </cell>
          <cell r="C1011" t="str">
            <v>01.05.07.377</v>
          </cell>
        </row>
        <row r="1012">
          <cell r="B1012" t="str">
            <v>SLT0000916</v>
          </cell>
          <cell r="C1012" t="str">
            <v>01.05.10.053</v>
          </cell>
        </row>
        <row r="1013">
          <cell r="B1013" t="str">
            <v>SLT0000922</v>
          </cell>
          <cell r="C1013" t="str">
            <v>01.05.10.061</v>
          </cell>
        </row>
        <row r="1014">
          <cell r="B1014" t="str">
            <v>SLT0001964</v>
          </cell>
          <cell r="C1014" t="str">
            <v>01.05.10.083</v>
          </cell>
        </row>
        <row r="1015">
          <cell r="B1015" t="str">
            <v>SCS0004070</v>
          </cell>
          <cell r="C1015" t="str">
            <v>01.05.16.001</v>
          </cell>
        </row>
        <row r="1016">
          <cell r="B1016" t="str">
            <v>SCS0004069</v>
          </cell>
          <cell r="C1016" t="str">
            <v>01.05.16.002</v>
          </cell>
        </row>
        <row r="1017">
          <cell r="B1017" t="str">
            <v>SCS0004113</v>
          </cell>
          <cell r="C1017" t="str">
            <v>01.05.16.003</v>
          </cell>
        </row>
        <row r="1018">
          <cell r="B1018" t="str">
            <v>SCS0004114</v>
          </cell>
          <cell r="C1018" t="str">
            <v>01.05.16.004</v>
          </cell>
        </row>
        <row r="1019">
          <cell r="B1019" t="str">
            <v>SLT0001846</v>
          </cell>
          <cell r="C1019" t="str">
            <v>01.05.16.005</v>
          </cell>
        </row>
        <row r="1020">
          <cell r="B1020" t="str">
            <v>SLT0001096</v>
          </cell>
          <cell r="C1020" t="str">
            <v>01.05.16.006</v>
          </cell>
        </row>
        <row r="1021">
          <cell r="B1021" t="str">
            <v>SLT0001100</v>
          </cell>
          <cell r="C1021" t="str">
            <v>01.05.16.007</v>
          </cell>
        </row>
        <row r="1022">
          <cell r="B1022" t="str">
            <v>SLT0001107</v>
          </cell>
          <cell r="C1022" t="str">
            <v>01.05.16.008</v>
          </cell>
        </row>
        <row r="1023">
          <cell r="B1023" t="str">
            <v>SLT0001109</v>
          </cell>
          <cell r="C1023" t="str">
            <v>01.05.16.009</v>
          </cell>
        </row>
        <row r="1024">
          <cell r="B1024" t="str">
            <v>SLT0001097</v>
          </cell>
          <cell r="C1024" t="str">
            <v>01.05.16.010</v>
          </cell>
        </row>
        <row r="1025">
          <cell r="B1025" t="str">
            <v>SLT0001101</v>
          </cell>
          <cell r="C1025" t="str">
            <v>01.05.16.011</v>
          </cell>
        </row>
        <row r="1026">
          <cell r="B1026" t="str">
            <v>SLT0001103</v>
          </cell>
          <cell r="C1026" t="str">
            <v>01.05.16.012</v>
          </cell>
        </row>
        <row r="1027">
          <cell r="B1027" t="str">
            <v>SLT0001117</v>
          </cell>
          <cell r="C1027" t="str">
            <v>01.05.16.013</v>
          </cell>
        </row>
        <row r="1028">
          <cell r="B1028" t="str">
            <v>SLT0001095</v>
          </cell>
          <cell r="C1028" t="str">
            <v>01.05.16.014</v>
          </cell>
        </row>
        <row r="1029">
          <cell r="B1029" t="str">
            <v>SLT0001099</v>
          </cell>
          <cell r="C1029" t="str">
            <v>01.05.16.015</v>
          </cell>
        </row>
        <row r="1030">
          <cell r="B1030" t="str">
            <v>SLT0001119</v>
          </cell>
          <cell r="C1030" t="str">
            <v>01.05.16.017</v>
          </cell>
        </row>
        <row r="1031">
          <cell r="B1031" t="str">
            <v>SLT0001847</v>
          </cell>
          <cell r="C1031" t="str">
            <v>01.05.16.018</v>
          </cell>
        </row>
        <row r="1032">
          <cell r="B1032" t="str">
            <v>SLT0001098</v>
          </cell>
          <cell r="C1032" t="str">
            <v>01.05.16.019</v>
          </cell>
        </row>
        <row r="1033">
          <cell r="B1033" t="str">
            <v>SLT0001105</v>
          </cell>
          <cell r="C1033" t="str">
            <v>01.05.16.020</v>
          </cell>
        </row>
        <row r="1034">
          <cell r="B1034" t="str">
            <v>SLT0001848</v>
          </cell>
          <cell r="C1034" t="str">
            <v>01.05.16.021</v>
          </cell>
        </row>
        <row r="1035">
          <cell r="B1035" t="str">
            <v>SLT0001849</v>
          </cell>
          <cell r="C1035" t="str">
            <v>01.05.16.024</v>
          </cell>
        </row>
        <row r="1036">
          <cell r="B1036" t="str">
            <v>SCS0004305</v>
          </cell>
          <cell r="C1036" t="str">
            <v>01.05.16.032</v>
          </cell>
        </row>
        <row r="1037">
          <cell r="C1037" t="str">
            <v>01.05.16.039</v>
          </cell>
        </row>
        <row r="1038">
          <cell r="C1038" t="str">
            <v>01.05.16.040</v>
          </cell>
        </row>
        <row r="1039">
          <cell r="B1039" t="str">
            <v>SLT0000292</v>
          </cell>
          <cell r="C1039" t="str">
            <v>01.05.19.001</v>
          </cell>
        </row>
        <row r="1040">
          <cell r="B1040" t="str">
            <v>SLT0000293</v>
          </cell>
          <cell r="C1040" t="str">
            <v>01.05.19.002</v>
          </cell>
        </row>
        <row r="1041">
          <cell r="B1041" t="str">
            <v>SHT0000740</v>
          </cell>
          <cell r="C1041" t="str">
            <v>01.05.21.001</v>
          </cell>
        </row>
        <row r="1042">
          <cell r="B1042" t="str">
            <v>SHT0000731</v>
          </cell>
          <cell r="C1042" t="str">
            <v>01.05.21.002</v>
          </cell>
        </row>
        <row r="1043">
          <cell r="B1043" t="str">
            <v>SHT0000734</v>
          </cell>
          <cell r="C1043" t="str">
            <v>01.05.21.004</v>
          </cell>
        </row>
        <row r="1044">
          <cell r="B1044" t="str">
            <v>SHT0000786</v>
          </cell>
          <cell r="C1044" t="str">
            <v>01.05.21.003</v>
          </cell>
        </row>
        <row r="1045">
          <cell r="B1045" t="str">
            <v>SHT0000746</v>
          </cell>
          <cell r="C1045" t="str">
            <v>01.05.21.005</v>
          </cell>
        </row>
        <row r="1046">
          <cell r="B1046" t="str">
            <v>SHT0000742</v>
          </cell>
          <cell r="C1046" t="str">
            <v>01.05.21.006</v>
          </cell>
        </row>
        <row r="1047">
          <cell r="B1047" t="str">
            <v>SHT0000696</v>
          </cell>
          <cell r="C1047" t="str">
            <v>01.05.22.001</v>
          </cell>
        </row>
        <row r="1048">
          <cell r="B1048" t="str">
            <v>SHT0000697</v>
          </cell>
          <cell r="C1048" t="str">
            <v>01.05.22.002</v>
          </cell>
        </row>
        <row r="1049">
          <cell r="B1049" t="str">
            <v>SHT0000691</v>
          </cell>
          <cell r="C1049" t="str">
            <v>01.05.22.003</v>
          </cell>
        </row>
        <row r="1050">
          <cell r="B1050" t="str">
            <v>SHT0000653</v>
          </cell>
          <cell r="C1050" t="str">
            <v>01.05.22.004</v>
          </cell>
        </row>
        <row r="1051">
          <cell r="B1051" t="str">
            <v>SHT0000654</v>
          </cell>
          <cell r="C1051" t="str">
            <v>01.05.22.005</v>
          </cell>
        </row>
        <row r="1052">
          <cell r="B1052" t="str">
            <v>SHT0000633</v>
          </cell>
          <cell r="C1052" t="str">
            <v>01.05.22.006</v>
          </cell>
        </row>
        <row r="1053">
          <cell r="B1053" t="str">
            <v>SLT0001965</v>
          </cell>
          <cell r="C1053" t="str">
            <v>01.05.23.001</v>
          </cell>
        </row>
        <row r="1054">
          <cell r="B1054" t="str">
            <v>SLT0001966</v>
          </cell>
          <cell r="C1054" t="str">
            <v>01.05.23.002</v>
          </cell>
        </row>
        <row r="1055">
          <cell r="B1055" t="str">
            <v>SLT0001967</v>
          </cell>
          <cell r="C1055" t="str">
            <v>01.05.23.003</v>
          </cell>
        </row>
        <row r="1056">
          <cell r="B1056" t="str">
            <v>SLT0001968</v>
          </cell>
          <cell r="C1056" t="str">
            <v>01.05.23.004</v>
          </cell>
        </row>
        <row r="1057">
          <cell r="B1057" t="str">
            <v>SLT0001969</v>
          </cell>
          <cell r="C1057" t="str">
            <v>01.05.23.005</v>
          </cell>
        </row>
        <row r="1058">
          <cell r="B1058" t="str">
            <v>SHT0000631</v>
          </cell>
          <cell r="C1058" t="str">
            <v>01.05.24.001</v>
          </cell>
        </row>
        <row r="1059">
          <cell r="B1059" t="str">
            <v>SCS0003461</v>
          </cell>
          <cell r="C1059" t="str">
            <v>01.06.01.016</v>
          </cell>
        </row>
        <row r="1060">
          <cell r="B1060" t="str">
            <v>SCS0003460</v>
          </cell>
          <cell r="C1060" t="str">
            <v>01.06.01.017</v>
          </cell>
        </row>
        <row r="1061">
          <cell r="B1061" t="str">
            <v>SCS0003463</v>
          </cell>
          <cell r="C1061" t="str">
            <v>01.06.01.018</v>
          </cell>
        </row>
        <row r="1062">
          <cell r="B1062" t="str">
            <v>SCS0003462</v>
          </cell>
          <cell r="C1062" t="str">
            <v>01.06.01.019</v>
          </cell>
        </row>
        <row r="1063">
          <cell r="B1063" t="str">
            <v>SCS0003429</v>
          </cell>
          <cell r="C1063" t="str">
            <v>01.06.01.022</v>
          </cell>
        </row>
        <row r="1064">
          <cell r="B1064" t="str">
            <v>SCS0003430</v>
          </cell>
          <cell r="C1064" t="str">
            <v>01.06.01.023</v>
          </cell>
        </row>
        <row r="1065">
          <cell r="B1065" t="str">
            <v>SCS0003431</v>
          </cell>
          <cell r="C1065" t="str">
            <v>01.06.01.026</v>
          </cell>
        </row>
        <row r="1066">
          <cell r="B1066" t="str">
            <v>SCS0003432</v>
          </cell>
          <cell r="C1066" t="str">
            <v>01.06.01.027</v>
          </cell>
        </row>
        <row r="1067">
          <cell r="B1067" t="str">
            <v>SCS0003501</v>
          </cell>
          <cell r="C1067" t="str">
            <v>01.06.01.028</v>
          </cell>
        </row>
        <row r="1068">
          <cell r="B1068" t="str">
            <v>SCS0003500</v>
          </cell>
          <cell r="C1068" t="str">
            <v>01.06.01.029</v>
          </cell>
        </row>
        <row r="1069">
          <cell r="B1069" t="str">
            <v>SCS0005562</v>
          </cell>
          <cell r="C1069" t="str">
            <v>01.06.01.034</v>
          </cell>
        </row>
        <row r="1070">
          <cell r="B1070" t="str">
            <v>SCS0005563</v>
          </cell>
          <cell r="C1070" t="str">
            <v>01.06.01.035</v>
          </cell>
        </row>
        <row r="1071">
          <cell r="B1071" t="str">
            <v>SLT0000317</v>
          </cell>
          <cell r="C1071" t="str">
            <v>01.06.02.001</v>
          </cell>
        </row>
        <row r="1072">
          <cell r="B1072" t="str">
            <v>SLT0000316</v>
          </cell>
          <cell r="C1072" t="str">
            <v>01.06.02.002</v>
          </cell>
        </row>
        <row r="1073">
          <cell r="B1073" t="str">
            <v>SLT0000345</v>
          </cell>
          <cell r="C1073" t="str">
            <v>01.06.02.003</v>
          </cell>
        </row>
        <row r="1074">
          <cell r="B1074" t="str">
            <v>SLT0000344</v>
          </cell>
          <cell r="C1074" t="str">
            <v>01.06.02.004</v>
          </cell>
        </row>
        <row r="1075">
          <cell r="B1075" t="str">
            <v>SLT0000661</v>
          </cell>
          <cell r="C1075" t="str">
            <v>01.06.02.005</v>
          </cell>
        </row>
        <row r="1076">
          <cell r="B1076" t="str">
            <v>SLT0000444</v>
          </cell>
          <cell r="C1076" t="str">
            <v>01.06.02.006</v>
          </cell>
        </row>
        <row r="1077">
          <cell r="B1077" t="str">
            <v>SLT0000443</v>
          </cell>
          <cell r="C1077" t="str">
            <v>01.06.02.007</v>
          </cell>
        </row>
        <row r="1078">
          <cell r="B1078" t="str">
            <v>SLT0000462</v>
          </cell>
          <cell r="C1078" t="str">
            <v>01.06.02.008</v>
          </cell>
        </row>
        <row r="1079">
          <cell r="B1079" t="str">
            <v>SLT0000556</v>
          </cell>
          <cell r="C1079" t="str">
            <v>01.06.02.009</v>
          </cell>
        </row>
        <row r="1080">
          <cell r="B1080" t="str">
            <v>SLT0001037</v>
          </cell>
          <cell r="C1080" t="str">
            <v>01.06.02.010</v>
          </cell>
        </row>
        <row r="1081">
          <cell r="B1081" t="str">
            <v>SLT0000405</v>
          </cell>
          <cell r="C1081" t="str">
            <v>01.06.02.011</v>
          </cell>
        </row>
        <row r="1082">
          <cell r="B1082" t="str">
            <v>SLT0000580</v>
          </cell>
          <cell r="C1082" t="str">
            <v>01.06.02.012</v>
          </cell>
        </row>
        <row r="1083">
          <cell r="B1083" t="str">
            <v>SLT0000561</v>
          </cell>
          <cell r="C1083" t="str">
            <v>01.06.02.013</v>
          </cell>
        </row>
        <row r="1084">
          <cell r="B1084" t="str">
            <v>SLT0000404</v>
          </cell>
          <cell r="C1084" t="str">
            <v>01.06.02.018</v>
          </cell>
        </row>
        <row r="1085">
          <cell r="B1085" t="str">
            <v>SLT0000386</v>
          </cell>
          <cell r="C1085" t="str">
            <v>01.06.02.019</v>
          </cell>
        </row>
        <row r="1086">
          <cell r="B1086" t="str">
            <v>SLT0000388</v>
          </cell>
          <cell r="C1086" t="str">
            <v>01.06.02.020</v>
          </cell>
        </row>
        <row r="1087">
          <cell r="B1087" t="str">
            <v>SLT0000387</v>
          </cell>
          <cell r="C1087" t="str">
            <v>01.06.02.021</v>
          </cell>
        </row>
        <row r="1088">
          <cell r="B1088" t="str">
            <v>SLT0000511</v>
          </cell>
          <cell r="C1088" t="str">
            <v>01.06.02.022</v>
          </cell>
        </row>
        <row r="1089">
          <cell r="B1089" t="str">
            <v>SLT0000510</v>
          </cell>
          <cell r="C1089" t="str">
            <v>01.06.02.023</v>
          </cell>
        </row>
        <row r="1090">
          <cell r="B1090" t="str">
            <v>SLT0000533</v>
          </cell>
          <cell r="C1090" t="str">
            <v>01.06.02.024</v>
          </cell>
        </row>
        <row r="1091">
          <cell r="B1091" t="str">
            <v>SLT0000532</v>
          </cell>
          <cell r="C1091" t="str">
            <v>01.06.02.025</v>
          </cell>
        </row>
        <row r="1092">
          <cell r="B1092" t="str">
            <v>SLT0000609</v>
          </cell>
          <cell r="C1092" t="str">
            <v>01.06.02.030</v>
          </cell>
        </row>
        <row r="1093">
          <cell r="B1093" t="str">
            <v>SLT0000608</v>
          </cell>
          <cell r="C1093" t="str">
            <v>01.06.02.031</v>
          </cell>
        </row>
        <row r="1094">
          <cell r="B1094" t="str">
            <v>SLT0000643</v>
          </cell>
          <cell r="C1094" t="str">
            <v>01.06.02.032</v>
          </cell>
        </row>
        <row r="1095">
          <cell r="B1095" t="str">
            <v>SLT0000644</v>
          </cell>
          <cell r="C1095" t="str">
            <v>01.06.02.033</v>
          </cell>
        </row>
        <row r="1096">
          <cell r="B1096" t="str">
            <v>SLT0002036</v>
          </cell>
          <cell r="C1096" t="str">
            <v>01.06.02.034</v>
          </cell>
        </row>
        <row r="1097">
          <cell r="B1097" t="str">
            <v>SLT0000479</v>
          </cell>
          <cell r="C1097" t="str">
            <v>01.06.02.035</v>
          </cell>
        </row>
        <row r="1098">
          <cell r="B1098" t="str">
            <v>SLT0000662</v>
          </cell>
          <cell r="C1098" t="str">
            <v>01.06.02.036</v>
          </cell>
        </row>
        <row r="1099">
          <cell r="B1099" t="str">
            <v>SLT0000649</v>
          </cell>
          <cell r="C1099" t="str">
            <v>01.06.02.037</v>
          </cell>
        </row>
        <row r="1100">
          <cell r="B1100" t="str">
            <v>SLT0001857</v>
          </cell>
          <cell r="C1100" t="str">
            <v>01.06.02.038</v>
          </cell>
        </row>
        <row r="1101">
          <cell r="B1101" t="str">
            <v>SLT0000626</v>
          </cell>
          <cell r="C1101" t="str">
            <v>01.06.02.039</v>
          </cell>
        </row>
        <row r="1102">
          <cell r="B1102" t="str">
            <v>SLT0000627</v>
          </cell>
          <cell r="C1102" t="str">
            <v>01.06.02.040</v>
          </cell>
        </row>
        <row r="1103">
          <cell r="B1103" t="str">
            <v>SLT0000572</v>
          </cell>
          <cell r="C1103" t="str">
            <v>01.06.02.044</v>
          </cell>
        </row>
        <row r="1104">
          <cell r="B1104" t="str">
            <v>SLT0002035</v>
          </cell>
          <cell r="C1104" t="str">
            <v>01.06.02.045</v>
          </cell>
        </row>
        <row r="1105">
          <cell r="B1105" t="str">
            <v>SLT0002034</v>
          </cell>
          <cell r="C1105" t="str">
            <v>01.06.02.046</v>
          </cell>
        </row>
        <row r="1106">
          <cell r="B1106" t="str">
            <v>SLT0001130</v>
          </cell>
          <cell r="C1106" t="str">
            <v>01.06.02.050</v>
          </cell>
        </row>
        <row r="1107">
          <cell r="B1107" t="str">
            <v>SLT0000601</v>
          </cell>
          <cell r="C1107" t="str">
            <v>01.06.02.052</v>
          </cell>
        </row>
        <row r="1108">
          <cell r="B1108" t="str">
            <v>SLT0000590</v>
          </cell>
          <cell r="C1108" t="str">
            <v>01.06.02.053</v>
          </cell>
        </row>
        <row r="1109">
          <cell r="B1109" t="str">
            <v>SLT0000589</v>
          </cell>
          <cell r="C1109" t="str">
            <v>01.06.02.058</v>
          </cell>
        </row>
        <row r="1110">
          <cell r="B1110" t="str">
            <v>SLT0000600</v>
          </cell>
          <cell r="C1110" t="str">
            <v>01.06.02.059</v>
          </cell>
        </row>
        <row r="1111">
          <cell r="B1111" t="str">
            <v>SLT0000467</v>
          </cell>
          <cell r="C1111" t="str">
            <v>01.06.02.060</v>
          </cell>
        </row>
        <row r="1112">
          <cell r="B1112" t="str">
            <v>SLT0000652</v>
          </cell>
          <cell r="C1112" t="str">
            <v>01.06.02.061</v>
          </cell>
        </row>
        <row r="1113">
          <cell r="B1113" t="str">
            <v>SLT0000484</v>
          </cell>
          <cell r="C1113" t="str">
            <v>01.06.02.062</v>
          </cell>
        </row>
        <row r="1114">
          <cell r="B1114" t="str">
            <v>SLT0000571</v>
          </cell>
          <cell r="C1114" t="str">
            <v>01.06.02.063</v>
          </cell>
        </row>
        <row r="1115">
          <cell r="B1115" t="str">
            <v>SLT0001043</v>
          </cell>
          <cell r="C1115" t="str">
            <v>01.06.02.064</v>
          </cell>
        </row>
        <row r="1116">
          <cell r="B1116" t="str">
            <v>SLT0001044</v>
          </cell>
          <cell r="C1116" t="str">
            <v>01.06.02.065</v>
          </cell>
        </row>
        <row r="1117">
          <cell r="B1117" t="str">
            <v>SLT0001045</v>
          </cell>
          <cell r="C1117" t="str">
            <v>01.06.02.066</v>
          </cell>
        </row>
        <row r="1118">
          <cell r="B1118" t="str">
            <v>SLT0001053</v>
          </cell>
          <cell r="C1118" t="str">
            <v>01.06.02.067</v>
          </cell>
        </row>
        <row r="1119">
          <cell r="B1119" t="str">
            <v>SLT0000152</v>
          </cell>
          <cell r="C1119" t="str">
            <v>01.06.03.001</v>
          </cell>
        </row>
        <row r="1120">
          <cell r="B1120" t="str">
            <v>SLT0000151</v>
          </cell>
          <cell r="C1120" t="str">
            <v>01.06.03.002</v>
          </cell>
        </row>
        <row r="1121">
          <cell r="B1121" t="str">
            <v>SLT0000153</v>
          </cell>
          <cell r="C1121" t="str">
            <v>01.06.03.003</v>
          </cell>
        </row>
        <row r="1122">
          <cell r="B1122" t="str">
            <v>SLT0000031</v>
          </cell>
          <cell r="C1122" t="str">
            <v>01.06.03.004</v>
          </cell>
        </row>
        <row r="1123">
          <cell r="B1123" t="str">
            <v>SLT0000032</v>
          </cell>
          <cell r="C1123" t="str">
            <v>01.06.03.005</v>
          </cell>
        </row>
        <row r="1124">
          <cell r="B1124" t="str">
            <v>SLT0000111</v>
          </cell>
          <cell r="C1124" t="str">
            <v>01.06.03.006</v>
          </cell>
        </row>
        <row r="1125">
          <cell r="B1125" t="str">
            <v>SLT0000123</v>
          </cell>
          <cell r="C1125" t="str">
            <v>01.06.03.008</v>
          </cell>
        </row>
        <row r="1126">
          <cell r="B1126" t="str">
            <v>SLT0000124</v>
          </cell>
          <cell r="C1126" t="str">
            <v>01.06.03.009</v>
          </cell>
        </row>
        <row r="1127">
          <cell r="B1127" t="str">
            <v>SLT0000071</v>
          </cell>
          <cell r="C1127" t="str">
            <v>01.06.03.010</v>
          </cell>
        </row>
        <row r="1128">
          <cell r="B1128" t="str">
            <v>SLT0000070</v>
          </cell>
          <cell r="C1128" t="str">
            <v>01.06.03.011</v>
          </cell>
        </row>
        <row r="1129">
          <cell r="B1129" t="str">
            <v>SLT0000072</v>
          </cell>
          <cell r="C1129" t="str">
            <v>01.06.03.012</v>
          </cell>
        </row>
        <row r="1130">
          <cell r="B1130" t="str">
            <v>SLT0000710</v>
          </cell>
          <cell r="C1130" t="str">
            <v>01.06.03.013</v>
          </cell>
        </row>
        <row r="1131">
          <cell r="B1131" t="str">
            <v>SLT0000711</v>
          </cell>
          <cell r="C1131" t="str">
            <v>01.06.03.014</v>
          </cell>
        </row>
        <row r="1132">
          <cell r="B1132" t="str">
            <v>SLT0001658</v>
          </cell>
          <cell r="C1132" t="str">
            <v>01.06.03.015</v>
          </cell>
        </row>
        <row r="1133">
          <cell r="B1133" t="str">
            <v>SLT0001659</v>
          </cell>
          <cell r="C1133" t="str">
            <v>01.06.03.016</v>
          </cell>
        </row>
        <row r="1134">
          <cell r="B1134" t="str">
            <v>SLT0001660</v>
          </cell>
          <cell r="C1134" t="str">
            <v>01.06.03.017</v>
          </cell>
        </row>
        <row r="1135">
          <cell r="B1135" t="str">
            <v>SLT0000110</v>
          </cell>
          <cell r="C1135" t="str">
            <v>01.06.03.018</v>
          </cell>
        </row>
        <row r="1136">
          <cell r="B1136" t="str">
            <v>SLT0000018</v>
          </cell>
          <cell r="C1136" t="str">
            <v>01.06.03.019</v>
          </cell>
        </row>
        <row r="1137">
          <cell r="B1137" t="str">
            <v>SLT0000005</v>
          </cell>
          <cell r="C1137" t="str">
            <v>01.06.03.020</v>
          </cell>
        </row>
        <row r="1138">
          <cell r="B1138" t="str">
            <v>SLT0000019</v>
          </cell>
          <cell r="C1138" t="str">
            <v>01.06.03.022</v>
          </cell>
        </row>
        <row r="1139">
          <cell r="B1139" t="str">
            <v>SLT0000047</v>
          </cell>
          <cell r="C1139" t="str">
            <v>01.06.03.023</v>
          </cell>
        </row>
        <row r="1140">
          <cell r="B1140" t="str">
            <v>SLT0000004</v>
          </cell>
          <cell r="C1140" t="str">
            <v>01.06.03.024</v>
          </cell>
        </row>
        <row r="1141">
          <cell r="B1141" t="str">
            <v>SLT0000718</v>
          </cell>
          <cell r="C1141" t="str">
            <v>01.06.03.025</v>
          </cell>
        </row>
        <row r="1142">
          <cell r="B1142" t="str">
            <v>SLT0000087</v>
          </cell>
          <cell r="C1142" t="str">
            <v>01.06.03.026</v>
          </cell>
        </row>
        <row r="1143">
          <cell r="B1143" t="str">
            <v>SLT0000088</v>
          </cell>
          <cell r="C1143" t="str">
            <v>01.06.03.027</v>
          </cell>
        </row>
        <row r="1144">
          <cell r="B1144" t="str">
            <v>SLT0000089</v>
          </cell>
          <cell r="C1144" t="str">
            <v>01.06.03.028</v>
          </cell>
        </row>
        <row r="1145">
          <cell r="B1145" t="str">
            <v>SLT0000135</v>
          </cell>
          <cell r="C1145" t="str">
            <v>01.06.03.029</v>
          </cell>
        </row>
        <row r="1146">
          <cell r="B1146" t="str">
            <v>SLT0000136</v>
          </cell>
          <cell r="C1146" t="str">
            <v>01.06.03.030</v>
          </cell>
        </row>
        <row r="1147">
          <cell r="B1147" t="str">
            <v>SLT0000137</v>
          </cell>
          <cell r="C1147" t="str">
            <v>01.06.03.031</v>
          </cell>
        </row>
        <row r="1148">
          <cell r="B1148" t="str">
            <v>SLT0000691</v>
          </cell>
          <cell r="C1148" t="str">
            <v>01.06.03.032</v>
          </cell>
        </row>
        <row r="1149">
          <cell r="B1149" t="str">
            <v>SLT0000727</v>
          </cell>
          <cell r="C1149" t="str">
            <v>01.06.03.033</v>
          </cell>
        </row>
        <row r="1150">
          <cell r="B1150" t="str">
            <v>SLT0000726</v>
          </cell>
          <cell r="C1150" t="str">
            <v>01.06.03.034</v>
          </cell>
        </row>
        <row r="1151">
          <cell r="B1151" t="str">
            <v>SLT0000690</v>
          </cell>
          <cell r="C1151" t="str">
            <v>01.06.03.035</v>
          </cell>
        </row>
        <row r="1152">
          <cell r="B1152" t="str">
            <v>SLT0000725</v>
          </cell>
          <cell r="C1152" t="str">
            <v>01.06.03.036</v>
          </cell>
        </row>
        <row r="1153">
          <cell r="B1153" t="str">
            <v>SHT0000171</v>
          </cell>
          <cell r="C1153" t="str">
            <v>01.06.03.041</v>
          </cell>
        </row>
        <row r="1154">
          <cell r="B1154" t="str">
            <v>SHT0000276</v>
          </cell>
          <cell r="C1154" t="str">
            <v>01.06.03.042</v>
          </cell>
        </row>
        <row r="1155">
          <cell r="B1155" t="str">
            <v>SHT0000525</v>
          </cell>
          <cell r="C1155" t="str">
            <v>01.06.03.045</v>
          </cell>
        </row>
        <row r="1156">
          <cell r="B1156" t="str">
            <v>SHT0000150</v>
          </cell>
          <cell r="C1156" t="str">
            <v>01.06.03.046</v>
          </cell>
        </row>
        <row r="1157">
          <cell r="B1157" t="str">
            <v>SLT0000742</v>
          </cell>
          <cell r="C1157" t="str">
            <v>01.06.03.047</v>
          </cell>
        </row>
        <row r="1158">
          <cell r="B1158" t="str">
            <v>SLT0000743</v>
          </cell>
          <cell r="C1158" t="str">
            <v>01.06.03.048</v>
          </cell>
        </row>
        <row r="1159">
          <cell r="B1159" t="str">
            <v>SLT0000752</v>
          </cell>
          <cell r="C1159" t="str">
            <v>01.06.03.049</v>
          </cell>
        </row>
        <row r="1160">
          <cell r="B1160" t="str">
            <v>SHT0000236</v>
          </cell>
          <cell r="C1160" t="str">
            <v>01.06.03.051</v>
          </cell>
        </row>
        <row r="1161">
          <cell r="B1161" t="str">
            <v>SHT0000298</v>
          </cell>
          <cell r="C1161" t="str">
            <v>01.06.03.052</v>
          </cell>
        </row>
        <row r="1162">
          <cell r="B1162" t="str">
            <v>SHT0000563</v>
          </cell>
          <cell r="C1162" t="str">
            <v>01.06.03.053</v>
          </cell>
        </row>
        <row r="1163">
          <cell r="B1163" t="str">
            <v>SHT0000561</v>
          </cell>
          <cell r="C1163" t="str">
            <v>01.06.03.054</v>
          </cell>
        </row>
        <row r="1164">
          <cell r="B1164" t="str">
            <v>SLT0000205</v>
          </cell>
          <cell r="C1164" t="str">
            <v>01.06.04.001</v>
          </cell>
        </row>
        <row r="1165">
          <cell r="B1165" t="str">
            <v>SLT0000228</v>
          </cell>
          <cell r="C1165" t="str">
            <v>01.06.04.002</v>
          </cell>
        </row>
        <row r="1166">
          <cell r="B1166" t="str">
            <v>SLT0000168</v>
          </cell>
          <cell r="C1166" t="str">
            <v>01.06.04.003</v>
          </cell>
        </row>
        <row r="1167">
          <cell r="B1167" t="str">
            <v>SLT0000169</v>
          </cell>
          <cell r="C1167" t="str">
            <v>01.06.04.004</v>
          </cell>
        </row>
        <row r="1168">
          <cell r="B1168" t="str">
            <v>SLT0000182</v>
          </cell>
          <cell r="C1168" t="str">
            <v>01.06.04.005</v>
          </cell>
        </row>
        <row r="1169">
          <cell r="B1169" t="str">
            <v>SLT0000187</v>
          </cell>
          <cell r="C1169" t="str">
            <v>01.06.04.010</v>
          </cell>
        </row>
        <row r="1170">
          <cell r="B1170" t="str">
            <v>SLT0000185</v>
          </cell>
          <cell r="C1170" t="str">
            <v>01.06.04.011</v>
          </cell>
        </row>
        <row r="1171">
          <cell r="B1171" t="str">
            <v>SLT0000186</v>
          </cell>
          <cell r="C1171" t="str">
            <v>01.06.04.012</v>
          </cell>
        </row>
        <row r="1172">
          <cell r="B1172" t="str">
            <v>SLT0002089</v>
          </cell>
          <cell r="C1172" t="str">
            <v>01.06.04.013</v>
          </cell>
        </row>
        <row r="1173">
          <cell r="B1173" t="str">
            <v>SLT0002090</v>
          </cell>
          <cell r="C1173" t="str">
            <v>01.06.04.014</v>
          </cell>
        </row>
        <row r="1174">
          <cell r="B1174" t="str">
            <v>SLT0000489</v>
          </cell>
          <cell r="C1174" t="str">
            <v>01.06.04.027</v>
          </cell>
        </row>
        <row r="1175">
          <cell r="B1175" t="str">
            <v>SLT0000488</v>
          </cell>
          <cell r="C1175" t="str">
            <v>01.06.04.028</v>
          </cell>
        </row>
        <row r="1176">
          <cell r="B1176" t="str">
            <v>SLT0000422</v>
          </cell>
          <cell r="C1176" t="str">
            <v>01.06.04.038</v>
          </cell>
        </row>
        <row r="1177">
          <cell r="B1177" t="str">
            <v>SLT0000421</v>
          </cell>
          <cell r="C1177" t="str">
            <v>01.06.04.039</v>
          </cell>
        </row>
        <row r="1178">
          <cell r="B1178" t="str">
            <v>SHT0000064</v>
          </cell>
          <cell r="C1178" t="str">
            <v>01.06.05.011</v>
          </cell>
        </row>
        <row r="1179">
          <cell r="B1179" t="str">
            <v>SHT0000084</v>
          </cell>
          <cell r="C1179" t="str">
            <v>01.06.05.012</v>
          </cell>
        </row>
        <row r="1180">
          <cell r="B1180" t="str">
            <v>SHT0000106</v>
          </cell>
          <cell r="C1180" t="str">
            <v>01.06.05.013</v>
          </cell>
        </row>
        <row r="1181">
          <cell r="B1181" t="str">
            <v>SHT0000083</v>
          </cell>
          <cell r="C1181" t="str">
            <v>01.06.05.014</v>
          </cell>
        </row>
        <row r="1182">
          <cell r="B1182" t="str">
            <v>SLT0000288</v>
          </cell>
          <cell r="C1182" t="str">
            <v>01.06.07.002</v>
          </cell>
        </row>
        <row r="1183">
          <cell r="B1183" t="str">
            <v>SLT0000285</v>
          </cell>
          <cell r="C1183" t="str">
            <v>01.06.07.003</v>
          </cell>
        </row>
        <row r="1184">
          <cell r="B1184" t="str">
            <v>SLT0000287</v>
          </cell>
          <cell r="C1184" t="str">
            <v>01.06.07.004</v>
          </cell>
        </row>
        <row r="1185">
          <cell r="B1185" t="str">
            <v>SLT0000986</v>
          </cell>
          <cell r="C1185" t="str">
            <v>01.06.07.005</v>
          </cell>
        </row>
        <row r="1186">
          <cell r="B1186" t="str">
            <v>SLT0000839</v>
          </cell>
          <cell r="C1186" t="str">
            <v>01.06.07.006</v>
          </cell>
        </row>
        <row r="1187">
          <cell r="B1187" t="str">
            <v>SLT0000840</v>
          </cell>
          <cell r="C1187" t="str">
            <v>01.06.07.007</v>
          </cell>
        </row>
        <row r="1188">
          <cell r="B1188" t="str">
            <v>SLT0000999</v>
          </cell>
          <cell r="C1188" t="str">
            <v>01.06.07.008</v>
          </cell>
        </row>
        <row r="1189">
          <cell r="B1189" t="str">
            <v>SLT0000998</v>
          </cell>
          <cell r="C1189" t="str">
            <v>01.06.07.009</v>
          </cell>
        </row>
        <row r="1190">
          <cell r="B1190" t="str">
            <v>SLT0000987</v>
          </cell>
          <cell r="C1190" t="str">
            <v>01.06.07.010</v>
          </cell>
        </row>
        <row r="1191">
          <cell r="B1191" t="str">
            <v>SLT0000777</v>
          </cell>
          <cell r="C1191" t="str">
            <v>01.06.08.001</v>
          </cell>
        </row>
        <row r="1192">
          <cell r="B1192" t="str">
            <v>SLT0000776</v>
          </cell>
          <cell r="C1192" t="str">
            <v>01.06.08.002</v>
          </cell>
        </row>
        <row r="1193">
          <cell r="B1193" t="str">
            <v>SLT0000795</v>
          </cell>
          <cell r="C1193" t="str">
            <v>01.06.08.003</v>
          </cell>
        </row>
        <row r="1194">
          <cell r="B1194" t="str">
            <v>SLT0000796</v>
          </cell>
          <cell r="C1194" t="str">
            <v>01.06.08.004</v>
          </cell>
        </row>
        <row r="1195">
          <cell r="B1195" t="str">
            <v>SLT0000794</v>
          </cell>
          <cell r="C1195" t="str">
            <v>01.06.08.005</v>
          </cell>
        </row>
        <row r="1196">
          <cell r="B1196" t="str">
            <v>SLT0000814</v>
          </cell>
          <cell r="C1196" t="str">
            <v>01.06.08.006</v>
          </cell>
        </row>
        <row r="1197">
          <cell r="B1197" t="str">
            <v>SLT0000813</v>
          </cell>
          <cell r="C1197" t="str">
            <v>01.06.08.007</v>
          </cell>
        </row>
        <row r="1198">
          <cell r="B1198" t="str">
            <v>SLT0000820</v>
          </cell>
          <cell r="C1198" t="str">
            <v>01.06.08.008</v>
          </cell>
        </row>
        <row r="1199">
          <cell r="B1199" t="str">
            <v>SLT0000824</v>
          </cell>
          <cell r="C1199" t="str">
            <v>01.06.08.009</v>
          </cell>
        </row>
        <row r="1200">
          <cell r="B1200" t="str">
            <v>SCS0003484</v>
          </cell>
          <cell r="C1200" t="str">
            <v>01.06.09.011</v>
          </cell>
        </row>
        <row r="1201">
          <cell r="B1201" t="str">
            <v>SCS0003486</v>
          </cell>
          <cell r="C1201" t="str">
            <v>01.06.09.012</v>
          </cell>
        </row>
        <row r="1202">
          <cell r="B1202" t="str">
            <v>SCS0003485</v>
          </cell>
          <cell r="C1202" t="str">
            <v>01.06.09.013</v>
          </cell>
        </row>
        <row r="1203">
          <cell r="B1203" t="str">
            <v>SCS0003487</v>
          </cell>
          <cell r="C1203" t="str">
            <v>01.06.09.014</v>
          </cell>
        </row>
        <row r="1204">
          <cell r="B1204" t="str">
            <v>SLT0001662</v>
          </cell>
          <cell r="C1204" t="str">
            <v>01.06.09.015</v>
          </cell>
        </row>
        <row r="1205">
          <cell r="B1205" t="str">
            <v>SLT0001661</v>
          </cell>
          <cell r="C1205" t="str">
            <v>01.06.09.016</v>
          </cell>
        </row>
        <row r="1206">
          <cell r="B1206" t="str">
            <v>SLT0001663</v>
          </cell>
          <cell r="C1206" t="str">
            <v>01.06.09.017</v>
          </cell>
        </row>
        <row r="1207">
          <cell r="B1207" t="str">
            <v>SLT0001664</v>
          </cell>
          <cell r="C1207" t="str">
            <v>01.06.09.018</v>
          </cell>
        </row>
        <row r="1208">
          <cell r="B1208" t="str">
            <v>SLT0001972</v>
          </cell>
          <cell r="C1208" t="str">
            <v>01.06.09.025</v>
          </cell>
        </row>
        <row r="1209">
          <cell r="B1209" t="str">
            <v>SHT0000063</v>
          </cell>
          <cell r="C1209" t="str">
            <v>01.06.10.002</v>
          </cell>
        </row>
        <row r="1210">
          <cell r="B1210" t="str">
            <v>SHT0000592</v>
          </cell>
          <cell r="C1210" t="str">
            <v>01.06.11.001</v>
          </cell>
        </row>
        <row r="1211">
          <cell r="B1211" t="str">
            <v>SHT0000593</v>
          </cell>
          <cell r="C1211" t="str">
            <v>01.06.11.002</v>
          </cell>
        </row>
        <row r="1212">
          <cell r="B1212" t="str">
            <v>SHT0000579</v>
          </cell>
          <cell r="C1212" t="str">
            <v>01.06.11.003</v>
          </cell>
        </row>
        <row r="1213">
          <cell r="B1213" t="str">
            <v>SHT0000578</v>
          </cell>
          <cell r="C1213" t="str">
            <v>01.06.11.004</v>
          </cell>
        </row>
        <row r="1214">
          <cell r="B1214" t="str">
            <v>SHT0002051</v>
          </cell>
          <cell r="C1214" t="str">
            <v>01.06.11.005</v>
          </cell>
        </row>
        <row r="1215">
          <cell r="B1215" t="str">
            <v>SHT0000491</v>
          </cell>
          <cell r="C1215" t="str">
            <v>01.06.12.001</v>
          </cell>
        </row>
        <row r="1216">
          <cell r="B1216" t="str">
            <v>SHT0000490</v>
          </cell>
          <cell r="C1216" t="str">
            <v>01.06.12.002</v>
          </cell>
        </row>
        <row r="1217">
          <cell r="B1217" t="str">
            <v>SHT0000531</v>
          </cell>
          <cell r="C1217" t="str">
            <v>01.06.12.003</v>
          </cell>
        </row>
        <row r="1218">
          <cell r="B1218" t="str">
            <v>SHT0000530</v>
          </cell>
          <cell r="C1218" t="str">
            <v>01.06.12.004</v>
          </cell>
        </row>
        <row r="1219">
          <cell r="B1219" t="str">
            <v>SHT0000489</v>
          </cell>
          <cell r="C1219" t="str">
            <v>01.06.12.005</v>
          </cell>
        </row>
        <row r="1220">
          <cell r="B1220" t="str">
            <v>SHT0000515</v>
          </cell>
          <cell r="C1220" t="str">
            <v>01.06.12.006</v>
          </cell>
        </row>
        <row r="1221">
          <cell r="B1221" t="str">
            <v>SHT0000551</v>
          </cell>
          <cell r="C1221" t="str">
            <v>01.06.12.006A</v>
          </cell>
        </row>
        <row r="1222">
          <cell r="B1222" t="str">
            <v>SHT0000516</v>
          </cell>
          <cell r="C1222" t="str">
            <v>01.06.12.007</v>
          </cell>
        </row>
        <row r="1223">
          <cell r="B1223" t="str">
            <v>SHT0000550</v>
          </cell>
          <cell r="C1223" t="str">
            <v>01.06.12.007A</v>
          </cell>
        </row>
        <row r="1224">
          <cell r="B1224" t="str">
            <v>SHT0000629</v>
          </cell>
          <cell r="C1224" t="str">
            <v>01.06.12.010</v>
          </cell>
        </row>
        <row r="1225">
          <cell r="B1225" t="str">
            <v>SHT0000630</v>
          </cell>
          <cell r="C1225" t="str">
            <v>01.06.12.011</v>
          </cell>
        </row>
        <row r="1226">
          <cell r="B1226" t="str">
            <v>SHT0000628</v>
          </cell>
          <cell r="C1226" t="str">
            <v>01.06.12.012</v>
          </cell>
        </row>
        <row r="1227">
          <cell r="B1227" t="str">
            <v>SHT0000694</v>
          </cell>
          <cell r="C1227" t="str">
            <v>01.06.12.013</v>
          </cell>
        </row>
        <row r="1228">
          <cell r="B1228" t="str">
            <v>SHT0000693</v>
          </cell>
          <cell r="C1228" t="str">
            <v>01.06.12.014</v>
          </cell>
        </row>
        <row r="1229">
          <cell r="B1229" t="str">
            <v>SHT0000695</v>
          </cell>
          <cell r="C1229" t="str">
            <v>01.06.12.015</v>
          </cell>
        </row>
        <row r="1230">
          <cell r="B1230" t="str">
            <v>SHT0000687</v>
          </cell>
          <cell r="C1230" t="str">
            <v>01.06.12.018</v>
          </cell>
        </row>
        <row r="1231">
          <cell r="B1231" t="str">
            <v>SCS0004306</v>
          </cell>
          <cell r="C1231" t="str">
            <v>01.06.13.001</v>
          </cell>
        </row>
        <row r="1232">
          <cell r="B1232" t="str">
            <v>SCS0004307</v>
          </cell>
          <cell r="C1232" t="str">
            <v>01.06.13.002</v>
          </cell>
        </row>
        <row r="1233">
          <cell r="B1233" t="str">
            <v>SCS0004308</v>
          </cell>
          <cell r="C1233" t="str">
            <v>01.06.13.003</v>
          </cell>
        </row>
        <row r="1234">
          <cell r="B1234" t="str">
            <v>SCS0005543</v>
          </cell>
          <cell r="C1234" t="str">
            <v>01.06.13.004</v>
          </cell>
        </row>
        <row r="1235">
          <cell r="B1235" t="str">
            <v>SCS0005544</v>
          </cell>
          <cell r="C1235" t="str">
            <v>01.06.13.005</v>
          </cell>
        </row>
        <row r="1236">
          <cell r="B1236" t="str">
            <v>SCS0005545</v>
          </cell>
          <cell r="C1236" t="str">
            <v>01.06.13.006</v>
          </cell>
        </row>
        <row r="1237">
          <cell r="B1237" t="str">
            <v>SCS0004071</v>
          </cell>
          <cell r="C1237" t="str">
            <v>01.06.14.001</v>
          </cell>
        </row>
        <row r="1238">
          <cell r="B1238" t="str">
            <v>SCS0004073</v>
          </cell>
          <cell r="C1238" t="str">
            <v>01.06.14.002</v>
          </cell>
        </row>
        <row r="1239">
          <cell r="B1239" t="str">
            <v>SCS0004035</v>
          </cell>
          <cell r="C1239" t="str">
            <v>01.06.14.003</v>
          </cell>
        </row>
        <row r="1240">
          <cell r="B1240" t="str">
            <v>SCS0004027</v>
          </cell>
          <cell r="C1240" t="str">
            <v>01.06.14.004</v>
          </cell>
        </row>
        <row r="1241">
          <cell r="B1241" t="str">
            <v>SCS0004143</v>
          </cell>
          <cell r="C1241" t="str">
            <v>01.06.14.005</v>
          </cell>
        </row>
        <row r="1242">
          <cell r="B1242" t="str">
            <v>SCS0004146</v>
          </cell>
          <cell r="C1242" t="str">
            <v>01.06.14.006</v>
          </cell>
        </row>
        <row r="1243">
          <cell r="B1243" t="str">
            <v>SCS0004122</v>
          </cell>
          <cell r="C1243" t="str">
            <v>01.06.14.007</v>
          </cell>
        </row>
        <row r="1244">
          <cell r="B1244" t="str">
            <v>SCS0004120</v>
          </cell>
          <cell r="C1244" t="str">
            <v>01.06.14.008</v>
          </cell>
        </row>
        <row r="1245">
          <cell r="B1245" t="str">
            <v>SCS0004239</v>
          </cell>
          <cell r="C1245" t="str">
            <v>01.06.14.009</v>
          </cell>
        </row>
        <row r="1246">
          <cell r="B1246" t="str">
            <v>SCS0004238</v>
          </cell>
          <cell r="C1246" t="str">
            <v>01.06.14.010</v>
          </cell>
        </row>
        <row r="1247">
          <cell r="B1247" t="str">
            <v>SCS0010802</v>
          </cell>
          <cell r="C1247" t="str">
            <v>01.06.14.010A</v>
          </cell>
        </row>
        <row r="1248">
          <cell r="B1248" t="str">
            <v>SCS0004209</v>
          </cell>
          <cell r="C1248" t="str">
            <v>01.06.14.011</v>
          </cell>
        </row>
        <row r="1249">
          <cell r="B1249" t="str">
            <v>SCS0004210</v>
          </cell>
          <cell r="C1249" t="str">
            <v>01.06.14.012</v>
          </cell>
        </row>
        <row r="1250">
          <cell r="B1250" t="str">
            <v>SCS0010801</v>
          </cell>
          <cell r="C1250" t="str">
            <v>01.06.14.012A</v>
          </cell>
        </row>
        <row r="1251">
          <cell r="B1251" t="str">
            <v>SHT0000237</v>
          </cell>
          <cell r="C1251" t="str">
            <v>01.06.15.001</v>
          </cell>
        </row>
        <row r="1252">
          <cell r="B1252" t="str">
            <v>SHT0000236</v>
          </cell>
          <cell r="C1252" t="str">
            <v>01.06.15.002</v>
          </cell>
        </row>
        <row r="1253">
          <cell r="B1253" t="str">
            <v>SHT0001687</v>
          </cell>
          <cell r="C1253" t="str">
            <v>01.06.15.003</v>
          </cell>
        </row>
        <row r="1254">
          <cell r="B1254" t="str">
            <v>SHT0001692</v>
          </cell>
          <cell r="C1254" t="str">
            <v>01.06.15.004</v>
          </cell>
        </row>
        <row r="1255">
          <cell r="B1255" t="str">
            <v>SHT0001650</v>
          </cell>
          <cell r="C1255" t="str">
            <v>01.06.15.005</v>
          </cell>
        </row>
        <row r="1256">
          <cell r="B1256" t="str">
            <v>SHT0000439</v>
          </cell>
          <cell r="C1256" t="str">
            <v>01.06.16.001</v>
          </cell>
        </row>
        <row r="1257">
          <cell r="B1257" t="str">
            <v>SLT0001626</v>
          </cell>
          <cell r="C1257" t="str">
            <v>01.06.16.006</v>
          </cell>
        </row>
        <row r="1258">
          <cell r="C1258" t="str">
            <v>01.06.16.007</v>
          </cell>
        </row>
        <row r="1259">
          <cell r="B1259" t="str">
            <v>SCS0005546</v>
          </cell>
          <cell r="C1259" t="str">
            <v>01.06.17.001</v>
          </cell>
        </row>
        <row r="1260">
          <cell r="B1260" t="str">
            <v>SCS0005547</v>
          </cell>
          <cell r="C1260" t="str">
            <v>01.06.17.002</v>
          </cell>
        </row>
        <row r="1261">
          <cell r="B1261" t="str">
            <v>SCS0005548</v>
          </cell>
          <cell r="C1261" t="str">
            <v>01.06.17.003</v>
          </cell>
        </row>
        <row r="1262">
          <cell r="B1262" t="str">
            <v>SCS0005549</v>
          </cell>
          <cell r="C1262" t="str">
            <v>01.06.17.004</v>
          </cell>
        </row>
        <row r="1263">
          <cell r="B1263" t="str">
            <v>SCS0005550</v>
          </cell>
          <cell r="C1263" t="str">
            <v>01.06.17.005</v>
          </cell>
        </row>
        <row r="1264">
          <cell r="B1264" t="str">
            <v>SCS0005551</v>
          </cell>
          <cell r="C1264" t="str">
            <v>01.06.17.006</v>
          </cell>
        </row>
        <row r="1265">
          <cell r="B1265" t="str">
            <v>SCS0005552</v>
          </cell>
          <cell r="C1265" t="str">
            <v>01.06.17.007</v>
          </cell>
        </row>
        <row r="1266">
          <cell r="B1266" t="str">
            <v>SHT0000649</v>
          </cell>
          <cell r="C1266" t="str">
            <v>01.07.01.004</v>
          </cell>
        </row>
        <row r="1267">
          <cell r="B1267" t="str">
            <v>SHT0000648</v>
          </cell>
          <cell r="C1267" t="str">
            <v>01.07.01.005</v>
          </cell>
        </row>
        <row r="1268">
          <cell r="B1268" t="str">
            <v>SHT0000524</v>
          </cell>
          <cell r="C1268" t="str">
            <v>01.07.01.006</v>
          </cell>
        </row>
        <row r="1269">
          <cell r="B1269" t="str">
            <v>SHT0000523</v>
          </cell>
          <cell r="C1269" t="str">
            <v>01.07.01.007</v>
          </cell>
        </row>
        <row r="1270">
          <cell r="B1270" t="str">
            <v>SHT0002056</v>
          </cell>
          <cell r="C1270" t="str">
            <v>01.07.01.008</v>
          </cell>
        </row>
        <row r="1271">
          <cell r="B1271" t="str">
            <v>SHT0000646</v>
          </cell>
          <cell r="C1271" t="str">
            <v>01.07.01.009</v>
          </cell>
        </row>
        <row r="1272">
          <cell r="B1272" t="str">
            <v>SHT0000646</v>
          </cell>
          <cell r="C1272" t="str">
            <v>01.07.01.009A</v>
          </cell>
        </row>
        <row r="1273">
          <cell r="B1273" t="str">
            <v>SHT0002022</v>
          </cell>
          <cell r="C1273" t="str">
            <v>01.07.01.012</v>
          </cell>
        </row>
        <row r="1274">
          <cell r="B1274" t="str">
            <v>SHT0000484</v>
          </cell>
          <cell r="C1274" t="str">
            <v>01.07.01.014</v>
          </cell>
        </row>
        <row r="1275">
          <cell r="B1275" t="str">
            <v>SHT0000514</v>
          </cell>
          <cell r="C1275" t="str">
            <v>01.07.01.015</v>
          </cell>
        </row>
        <row r="1276">
          <cell r="B1276" t="str">
            <v>SHT0000625</v>
          </cell>
          <cell r="C1276" t="str">
            <v>01.07.01.015A</v>
          </cell>
        </row>
        <row r="1277">
          <cell r="B1277" t="str">
            <v>SHT0002023</v>
          </cell>
          <cell r="C1277" t="str">
            <v>01.07.01.017</v>
          </cell>
        </row>
        <row r="1278">
          <cell r="B1278" t="str">
            <v>SHT0000678</v>
          </cell>
          <cell r="C1278" t="str">
            <v>01.07.01.018</v>
          </cell>
        </row>
        <row r="1279">
          <cell r="B1279" t="str">
            <v>SHT0000567</v>
          </cell>
          <cell r="C1279" t="str">
            <v>01.07.01.022</v>
          </cell>
        </row>
        <row r="1280">
          <cell r="B1280" t="str">
            <v>SHT0000569</v>
          </cell>
          <cell r="C1280" t="str">
            <v>01.07.01.023</v>
          </cell>
        </row>
        <row r="1281">
          <cell r="B1281" t="str">
            <v>SHT0000710</v>
          </cell>
          <cell r="C1281" t="str">
            <v>01.07.01.025</v>
          </cell>
        </row>
        <row r="1282">
          <cell r="B1282" t="str">
            <v>SHT0000679</v>
          </cell>
          <cell r="C1282" t="str">
            <v>01.07.01.026</v>
          </cell>
        </row>
        <row r="1283">
          <cell r="B1283" t="str">
            <v>SHT0000680</v>
          </cell>
          <cell r="C1283" t="str">
            <v>01.07.01.027</v>
          </cell>
        </row>
        <row r="1284">
          <cell r="B1284" t="str">
            <v>SHT0000607</v>
          </cell>
          <cell r="C1284" t="str">
            <v>01.07.01.028</v>
          </cell>
        </row>
        <row r="1285">
          <cell r="B1285" t="str">
            <v>SHT0000609</v>
          </cell>
          <cell r="C1285" t="str">
            <v>01.07.01.029</v>
          </cell>
        </row>
        <row r="1286">
          <cell r="B1286" t="str">
            <v>SHT0000616</v>
          </cell>
          <cell r="C1286" t="str">
            <v>01.07.01.034A</v>
          </cell>
        </row>
        <row r="1287">
          <cell r="B1287" t="str">
            <v>SHT0002001</v>
          </cell>
          <cell r="C1287" t="str">
            <v>01.07.01.036</v>
          </cell>
        </row>
        <row r="1288">
          <cell r="B1288" t="str">
            <v>SHT0002002</v>
          </cell>
          <cell r="C1288" t="str">
            <v>01.07.01.037</v>
          </cell>
        </row>
        <row r="1289">
          <cell r="B1289" t="str">
            <v>SHT0000546</v>
          </cell>
          <cell r="C1289" t="str">
            <v>01.07.01.038</v>
          </cell>
        </row>
        <row r="1290">
          <cell r="B1290" t="str">
            <v>SHT0000698</v>
          </cell>
          <cell r="C1290" t="str">
            <v>01.07.01.038A</v>
          </cell>
        </row>
        <row r="1291">
          <cell r="B1291" t="str">
            <v>SHT0001575</v>
          </cell>
          <cell r="C1291" t="str">
            <v>01.07.01.038B</v>
          </cell>
        </row>
        <row r="1292">
          <cell r="B1292" t="str">
            <v>SHT0000547</v>
          </cell>
          <cell r="C1292" t="str">
            <v>01.07.01.039</v>
          </cell>
        </row>
        <row r="1293">
          <cell r="B1293" t="str">
            <v>SHT0000788</v>
          </cell>
          <cell r="C1293" t="str">
            <v>01.07.01.039A</v>
          </cell>
        </row>
        <row r="1294">
          <cell r="B1294" t="str">
            <v>SHT0001581</v>
          </cell>
          <cell r="C1294" t="str">
            <v>01.07.01.039B</v>
          </cell>
        </row>
        <row r="1295">
          <cell r="B1295" t="str">
            <v>SHT0000545</v>
          </cell>
          <cell r="C1295" t="str">
            <v>01.07.01.040</v>
          </cell>
        </row>
        <row r="1296">
          <cell r="B1296" t="str">
            <v>SHT0000700</v>
          </cell>
          <cell r="C1296" t="str">
            <v>01.07.01.040A</v>
          </cell>
        </row>
        <row r="1297">
          <cell r="B1297" t="str">
            <v>SHT0001576</v>
          </cell>
          <cell r="C1297" t="str">
            <v>01.07.01.040B</v>
          </cell>
        </row>
        <row r="1298">
          <cell r="B1298" t="str">
            <v>SHT0000548</v>
          </cell>
          <cell r="C1298" t="str">
            <v>01.07.01.041</v>
          </cell>
        </row>
        <row r="1299">
          <cell r="B1299" t="str">
            <v>SHT0000787</v>
          </cell>
          <cell r="C1299" t="str">
            <v>01.07.01.041A</v>
          </cell>
        </row>
        <row r="1300">
          <cell r="B1300" t="str">
            <v>SHT0001582</v>
          </cell>
          <cell r="C1300" t="str">
            <v>01.07.01.041B</v>
          </cell>
        </row>
        <row r="1301">
          <cell r="B1301" t="str">
            <v>SHT0000614</v>
          </cell>
          <cell r="C1301" t="str">
            <v>01.07.01.042</v>
          </cell>
        </row>
        <row r="1302">
          <cell r="B1302" t="str">
            <v>SHT0000614</v>
          </cell>
          <cell r="C1302" t="str">
            <v>01.07.01.032</v>
          </cell>
        </row>
        <row r="1303">
          <cell r="B1303" t="str">
            <v>SHT0000605</v>
          </cell>
          <cell r="C1303" t="str">
            <v>01.07.01.043</v>
          </cell>
        </row>
        <row r="1304">
          <cell r="B1304" t="str">
            <v>SHT0000601</v>
          </cell>
          <cell r="C1304" t="str">
            <v>01.07.01.044</v>
          </cell>
        </row>
        <row r="1305">
          <cell r="B1305" t="str">
            <v>SHT0000601</v>
          </cell>
          <cell r="C1305" t="str">
            <v>01.07.01.033</v>
          </cell>
        </row>
        <row r="1306">
          <cell r="B1306" t="str">
            <v>SHT0000622</v>
          </cell>
          <cell r="C1306" t="str">
            <v>01.07.01.045</v>
          </cell>
        </row>
        <row r="1307">
          <cell r="B1307" t="str">
            <v>SHT0000596</v>
          </cell>
          <cell r="C1307" t="str">
            <v>01.07.01.046</v>
          </cell>
        </row>
        <row r="1308">
          <cell r="B1308" t="str">
            <v>SHT0000581</v>
          </cell>
          <cell r="C1308" t="str">
            <v>01.07.01.047</v>
          </cell>
        </row>
        <row r="1309">
          <cell r="B1309" t="str">
            <v>SHT0000584</v>
          </cell>
          <cell r="C1309" t="str">
            <v>01.07.01.048</v>
          </cell>
        </row>
        <row r="1310">
          <cell r="B1310" t="str">
            <v>SHT0000642</v>
          </cell>
          <cell r="C1310" t="str">
            <v>01.07.01.049</v>
          </cell>
        </row>
        <row r="1311">
          <cell r="B1311" t="str">
            <v>SHT0000644</v>
          </cell>
          <cell r="C1311" t="str">
            <v>01.07.01.050</v>
          </cell>
        </row>
        <row r="1312">
          <cell r="B1312" t="str">
            <v>SHT0000645</v>
          </cell>
          <cell r="C1312" t="str">
            <v>01.07.01.051</v>
          </cell>
        </row>
        <row r="1313">
          <cell r="B1313" t="str">
            <v>SHT0000613</v>
          </cell>
          <cell r="C1313" t="str">
            <v>01.07.01.052</v>
          </cell>
        </row>
        <row r="1314">
          <cell r="B1314" t="str">
            <v>SHT0000725</v>
          </cell>
          <cell r="C1314" t="str">
            <v>01.07.01.059</v>
          </cell>
        </row>
        <row r="1315">
          <cell r="B1315" t="str">
            <v>SHT0000588</v>
          </cell>
          <cell r="C1315" t="str">
            <v>01.07.01.060</v>
          </cell>
        </row>
        <row r="1316">
          <cell r="B1316" t="str">
            <v>SHT0000587</v>
          </cell>
          <cell r="C1316" t="str">
            <v>01.07.01.061</v>
          </cell>
        </row>
        <row r="1317">
          <cell r="B1317" t="str">
            <v>SHT0000573</v>
          </cell>
          <cell r="C1317" t="str">
            <v>01.07.01.062</v>
          </cell>
        </row>
        <row r="1318">
          <cell r="B1318" t="str">
            <v>SHT0000575</v>
          </cell>
          <cell r="C1318" t="str">
            <v>01.07.01.063</v>
          </cell>
        </row>
        <row r="1319">
          <cell r="B1319" t="str">
            <v>SHT0000702</v>
          </cell>
          <cell r="C1319" t="str">
            <v>01.07.01.064A</v>
          </cell>
        </row>
        <row r="1320">
          <cell r="B1320" t="str">
            <v>SHT0001578</v>
          </cell>
          <cell r="C1320" t="str">
            <v>01.07.01.064B</v>
          </cell>
        </row>
        <row r="1321">
          <cell r="B1321" t="str">
            <v>SHT0000703</v>
          </cell>
          <cell r="C1321" t="str">
            <v>01.07.01.065A</v>
          </cell>
        </row>
        <row r="1322">
          <cell r="B1322" t="str">
            <v>SHT0001577</v>
          </cell>
          <cell r="C1322" t="str">
            <v>01.07.01.065B</v>
          </cell>
        </row>
        <row r="1323">
          <cell r="B1323" t="str">
            <v>SHT0000790</v>
          </cell>
          <cell r="C1323" t="str">
            <v>01.07.01.066A</v>
          </cell>
        </row>
        <row r="1324">
          <cell r="B1324" t="str">
            <v>SHT0001583</v>
          </cell>
          <cell r="C1324" t="str">
            <v>01.07.01.066B</v>
          </cell>
        </row>
        <row r="1325">
          <cell r="B1325" t="str">
            <v>SHT0000638</v>
          </cell>
          <cell r="C1325" t="str">
            <v>01.07.01.067</v>
          </cell>
        </row>
        <row r="1326">
          <cell r="B1326" t="str">
            <v>SHT0000789</v>
          </cell>
          <cell r="C1326" t="str">
            <v>01.07.01.067A</v>
          </cell>
        </row>
        <row r="1327">
          <cell r="B1327" t="str">
            <v>SHT0001584</v>
          </cell>
          <cell r="C1327" t="str">
            <v>01.07.01.067B</v>
          </cell>
        </row>
        <row r="1328">
          <cell r="B1328" t="str">
            <v>SHT0000705</v>
          </cell>
          <cell r="C1328" t="str">
            <v>01.07.01.068A</v>
          </cell>
        </row>
        <row r="1329">
          <cell r="B1329" t="str">
            <v>SHT0001580</v>
          </cell>
          <cell r="C1329" t="str">
            <v>01.07.01.068B</v>
          </cell>
        </row>
        <row r="1330">
          <cell r="B1330" t="str">
            <v>SHT0000704</v>
          </cell>
          <cell r="C1330" t="str">
            <v>01.07.01.069A</v>
          </cell>
        </row>
        <row r="1331">
          <cell r="B1331" t="str">
            <v>SHT0001579</v>
          </cell>
          <cell r="C1331" t="str">
            <v>01.07.01.069B</v>
          </cell>
        </row>
        <row r="1332">
          <cell r="B1332" t="str">
            <v>SHT0000791</v>
          </cell>
          <cell r="C1332" t="str">
            <v>01.07.01.070A</v>
          </cell>
        </row>
        <row r="1333">
          <cell r="B1333" t="str">
            <v>SHT0001586</v>
          </cell>
          <cell r="C1333" t="str">
            <v>01.07.01.070B</v>
          </cell>
        </row>
        <row r="1334">
          <cell r="B1334" t="str">
            <v>SHT0000792</v>
          </cell>
          <cell r="C1334" t="str">
            <v>01.07.01.071A</v>
          </cell>
        </row>
        <row r="1335">
          <cell r="B1335" t="str">
            <v>SHT0001585</v>
          </cell>
          <cell r="C1335" t="str">
            <v>01.07.01.071B</v>
          </cell>
        </row>
        <row r="1336">
          <cell r="B1336" t="str">
            <v>SHT0000623</v>
          </cell>
          <cell r="C1336" t="str">
            <v>01.07.01.073</v>
          </cell>
        </row>
        <row r="1337">
          <cell r="B1337" t="str">
            <v>SHT0000528</v>
          </cell>
          <cell r="C1337" t="str">
            <v>01.07.01.074</v>
          </cell>
        </row>
        <row r="1338">
          <cell r="B1338" t="str">
            <v>SHT0000553</v>
          </cell>
          <cell r="C1338" t="str">
            <v>01.07.01.075</v>
          </cell>
        </row>
        <row r="1339">
          <cell r="B1339" t="str">
            <v>SHT0000552</v>
          </cell>
          <cell r="C1339" t="str">
            <v>01.07.01.076</v>
          </cell>
        </row>
        <row r="1340">
          <cell r="B1340" t="str">
            <v>SHT0000549</v>
          </cell>
          <cell r="C1340" t="str">
            <v>01.07.01.081</v>
          </cell>
        </row>
        <row r="1341">
          <cell r="B1341" t="str">
            <v>SHT0000682</v>
          </cell>
          <cell r="C1341" t="str">
            <v>01.07.01.082</v>
          </cell>
        </row>
        <row r="1342">
          <cell r="B1342" t="str">
            <v>SHT0000785</v>
          </cell>
          <cell r="C1342" t="str">
            <v>01.07.01.083</v>
          </cell>
        </row>
        <row r="1343">
          <cell r="B1343" t="str">
            <v>SHT0000657</v>
          </cell>
          <cell r="C1343" t="str">
            <v>01.07.01.084</v>
          </cell>
        </row>
        <row r="1344">
          <cell r="B1344" t="str">
            <v>SHT0000685</v>
          </cell>
          <cell r="C1344" t="str">
            <v>01.07.01.085</v>
          </cell>
        </row>
        <row r="1345">
          <cell r="B1345" t="str">
            <v>SHT0000626</v>
          </cell>
          <cell r="C1345" t="str">
            <v>01.07.01.086</v>
          </cell>
        </row>
        <row r="1346">
          <cell r="B1346" t="str">
            <v>SHT0000684</v>
          </cell>
          <cell r="C1346" t="str">
            <v>01.07.01.090</v>
          </cell>
        </row>
        <row r="1347">
          <cell r="B1347" t="str">
            <v>SHT0001589</v>
          </cell>
          <cell r="C1347" t="str">
            <v>01.07.01.091</v>
          </cell>
        </row>
        <row r="1348">
          <cell r="B1348" t="str">
            <v>SHT0001592</v>
          </cell>
          <cell r="C1348" t="str">
            <v>01.07.01.092</v>
          </cell>
        </row>
        <row r="1349">
          <cell r="B1349" t="str">
            <v>SHT0001595</v>
          </cell>
          <cell r="C1349" t="str">
            <v>01.07.01.094</v>
          </cell>
        </row>
        <row r="1350">
          <cell r="B1350" t="str">
            <v>SHT0001588</v>
          </cell>
          <cell r="C1350" t="str">
            <v>01.07.01.095</v>
          </cell>
        </row>
        <row r="1351">
          <cell r="B1351" t="str">
            <v>SHT0001593</v>
          </cell>
          <cell r="C1351" t="str">
            <v>01.07.01.096</v>
          </cell>
        </row>
        <row r="1352">
          <cell r="B1352" t="str">
            <v>SHT0001596</v>
          </cell>
          <cell r="C1352" t="str">
            <v>01.07.01.098</v>
          </cell>
        </row>
        <row r="1353">
          <cell r="B1353" t="str">
            <v>SHT0001587</v>
          </cell>
          <cell r="C1353" t="str">
            <v>01.07.01.099</v>
          </cell>
        </row>
        <row r="1354">
          <cell r="B1354" t="str">
            <v>SHT0001594</v>
          </cell>
          <cell r="C1354" t="str">
            <v>01.07.01.100</v>
          </cell>
        </row>
        <row r="1355">
          <cell r="B1355" t="str">
            <v>SHT0001701</v>
          </cell>
          <cell r="C1355" t="str">
            <v>01.07.01.101</v>
          </cell>
        </row>
        <row r="1356">
          <cell r="B1356" t="str">
            <v>SHT0000688</v>
          </cell>
          <cell r="C1356" t="str">
            <v>01.07.01.102</v>
          </cell>
        </row>
        <row r="1357">
          <cell r="B1357" t="str">
            <v>SHT0000724</v>
          </cell>
          <cell r="C1357" t="str">
            <v>01.07.01.103</v>
          </cell>
        </row>
        <row r="1358">
          <cell r="B1358" t="str">
            <v>SHT0000711</v>
          </cell>
          <cell r="C1358" t="str">
            <v>01.07.01.104</v>
          </cell>
        </row>
        <row r="1359">
          <cell r="B1359" t="str">
            <v>SHT0000721</v>
          </cell>
          <cell r="C1359" t="str">
            <v>01.07.01.105</v>
          </cell>
        </row>
        <row r="1360">
          <cell r="B1360" t="str">
            <v>SLT0000900</v>
          </cell>
          <cell r="C1360" t="str">
            <v>01.07.02.011</v>
          </cell>
        </row>
        <row r="1361">
          <cell r="B1361" t="str">
            <v>SLT0002091</v>
          </cell>
          <cell r="C1361" t="str">
            <v>01.07.02.016</v>
          </cell>
        </row>
        <row r="1362">
          <cell r="B1362" t="str">
            <v>SLT0002092</v>
          </cell>
          <cell r="C1362" t="str">
            <v>01.07.02.017</v>
          </cell>
        </row>
        <row r="1363">
          <cell r="B1363" t="str">
            <v>SLT0002093</v>
          </cell>
          <cell r="C1363" t="str">
            <v>01.07.02.018</v>
          </cell>
        </row>
        <row r="1364">
          <cell r="B1364" t="str">
            <v>SLT0002094</v>
          </cell>
          <cell r="C1364" t="str">
            <v>01.07.02.019</v>
          </cell>
        </row>
        <row r="1365">
          <cell r="B1365" t="str">
            <v>SLT0002095</v>
          </cell>
          <cell r="C1365" t="str">
            <v>01.07.02.020</v>
          </cell>
        </row>
        <row r="1366">
          <cell r="B1366" t="str">
            <v>SLT0002096</v>
          </cell>
          <cell r="C1366" t="str">
            <v>01.07.02.021</v>
          </cell>
        </row>
        <row r="1367">
          <cell r="B1367" t="str">
            <v>SLT0002097</v>
          </cell>
          <cell r="C1367" t="str">
            <v>01.07.02.022</v>
          </cell>
        </row>
        <row r="1368">
          <cell r="B1368" t="str">
            <v>SLT0002098</v>
          </cell>
          <cell r="C1368" t="str">
            <v>01.07.02.023</v>
          </cell>
        </row>
        <row r="1369">
          <cell r="B1369" t="str">
            <v>SLT0002099</v>
          </cell>
          <cell r="C1369" t="str">
            <v>01.07.02.024</v>
          </cell>
        </row>
        <row r="1370">
          <cell r="B1370" t="str">
            <v>SLT0002100</v>
          </cell>
          <cell r="C1370" t="str">
            <v>01.07.02.025</v>
          </cell>
        </row>
        <row r="1371">
          <cell r="B1371" t="str">
            <v>SLT0000172</v>
          </cell>
          <cell r="C1371" t="str">
            <v>01.07.02.026</v>
          </cell>
        </row>
        <row r="1372">
          <cell r="B1372" t="str">
            <v>SLT0000171</v>
          </cell>
          <cell r="C1372" t="str">
            <v>01.07.02.027</v>
          </cell>
        </row>
        <row r="1373">
          <cell r="B1373" t="str">
            <v>SLT0000173</v>
          </cell>
          <cell r="C1373" t="str">
            <v>01.07.02.028</v>
          </cell>
        </row>
        <row r="1374">
          <cell r="B1374" t="str">
            <v>SLT0000190</v>
          </cell>
          <cell r="C1374" t="str">
            <v>01.07.02.029</v>
          </cell>
        </row>
        <row r="1375">
          <cell r="B1375" t="str">
            <v>SLT0000188</v>
          </cell>
          <cell r="C1375" t="str">
            <v>01.07.02.030</v>
          </cell>
        </row>
        <row r="1376">
          <cell r="B1376" t="str">
            <v>SLT0000189</v>
          </cell>
          <cell r="C1376" t="str">
            <v>01.07.02.031</v>
          </cell>
        </row>
        <row r="1377">
          <cell r="B1377" t="str">
            <v>SLT0000221</v>
          </cell>
          <cell r="C1377" t="str">
            <v>01.07.02.033</v>
          </cell>
        </row>
        <row r="1378">
          <cell r="B1378" t="str">
            <v>SLT0000275</v>
          </cell>
          <cell r="C1378" t="str">
            <v>01.07.02.035</v>
          </cell>
        </row>
        <row r="1379">
          <cell r="B1379" t="str">
            <v>SLT0000207</v>
          </cell>
          <cell r="C1379" t="str">
            <v>01.07.02.036</v>
          </cell>
        </row>
        <row r="1380">
          <cell r="B1380" t="str">
            <v>SLT0001013</v>
          </cell>
          <cell r="C1380" t="str">
            <v>01.07.02.041</v>
          </cell>
        </row>
        <row r="1381">
          <cell r="B1381" t="str">
            <v>SLT0001009</v>
          </cell>
          <cell r="C1381" t="str">
            <v>01.07.02.044</v>
          </cell>
        </row>
        <row r="1382">
          <cell r="B1382" t="str">
            <v>SLT0001014</v>
          </cell>
          <cell r="C1382" t="str">
            <v>01.07.02.045</v>
          </cell>
        </row>
        <row r="1383">
          <cell r="B1383" t="str">
            <v>SLT0001004</v>
          </cell>
          <cell r="C1383" t="str">
            <v>01.07.02.049</v>
          </cell>
        </row>
        <row r="1384">
          <cell r="B1384" t="str">
            <v>SLT0000692</v>
          </cell>
          <cell r="C1384" t="str">
            <v>01.07.03.025</v>
          </cell>
        </row>
        <row r="1385">
          <cell r="B1385" t="str">
            <v>SLT0000693</v>
          </cell>
          <cell r="C1385" t="str">
            <v>01.07.03.026</v>
          </cell>
        </row>
        <row r="1386">
          <cell r="B1386" t="str">
            <v>SLT0000728</v>
          </cell>
          <cell r="C1386" t="str">
            <v>01.07.03.027</v>
          </cell>
        </row>
        <row r="1387">
          <cell r="B1387" t="str">
            <v>SLT0000729</v>
          </cell>
          <cell r="C1387" t="str">
            <v>01.07.03.028</v>
          </cell>
        </row>
        <row r="1388">
          <cell r="B1388" t="str">
            <v>SLT0000730</v>
          </cell>
          <cell r="C1388" t="str">
            <v>01.07.03.029</v>
          </cell>
        </row>
        <row r="1389">
          <cell r="B1389" t="str">
            <v>SLT0000768</v>
          </cell>
          <cell r="C1389" t="str">
            <v>01.07.03.030</v>
          </cell>
        </row>
        <row r="1390">
          <cell r="B1390" t="str">
            <v>SLT0000701</v>
          </cell>
          <cell r="C1390" t="str">
            <v>01.07.03.031</v>
          </cell>
        </row>
        <row r="1391">
          <cell r="B1391" t="str">
            <v>SLT0000702</v>
          </cell>
          <cell r="C1391" t="str">
            <v>01.07.03.032</v>
          </cell>
        </row>
        <row r="1392">
          <cell r="B1392" t="str">
            <v>SLT0000760</v>
          </cell>
          <cell r="C1392" t="str">
            <v>01.07.03.033</v>
          </cell>
        </row>
        <row r="1393">
          <cell r="B1393" t="str">
            <v>SLT0000761</v>
          </cell>
          <cell r="C1393" t="str">
            <v>01.07.03.034</v>
          </cell>
        </row>
        <row r="1394">
          <cell r="B1394" t="str">
            <v>SLT0000762</v>
          </cell>
          <cell r="C1394" t="str">
            <v>01.07.03.035</v>
          </cell>
        </row>
        <row r="1395">
          <cell r="B1395" t="str">
            <v>SLT0001633</v>
          </cell>
          <cell r="C1395" t="str">
            <v>01.07.03.036</v>
          </cell>
        </row>
        <row r="1396">
          <cell r="B1396" t="str">
            <v>SLT0000880</v>
          </cell>
          <cell r="C1396" t="str">
            <v>01.07.03.037</v>
          </cell>
        </row>
        <row r="1397">
          <cell r="B1397" t="str">
            <v>SLT0000881</v>
          </cell>
          <cell r="C1397" t="str">
            <v>01.07.03.038</v>
          </cell>
        </row>
        <row r="1398">
          <cell r="B1398" t="str">
            <v>SLT0000698</v>
          </cell>
          <cell r="C1398" t="str">
            <v>01.07.03.042</v>
          </cell>
        </row>
        <row r="1399">
          <cell r="B1399" t="str">
            <v>SLT0000699</v>
          </cell>
          <cell r="C1399" t="str">
            <v>01.07.03.043</v>
          </cell>
        </row>
        <row r="1400">
          <cell r="B1400" t="str">
            <v>SLT0000753</v>
          </cell>
          <cell r="C1400" t="str">
            <v>01.07.03.047</v>
          </cell>
        </row>
        <row r="1401">
          <cell r="B1401" t="str">
            <v>SLT0000758</v>
          </cell>
          <cell r="C1401" t="str">
            <v>01.07.03.048</v>
          </cell>
        </row>
        <row r="1402">
          <cell r="B1402" t="str">
            <v>SLT0000759</v>
          </cell>
          <cell r="C1402" t="str">
            <v>01.07.03.049</v>
          </cell>
        </row>
        <row r="1403">
          <cell r="B1403" t="str">
            <v>SLT0000745</v>
          </cell>
          <cell r="C1403" t="str">
            <v>01.07.03.050</v>
          </cell>
        </row>
        <row r="1404">
          <cell r="B1404" t="str">
            <v>SLT0000744</v>
          </cell>
          <cell r="C1404" t="str">
            <v>01.07.03.051</v>
          </cell>
        </row>
        <row r="1405">
          <cell r="B1405" t="str">
            <v>SLT0000770</v>
          </cell>
          <cell r="C1405" t="str">
            <v>01.07.03.056</v>
          </cell>
        </row>
        <row r="1406">
          <cell r="B1406" t="str">
            <v>SLT0000754</v>
          </cell>
          <cell r="C1406" t="str">
            <v>01.07.03.058</v>
          </cell>
        </row>
        <row r="1407">
          <cell r="B1407" t="str">
            <v>SLT0000755</v>
          </cell>
          <cell r="C1407" t="str">
            <v>01.07.03.059</v>
          </cell>
        </row>
        <row r="1408">
          <cell r="B1408" t="str">
            <v>SLT0001587</v>
          </cell>
          <cell r="C1408" t="str">
            <v>01.07.03.062A</v>
          </cell>
        </row>
        <row r="1409">
          <cell r="B1409" t="str">
            <v>SLT0001587</v>
          </cell>
          <cell r="C1409" t="str">
            <v>01.07.03.062</v>
          </cell>
        </row>
        <row r="1410">
          <cell r="B1410" t="str">
            <v>SLT0001632</v>
          </cell>
          <cell r="C1410" t="str">
            <v>01.07.03.063</v>
          </cell>
        </row>
        <row r="1411">
          <cell r="B1411" t="str">
            <v>SLT0001588</v>
          </cell>
          <cell r="C1411" t="str">
            <v>01.07.03.064A</v>
          </cell>
        </row>
        <row r="1412">
          <cell r="B1412" t="str">
            <v>SLT0001588</v>
          </cell>
          <cell r="C1412" t="str">
            <v>01.07.03.064</v>
          </cell>
        </row>
        <row r="1413">
          <cell r="B1413" t="str">
            <v>SLT0001630</v>
          </cell>
          <cell r="C1413" t="str">
            <v>01.07.03.065</v>
          </cell>
        </row>
        <row r="1414">
          <cell r="B1414" t="str">
            <v>SLT0001631</v>
          </cell>
          <cell r="C1414" t="str">
            <v>01.07.03.066</v>
          </cell>
        </row>
        <row r="1415">
          <cell r="B1415" t="str">
            <v>SHT0000240</v>
          </cell>
          <cell r="C1415" t="str">
            <v>01.07.04.009</v>
          </cell>
        </row>
        <row r="1416">
          <cell r="B1416" t="str">
            <v>SHT0000241</v>
          </cell>
          <cell r="C1416" t="str">
            <v>01.07.04.010</v>
          </cell>
        </row>
        <row r="1417">
          <cell r="B1417" t="str">
            <v>SHT0000242</v>
          </cell>
          <cell r="C1417" t="str">
            <v>01.07.04.011</v>
          </cell>
        </row>
        <row r="1418">
          <cell r="B1418" t="str">
            <v>SHT0000243</v>
          </cell>
          <cell r="C1418" t="str">
            <v>01.07.04.013</v>
          </cell>
        </row>
        <row r="1419">
          <cell r="B1419" t="str">
            <v>SHT0000227</v>
          </cell>
          <cell r="C1419" t="str">
            <v>01.07.04.016</v>
          </cell>
        </row>
        <row r="1420">
          <cell r="B1420" t="str">
            <v>SHT0000229</v>
          </cell>
          <cell r="C1420" t="str">
            <v>01.07.04.017</v>
          </cell>
        </row>
        <row r="1421">
          <cell r="B1421" t="str">
            <v>SHT0000226</v>
          </cell>
          <cell r="C1421" t="str">
            <v>01.07.04.018</v>
          </cell>
        </row>
        <row r="1422">
          <cell r="B1422" t="str">
            <v>SHT0000235</v>
          </cell>
          <cell r="C1422" t="str">
            <v>01.07.04.019</v>
          </cell>
        </row>
        <row r="1423">
          <cell r="B1423" t="str">
            <v>SHT0000234</v>
          </cell>
          <cell r="C1423" t="str">
            <v>01.07.04.020</v>
          </cell>
        </row>
        <row r="1424">
          <cell r="B1424" t="str">
            <v>SHT0000166</v>
          </cell>
          <cell r="C1424" t="str">
            <v>01.07.04.022</v>
          </cell>
        </row>
        <row r="1425">
          <cell r="B1425" t="str">
            <v>SHT0000167</v>
          </cell>
          <cell r="C1425" t="str">
            <v>01.07.04.023</v>
          </cell>
        </row>
        <row r="1426">
          <cell r="B1426" t="str">
            <v>SHT0000180</v>
          </cell>
          <cell r="C1426" t="str">
            <v>01.07.04.024</v>
          </cell>
        </row>
        <row r="1427">
          <cell r="B1427" t="str">
            <v>SHT0000180</v>
          </cell>
          <cell r="C1427" t="str">
            <v>01.07.04.024A</v>
          </cell>
        </row>
        <row r="1428">
          <cell r="B1428" t="str">
            <v>SHT0000188</v>
          </cell>
          <cell r="C1428" t="str">
            <v>01.07.04.025</v>
          </cell>
        </row>
        <row r="1429">
          <cell r="B1429" t="str">
            <v>SHT0000136</v>
          </cell>
          <cell r="C1429" t="str">
            <v>01.07.04.026</v>
          </cell>
        </row>
        <row r="1430">
          <cell r="B1430" t="str">
            <v>SHT0000136</v>
          </cell>
          <cell r="C1430" t="str">
            <v>01.07.04.026A</v>
          </cell>
        </row>
        <row r="1431">
          <cell r="B1431" t="str">
            <v>SHT0000222</v>
          </cell>
          <cell r="C1431" t="str">
            <v>01.07.04.027</v>
          </cell>
        </row>
        <row r="1432">
          <cell r="B1432" t="str">
            <v>SHT0000137</v>
          </cell>
          <cell r="C1432" t="str">
            <v>01.07.04.028</v>
          </cell>
        </row>
        <row r="1433">
          <cell r="B1433" t="str">
            <v>SHT0000137</v>
          </cell>
          <cell r="C1433" t="str">
            <v>01.07.04.028A</v>
          </cell>
        </row>
        <row r="1434">
          <cell r="B1434" t="str">
            <v>SHT0000225</v>
          </cell>
          <cell r="C1434" t="str">
            <v>01.07.04.029</v>
          </cell>
        </row>
        <row r="1435">
          <cell r="B1435" t="str">
            <v>SHT0000223</v>
          </cell>
          <cell r="C1435" t="str">
            <v>01.07.04.030</v>
          </cell>
        </row>
        <row r="1436">
          <cell r="B1436" t="str">
            <v>SHT0000423</v>
          </cell>
          <cell r="C1436" t="str">
            <v>01.07.04.031</v>
          </cell>
        </row>
        <row r="1437">
          <cell r="B1437" t="str">
            <v>SHT0000798</v>
          </cell>
          <cell r="C1437" t="str">
            <v>01.07.04.032</v>
          </cell>
        </row>
        <row r="1438">
          <cell r="B1438" t="str">
            <v>SHT0000797</v>
          </cell>
          <cell r="C1438" t="str">
            <v>01.07.04.033</v>
          </cell>
        </row>
        <row r="1439">
          <cell r="B1439" t="str">
            <v>SHT0000796</v>
          </cell>
          <cell r="C1439" t="str">
            <v>01.07.04.034</v>
          </cell>
        </row>
        <row r="1440">
          <cell r="B1440" t="str">
            <v>SHT0000795</v>
          </cell>
          <cell r="C1440" t="str">
            <v>01.07.04.035</v>
          </cell>
        </row>
        <row r="1441">
          <cell r="B1441" t="str">
            <v>SHT0000433</v>
          </cell>
          <cell r="C1441" t="str">
            <v>01.07.04.036</v>
          </cell>
        </row>
        <row r="1442">
          <cell r="B1442" t="str">
            <v>SHT0000207</v>
          </cell>
          <cell r="C1442" t="str">
            <v>01.07.04.037</v>
          </cell>
        </row>
        <row r="1443">
          <cell r="B1443" t="str">
            <v>SHT0000206</v>
          </cell>
          <cell r="C1443" t="str">
            <v>01.07.04.038</v>
          </cell>
        </row>
        <row r="1444">
          <cell r="B1444" t="str">
            <v>SHT0000219</v>
          </cell>
          <cell r="C1444" t="str">
            <v>01.07.04.039</v>
          </cell>
        </row>
        <row r="1445">
          <cell r="B1445" t="str">
            <v>SHT0000218</v>
          </cell>
          <cell r="C1445" t="str">
            <v>01.07.04.040</v>
          </cell>
        </row>
        <row r="1446">
          <cell r="B1446" t="str">
            <v>SHT0000215</v>
          </cell>
          <cell r="C1446" t="str">
            <v>01.07.04.041</v>
          </cell>
        </row>
        <row r="1447">
          <cell r="B1447" t="str">
            <v>SHT0000433</v>
          </cell>
          <cell r="C1447" t="str">
            <v>01.07.04.042</v>
          </cell>
        </row>
        <row r="1448">
          <cell r="B1448" t="str">
            <v>SHT0000434</v>
          </cell>
          <cell r="C1448" t="str">
            <v>01.07.04.044</v>
          </cell>
        </row>
        <row r="1449">
          <cell r="B1449" t="str">
            <v>SHT0000190</v>
          </cell>
          <cell r="C1449" t="str">
            <v>01.07.04.045</v>
          </cell>
        </row>
        <row r="1450">
          <cell r="B1450" t="str">
            <v>SHT0000252</v>
          </cell>
          <cell r="C1450" t="str">
            <v>01.07.04.046</v>
          </cell>
        </row>
        <row r="1451">
          <cell r="B1451" t="str">
            <v>SHT0000253</v>
          </cell>
          <cell r="C1451" t="str">
            <v>01.07.04.047</v>
          </cell>
        </row>
        <row r="1452">
          <cell r="B1452" t="str">
            <v>SHT0000794</v>
          </cell>
          <cell r="C1452" t="str">
            <v>01.07.05.001</v>
          </cell>
        </row>
        <row r="1453">
          <cell r="B1453" t="str">
            <v>SHT0000793</v>
          </cell>
          <cell r="C1453" t="str">
            <v>01.07.05.002</v>
          </cell>
        </row>
        <row r="1454">
          <cell r="B1454" t="str">
            <v>SHT0000810</v>
          </cell>
          <cell r="C1454" t="str">
            <v>01.07.05.003</v>
          </cell>
        </row>
        <row r="1455">
          <cell r="B1455" t="str">
            <v>SHT0000392</v>
          </cell>
          <cell r="C1455" t="str">
            <v>01.07.07.001</v>
          </cell>
        </row>
        <row r="1456">
          <cell r="B1456" t="str">
            <v>SHT0000391</v>
          </cell>
          <cell r="C1456" t="str">
            <v>01.07.07.002</v>
          </cell>
        </row>
        <row r="1457">
          <cell r="B1457" t="str">
            <v>SHT0000393</v>
          </cell>
          <cell r="C1457" t="str">
            <v>01.07.07.003</v>
          </cell>
        </row>
        <row r="1458">
          <cell r="B1458" t="str">
            <v>SLT0001585</v>
          </cell>
          <cell r="C1458" t="str">
            <v>01.07.11.001</v>
          </cell>
        </row>
        <row r="1459">
          <cell r="B1459" t="str">
            <v>SLT0001585</v>
          </cell>
          <cell r="C1459" t="str">
            <v>01.07.11.001A</v>
          </cell>
        </row>
        <row r="1460">
          <cell r="B1460" t="str">
            <v>SLT0000789</v>
          </cell>
          <cell r="C1460" t="str">
            <v>01.07.11.002</v>
          </cell>
        </row>
        <row r="1461">
          <cell r="B1461" t="str">
            <v>SLT0001586</v>
          </cell>
          <cell r="C1461" t="str">
            <v>01.07.11.003A</v>
          </cell>
        </row>
        <row r="1462">
          <cell r="B1462" t="str">
            <v>SLT0000811</v>
          </cell>
          <cell r="C1462" t="str">
            <v>01.07.11.004</v>
          </cell>
        </row>
        <row r="1463">
          <cell r="B1463" t="str">
            <v>SLT0000812</v>
          </cell>
          <cell r="C1463" t="str">
            <v>01.07.11.005</v>
          </cell>
        </row>
        <row r="1464">
          <cell r="B1464" t="str">
            <v>SLT0000821</v>
          </cell>
          <cell r="C1464" t="str">
            <v>01.07.11.006</v>
          </cell>
        </row>
        <row r="1465">
          <cell r="B1465" t="str">
            <v>SLT0000815</v>
          </cell>
          <cell r="C1465" t="str">
            <v>01.07.11.007</v>
          </cell>
        </row>
        <row r="1466">
          <cell r="B1466" t="str">
            <v>SLT0000816</v>
          </cell>
          <cell r="C1466" t="str">
            <v>01.07.11.008</v>
          </cell>
        </row>
        <row r="1467">
          <cell r="B1467" t="str">
            <v>SLT0000825</v>
          </cell>
          <cell r="C1467" t="str">
            <v>01.07.11.009</v>
          </cell>
        </row>
        <row r="1468">
          <cell r="B1468" t="str">
            <v>SLT0000778</v>
          </cell>
          <cell r="C1468" t="str">
            <v>01.07.11.010</v>
          </cell>
        </row>
        <row r="1469">
          <cell r="B1469" t="str">
            <v>SLT0000779</v>
          </cell>
          <cell r="C1469" t="str">
            <v>01.07.11.011</v>
          </cell>
        </row>
        <row r="1470">
          <cell r="B1470" t="str">
            <v>SLT0000797</v>
          </cell>
          <cell r="C1470" t="str">
            <v>01.07.11.012</v>
          </cell>
        </row>
        <row r="1471">
          <cell r="B1471" t="str">
            <v>SLT0000798</v>
          </cell>
          <cell r="C1471" t="str">
            <v>01.07.11.013</v>
          </cell>
        </row>
        <row r="1472">
          <cell r="B1472" t="str">
            <v>SLT0000799</v>
          </cell>
          <cell r="C1472" t="str">
            <v>01.07.11.014</v>
          </cell>
        </row>
        <row r="1473">
          <cell r="B1473" t="str">
            <v>SLT0001083</v>
          </cell>
          <cell r="C1473" t="str">
            <v>01.07.11.015</v>
          </cell>
        </row>
        <row r="1474">
          <cell r="B1474" t="str">
            <v>SLT0001084</v>
          </cell>
          <cell r="C1474" t="str">
            <v>01.07.11.018</v>
          </cell>
        </row>
        <row r="1475">
          <cell r="B1475" t="str">
            <v>SHT0000085</v>
          </cell>
          <cell r="C1475" t="str">
            <v>01.07.11.019</v>
          </cell>
        </row>
        <row r="1476">
          <cell r="B1476" t="str">
            <v>SHT0000107</v>
          </cell>
          <cell r="C1476" t="str">
            <v>01.07.11.020</v>
          </cell>
        </row>
        <row r="1477">
          <cell r="B1477" t="str">
            <v>SHT0000086</v>
          </cell>
          <cell r="C1477" t="str">
            <v>01.07.11.021</v>
          </cell>
        </row>
        <row r="1478">
          <cell r="B1478" t="str">
            <v>SCS0004301</v>
          </cell>
          <cell r="C1478" t="str">
            <v>01.07.13.001</v>
          </cell>
        </row>
        <row r="1479">
          <cell r="B1479" t="str">
            <v>SCS0004300</v>
          </cell>
          <cell r="C1479" t="str">
            <v>01.07.13.001A</v>
          </cell>
        </row>
        <row r="1480">
          <cell r="B1480" t="str">
            <v>SCS0004299</v>
          </cell>
          <cell r="C1480" t="str">
            <v>01.07.13.002</v>
          </cell>
        </row>
        <row r="1481">
          <cell r="B1481" t="str">
            <v>SCS0004298</v>
          </cell>
          <cell r="C1481" t="str">
            <v>01.07.13.002A</v>
          </cell>
        </row>
        <row r="1482">
          <cell r="B1482" t="str">
            <v>SCS0004297</v>
          </cell>
          <cell r="C1482" t="str">
            <v>01.07.13.007</v>
          </cell>
        </row>
        <row r="1483">
          <cell r="B1483" t="str">
            <v>SCS0004296</v>
          </cell>
          <cell r="C1483" t="str">
            <v>01.07.13.007A</v>
          </cell>
        </row>
        <row r="1484">
          <cell r="B1484" t="str">
            <v>SCS0004295</v>
          </cell>
          <cell r="C1484" t="str">
            <v>01.07.13.008</v>
          </cell>
        </row>
        <row r="1485">
          <cell r="B1485" t="str">
            <v>SCS0004294</v>
          </cell>
          <cell r="C1485" t="str">
            <v>01.07.13.008A</v>
          </cell>
        </row>
        <row r="1486">
          <cell r="B1486" t="str">
            <v>SCS0004293</v>
          </cell>
          <cell r="C1486" t="str">
            <v>01.07.13.009</v>
          </cell>
        </row>
        <row r="1487">
          <cell r="B1487" t="str">
            <v>SCS0004292</v>
          </cell>
          <cell r="C1487" t="str">
            <v>01.07.13.009A</v>
          </cell>
        </row>
        <row r="1488">
          <cell r="B1488" t="str">
            <v>SCS0004291</v>
          </cell>
          <cell r="C1488" t="str">
            <v>01.07.13.010</v>
          </cell>
        </row>
        <row r="1489">
          <cell r="B1489" t="str">
            <v>SCS0004290</v>
          </cell>
          <cell r="C1489" t="str">
            <v>01.07.13.010A</v>
          </cell>
        </row>
        <row r="1490">
          <cell r="B1490" t="str">
            <v>SCS0004289</v>
          </cell>
          <cell r="C1490" t="str">
            <v>01.07.13.011</v>
          </cell>
        </row>
        <row r="1491">
          <cell r="B1491" t="str">
            <v>SCS0004288</v>
          </cell>
          <cell r="C1491" t="str">
            <v>01.07.13.011A</v>
          </cell>
        </row>
        <row r="1492">
          <cell r="B1492" t="str">
            <v>SCS0005582</v>
          </cell>
          <cell r="C1492" t="str">
            <v>01.07.13.012A</v>
          </cell>
        </row>
        <row r="1493">
          <cell r="B1493" t="str">
            <v>SCS0004287</v>
          </cell>
          <cell r="C1493" t="str">
            <v>01.07.13.013</v>
          </cell>
        </row>
        <row r="1494">
          <cell r="B1494" t="str">
            <v>SCS0004286</v>
          </cell>
          <cell r="C1494" t="str">
            <v>01.07.13.013A</v>
          </cell>
        </row>
        <row r="1495">
          <cell r="B1495" t="str">
            <v>SCS0004285</v>
          </cell>
          <cell r="C1495" t="str">
            <v>01.07.13.014</v>
          </cell>
        </row>
        <row r="1496">
          <cell r="B1496" t="str">
            <v>SCS0004284</v>
          </cell>
          <cell r="C1496" t="str">
            <v>01.07.13.014A</v>
          </cell>
        </row>
        <row r="1497">
          <cell r="B1497" t="str">
            <v>SCS0004283</v>
          </cell>
          <cell r="C1497" t="str">
            <v>01.07.13.015</v>
          </cell>
        </row>
        <row r="1498">
          <cell r="B1498" t="str">
            <v>SCS0004282</v>
          </cell>
          <cell r="C1498" t="str">
            <v>01.07.13.015A</v>
          </cell>
        </row>
        <row r="1499">
          <cell r="B1499" t="str">
            <v>SCS0004281</v>
          </cell>
          <cell r="C1499" t="str">
            <v>01.07.13.016</v>
          </cell>
        </row>
        <row r="1500">
          <cell r="B1500" t="str">
            <v>SCS0004280</v>
          </cell>
          <cell r="C1500" t="str">
            <v>01.07.13.016A</v>
          </cell>
        </row>
        <row r="1501">
          <cell r="B1501" t="str">
            <v>SCS0005644</v>
          </cell>
          <cell r="C1501" t="str">
            <v>01.07.13.017</v>
          </cell>
        </row>
        <row r="1502">
          <cell r="B1502" t="str">
            <v>SCS0005553</v>
          </cell>
          <cell r="C1502" t="str">
            <v>01.07.13.018A</v>
          </cell>
        </row>
        <row r="1503">
          <cell r="B1503" t="str">
            <v>SCS0004302</v>
          </cell>
          <cell r="C1503" t="str">
            <v>01.07.13.019</v>
          </cell>
        </row>
        <row r="1504">
          <cell r="B1504" t="str">
            <v>SCS0004304</v>
          </cell>
          <cell r="C1504" t="str">
            <v>01.07.13.020</v>
          </cell>
        </row>
        <row r="1505">
          <cell r="B1505" t="str">
            <v>SCS0005554</v>
          </cell>
          <cell r="C1505" t="str">
            <v>01.07.13.020A</v>
          </cell>
        </row>
        <row r="1506">
          <cell r="B1506" t="str">
            <v>SCS0004279</v>
          </cell>
          <cell r="C1506" t="str">
            <v>01.07.13.021</v>
          </cell>
        </row>
        <row r="1507">
          <cell r="B1507" t="str">
            <v>SCS0005555</v>
          </cell>
          <cell r="C1507" t="str">
            <v>01.07.13.025A</v>
          </cell>
        </row>
        <row r="1508">
          <cell r="B1508" t="str">
            <v>SCS0005556</v>
          </cell>
          <cell r="C1508" t="str">
            <v>01.07.13.026A</v>
          </cell>
        </row>
        <row r="1509">
          <cell r="B1509" t="str">
            <v>SHT0000262</v>
          </cell>
          <cell r="C1509" t="str">
            <v>01.07.14.001</v>
          </cell>
        </row>
        <row r="1510">
          <cell r="B1510" t="str">
            <v>SHT0000259</v>
          </cell>
          <cell r="C1510" t="str">
            <v>01.07.14.002</v>
          </cell>
        </row>
        <row r="1511">
          <cell r="B1511" t="str">
            <v>SHT0000270</v>
          </cell>
          <cell r="C1511" t="str">
            <v>01.07.14.003</v>
          </cell>
        </row>
        <row r="1512">
          <cell r="B1512" t="str">
            <v>SHT0000260</v>
          </cell>
          <cell r="C1512" t="str">
            <v>01.07.14.004</v>
          </cell>
        </row>
        <row r="1513">
          <cell r="B1513" t="str">
            <v>SHT0000285</v>
          </cell>
          <cell r="C1513" t="str">
            <v>01.07.14.005</v>
          </cell>
        </row>
        <row r="1514">
          <cell r="B1514" t="str">
            <v>SHT0000283</v>
          </cell>
          <cell r="C1514" t="str">
            <v>01.07.14.006</v>
          </cell>
        </row>
        <row r="1515">
          <cell r="B1515" t="str">
            <v>SHT0000289</v>
          </cell>
          <cell r="C1515" t="str">
            <v>01.07.14.007</v>
          </cell>
        </row>
        <row r="1516">
          <cell r="B1516" t="str">
            <v>SHT0000284</v>
          </cell>
          <cell r="C1516" t="str">
            <v>01.07.14.008</v>
          </cell>
        </row>
        <row r="1517">
          <cell r="B1517" t="str">
            <v>SHT0000296</v>
          </cell>
          <cell r="C1517" t="str">
            <v>01.07.14.009</v>
          </cell>
        </row>
        <row r="1518">
          <cell r="B1518" t="str">
            <v>SHT0000297</v>
          </cell>
          <cell r="C1518" t="str">
            <v>01.07.14.010</v>
          </cell>
        </row>
        <row r="1519">
          <cell r="B1519" t="str">
            <v>SHT0000293</v>
          </cell>
          <cell r="C1519" t="str">
            <v>01.07.14.011</v>
          </cell>
        </row>
        <row r="1520">
          <cell r="B1520" t="str">
            <v>SHT0000274</v>
          </cell>
          <cell r="C1520" t="str">
            <v>01.07.14.012</v>
          </cell>
        </row>
        <row r="1521">
          <cell r="B1521" t="str">
            <v>SHT0000303</v>
          </cell>
          <cell r="C1521" t="str">
            <v>01.07.14.013</v>
          </cell>
        </row>
        <row r="1522">
          <cell r="B1522" t="str">
            <v>SHT0001697</v>
          </cell>
          <cell r="C1522" t="str">
            <v>01.07.14.014</v>
          </cell>
        </row>
        <row r="1523">
          <cell r="B1523" t="str">
            <v>SHT0001699</v>
          </cell>
          <cell r="C1523" t="str">
            <v>01.07.14.015</v>
          </cell>
        </row>
        <row r="1524">
          <cell r="B1524" t="str">
            <v>SHT0002105</v>
          </cell>
          <cell r="C1524" t="str">
            <v>01.07.14.016</v>
          </cell>
        </row>
        <row r="1525">
          <cell r="B1525" t="str">
            <v>SCS0005639</v>
          </cell>
          <cell r="C1525" t="str">
            <v>01.07.15.001</v>
          </cell>
        </row>
        <row r="1526">
          <cell r="B1526" t="str">
            <v>SCS0005640</v>
          </cell>
          <cell r="C1526" t="str">
            <v>01.07.15.002</v>
          </cell>
        </row>
        <row r="1527">
          <cell r="B1527" t="str">
            <v>SCS0005641</v>
          </cell>
          <cell r="C1527" t="str">
            <v>01.07.15.003</v>
          </cell>
        </row>
        <row r="1528">
          <cell r="B1528" t="str">
            <v>SCS0005642</v>
          </cell>
          <cell r="C1528" t="str">
            <v>01.07.15.004</v>
          </cell>
        </row>
        <row r="1529">
          <cell r="B1529" t="str">
            <v>SCS0005643</v>
          </cell>
          <cell r="C1529" t="str">
            <v>01.07.15.005</v>
          </cell>
        </row>
        <row r="1530">
          <cell r="B1530" t="str">
            <v>REM0000139</v>
          </cell>
          <cell r="C1530" t="str">
            <v>01.08.01.005</v>
          </cell>
        </row>
        <row r="1531">
          <cell r="B1531" t="str">
            <v>REM0000171</v>
          </cell>
          <cell r="C1531" t="str">
            <v>01.08.01.006</v>
          </cell>
        </row>
        <row r="1532">
          <cell r="B1532" t="str">
            <v>REM0000136</v>
          </cell>
          <cell r="C1532" t="str">
            <v>01.08.01.007</v>
          </cell>
        </row>
        <row r="1533">
          <cell r="B1533" t="str">
            <v>REM0000168</v>
          </cell>
          <cell r="C1533" t="str">
            <v>01.08.01.008</v>
          </cell>
        </row>
        <row r="1534">
          <cell r="B1534" t="str">
            <v>REM0000141</v>
          </cell>
          <cell r="C1534" t="str">
            <v>01.08.01.009</v>
          </cell>
        </row>
        <row r="1535">
          <cell r="B1535" t="str">
            <v>REM0000173</v>
          </cell>
          <cell r="C1535" t="str">
            <v>01.08.01.010</v>
          </cell>
        </row>
        <row r="1536">
          <cell r="B1536" t="str">
            <v>REM0000142</v>
          </cell>
          <cell r="C1536" t="str">
            <v>01.08.01.011</v>
          </cell>
        </row>
        <row r="1537">
          <cell r="B1537" t="str">
            <v>REM0000174</v>
          </cell>
          <cell r="C1537" t="str">
            <v>01.08.01.012</v>
          </cell>
        </row>
        <row r="1538">
          <cell r="B1538" t="str">
            <v>REM0000137</v>
          </cell>
          <cell r="C1538" t="str">
            <v>01.08.01.013</v>
          </cell>
        </row>
        <row r="1539">
          <cell r="B1539" t="str">
            <v>REM0000169</v>
          </cell>
          <cell r="C1539" t="str">
            <v>01.08.01.014</v>
          </cell>
        </row>
        <row r="1540">
          <cell r="B1540" t="str">
            <v>REM0000140</v>
          </cell>
          <cell r="C1540" t="str">
            <v>01.08.01.015</v>
          </cell>
        </row>
        <row r="1541">
          <cell r="B1541" t="str">
            <v>REM0000172</v>
          </cell>
          <cell r="C1541" t="str">
            <v>01.08.01.016</v>
          </cell>
        </row>
        <row r="1542">
          <cell r="B1542" t="str">
            <v>REM0000138</v>
          </cell>
          <cell r="C1542" t="str">
            <v>01.08.01.017</v>
          </cell>
        </row>
        <row r="1543">
          <cell r="B1543" t="str">
            <v>REM0000170</v>
          </cell>
          <cell r="C1543" t="str">
            <v>01.08.01.018</v>
          </cell>
        </row>
        <row r="1544">
          <cell r="B1544" t="str">
            <v>REM0001102</v>
          </cell>
          <cell r="C1544" t="str">
            <v>01.08.04.001</v>
          </cell>
        </row>
        <row r="1545">
          <cell r="B1545" t="str">
            <v>REM0001118</v>
          </cell>
          <cell r="C1545" t="str">
            <v>01.08.04.002</v>
          </cell>
        </row>
        <row r="1546">
          <cell r="B1546" t="str">
            <v>REM0001095</v>
          </cell>
          <cell r="C1546" t="str">
            <v>01.08.04.003</v>
          </cell>
        </row>
        <row r="1547">
          <cell r="B1547" t="str">
            <v>REM0001112</v>
          </cell>
          <cell r="C1547" t="str">
            <v>01.08.04.004</v>
          </cell>
        </row>
        <row r="1548">
          <cell r="B1548" t="str">
            <v>REM0000010</v>
          </cell>
          <cell r="C1548" t="str">
            <v>01.08.05.001</v>
          </cell>
        </row>
        <row r="1549">
          <cell r="B1549" t="str">
            <v>REM0000041</v>
          </cell>
          <cell r="C1549" t="str">
            <v>01.08.05.002</v>
          </cell>
        </row>
        <row r="1550">
          <cell r="B1550" t="str">
            <v>REM0002236</v>
          </cell>
          <cell r="C1550" t="str">
            <v>01.08.05.007</v>
          </cell>
        </row>
        <row r="1551">
          <cell r="B1551" t="str">
            <v>REM0002237</v>
          </cell>
          <cell r="C1551" t="str">
            <v>01.08.05.008</v>
          </cell>
        </row>
        <row r="1552">
          <cell r="B1552" t="str">
            <v>REM0000088</v>
          </cell>
          <cell r="C1552" t="str">
            <v>01.08.05.011</v>
          </cell>
        </row>
        <row r="1553">
          <cell r="B1553" t="str">
            <v>REM0000116</v>
          </cell>
          <cell r="C1553" t="str">
            <v>01.08.05.012</v>
          </cell>
        </row>
        <row r="1554">
          <cell r="B1554" t="str">
            <v>REM0000012</v>
          </cell>
          <cell r="C1554" t="str">
            <v>01.08.05.015</v>
          </cell>
        </row>
        <row r="1555">
          <cell r="B1555" t="str">
            <v>REM0000043</v>
          </cell>
          <cell r="C1555" t="str">
            <v>01.08.05.016</v>
          </cell>
        </row>
        <row r="1556">
          <cell r="B1556" t="str">
            <v>REM0000087</v>
          </cell>
          <cell r="C1556" t="str">
            <v>01.08.05.017</v>
          </cell>
        </row>
        <row r="1557">
          <cell r="B1557" t="str">
            <v>REM0000115</v>
          </cell>
          <cell r="C1557" t="str">
            <v>01.08.05.018</v>
          </cell>
        </row>
        <row r="1558">
          <cell r="B1558" t="str">
            <v>REM0000089</v>
          </cell>
          <cell r="C1558" t="str">
            <v>01.08.05.019</v>
          </cell>
        </row>
        <row r="1559">
          <cell r="B1559" t="str">
            <v>REM0000117</v>
          </cell>
          <cell r="C1559" t="str">
            <v>01.08.05.020</v>
          </cell>
        </row>
        <row r="1560">
          <cell r="B1560" t="str">
            <v>REM0000090</v>
          </cell>
          <cell r="C1560" t="str">
            <v>01.08.05.021</v>
          </cell>
        </row>
        <row r="1561">
          <cell r="B1561" t="str">
            <v>REM0000118</v>
          </cell>
          <cell r="C1561" t="str">
            <v>01.08.05.022</v>
          </cell>
        </row>
        <row r="1562">
          <cell r="B1562" t="str">
            <v>REM0000009</v>
          </cell>
          <cell r="C1562" t="str">
            <v>01.08.05.023</v>
          </cell>
        </row>
        <row r="1563">
          <cell r="B1563" t="str">
            <v>REM0000040</v>
          </cell>
          <cell r="C1563" t="str">
            <v>01.08.05.024</v>
          </cell>
        </row>
        <row r="1564">
          <cell r="B1564" t="str">
            <v>REM0000011</v>
          </cell>
          <cell r="C1564" t="str">
            <v>01.08.05.025</v>
          </cell>
        </row>
        <row r="1565">
          <cell r="B1565" t="str">
            <v>REM0000042</v>
          </cell>
          <cell r="C1565" t="str">
            <v>01.08.05.026</v>
          </cell>
        </row>
        <row r="1566">
          <cell r="B1566" t="str">
            <v>REM0000008</v>
          </cell>
          <cell r="C1566" t="str">
            <v>01.08.05.027</v>
          </cell>
        </row>
        <row r="1567">
          <cell r="B1567" t="str">
            <v>REM0000039</v>
          </cell>
          <cell r="C1567" t="str">
            <v>01.08.05.028</v>
          </cell>
        </row>
        <row r="1568">
          <cell r="B1568" t="str">
            <v>REM0002646</v>
          </cell>
          <cell r="C1568" t="str">
            <v>01.08.06.001</v>
          </cell>
        </row>
        <row r="1569">
          <cell r="B1569" t="str">
            <v>REM0002647</v>
          </cell>
          <cell r="C1569" t="str">
            <v>01.08.06.002</v>
          </cell>
        </row>
        <row r="1570">
          <cell r="B1570" t="str">
            <v>REM0002652</v>
          </cell>
          <cell r="C1570" t="str">
            <v>01.08.06.003</v>
          </cell>
        </row>
        <row r="1571">
          <cell r="B1571" t="str">
            <v>REM0002648</v>
          </cell>
          <cell r="C1571" t="str">
            <v>01.08.06.004</v>
          </cell>
        </row>
        <row r="1572">
          <cell r="B1572" t="str">
            <v>REM0002649</v>
          </cell>
          <cell r="C1572" t="str">
            <v>01.08.06.005</v>
          </cell>
        </row>
        <row r="1573">
          <cell r="B1573" t="str">
            <v>REM0002650</v>
          </cell>
          <cell r="C1573" t="str">
            <v>01.08.06.006</v>
          </cell>
        </row>
        <row r="1574">
          <cell r="B1574" t="str">
            <v>REM0002653</v>
          </cell>
          <cell r="C1574" t="str">
            <v>01.08.06.007</v>
          </cell>
        </row>
        <row r="1575">
          <cell r="B1575" t="str">
            <v>REM0002654</v>
          </cell>
          <cell r="C1575" t="str">
            <v>01.08.06.008</v>
          </cell>
        </row>
        <row r="1576">
          <cell r="B1576" t="str">
            <v>REM0002651</v>
          </cell>
          <cell r="C1576" t="str">
            <v>01.08.06.010</v>
          </cell>
        </row>
        <row r="1577">
          <cell r="B1577" t="str">
            <v>REM0000702</v>
          </cell>
          <cell r="C1577" t="str">
            <v>01.08.06.011</v>
          </cell>
        </row>
        <row r="1578">
          <cell r="B1578" t="str">
            <v>REM0000725</v>
          </cell>
          <cell r="C1578" t="str">
            <v>01.08.06.012</v>
          </cell>
        </row>
        <row r="1579">
          <cell r="B1579" t="str">
            <v>RCA0000081</v>
          </cell>
          <cell r="C1579" t="str">
            <v>01.08.07.001</v>
          </cell>
        </row>
        <row r="1580">
          <cell r="B1580" t="str">
            <v>REM0001129</v>
          </cell>
          <cell r="C1580" t="str">
            <v>01.08.08.001</v>
          </cell>
        </row>
        <row r="1581">
          <cell r="B1581" t="str">
            <v>REM0001153</v>
          </cell>
          <cell r="C1581" t="str">
            <v>01.08.08.002</v>
          </cell>
        </row>
        <row r="1582">
          <cell r="B1582" t="str">
            <v>REM0000592</v>
          </cell>
          <cell r="C1582" t="str">
            <v>01.08.09.001</v>
          </cell>
        </row>
        <row r="1583">
          <cell r="B1583" t="str">
            <v>REM0000596</v>
          </cell>
          <cell r="C1583" t="str">
            <v>01.08.09.002</v>
          </cell>
        </row>
        <row r="1584">
          <cell r="B1584" t="str">
            <v>REM0000593</v>
          </cell>
          <cell r="C1584" t="str">
            <v>01.08.09.003</v>
          </cell>
        </row>
        <row r="1585">
          <cell r="B1585" t="str">
            <v>REM0002782</v>
          </cell>
          <cell r="C1585" t="str">
            <v>01.08.09.004</v>
          </cell>
        </row>
        <row r="1586">
          <cell r="B1586" t="str">
            <v>TSY0000336</v>
          </cell>
          <cell r="C1586" t="str">
            <v>02.12.01.435</v>
          </cell>
        </row>
        <row r="1587">
          <cell r="B1587" t="str">
            <v>REM0001654</v>
          </cell>
          <cell r="C1587" t="str">
            <v>02.01.01.007</v>
          </cell>
        </row>
        <row r="1588">
          <cell r="B1588" t="str">
            <v>RSM0000022</v>
          </cell>
          <cell r="C1588" t="str">
            <v>02.01.01.025</v>
          </cell>
        </row>
        <row r="1589">
          <cell r="B1589" t="str">
            <v>REM0001666</v>
          </cell>
          <cell r="C1589" t="str">
            <v>02.01.01.028</v>
          </cell>
        </row>
        <row r="1590">
          <cell r="B1590" t="str">
            <v>REM0001628</v>
          </cell>
          <cell r="C1590" t="str">
            <v>02.01.01.029</v>
          </cell>
        </row>
        <row r="1591">
          <cell r="B1591" t="str">
            <v>REM0001639</v>
          </cell>
          <cell r="C1591" t="str">
            <v>02.01.01.030</v>
          </cell>
        </row>
        <row r="1592">
          <cell r="B1592" t="str">
            <v>REM0001626</v>
          </cell>
          <cell r="C1592" t="str">
            <v>02.01.01.031</v>
          </cell>
        </row>
        <row r="1593">
          <cell r="B1593" t="str">
            <v>REM0001637</v>
          </cell>
          <cell r="C1593" t="str">
            <v>02.01.01.032</v>
          </cell>
        </row>
        <row r="1594">
          <cell r="B1594" t="str">
            <v>REM0001627</v>
          </cell>
          <cell r="C1594" t="str">
            <v>02.01.01.033</v>
          </cell>
        </row>
        <row r="1595">
          <cell r="B1595" t="str">
            <v>REM0001638</v>
          </cell>
          <cell r="C1595" t="str">
            <v>02.01.01.034</v>
          </cell>
        </row>
        <row r="1596">
          <cell r="B1596" t="str">
            <v>RIM0000054</v>
          </cell>
          <cell r="C1596" t="str">
            <v>02.01.01.049</v>
          </cell>
        </row>
        <row r="1597">
          <cell r="B1597" t="str">
            <v>RIM0000055</v>
          </cell>
          <cell r="C1597" t="str">
            <v>02.01.01.049-A</v>
          </cell>
        </row>
        <row r="1598">
          <cell r="B1598" t="str">
            <v>RIM0000056</v>
          </cell>
          <cell r="C1598" t="str">
            <v>02.01.01.049-B</v>
          </cell>
        </row>
        <row r="1599">
          <cell r="B1599" t="str">
            <v>RIM0000076</v>
          </cell>
          <cell r="C1599" t="str">
            <v>02.01.01.054</v>
          </cell>
        </row>
        <row r="1600">
          <cell r="B1600" t="str">
            <v>RIM0000057</v>
          </cell>
          <cell r="C1600" t="str">
            <v>02.01.01.054A</v>
          </cell>
        </row>
        <row r="1601">
          <cell r="B1601" t="str">
            <v>RIM0000058</v>
          </cell>
          <cell r="C1601" t="str">
            <v>02.01.01.054-A</v>
          </cell>
        </row>
        <row r="1602">
          <cell r="B1602" t="str">
            <v>RIM0000059</v>
          </cell>
          <cell r="C1602" t="str">
            <v>02.01.01.054-B</v>
          </cell>
        </row>
        <row r="1603">
          <cell r="B1603" t="str">
            <v>RIM0000077</v>
          </cell>
          <cell r="C1603" t="str">
            <v>02.01.01.058</v>
          </cell>
        </row>
        <row r="1604">
          <cell r="B1604" t="str">
            <v>RIM0000060</v>
          </cell>
          <cell r="C1604" t="str">
            <v>02.01.01.059</v>
          </cell>
        </row>
        <row r="1605">
          <cell r="B1605" t="str">
            <v>RIM0000061</v>
          </cell>
          <cell r="C1605" t="str">
            <v>02.01.01.061</v>
          </cell>
        </row>
        <row r="1606">
          <cell r="B1606" t="str">
            <v>RIM0000062</v>
          </cell>
          <cell r="C1606" t="str">
            <v>02.01.01.061A</v>
          </cell>
        </row>
        <row r="1607">
          <cell r="B1607" t="str">
            <v>RIM0000063</v>
          </cell>
          <cell r="C1607" t="str">
            <v>02.01.01.061-B</v>
          </cell>
        </row>
        <row r="1608">
          <cell r="B1608" t="str">
            <v>REM0001799</v>
          </cell>
          <cell r="C1608" t="str">
            <v>02.01.01.069</v>
          </cell>
        </row>
        <row r="1609">
          <cell r="B1609" t="str">
            <v>REM0000578</v>
          </cell>
          <cell r="C1609" t="str">
            <v>02.01.01.071</v>
          </cell>
        </row>
        <row r="1610">
          <cell r="B1610" t="str">
            <v>REM0001744</v>
          </cell>
          <cell r="C1610" t="str">
            <v>02.01.01.072</v>
          </cell>
        </row>
        <row r="1611">
          <cell r="B1611" t="str">
            <v>REM0001989</v>
          </cell>
          <cell r="C1611" t="str">
            <v>02.01.01.073</v>
          </cell>
        </row>
        <row r="1612">
          <cell r="B1612" t="str">
            <v>REM0001988</v>
          </cell>
          <cell r="C1612" t="str">
            <v>02.01.01.073-A</v>
          </cell>
        </row>
        <row r="1613">
          <cell r="B1613" t="str">
            <v>RSM0000043</v>
          </cell>
          <cell r="C1613" t="str">
            <v>02.01.01.074</v>
          </cell>
        </row>
        <row r="1614">
          <cell r="B1614" t="str">
            <v>REM0001893</v>
          </cell>
          <cell r="C1614" t="str">
            <v>02.01.01.079</v>
          </cell>
        </row>
        <row r="1615">
          <cell r="B1615" t="str">
            <v>REM0001894</v>
          </cell>
          <cell r="C1615" t="str">
            <v>02.01.01.080</v>
          </cell>
        </row>
        <row r="1616">
          <cell r="B1616" t="str">
            <v>REM0001746</v>
          </cell>
          <cell r="C1616" t="str">
            <v>02.01.01.083</v>
          </cell>
        </row>
        <row r="1617">
          <cell r="B1617" t="str">
            <v>RSM0000019</v>
          </cell>
          <cell r="C1617" t="str">
            <v>02.01.01.084</v>
          </cell>
        </row>
        <row r="1618">
          <cell r="B1618" t="str">
            <v>REM0001620</v>
          </cell>
          <cell r="C1618" t="str">
            <v>02.01.01.087</v>
          </cell>
        </row>
        <row r="1619">
          <cell r="B1619" t="str">
            <v>REM0002004</v>
          </cell>
          <cell r="C1619" t="str">
            <v>02.01.01.089</v>
          </cell>
        </row>
        <row r="1620">
          <cell r="B1620" t="str">
            <v>REM0001919</v>
          </cell>
          <cell r="C1620" t="str">
            <v>02.01.01.091</v>
          </cell>
        </row>
        <row r="1621">
          <cell r="B1621" t="str">
            <v>REM0001621</v>
          </cell>
          <cell r="C1621" t="str">
            <v>02.01.01.094</v>
          </cell>
        </row>
        <row r="1622">
          <cell r="B1622" t="str">
            <v>REM0001697</v>
          </cell>
          <cell r="C1622" t="str">
            <v>02.01.01.097A</v>
          </cell>
        </row>
        <row r="1623">
          <cell r="B1623" t="str">
            <v>REM0001707</v>
          </cell>
          <cell r="C1623" t="str">
            <v>02.01.01.098A</v>
          </cell>
        </row>
        <row r="1624">
          <cell r="B1624" t="str">
            <v>REM0001698</v>
          </cell>
          <cell r="C1624" t="str">
            <v>02.01.01.099</v>
          </cell>
        </row>
        <row r="1625">
          <cell r="B1625" t="str">
            <v>REM0001708</v>
          </cell>
          <cell r="C1625" t="str">
            <v>02.01.01.100</v>
          </cell>
        </row>
        <row r="1626">
          <cell r="B1626" t="str">
            <v>REM0002015</v>
          </cell>
          <cell r="C1626" t="str">
            <v>02.01.01.101</v>
          </cell>
        </row>
        <row r="1627">
          <cell r="B1627" t="str">
            <v>REM0002013</v>
          </cell>
          <cell r="C1627" t="str">
            <v>02.01.01.102</v>
          </cell>
        </row>
        <row r="1628">
          <cell r="B1628" t="str">
            <v>REM0000539</v>
          </cell>
          <cell r="C1628" t="str">
            <v>02.01.01.108</v>
          </cell>
        </row>
        <row r="1629">
          <cell r="B1629" t="str">
            <v>REM0001860</v>
          </cell>
          <cell r="C1629" t="str">
            <v>02.01.01.109</v>
          </cell>
        </row>
        <row r="1630">
          <cell r="B1630" t="str">
            <v>REM0001866</v>
          </cell>
          <cell r="C1630" t="str">
            <v>02.01.01.110</v>
          </cell>
        </row>
        <row r="1631">
          <cell r="B1631" t="str">
            <v>REM0001861</v>
          </cell>
          <cell r="C1631" t="str">
            <v>02.01.01.111</v>
          </cell>
        </row>
        <row r="1632">
          <cell r="B1632" t="str">
            <v>REM0001868</v>
          </cell>
          <cell r="C1632" t="str">
            <v>02.01.01.112</v>
          </cell>
        </row>
        <row r="1633">
          <cell r="B1633" t="str">
            <v>REM0001891</v>
          </cell>
          <cell r="C1633" t="str">
            <v>02.01.01.119</v>
          </cell>
        </row>
        <row r="1634">
          <cell r="B1634" t="str">
            <v>REM0001872</v>
          </cell>
          <cell r="C1634" t="str">
            <v>02.01.01.128</v>
          </cell>
        </row>
        <row r="1635">
          <cell r="B1635" t="str">
            <v>REM0001875</v>
          </cell>
          <cell r="C1635" t="str">
            <v>02.01.01.129</v>
          </cell>
        </row>
        <row r="1636">
          <cell r="B1636" t="str">
            <v>REM0001873</v>
          </cell>
          <cell r="C1636" t="str">
            <v>02.01.01.130</v>
          </cell>
        </row>
        <row r="1637">
          <cell r="B1637" t="str">
            <v>REM0001876</v>
          </cell>
          <cell r="C1637" t="str">
            <v>02.01.01.131</v>
          </cell>
        </row>
        <row r="1638">
          <cell r="B1638" t="str">
            <v>REM0001718</v>
          </cell>
          <cell r="C1638" t="str">
            <v>02.01.01.133</v>
          </cell>
        </row>
        <row r="1639">
          <cell r="B1639" t="str">
            <v>REM0001728</v>
          </cell>
          <cell r="C1639" t="str">
            <v>02.01.01.134</v>
          </cell>
        </row>
        <row r="1640">
          <cell r="B1640" t="str">
            <v>REM0001720</v>
          </cell>
          <cell r="C1640" t="str">
            <v>02.01.01.135</v>
          </cell>
        </row>
        <row r="1641">
          <cell r="B1641" t="str">
            <v>RSM0000029</v>
          </cell>
          <cell r="C1641" t="str">
            <v>02.01.01.136</v>
          </cell>
        </row>
        <row r="1642">
          <cell r="C1642" t="str">
            <v>02.01.01.137</v>
          </cell>
        </row>
        <row r="1643">
          <cell r="B1643" t="str">
            <v>REM0001715</v>
          </cell>
          <cell r="C1643" t="str">
            <v>02.01.01.138</v>
          </cell>
        </row>
        <row r="1644">
          <cell r="B1644" t="str">
            <v>REM0001624</v>
          </cell>
          <cell r="C1644" t="str">
            <v>02.01.01.139</v>
          </cell>
        </row>
        <row r="1645">
          <cell r="B1645" t="str">
            <v>REM0001761</v>
          </cell>
          <cell r="C1645" t="str">
            <v>02.01.01.139A</v>
          </cell>
        </row>
        <row r="1646">
          <cell r="B1646" t="str">
            <v>REM0001625</v>
          </cell>
          <cell r="C1646" t="str">
            <v>02.01.01.140</v>
          </cell>
        </row>
        <row r="1647">
          <cell r="B1647" t="str">
            <v>REM0001762</v>
          </cell>
          <cell r="C1647" t="str">
            <v>02.01.01.140A</v>
          </cell>
        </row>
        <row r="1648">
          <cell r="C1648" t="str">
            <v>02.01.01.142</v>
          </cell>
        </row>
        <row r="1649">
          <cell r="C1649" t="str">
            <v>02.01.01.143</v>
          </cell>
        </row>
        <row r="1650">
          <cell r="B1650" t="str">
            <v>RSM0000057</v>
          </cell>
          <cell r="C1650" t="str">
            <v>02.01.01.144</v>
          </cell>
        </row>
        <row r="1651">
          <cell r="B1651" t="str">
            <v>REM0001831</v>
          </cell>
          <cell r="C1651" t="str">
            <v>02.01.01.145</v>
          </cell>
        </row>
        <row r="1652">
          <cell r="B1652" t="str">
            <v>RSM0000052</v>
          </cell>
          <cell r="C1652" t="str">
            <v>02.01.01.146</v>
          </cell>
        </row>
        <row r="1653">
          <cell r="B1653" t="str">
            <v>REM0001830</v>
          </cell>
          <cell r="C1653" t="str">
            <v>02.01.01.147</v>
          </cell>
        </row>
        <row r="1654">
          <cell r="B1654" t="str">
            <v>REM0001622</v>
          </cell>
          <cell r="C1654" t="str">
            <v>02.01.01.148</v>
          </cell>
        </row>
        <row r="1655">
          <cell r="B1655" t="str">
            <v>REM0001925</v>
          </cell>
          <cell r="C1655" t="str">
            <v>02.01.01.149</v>
          </cell>
        </row>
        <row r="1656">
          <cell r="B1656" t="str">
            <v>REM0001931</v>
          </cell>
          <cell r="C1656" t="str">
            <v>02.01.01.150</v>
          </cell>
        </row>
        <row r="1657">
          <cell r="B1657" t="str">
            <v>REM0002861</v>
          </cell>
          <cell r="C1657" t="str">
            <v>02.01.01.151</v>
          </cell>
        </row>
        <row r="1658">
          <cell r="B1658" t="str">
            <v>REM0002835</v>
          </cell>
          <cell r="C1658" t="str">
            <v>02.01.01.152</v>
          </cell>
        </row>
        <row r="1659">
          <cell r="B1659" t="str">
            <v>REM0001696</v>
          </cell>
          <cell r="C1659" t="str">
            <v>02.01.01.155</v>
          </cell>
        </row>
        <row r="1660">
          <cell r="B1660" t="str">
            <v>REM0001706</v>
          </cell>
          <cell r="C1660" t="str">
            <v>02.01.01.156</v>
          </cell>
        </row>
        <row r="1661">
          <cell r="B1661" t="str">
            <v>REM0001701</v>
          </cell>
          <cell r="C1661" t="str">
            <v>02.01.01.157</v>
          </cell>
        </row>
        <row r="1662">
          <cell r="B1662" t="str">
            <v>REM0001711</v>
          </cell>
          <cell r="C1662" t="str">
            <v>02.01.01.158</v>
          </cell>
        </row>
        <row r="1663">
          <cell r="B1663" t="str">
            <v>RSM0000009</v>
          </cell>
          <cell r="C1663" t="str">
            <v>02.01.01.160</v>
          </cell>
        </row>
        <row r="1664">
          <cell r="B1664" t="str">
            <v>REM0000460</v>
          </cell>
          <cell r="C1664" t="str">
            <v>02.01.01.161</v>
          </cell>
        </row>
        <row r="1665">
          <cell r="B1665" t="str">
            <v>REM0000462</v>
          </cell>
          <cell r="C1665" t="str">
            <v>02.01.01.162</v>
          </cell>
        </row>
        <row r="1666">
          <cell r="B1666" t="str">
            <v>RSM0000092</v>
          </cell>
          <cell r="C1666" t="str">
            <v>02.01.01.163</v>
          </cell>
        </row>
        <row r="1667">
          <cell r="B1667" t="str">
            <v>RSM0000002</v>
          </cell>
          <cell r="C1667" t="str">
            <v>02.01.01.164</v>
          </cell>
        </row>
        <row r="1668">
          <cell r="B1668" t="str">
            <v>RSM0000093</v>
          </cell>
          <cell r="C1668" t="str">
            <v>02.01.01.166</v>
          </cell>
        </row>
        <row r="1669">
          <cell r="B1669" t="str">
            <v>REM0000997</v>
          </cell>
          <cell r="C1669" t="str">
            <v>02.01.01.171</v>
          </cell>
        </row>
        <row r="1670">
          <cell r="B1670" t="str">
            <v>REM0000981</v>
          </cell>
          <cell r="C1670" t="str">
            <v>02.01.01.172</v>
          </cell>
        </row>
        <row r="1671">
          <cell r="B1671" t="str">
            <v>REM0000998</v>
          </cell>
          <cell r="C1671" t="str">
            <v>02.01.01.173</v>
          </cell>
        </row>
        <row r="1672">
          <cell r="B1672" t="str">
            <v>REM0000982</v>
          </cell>
          <cell r="C1672" t="str">
            <v>02.01.01.174</v>
          </cell>
        </row>
        <row r="1673">
          <cell r="B1673" t="str">
            <v>REM0000436</v>
          </cell>
        </row>
        <row r="1674">
          <cell r="B1674" t="str">
            <v>REM0000418</v>
          </cell>
        </row>
        <row r="1675">
          <cell r="B1675" t="str">
            <v>REM0000437</v>
          </cell>
        </row>
        <row r="1676">
          <cell r="B1676" t="str">
            <v>REM0000419</v>
          </cell>
        </row>
        <row r="1677">
          <cell r="B1677" t="str">
            <v>REM0000294</v>
          </cell>
          <cell r="C1677" t="str">
            <v>02.01.01.176</v>
          </cell>
        </row>
        <row r="1678">
          <cell r="B1678" t="str">
            <v>REM0000295</v>
          </cell>
          <cell r="C1678" t="str">
            <v>02.01.01.177</v>
          </cell>
        </row>
        <row r="1679">
          <cell r="B1679" t="str">
            <v>RSM0000099</v>
          </cell>
          <cell r="C1679" t="str">
            <v>02.01.01.178</v>
          </cell>
        </row>
        <row r="1680">
          <cell r="B1680" t="str">
            <v>RSM0000086</v>
          </cell>
          <cell r="C1680" t="str">
            <v>02.01.01.179</v>
          </cell>
        </row>
        <row r="1681">
          <cell r="B1681" t="str">
            <v>RIM0000082</v>
          </cell>
          <cell r="C1681" t="str">
            <v>02.01.01.182</v>
          </cell>
        </row>
        <row r="1682">
          <cell r="B1682" t="str">
            <v>RSM0000103</v>
          </cell>
          <cell r="C1682" t="str">
            <v>02.01.01.183</v>
          </cell>
        </row>
        <row r="1683">
          <cell r="B1683" t="str">
            <v>RSM0000104</v>
          </cell>
          <cell r="C1683" t="str">
            <v>02.01.01.184</v>
          </cell>
        </row>
        <row r="1684">
          <cell r="B1684" t="str">
            <v>REM0000317</v>
          </cell>
          <cell r="C1684" t="str">
            <v>02.01.01.185</v>
          </cell>
        </row>
        <row r="1685">
          <cell r="B1685" t="str">
            <v>REM0000577</v>
          </cell>
          <cell r="C1685" t="str">
            <v>02.01.01.187</v>
          </cell>
        </row>
        <row r="1686">
          <cell r="B1686" t="str">
            <v>REM0000560</v>
          </cell>
          <cell r="C1686" t="str">
            <v>02.01.01.188</v>
          </cell>
        </row>
        <row r="1687">
          <cell r="B1687" t="str">
            <v>REM0000561</v>
          </cell>
          <cell r="C1687" t="str">
            <v>02.01.01.189</v>
          </cell>
        </row>
        <row r="1688">
          <cell r="B1688" t="str">
            <v>REM0000864</v>
          </cell>
          <cell r="C1688" t="str">
            <v>02.01.01.190</v>
          </cell>
        </row>
        <row r="1689">
          <cell r="B1689" t="str">
            <v>REM0000943</v>
          </cell>
          <cell r="C1689" t="str">
            <v>02.01.01.192</v>
          </cell>
        </row>
        <row r="1690">
          <cell r="B1690" t="str">
            <v>REM0001121</v>
          </cell>
          <cell r="C1690" t="str">
            <v>02.01.01.197</v>
          </cell>
        </row>
        <row r="1691">
          <cell r="B1691" t="str">
            <v>REM0001105</v>
          </cell>
          <cell r="C1691" t="str">
            <v>02.01.01.198</v>
          </cell>
        </row>
        <row r="1692">
          <cell r="B1692" t="str">
            <v>REM0000912</v>
          </cell>
          <cell r="C1692" t="str">
            <v>02.01.01.199</v>
          </cell>
        </row>
        <row r="1693">
          <cell r="B1693" t="str">
            <v>REM0000928</v>
          </cell>
          <cell r="C1693" t="str">
            <v>02.01.01.200</v>
          </cell>
        </row>
        <row r="1694">
          <cell r="B1694" t="str">
            <v>REM0000681</v>
          </cell>
          <cell r="C1694" t="str">
            <v>02.01.01.201</v>
          </cell>
        </row>
        <row r="1695">
          <cell r="B1695" t="str">
            <v>REM0000707</v>
          </cell>
          <cell r="C1695" t="str">
            <v>02.01.01.202</v>
          </cell>
        </row>
        <row r="1696">
          <cell r="B1696" t="str">
            <v>RIM0000083</v>
          </cell>
          <cell r="C1696" t="str">
            <v>02.01.01.203</v>
          </cell>
        </row>
        <row r="1697">
          <cell r="B1697" t="str">
            <v>RSM0000107</v>
          </cell>
          <cell r="C1697" t="str">
            <v>02.01.01.206</v>
          </cell>
        </row>
        <row r="1698">
          <cell r="B1698" t="str">
            <v>REM0002113</v>
          </cell>
          <cell r="C1698" t="str">
            <v>02.01.01.211</v>
          </cell>
        </row>
        <row r="1699">
          <cell r="B1699" t="str">
            <v>REM0002114</v>
          </cell>
          <cell r="C1699" t="str">
            <v>02.01.01.212</v>
          </cell>
        </row>
        <row r="1700">
          <cell r="B1700" t="str">
            <v>REM0000670</v>
          </cell>
          <cell r="C1700" t="str">
            <v>02.01.01.214</v>
          </cell>
        </row>
        <row r="1701">
          <cell r="C1701" t="str">
            <v>02.01.01.228</v>
          </cell>
        </row>
        <row r="1702">
          <cell r="C1702" t="str">
            <v>02.01.01.229</v>
          </cell>
        </row>
        <row r="1703">
          <cell r="B1703" t="str">
            <v>REM0000778</v>
          </cell>
          <cell r="C1703" t="str">
            <v>02.01.01.233</v>
          </cell>
        </row>
        <row r="1704">
          <cell r="B1704" t="str">
            <v>REM0000809</v>
          </cell>
          <cell r="C1704" t="str">
            <v>02.01.01.234</v>
          </cell>
        </row>
        <row r="1705">
          <cell r="B1705" t="str">
            <v>REM0001973</v>
          </cell>
          <cell r="C1705" t="str">
            <v>02.01.02.036</v>
          </cell>
        </row>
        <row r="1706">
          <cell r="B1706" t="str">
            <v>REM0001974</v>
          </cell>
          <cell r="C1706" t="str">
            <v>02.01.02.037</v>
          </cell>
        </row>
        <row r="1707">
          <cell r="B1707" t="str">
            <v>REM0001898</v>
          </cell>
          <cell r="C1707" t="str">
            <v>02.01.02.096</v>
          </cell>
        </row>
        <row r="1708">
          <cell r="B1708" t="str">
            <v>REM0001907</v>
          </cell>
          <cell r="C1708" t="str">
            <v>02.01.02.097</v>
          </cell>
        </row>
        <row r="1709">
          <cell r="B1709" t="str">
            <v>REM0001895</v>
          </cell>
          <cell r="C1709" t="str">
            <v>02.01.02.098</v>
          </cell>
        </row>
        <row r="1710">
          <cell r="B1710" t="str">
            <v>REM0001906</v>
          </cell>
          <cell r="C1710" t="str">
            <v>02.01.02.099</v>
          </cell>
        </row>
        <row r="1711">
          <cell r="B1711" t="str">
            <v>RSM0000018</v>
          </cell>
          <cell r="C1711" t="str">
            <v>02.01.02.103</v>
          </cell>
        </row>
        <row r="1712">
          <cell r="B1712" t="str">
            <v>REM0001963</v>
          </cell>
          <cell r="C1712" t="str">
            <v>02.01.02.107</v>
          </cell>
        </row>
        <row r="1713">
          <cell r="B1713" t="str">
            <v>RSM0000020</v>
          </cell>
          <cell r="C1713" t="str">
            <v>02.01.02.112</v>
          </cell>
        </row>
        <row r="1714">
          <cell r="B1714" t="str">
            <v>REM0000894</v>
          </cell>
          <cell r="C1714" t="str">
            <v>02.01.02.113</v>
          </cell>
        </row>
        <row r="1715">
          <cell r="B1715" t="str">
            <v>REM0000894</v>
          </cell>
          <cell r="C1715" t="str">
            <v>02.01.02.113A</v>
          </cell>
        </row>
        <row r="1716">
          <cell r="B1716" t="str">
            <v>REM0000887</v>
          </cell>
          <cell r="C1716" t="str">
            <v>02.01.02.114</v>
          </cell>
        </row>
        <row r="1717">
          <cell r="B1717" t="str">
            <v>REM0000887</v>
          </cell>
          <cell r="C1717" t="str">
            <v>02.01.02.114A</v>
          </cell>
        </row>
        <row r="1718">
          <cell r="B1718" t="str">
            <v>RIM0000079</v>
          </cell>
          <cell r="C1718" t="str">
            <v>02.01.02.125</v>
          </cell>
        </row>
        <row r="1719">
          <cell r="B1719" t="str">
            <v>RIM0000078</v>
          </cell>
          <cell r="C1719" t="str">
            <v>02.01.02.126</v>
          </cell>
        </row>
        <row r="1720">
          <cell r="B1720" t="str">
            <v>RIM0000064</v>
          </cell>
          <cell r="C1720" t="str">
            <v>02.01.02.130</v>
          </cell>
        </row>
        <row r="1721">
          <cell r="B1721" t="str">
            <v>RIM0000065</v>
          </cell>
          <cell r="C1721" t="str">
            <v>02.01.02.130-A</v>
          </cell>
        </row>
        <row r="1722">
          <cell r="B1722" t="str">
            <v>RIM0000066</v>
          </cell>
          <cell r="C1722" t="str">
            <v>02.01.02.130-B</v>
          </cell>
        </row>
        <row r="1723">
          <cell r="B1723" t="str">
            <v>REM0002079</v>
          </cell>
          <cell r="C1723" t="str">
            <v>02.01.02.133</v>
          </cell>
        </row>
        <row r="1724">
          <cell r="B1724" t="str">
            <v>REM0002080</v>
          </cell>
          <cell r="C1724" t="str">
            <v>02.01.02.136</v>
          </cell>
        </row>
        <row r="1725">
          <cell r="B1725" t="str">
            <v>REM0002081</v>
          </cell>
          <cell r="C1725" t="str">
            <v>02.01.02.136-A</v>
          </cell>
        </row>
        <row r="1726">
          <cell r="B1726" t="str">
            <v>REM0002083</v>
          </cell>
          <cell r="C1726" t="str">
            <v>02.01.02.137</v>
          </cell>
        </row>
        <row r="1727">
          <cell r="B1727" t="str">
            <v>REM0002084</v>
          </cell>
          <cell r="C1727" t="str">
            <v>02.01.02.137</v>
          </cell>
        </row>
        <row r="1728">
          <cell r="B1728" t="str">
            <v>RIM0000124</v>
          </cell>
          <cell r="C1728" t="str">
            <v>02.01.02.137</v>
          </cell>
        </row>
        <row r="1729">
          <cell r="B1729" t="str">
            <v>REM0001962</v>
          </cell>
          <cell r="C1729" t="str">
            <v>02.01.02.143</v>
          </cell>
        </row>
        <row r="1730">
          <cell r="B1730" t="str">
            <v>REM0001808</v>
          </cell>
          <cell r="C1730" t="str">
            <v>02.01.02.144</v>
          </cell>
        </row>
        <row r="1731">
          <cell r="B1731" t="str">
            <v>REM0001816</v>
          </cell>
          <cell r="C1731" t="str">
            <v>02.01.02.145</v>
          </cell>
        </row>
        <row r="1732">
          <cell r="B1732" t="str">
            <v>REM0001991</v>
          </cell>
          <cell r="C1732" t="str">
            <v>02.01.02.159</v>
          </cell>
        </row>
        <row r="1733">
          <cell r="B1733" t="str">
            <v>REM0001990</v>
          </cell>
          <cell r="C1733" t="str">
            <v>02.01.02.159-A</v>
          </cell>
        </row>
        <row r="1734">
          <cell r="B1734" t="str">
            <v>REM0001910</v>
          </cell>
          <cell r="C1734" t="str">
            <v>02.01.02.162</v>
          </cell>
        </row>
        <row r="1735">
          <cell r="B1735" t="str">
            <v>REM0001911</v>
          </cell>
          <cell r="C1735" t="str">
            <v>02.01.02.163</v>
          </cell>
        </row>
        <row r="1736">
          <cell r="B1736" t="str">
            <v>REM0001975</v>
          </cell>
          <cell r="C1736" t="str">
            <v>02.01.02.164</v>
          </cell>
        </row>
        <row r="1737">
          <cell r="B1737" t="str">
            <v>REM0001976</v>
          </cell>
          <cell r="C1737" t="str">
            <v>02.01.02.165</v>
          </cell>
        </row>
        <row r="1738">
          <cell r="B1738" t="str">
            <v>RIM0000067</v>
          </cell>
          <cell r="C1738" t="str">
            <v>02.01.02.172</v>
          </cell>
        </row>
        <row r="1739">
          <cell r="B1739" t="str">
            <v>RIM0000068</v>
          </cell>
          <cell r="C1739" t="str">
            <v>02.01.02.176</v>
          </cell>
        </row>
        <row r="1740">
          <cell r="B1740" t="str">
            <v>REM0001874</v>
          </cell>
          <cell r="C1740" t="str">
            <v>02.01.02.185</v>
          </cell>
        </row>
        <row r="1741">
          <cell r="B1741" t="str">
            <v>REM0001869</v>
          </cell>
          <cell r="C1741" t="str">
            <v>02.01.02.186</v>
          </cell>
        </row>
        <row r="1742">
          <cell r="B1742" t="str">
            <v>REM0001862</v>
          </cell>
          <cell r="C1742" t="str">
            <v>02.01.02.186</v>
          </cell>
        </row>
        <row r="1743">
          <cell r="B1743" t="str">
            <v>RSM0000023</v>
          </cell>
          <cell r="C1743" t="str">
            <v>02.01.02.191</v>
          </cell>
        </row>
        <row r="1744">
          <cell r="B1744" t="str">
            <v>REM0001738</v>
          </cell>
          <cell r="C1744" t="str">
            <v>02.01.02.207</v>
          </cell>
        </row>
        <row r="1745">
          <cell r="B1745" t="str">
            <v>REM0001742</v>
          </cell>
          <cell r="C1745" t="str">
            <v>02.01.02.208</v>
          </cell>
        </row>
        <row r="1746">
          <cell r="B1746" t="str">
            <v>REM0001784</v>
          </cell>
          <cell r="C1746" t="str">
            <v>02.01.02.209</v>
          </cell>
        </row>
        <row r="1747">
          <cell r="B1747" t="str">
            <v>REM0001789</v>
          </cell>
          <cell r="C1747" t="str">
            <v>02.01.02.210</v>
          </cell>
        </row>
        <row r="1748">
          <cell r="B1748" t="str">
            <v>REM0000557</v>
          </cell>
          <cell r="C1748" t="str">
            <v>02.01.02.210A</v>
          </cell>
        </row>
        <row r="1749">
          <cell r="B1749" t="str">
            <v>REM0001793</v>
          </cell>
          <cell r="C1749" t="str">
            <v>02.01.02.211</v>
          </cell>
        </row>
        <row r="1750">
          <cell r="B1750" t="str">
            <v>REM0001794</v>
          </cell>
          <cell r="C1750" t="str">
            <v>02.01.02.212</v>
          </cell>
        </row>
        <row r="1751">
          <cell r="B1751" t="str">
            <v>REM0001914</v>
          </cell>
          <cell r="C1751" t="str">
            <v>02.01.02.217</v>
          </cell>
        </row>
        <row r="1752">
          <cell r="B1752" t="str">
            <v>REM0001916</v>
          </cell>
          <cell r="C1752" t="str">
            <v>02.01.02.218</v>
          </cell>
        </row>
        <row r="1753">
          <cell r="C1753" t="str">
            <v>02.01.02.218</v>
          </cell>
        </row>
        <row r="1754">
          <cell r="B1754" t="str">
            <v>REM0001915</v>
          </cell>
          <cell r="C1754" t="str">
            <v>02.01.02.219</v>
          </cell>
        </row>
        <row r="1755">
          <cell r="B1755" t="str">
            <v>REM0001917</v>
          </cell>
          <cell r="C1755" t="str">
            <v>02.01.02.220</v>
          </cell>
        </row>
        <row r="1756">
          <cell r="B1756" t="str">
            <v>REM0002858</v>
          </cell>
          <cell r="C1756" t="str">
            <v>02.01.02.221</v>
          </cell>
        </row>
        <row r="1757">
          <cell r="B1757" t="str">
            <v>REM0001837</v>
          </cell>
          <cell r="C1757" t="str">
            <v>02.01.02.223</v>
          </cell>
        </row>
        <row r="1758">
          <cell r="B1758" t="str">
            <v>REM0001838</v>
          </cell>
          <cell r="C1758" t="str">
            <v>02.01.02.224</v>
          </cell>
        </row>
        <row r="1759">
          <cell r="B1759" t="str">
            <v>REM0001839</v>
          </cell>
          <cell r="C1759" t="str">
            <v>02.01.02.225</v>
          </cell>
        </row>
        <row r="1760">
          <cell r="B1760" t="str">
            <v>REM0001840</v>
          </cell>
          <cell r="C1760" t="str">
            <v>02.01.02.226</v>
          </cell>
        </row>
        <row r="1761">
          <cell r="B1761" t="str">
            <v>REM0001854</v>
          </cell>
          <cell r="C1761" t="str">
            <v>02.01.02.228</v>
          </cell>
        </row>
        <row r="1762">
          <cell r="B1762" t="str">
            <v>REM0001855</v>
          </cell>
          <cell r="C1762" t="str">
            <v>02.01.02.229</v>
          </cell>
        </row>
        <row r="1763">
          <cell r="B1763" t="str">
            <v>REM0001856</v>
          </cell>
          <cell r="C1763" t="str">
            <v>02.01.02.230</v>
          </cell>
        </row>
        <row r="1764">
          <cell r="B1764" t="str">
            <v>REM0002626</v>
          </cell>
          <cell r="C1764" t="str">
            <v>02.01.02.232</v>
          </cell>
        </row>
        <row r="1765">
          <cell r="B1765" t="str">
            <v>REM0001671</v>
          </cell>
          <cell r="C1765" t="str">
            <v>02.01.02.233</v>
          </cell>
        </row>
        <row r="1766">
          <cell r="B1766" t="str">
            <v>REM0001669</v>
          </cell>
          <cell r="C1766" t="str">
            <v>02.01.02.234</v>
          </cell>
        </row>
        <row r="1767">
          <cell r="B1767" t="str">
            <v>REM0001659</v>
          </cell>
          <cell r="C1767" t="str">
            <v>02.01.02.236</v>
          </cell>
        </row>
        <row r="1768">
          <cell r="B1768" t="str">
            <v>REM0001713</v>
          </cell>
          <cell r="C1768" t="str">
            <v>02.01.02.246</v>
          </cell>
        </row>
        <row r="1769">
          <cell r="B1769" t="str">
            <v>REM0001723</v>
          </cell>
          <cell r="C1769" t="str">
            <v>02.01.02.247</v>
          </cell>
        </row>
        <row r="1770">
          <cell r="B1770" t="str">
            <v>RSM0000031</v>
          </cell>
          <cell r="C1770" t="str">
            <v>02.01.02.248</v>
          </cell>
        </row>
        <row r="1771">
          <cell r="B1771" t="str">
            <v>RSM0000025</v>
          </cell>
          <cell r="C1771" t="str">
            <v>02.01.02.249</v>
          </cell>
        </row>
        <row r="1772">
          <cell r="B1772" t="str">
            <v>RSM0000026</v>
          </cell>
          <cell r="C1772" t="str">
            <v>02.01.02.250</v>
          </cell>
        </row>
        <row r="1773">
          <cell r="B1773" t="str">
            <v>REM0001877</v>
          </cell>
          <cell r="C1773" t="str">
            <v>02.01.02.251</v>
          </cell>
        </row>
        <row r="1774">
          <cell r="B1774" t="str">
            <v>REM0001878</v>
          </cell>
          <cell r="C1774" t="str">
            <v>02.01.02.252</v>
          </cell>
        </row>
        <row r="1775">
          <cell r="B1775" t="str">
            <v>RSM0000061</v>
          </cell>
          <cell r="C1775" t="str">
            <v>02.01.02.253</v>
          </cell>
        </row>
        <row r="1776">
          <cell r="B1776" t="str">
            <v>REM0001730</v>
          </cell>
          <cell r="C1776" t="str">
            <v>02.01.02.255</v>
          </cell>
        </row>
        <row r="1777">
          <cell r="B1777" t="str">
            <v>REM0001734</v>
          </cell>
          <cell r="C1777" t="str">
            <v>02.01.02.256</v>
          </cell>
        </row>
        <row r="1778">
          <cell r="B1778" t="str">
            <v>RSM0000055</v>
          </cell>
          <cell r="C1778" t="str">
            <v>02.01.02.257</v>
          </cell>
        </row>
        <row r="1779">
          <cell r="B1779" t="str">
            <v>REM0001853</v>
          </cell>
          <cell r="C1779" t="str">
            <v>02.01.02.262</v>
          </cell>
        </row>
        <row r="1780">
          <cell r="B1780" t="str">
            <v>REM0001857</v>
          </cell>
          <cell r="C1780" t="str">
            <v>02.01.02.263</v>
          </cell>
        </row>
        <row r="1781">
          <cell r="B1781" t="str">
            <v>REM0002627</v>
          </cell>
          <cell r="C1781" t="str">
            <v>02.01.02.271</v>
          </cell>
        </row>
        <row r="1782">
          <cell r="B1782" t="str">
            <v>REM0002628</v>
          </cell>
          <cell r="C1782" t="str">
            <v>02.01.02.272</v>
          </cell>
        </row>
        <row r="1783">
          <cell r="B1783" t="str">
            <v>REM0001751</v>
          </cell>
          <cell r="C1783" t="str">
            <v>02.01.02.278</v>
          </cell>
        </row>
        <row r="1784">
          <cell r="B1784" t="str">
            <v>REM0001765</v>
          </cell>
          <cell r="C1784" t="str">
            <v>02.01.02.279</v>
          </cell>
        </row>
        <row r="1785">
          <cell r="B1785" t="str">
            <v>REM0001770</v>
          </cell>
          <cell r="C1785" t="str">
            <v>02.01.02.281</v>
          </cell>
        </row>
        <row r="1786">
          <cell r="B1786" t="str">
            <v>REM0001771</v>
          </cell>
          <cell r="C1786" t="str">
            <v>02.01.02.282</v>
          </cell>
        </row>
        <row r="1787">
          <cell r="B1787" t="str">
            <v>REM0001750</v>
          </cell>
          <cell r="C1787" t="str">
            <v>02.01.02.283</v>
          </cell>
        </row>
        <row r="1788">
          <cell r="B1788" t="str">
            <v>REM0001764</v>
          </cell>
          <cell r="C1788" t="str">
            <v>02.01.02.284</v>
          </cell>
        </row>
        <row r="1789">
          <cell r="B1789" t="str">
            <v>RSM0000035</v>
          </cell>
          <cell r="C1789" t="str">
            <v>02.01.02.285</v>
          </cell>
        </row>
        <row r="1790">
          <cell r="B1790" t="str">
            <v>REM0001749</v>
          </cell>
          <cell r="C1790" t="str">
            <v>02.01.02.286</v>
          </cell>
        </row>
        <row r="1791">
          <cell r="B1791" t="str">
            <v>REM0001763</v>
          </cell>
          <cell r="C1791" t="str">
            <v>02.01.02.287</v>
          </cell>
        </row>
        <row r="1792">
          <cell r="B1792" t="str">
            <v>REM0001694</v>
          </cell>
          <cell r="C1792" t="str">
            <v>02.01.02.295</v>
          </cell>
        </row>
        <row r="1793">
          <cell r="B1793" t="str">
            <v>REM0001695</v>
          </cell>
          <cell r="C1793" t="str">
            <v>02.01.02.296</v>
          </cell>
        </row>
        <row r="1794">
          <cell r="C1794" t="str">
            <v>02.01.02.299</v>
          </cell>
        </row>
        <row r="1795">
          <cell r="B1795" t="str">
            <v>REM0001980</v>
          </cell>
          <cell r="C1795" t="str">
            <v>02.01.02.300</v>
          </cell>
        </row>
        <row r="1796">
          <cell r="B1796" t="str">
            <v>REM0001979</v>
          </cell>
          <cell r="C1796" t="str">
            <v>02.01.02.301</v>
          </cell>
        </row>
        <row r="1797">
          <cell r="B1797" t="str">
            <v>REM0000979</v>
          </cell>
          <cell r="C1797" t="str">
            <v>02.01.02.302</v>
          </cell>
        </row>
        <row r="1798">
          <cell r="B1798" t="str">
            <v>REM0002076</v>
          </cell>
          <cell r="C1798" t="str">
            <v>02.01.02.303</v>
          </cell>
        </row>
        <row r="1799">
          <cell r="B1799" t="str">
            <v>REM0001797</v>
          </cell>
          <cell r="C1799" t="str">
            <v>02.01.02.303</v>
          </cell>
        </row>
        <row r="1800">
          <cell r="B1800" t="str">
            <v>REM0002077</v>
          </cell>
          <cell r="C1800" t="str">
            <v>02.01.02.304</v>
          </cell>
        </row>
        <row r="1801">
          <cell r="B1801" t="str">
            <v>REM0001795</v>
          </cell>
          <cell r="C1801" t="str">
            <v>02.01.02.304</v>
          </cell>
        </row>
        <row r="1802">
          <cell r="B1802" t="str">
            <v>RIM0000084</v>
          </cell>
          <cell r="C1802" t="str">
            <v>02.01.02.305</v>
          </cell>
        </row>
        <row r="1803">
          <cell r="B1803" t="str">
            <v>REM0002118</v>
          </cell>
          <cell r="C1803" t="str">
            <v>02.01.02.306</v>
          </cell>
        </row>
        <row r="1804">
          <cell r="B1804" t="str">
            <v>RSM0000111</v>
          </cell>
          <cell r="C1804" t="str">
            <v>02.01.02.307</v>
          </cell>
        </row>
        <row r="1805">
          <cell r="B1805" t="str">
            <v>RSM0000112</v>
          </cell>
          <cell r="C1805" t="str">
            <v>02.01.02.308</v>
          </cell>
        </row>
        <row r="1806">
          <cell r="B1806" t="str">
            <v>REM0001003</v>
          </cell>
          <cell r="C1806" t="str">
            <v>02.01.02.309</v>
          </cell>
        </row>
        <row r="1807">
          <cell r="B1807" t="str">
            <v>RSM0000113</v>
          </cell>
          <cell r="C1807" t="str">
            <v>02.01.02.310</v>
          </cell>
        </row>
        <row r="1808">
          <cell r="B1808" t="str">
            <v>REM0000987</v>
          </cell>
          <cell r="C1808" t="str">
            <v>02.01.02.311</v>
          </cell>
        </row>
        <row r="1809">
          <cell r="B1809" t="str">
            <v>RSM0000117</v>
          </cell>
          <cell r="C1809" t="str">
            <v>02.01.02.316</v>
          </cell>
        </row>
        <row r="1810">
          <cell r="B1810" t="str">
            <v>RSM0000211</v>
          </cell>
          <cell r="C1810" t="str">
            <v>02.01.02.330</v>
          </cell>
        </row>
        <row r="1811">
          <cell r="B1811" t="str">
            <v>RIM0000085</v>
          </cell>
          <cell r="C1811" t="str">
            <v>02.01.02.333</v>
          </cell>
        </row>
        <row r="1812">
          <cell r="B1812" t="str">
            <v>REM0002629</v>
          </cell>
          <cell r="C1812" t="str">
            <v>02.01.02.335</v>
          </cell>
        </row>
        <row r="1813">
          <cell r="B1813" t="str">
            <v>REM0000965</v>
          </cell>
          <cell r="C1813" t="str">
            <v>02.01.02.336</v>
          </cell>
        </row>
        <row r="1814">
          <cell r="B1814" t="str">
            <v>RIM0000086</v>
          </cell>
          <cell r="C1814" t="str">
            <v>02.01.02.341</v>
          </cell>
        </row>
        <row r="1815">
          <cell r="B1815" t="str">
            <v>RSM0000118</v>
          </cell>
          <cell r="C1815" t="str">
            <v>02.01.02.342</v>
          </cell>
        </row>
        <row r="1816">
          <cell r="B1816" t="str">
            <v>REM0000603</v>
          </cell>
          <cell r="C1816" t="str">
            <v>02.01.03.033</v>
          </cell>
        </row>
        <row r="1817">
          <cell r="B1817" t="str">
            <v>REM0001739</v>
          </cell>
          <cell r="C1817" t="str">
            <v>02.01.03.052A</v>
          </cell>
        </row>
        <row r="1818">
          <cell r="B1818" t="str">
            <v>REM0001743</v>
          </cell>
          <cell r="C1818" t="str">
            <v>02.01.03.053A</v>
          </cell>
        </row>
        <row r="1819">
          <cell r="B1819" t="str">
            <v>REM0001629</v>
          </cell>
          <cell r="C1819" t="str">
            <v>02.01.03.067</v>
          </cell>
        </row>
        <row r="1820">
          <cell r="B1820" t="str">
            <v>REM0001640</v>
          </cell>
          <cell r="C1820" t="str">
            <v>02.01.03.068</v>
          </cell>
        </row>
        <row r="1821">
          <cell r="B1821" t="str">
            <v>REM0002855</v>
          </cell>
        </row>
        <row r="1822">
          <cell r="B1822" t="str">
            <v>REM0002856</v>
          </cell>
        </row>
        <row r="1823">
          <cell r="B1823" t="str">
            <v>REM0001987</v>
          </cell>
          <cell r="C1823" t="str">
            <v>02.01.03.075</v>
          </cell>
        </row>
        <row r="1824">
          <cell r="B1824" t="str">
            <v>REM0001983</v>
          </cell>
          <cell r="C1824" t="str">
            <v>02.01.03.076</v>
          </cell>
        </row>
        <row r="1825">
          <cell r="B1825" t="str">
            <v>REM0001767</v>
          </cell>
          <cell r="C1825" t="str">
            <v>02.01.03.082</v>
          </cell>
        </row>
        <row r="1826">
          <cell r="B1826" t="str">
            <v>REM0002857</v>
          </cell>
        </row>
        <row r="1827">
          <cell r="B1827" t="str">
            <v>REM0001756</v>
          </cell>
          <cell r="C1827" t="str">
            <v>02.01.03.083</v>
          </cell>
        </row>
        <row r="1828">
          <cell r="B1828" t="str">
            <v>REM0001649</v>
          </cell>
          <cell r="C1828" t="str">
            <v>02.01.03.094</v>
          </cell>
        </row>
        <row r="1829">
          <cell r="B1829" t="str">
            <v>REM0001657</v>
          </cell>
          <cell r="C1829" t="str">
            <v>02.01.03.095</v>
          </cell>
        </row>
        <row r="1830">
          <cell r="B1830" t="str">
            <v>REM0001801</v>
          </cell>
          <cell r="C1830" t="str">
            <v>02.01.03.102</v>
          </cell>
        </row>
        <row r="1831">
          <cell r="B1831" t="str">
            <v>REM0001802</v>
          </cell>
          <cell r="C1831" t="str">
            <v>02.01.03.103</v>
          </cell>
        </row>
        <row r="1832">
          <cell r="B1832" t="str">
            <v>REM0000570</v>
          </cell>
          <cell r="C1832" t="str">
            <v>02.01.03.103A</v>
          </cell>
        </row>
        <row r="1833">
          <cell r="B1833" t="str">
            <v>REM0001812</v>
          </cell>
          <cell r="C1833" t="str">
            <v>02.01.03.104</v>
          </cell>
        </row>
        <row r="1834">
          <cell r="B1834" t="str">
            <v>REM0001813</v>
          </cell>
          <cell r="C1834" t="str">
            <v>02.01.03.105</v>
          </cell>
        </row>
        <row r="1835">
          <cell r="B1835" t="str">
            <v>REM0000584</v>
          </cell>
          <cell r="C1835" t="str">
            <v>02.01.03.105A</v>
          </cell>
        </row>
        <row r="1836">
          <cell r="B1836" t="str">
            <v>RSM0000042</v>
          </cell>
          <cell r="C1836" t="str">
            <v>02.01.03.114</v>
          </cell>
        </row>
        <row r="1837">
          <cell r="B1837" t="str">
            <v>REM0002088</v>
          </cell>
          <cell r="C1837" t="str">
            <v>02.01.03.142</v>
          </cell>
        </row>
        <row r="1838">
          <cell r="B1838" t="str">
            <v>REM0002087</v>
          </cell>
          <cell r="C1838" t="str">
            <v>02.01.03.143</v>
          </cell>
        </row>
        <row r="1839">
          <cell r="B1839" t="str">
            <v>REM0000500</v>
          </cell>
          <cell r="C1839" t="str">
            <v>02.01.03.171</v>
          </cell>
        </row>
        <row r="1840">
          <cell r="B1840" t="str">
            <v>REM0001835</v>
          </cell>
          <cell r="C1840" t="str">
            <v>02.01.03.172</v>
          </cell>
        </row>
        <row r="1841">
          <cell r="B1841" t="str">
            <v>REM0000530</v>
          </cell>
          <cell r="C1841" t="str">
            <v>02.01.03.173</v>
          </cell>
        </row>
        <row r="1842">
          <cell r="B1842" t="str">
            <v>REM0001700</v>
          </cell>
          <cell r="C1842" t="str">
            <v>02.01.03.176</v>
          </cell>
        </row>
        <row r="1843">
          <cell r="B1843" t="str">
            <v>REM0001710</v>
          </cell>
          <cell r="C1843" t="str">
            <v>02.01.03.177</v>
          </cell>
        </row>
        <row r="1844">
          <cell r="B1844" t="str">
            <v>REM0001660</v>
          </cell>
          <cell r="C1844" t="str">
            <v>02.01.03.178</v>
          </cell>
        </row>
        <row r="1845">
          <cell r="B1845" t="str">
            <v>REM0001670</v>
          </cell>
          <cell r="C1845" t="str">
            <v>02.01.03.179</v>
          </cell>
        </row>
        <row r="1846">
          <cell r="B1846" t="str">
            <v>REM0002086</v>
          </cell>
          <cell r="C1846" t="str">
            <v>02.01.03.182</v>
          </cell>
        </row>
        <row r="1847">
          <cell r="B1847" t="str">
            <v>REM0002085</v>
          </cell>
          <cell r="C1847" t="str">
            <v>02.01.03.183</v>
          </cell>
        </row>
        <row r="1848">
          <cell r="B1848" t="str">
            <v>REM0001714</v>
          </cell>
          <cell r="C1848" t="str">
            <v>02.01.03.184</v>
          </cell>
        </row>
        <row r="1849">
          <cell r="B1849" t="str">
            <v>REM0001724</v>
          </cell>
          <cell r="C1849" t="str">
            <v>02.01.03.185</v>
          </cell>
        </row>
        <row r="1850">
          <cell r="B1850" t="str">
            <v>REM0001731</v>
          </cell>
          <cell r="C1850" t="str">
            <v>02.01.03.186</v>
          </cell>
        </row>
        <row r="1851">
          <cell r="B1851" t="str">
            <v>REM0001735</v>
          </cell>
          <cell r="C1851" t="str">
            <v>02.01.03.187</v>
          </cell>
        </row>
        <row r="1852">
          <cell r="B1852" t="str">
            <v>RSM0000054</v>
          </cell>
          <cell r="C1852" t="str">
            <v>02.01.03.188</v>
          </cell>
        </row>
        <row r="1853">
          <cell r="B1853" t="str">
            <v>REM0002630</v>
          </cell>
          <cell r="C1853" t="str">
            <v>02.01.03.193</v>
          </cell>
        </row>
        <row r="1854">
          <cell r="B1854" t="str">
            <v>REM0002631</v>
          </cell>
          <cell r="C1854" t="str">
            <v>02.01.03.194</v>
          </cell>
        </row>
        <row r="1855">
          <cell r="B1855" t="str">
            <v>REM0001752</v>
          </cell>
          <cell r="C1855" t="str">
            <v>02.01.03.198</v>
          </cell>
        </row>
        <row r="1856">
          <cell r="B1856" t="str">
            <v>REM0001766</v>
          </cell>
          <cell r="C1856" t="str">
            <v>02.01.03.199</v>
          </cell>
        </row>
        <row r="1857">
          <cell r="B1857" t="str">
            <v>REM0002632</v>
          </cell>
          <cell r="C1857" t="str">
            <v>02.01.03.202</v>
          </cell>
        </row>
        <row r="1858">
          <cell r="B1858" t="str">
            <v>REM0002127</v>
          </cell>
          <cell r="C1858" t="str">
            <v>02.01.03.204</v>
          </cell>
        </row>
        <row r="1859">
          <cell r="B1859" t="str">
            <v>REM0002128</v>
          </cell>
          <cell r="C1859" t="str">
            <v>02.01.03.205</v>
          </cell>
        </row>
        <row r="1860">
          <cell r="B1860" t="str">
            <v>REM0002633</v>
          </cell>
          <cell r="C1860" t="str">
            <v>02.01.03.206</v>
          </cell>
        </row>
        <row r="1861">
          <cell r="B1861" t="str">
            <v>REM0002634</v>
          </cell>
          <cell r="C1861" t="str">
            <v>02.01.03.207</v>
          </cell>
        </row>
        <row r="1862">
          <cell r="B1862" t="str">
            <v>RSM0000121</v>
          </cell>
          <cell r="C1862" t="str">
            <v>02.01.03.208</v>
          </cell>
        </row>
        <row r="1863">
          <cell r="B1863" t="str">
            <v>REM0002635</v>
          </cell>
          <cell r="C1863" t="str">
            <v>02.01.03.209</v>
          </cell>
        </row>
        <row r="1864">
          <cell r="B1864" t="str">
            <v>REM0002130</v>
          </cell>
          <cell r="C1864" t="str">
            <v>02.01.03.213</v>
          </cell>
        </row>
        <row r="1865">
          <cell r="B1865" t="str">
            <v>REM0002134</v>
          </cell>
          <cell r="C1865" t="str">
            <v>02.01.03.217</v>
          </cell>
        </row>
        <row r="1866">
          <cell r="B1866" t="str">
            <v>REM0000469</v>
          </cell>
          <cell r="C1866" t="str">
            <v>02.01.03.223</v>
          </cell>
        </row>
        <row r="1867">
          <cell r="B1867" t="str">
            <v>REM0000486</v>
          </cell>
          <cell r="C1867" t="str">
            <v>02.01.03.224</v>
          </cell>
        </row>
        <row r="1868">
          <cell r="B1868" t="str">
            <v>REM0000285</v>
          </cell>
          <cell r="C1868" t="str">
            <v>02.01.03.225</v>
          </cell>
        </row>
        <row r="1869">
          <cell r="B1869" t="str">
            <v>REM0000284</v>
          </cell>
          <cell r="C1869" t="str">
            <v>02.01.03.226</v>
          </cell>
        </row>
        <row r="1870">
          <cell r="B1870" t="str">
            <v>REM0000302</v>
          </cell>
          <cell r="C1870" t="str">
            <v>02.01.03.227</v>
          </cell>
        </row>
        <row r="1871">
          <cell r="B1871" t="str">
            <v>RSM0000213</v>
          </cell>
          <cell r="C1871" t="str">
            <v>02.01.03.235</v>
          </cell>
        </row>
        <row r="1872">
          <cell r="B1872" t="str">
            <v>REM0001655</v>
          </cell>
          <cell r="C1872" t="str">
            <v>02.01.04.001</v>
          </cell>
        </row>
        <row r="1873">
          <cell r="B1873" t="str">
            <v>RIM0000069</v>
          </cell>
          <cell r="C1873" t="str">
            <v>02.01.04.003</v>
          </cell>
        </row>
        <row r="1874">
          <cell r="B1874" t="str">
            <v>REM0001686</v>
          </cell>
          <cell r="C1874" t="str">
            <v>02.01.04.005</v>
          </cell>
        </row>
        <row r="1875">
          <cell r="B1875" t="str">
            <v>REM0001741</v>
          </cell>
          <cell r="C1875" t="str">
            <v>02.01.04.006</v>
          </cell>
        </row>
        <row r="1876">
          <cell r="B1876" t="str">
            <v>REM0001905</v>
          </cell>
          <cell r="C1876" t="str">
            <v>02.01.04.007</v>
          </cell>
        </row>
        <row r="1877">
          <cell r="B1877" t="str">
            <v>REM0001656</v>
          </cell>
          <cell r="C1877" t="str">
            <v>02.01.04.008</v>
          </cell>
        </row>
        <row r="1878">
          <cell r="B1878" t="str">
            <v>RIM0000070</v>
          </cell>
          <cell r="C1878" t="str">
            <v>02.01.04.015</v>
          </cell>
        </row>
        <row r="1879">
          <cell r="B1879" t="str">
            <v>RIM0000071</v>
          </cell>
          <cell r="C1879" t="str">
            <v>02.01.04.017</v>
          </cell>
        </row>
        <row r="1880">
          <cell r="B1880" t="str">
            <v>REM0000306</v>
          </cell>
          <cell r="C1880" t="str">
            <v>02.01.04.022</v>
          </cell>
        </row>
        <row r="1881">
          <cell r="B1881" t="str">
            <v>REM0001667</v>
          </cell>
          <cell r="C1881" t="str">
            <v>02.01.04.023</v>
          </cell>
        </row>
        <row r="1882">
          <cell r="B1882" t="str">
            <v>REM0001668</v>
          </cell>
          <cell r="C1882" t="str">
            <v>02.01.04.024</v>
          </cell>
        </row>
        <row r="1883">
          <cell r="B1883" t="str">
            <v>REM0001779</v>
          </cell>
          <cell r="C1883" t="str">
            <v>02.01.04.029</v>
          </cell>
        </row>
        <row r="1884">
          <cell r="B1884" t="str">
            <v>BFA0000436</v>
          </cell>
          <cell r="C1884" t="str">
            <v>02.01.04.030</v>
          </cell>
        </row>
        <row r="1885">
          <cell r="B1885" t="str">
            <v>REM0001776</v>
          </cell>
          <cell r="C1885" t="str">
            <v>02.01.04.032</v>
          </cell>
        </row>
        <row r="1886">
          <cell r="B1886" t="str">
            <v>REM0001778</v>
          </cell>
          <cell r="C1886" t="str">
            <v>02.01.04.033</v>
          </cell>
        </row>
        <row r="1887">
          <cell r="B1887" t="str">
            <v>REM0001777</v>
          </cell>
          <cell r="C1887" t="str">
            <v>02.01.04.034</v>
          </cell>
        </row>
        <row r="1888">
          <cell r="B1888" t="str">
            <v>REM0001774</v>
          </cell>
          <cell r="C1888" t="str">
            <v>02.01.04.036</v>
          </cell>
        </row>
        <row r="1889">
          <cell r="B1889" t="str">
            <v>REM0001796</v>
          </cell>
          <cell r="C1889" t="str">
            <v>02.01.04.037</v>
          </cell>
        </row>
        <row r="1890">
          <cell r="B1890" t="str">
            <v>REM0001791</v>
          </cell>
          <cell r="C1890" t="str">
            <v>02.01.04.037A</v>
          </cell>
        </row>
        <row r="1891">
          <cell r="B1891" t="str">
            <v>REM0001787</v>
          </cell>
          <cell r="C1891" t="str">
            <v>02.01.04.037B</v>
          </cell>
        </row>
        <row r="1892">
          <cell r="C1892" t="str">
            <v>02.01.04.038</v>
          </cell>
        </row>
        <row r="1893">
          <cell r="B1893" t="str">
            <v>REM0001786</v>
          </cell>
          <cell r="C1893" t="str">
            <v>02.01.04.039</v>
          </cell>
        </row>
        <row r="1894">
          <cell r="B1894" t="str">
            <v>REM0001772</v>
          </cell>
          <cell r="C1894" t="str">
            <v>02.01.04.040</v>
          </cell>
        </row>
        <row r="1895">
          <cell r="B1895" t="str">
            <v>REM0001785</v>
          </cell>
          <cell r="C1895" t="str">
            <v>02.01.04.041</v>
          </cell>
        </row>
        <row r="1896">
          <cell r="B1896" t="str">
            <v>REM0001912</v>
          </cell>
          <cell r="C1896" t="str">
            <v>02.01.04.042</v>
          </cell>
        </row>
        <row r="1897">
          <cell r="B1897" t="str">
            <v>REM0001630</v>
          </cell>
          <cell r="C1897" t="str">
            <v>02.01.04.044</v>
          </cell>
        </row>
        <row r="1898">
          <cell r="B1898" t="str">
            <v>REM0001641</v>
          </cell>
          <cell r="C1898" t="str">
            <v>02.01.04.045</v>
          </cell>
        </row>
        <row r="1899">
          <cell r="B1899" t="str">
            <v>REM0001631</v>
          </cell>
          <cell r="C1899" t="str">
            <v>02.01.04.046</v>
          </cell>
        </row>
        <row r="1900">
          <cell r="B1900" t="str">
            <v>REM0001642</v>
          </cell>
          <cell r="C1900" t="str">
            <v>02.01.04.047</v>
          </cell>
        </row>
        <row r="1901">
          <cell r="B1901" t="str">
            <v>REM0001634</v>
          </cell>
          <cell r="C1901" t="str">
            <v>02.01.04.048</v>
          </cell>
        </row>
        <row r="1902">
          <cell r="B1902" t="str">
            <v>REM0001633</v>
          </cell>
          <cell r="C1902" t="str">
            <v>02.01.04.049</v>
          </cell>
        </row>
        <row r="1903">
          <cell r="B1903" t="str">
            <v>REM0001899</v>
          </cell>
          <cell r="C1903" t="str">
            <v>02.01.04.050</v>
          </cell>
        </row>
        <row r="1904">
          <cell r="B1904" t="str">
            <v>REM0001900</v>
          </cell>
          <cell r="C1904" t="str">
            <v>02.01.04.057</v>
          </cell>
        </row>
        <row r="1905">
          <cell r="B1905" t="str">
            <v>REM0001653</v>
          </cell>
          <cell r="C1905" t="str">
            <v>02.01.04.070</v>
          </cell>
        </row>
        <row r="1906">
          <cell r="B1906" t="str">
            <v>REM0001747</v>
          </cell>
          <cell r="C1906" t="str">
            <v>02.01.04.077</v>
          </cell>
        </row>
        <row r="1907">
          <cell r="B1907" t="str">
            <v>REM0002003</v>
          </cell>
          <cell r="C1907" t="str">
            <v>02.01.04.077-A</v>
          </cell>
        </row>
        <row r="1908">
          <cell r="B1908" t="str">
            <v>REM0001651</v>
          </cell>
          <cell r="C1908" t="str">
            <v>02.01.04.080A</v>
          </cell>
        </row>
        <row r="1909">
          <cell r="B1909" t="str">
            <v>REM0001632</v>
          </cell>
          <cell r="C1909" t="str">
            <v>02.01.04.090</v>
          </cell>
        </row>
        <row r="1910">
          <cell r="B1910" t="str">
            <v>REM0001643</v>
          </cell>
          <cell r="C1910" t="str">
            <v>02.01.04.091</v>
          </cell>
        </row>
        <row r="1911">
          <cell r="B1911" t="str">
            <v>REM0001867</v>
          </cell>
          <cell r="C1911" t="str">
            <v>02.01.04.097</v>
          </cell>
        </row>
        <row r="1912">
          <cell r="B1912" t="str">
            <v>RSM0000036</v>
          </cell>
          <cell r="C1912" t="str">
            <v>02.01.04.102</v>
          </cell>
        </row>
        <row r="1913">
          <cell r="B1913" t="str">
            <v>REM0000606</v>
          </cell>
          <cell r="C1913" t="str">
            <v>02.01.04.104</v>
          </cell>
        </row>
        <row r="1914">
          <cell r="B1914" t="str">
            <v>REM0001768</v>
          </cell>
          <cell r="C1914" t="str">
            <v>02.01.04.111</v>
          </cell>
        </row>
        <row r="1915">
          <cell r="B1915" t="str">
            <v>REM0001757</v>
          </cell>
          <cell r="C1915" t="str">
            <v>02.01.04.112</v>
          </cell>
        </row>
        <row r="1916">
          <cell r="B1916" t="str">
            <v>REM0001823</v>
          </cell>
          <cell r="C1916" t="str">
            <v>02.01.04.114</v>
          </cell>
        </row>
        <row r="1917">
          <cell r="B1917" t="str">
            <v>RSM0000021</v>
          </cell>
          <cell r="C1917" t="str">
            <v>02.01.04.119</v>
          </cell>
        </row>
        <row r="1918">
          <cell r="B1918" t="str">
            <v>REM0001809</v>
          </cell>
          <cell r="C1918" t="str">
            <v>02.01.04.126</v>
          </cell>
        </row>
        <row r="1919">
          <cell r="B1919" t="str">
            <v>REM0001810</v>
          </cell>
          <cell r="C1919" t="str">
            <v>02.01.04.127</v>
          </cell>
        </row>
        <row r="1920">
          <cell r="B1920" t="str">
            <v>REM0001817</v>
          </cell>
          <cell r="C1920" t="str">
            <v>02.01.04.129</v>
          </cell>
        </row>
        <row r="1921">
          <cell r="B1921" t="str">
            <v>REM0001818</v>
          </cell>
          <cell r="C1921" t="str">
            <v>02.01.04.128</v>
          </cell>
        </row>
        <row r="1922">
          <cell r="C1922" t="str">
            <v>02.01.04.130</v>
          </cell>
        </row>
        <row r="1923">
          <cell r="C1923" t="str">
            <v>02.01.04.131</v>
          </cell>
        </row>
        <row r="1924">
          <cell r="B1924" t="str">
            <v>REM0001803</v>
          </cell>
          <cell r="C1924" t="str">
            <v>02.01.04.132</v>
          </cell>
        </row>
        <row r="1925">
          <cell r="B1925" t="str">
            <v>REM0001804</v>
          </cell>
          <cell r="C1925" t="str">
            <v>02.01.04.133</v>
          </cell>
        </row>
        <row r="1926">
          <cell r="B1926" t="str">
            <v>REM0001814</v>
          </cell>
          <cell r="C1926" t="str">
            <v>02.01.04.134</v>
          </cell>
        </row>
        <row r="1927">
          <cell r="B1927" t="str">
            <v>REM0001815</v>
          </cell>
          <cell r="C1927" t="str">
            <v>02.01.04.135</v>
          </cell>
        </row>
        <row r="1928">
          <cell r="B1928" t="str">
            <v>REM0001807</v>
          </cell>
          <cell r="C1928" t="str">
            <v>02.01.04.136</v>
          </cell>
        </row>
        <row r="1929">
          <cell r="B1929" t="str">
            <v>BMM0000023</v>
          </cell>
          <cell r="C1929" t="str">
            <v>02.01.04.137</v>
          </cell>
        </row>
        <row r="1930">
          <cell r="B1930" t="str">
            <v>REM0001733</v>
          </cell>
          <cell r="C1930" t="str">
            <v>02.01.04.140</v>
          </cell>
        </row>
        <row r="1931">
          <cell r="B1931" t="str">
            <v>REM0001798</v>
          </cell>
          <cell r="C1931" t="str">
            <v>02.01.04.141</v>
          </cell>
        </row>
        <row r="1932">
          <cell r="B1932" t="str">
            <v>REM0001644</v>
          </cell>
          <cell r="C1932" t="str">
            <v>02.01.04.144</v>
          </cell>
        </row>
        <row r="1933">
          <cell r="B1933" t="str">
            <v>REM0001647</v>
          </cell>
          <cell r="C1933" t="str">
            <v>02.01.04.145</v>
          </cell>
        </row>
        <row r="1934">
          <cell r="B1934" t="str">
            <v>REM0001645</v>
          </cell>
          <cell r="C1934" t="str">
            <v>02.01.04.146</v>
          </cell>
        </row>
        <row r="1935">
          <cell r="B1935" t="str">
            <v>REM0001648</v>
          </cell>
          <cell r="C1935" t="str">
            <v>02.01.04.147</v>
          </cell>
        </row>
        <row r="1936">
          <cell r="B1936" t="str">
            <v>RSM0000044</v>
          </cell>
          <cell r="C1936" t="str">
            <v>02.01.04.148</v>
          </cell>
        </row>
        <row r="1937">
          <cell r="B1937" t="str">
            <v>RSM0000045</v>
          </cell>
          <cell r="C1937" t="str">
            <v>02.01.04.149</v>
          </cell>
        </row>
        <row r="1938">
          <cell r="B1938" t="str">
            <v>REM0001890</v>
          </cell>
          <cell r="C1938" t="str">
            <v>02.01.04.150</v>
          </cell>
        </row>
        <row r="1939">
          <cell r="B1939" t="str">
            <v>REM0001863</v>
          </cell>
          <cell r="C1939" t="str">
            <v>02.01.04.161</v>
          </cell>
        </row>
        <row r="1940">
          <cell r="C1940" t="str">
            <v>02.01.04.171</v>
          </cell>
        </row>
        <row r="1941">
          <cell r="B1941" t="str">
            <v>REM0001018</v>
          </cell>
          <cell r="C1941" t="str">
            <v>02.01.04.173</v>
          </cell>
        </row>
        <row r="1942">
          <cell r="B1942" t="str">
            <v>REM0001019</v>
          </cell>
          <cell r="C1942" t="str">
            <v>02.01.04.174</v>
          </cell>
        </row>
        <row r="1943">
          <cell r="B1943" t="str">
            <v>REM0001029</v>
          </cell>
          <cell r="C1943" t="str">
            <v>02.01.04.175</v>
          </cell>
        </row>
        <row r="1944">
          <cell r="B1944" t="str">
            <v>REM0001030</v>
          </cell>
          <cell r="C1944" t="str">
            <v>02.01.04.176</v>
          </cell>
        </row>
        <row r="1945">
          <cell r="B1945" t="str">
            <v>RCA0000003</v>
          </cell>
          <cell r="C1945" t="str">
            <v>02.01.04.178</v>
          </cell>
        </row>
        <row r="1946">
          <cell r="B1946" t="str">
            <v>RCA0000004</v>
          </cell>
          <cell r="C1946" t="str">
            <v>02.01.04.179</v>
          </cell>
        </row>
        <row r="1947">
          <cell r="B1947" t="str">
            <v>RCA0000005</v>
          </cell>
          <cell r="C1947" t="str">
            <v>02.01.04.180</v>
          </cell>
        </row>
        <row r="1948">
          <cell r="B1948" t="str">
            <v>RCA0000006</v>
          </cell>
          <cell r="C1948" t="str">
            <v>02.01.04.181</v>
          </cell>
        </row>
        <row r="1949">
          <cell r="B1949" t="str">
            <v>REM0001699</v>
          </cell>
          <cell r="C1949" t="str">
            <v>02.01.04.184A</v>
          </cell>
        </row>
        <row r="1950">
          <cell r="B1950" t="str">
            <v>REM0001709</v>
          </cell>
          <cell r="C1950" t="str">
            <v>02.01.04.185A</v>
          </cell>
        </row>
        <row r="1951">
          <cell r="B1951" t="str">
            <v>REM0001704</v>
          </cell>
          <cell r="C1951" t="str">
            <v>02.01.04.186</v>
          </cell>
        </row>
        <row r="1952">
          <cell r="B1952" t="str">
            <v>REM0002082</v>
          </cell>
          <cell r="C1952" t="str">
            <v>02.01.04.199</v>
          </cell>
        </row>
        <row r="1953">
          <cell r="B1953" t="str">
            <v>REM0001904</v>
          </cell>
          <cell r="C1953" t="str">
            <v>02.01.04.202</v>
          </cell>
        </row>
        <row r="1954">
          <cell r="B1954" t="str">
            <v>REM0001902</v>
          </cell>
          <cell r="C1954" t="str">
            <v>02.01.04.203</v>
          </cell>
        </row>
        <row r="1955">
          <cell r="B1955" t="str">
            <v>REM0001909</v>
          </cell>
          <cell r="C1955" t="str">
            <v>02.01.04.204</v>
          </cell>
        </row>
        <row r="1956">
          <cell r="B1956" t="str">
            <v>REM0001781</v>
          </cell>
          <cell r="C1956" t="str">
            <v>02.01.04.206</v>
          </cell>
        </row>
        <row r="1957">
          <cell r="B1957" t="str">
            <v>REM0000506</v>
          </cell>
          <cell r="C1957" t="str">
            <v>02.01.04.207</v>
          </cell>
        </row>
        <row r="1958">
          <cell r="B1958" t="str">
            <v>REM0001783</v>
          </cell>
          <cell r="C1958" t="str">
            <v>02.01.04.208</v>
          </cell>
        </row>
        <row r="1959">
          <cell r="B1959" t="str">
            <v>BFA0000437</v>
          </cell>
          <cell r="C1959" t="str">
            <v>02.01.04.209</v>
          </cell>
        </row>
        <row r="1960">
          <cell r="B1960" t="str">
            <v>REM0001836</v>
          </cell>
          <cell r="C1960" t="str">
            <v>02.01.04.210</v>
          </cell>
        </row>
        <row r="1961">
          <cell r="B1961" t="str">
            <v>REM0001834</v>
          </cell>
          <cell r="C1961" t="str">
            <v>02.01.04.211</v>
          </cell>
        </row>
        <row r="1962">
          <cell r="B1962" t="str">
            <v>RSM0000059</v>
          </cell>
          <cell r="C1962" t="str">
            <v>02.01.04.212</v>
          </cell>
        </row>
        <row r="1963">
          <cell r="B1963" t="str">
            <v>REM0001852</v>
          </cell>
          <cell r="C1963" t="str">
            <v>02.01.04.213</v>
          </cell>
        </row>
        <row r="1964">
          <cell r="B1964" t="str">
            <v>REM0000289</v>
          </cell>
          <cell r="C1964" t="str">
            <v>02.01.04.214</v>
          </cell>
        </row>
        <row r="1965">
          <cell r="B1965" t="str">
            <v>REM0001841</v>
          </cell>
          <cell r="C1965" t="str">
            <v>02.01.04.215</v>
          </cell>
        </row>
        <row r="1966">
          <cell r="B1966" t="str">
            <v>REM0001842</v>
          </cell>
          <cell r="C1966" t="str">
            <v>02.01.04.216</v>
          </cell>
        </row>
        <row r="1967">
          <cell r="B1967" t="str">
            <v>REM0001844</v>
          </cell>
          <cell r="C1967" t="str">
            <v>02.01.04.217</v>
          </cell>
        </row>
        <row r="1968">
          <cell r="B1968" t="str">
            <v>REM0001843</v>
          </cell>
          <cell r="C1968" t="str">
            <v>02.01.04.218</v>
          </cell>
        </row>
        <row r="1969">
          <cell r="B1969" t="str">
            <v>REM0001782</v>
          </cell>
          <cell r="C1969" t="str">
            <v>02.01.04.219</v>
          </cell>
        </row>
        <row r="1970">
          <cell r="B1970" t="str">
            <v>REM0001780</v>
          </cell>
          <cell r="C1970" t="str">
            <v>02.01.04.220</v>
          </cell>
        </row>
        <row r="1971">
          <cell r="C1971" t="str">
            <v>02.01.10.039</v>
          </cell>
        </row>
        <row r="1972">
          <cell r="B1972" t="str">
            <v>REM0001759</v>
          </cell>
          <cell r="C1972" t="str">
            <v>02.01.04.236</v>
          </cell>
        </row>
        <row r="1973">
          <cell r="B1973" t="str">
            <v>REM0001664</v>
          </cell>
          <cell r="C1973" t="str">
            <v>02.01.04.237</v>
          </cell>
        </row>
        <row r="1974">
          <cell r="B1974" t="str">
            <v>REM0001702</v>
          </cell>
          <cell r="C1974" t="str">
            <v>02.01.04.238</v>
          </cell>
        </row>
        <row r="1975">
          <cell r="B1975" t="str">
            <v>REM0001712</v>
          </cell>
          <cell r="C1975" t="str">
            <v>02.01.04.239</v>
          </cell>
        </row>
        <row r="1976">
          <cell r="B1976" t="str">
            <v>REM0001662</v>
          </cell>
          <cell r="C1976" t="str">
            <v>02.01.04.241</v>
          </cell>
        </row>
        <row r="1977">
          <cell r="B1977" t="str">
            <v>REM0001663</v>
          </cell>
          <cell r="C1977" t="str">
            <v>02.01.04.242</v>
          </cell>
        </row>
        <row r="1978">
          <cell r="B1978" t="str">
            <v>REM0001721</v>
          </cell>
          <cell r="C1978" t="str">
            <v>02.01.04.244</v>
          </cell>
        </row>
        <row r="1979">
          <cell r="B1979" t="str">
            <v>REM0001717</v>
          </cell>
          <cell r="C1979" t="str">
            <v>02.01.04.245</v>
          </cell>
        </row>
        <row r="1980">
          <cell r="B1980" t="str">
            <v>REM0001727</v>
          </cell>
          <cell r="C1980" t="str">
            <v>02.01.04.246</v>
          </cell>
        </row>
        <row r="1981">
          <cell r="B1981" t="str">
            <v>REM0001716</v>
          </cell>
          <cell r="C1981" t="str">
            <v>02.01.04.247</v>
          </cell>
        </row>
        <row r="1982">
          <cell r="C1982" t="str">
            <v>02.01.04.248</v>
          </cell>
        </row>
        <row r="1983">
          <cell r="C1983" t="str">
            <v>02.01.04.249</v>
          </cell>
        </row>
        <row r="1984">
          <cell r="B1984" t="str">
            <v>RSM0000030</v>
          </cell>
          <cell r="C1984" t="str">
            <v>02.01.04.252</v>
          </cell>
        </row>
        <row r="1985">
          <cell r="B1985" t="str">
            <v>RSM0000032</v>
          </cell>
          <cell r="C1985" t="str">
            <v>02.01.04.253</v>
          </cell>
        </row>
        <row r="1986">
          <cell r="B1986" t="str">
            <v>RSM0000033</v>
          </cell>
          <cell r="C1986" t="str">
            <v>02.01.04.254</v>
          </cell>
        </row>
        <row r="1987">
          <cell r="B1987" t="str">
            <v>RSM0000060</v>
          </cell>
          <cell r="C1987" t="str">
            <v>02.01.04.255</v>
          </cell>
        </row>
        <row r="1988">
          <cell r="B1988" t="str">
            <v>REM0001677</v>
          </cell>
          <cell r="C1988" t="str">
            <v>02.01.04.256</v>
          </cell>
        </row>
        <row r="1989">
          <cell r="B1989" t="str">
            <v>REM0001678</v>
          </cell>
          <cell r="C1989" t="str">
            <v>02.01.04.257</v>
          </cell>
        </row>
        <row r="1990">
          <cell r="B1990" t="str">
            <v>REM0001679</v>
          </cell>
          <cell r="C1990" t="str">
            <v>02.01.04.258</v>
          </cell>
        </row>
        <row r="1991">
          <cell r="B1991" t="str">
            <v>BMM0000025</v>
          </cell>
          <cell r="C1991" t="str">
            <v>02.01.04.260</v>
          </cell>
        </row>
        <row r="1992">
          <cell r="B1992" t="str">
            <v>RSM0000034</v>
          </cell>
          <cell r="C1992" t="str">
            <v>02.01.04.261</v>
          </cell>
        </row>
        <row r="1993">
          <cell r="B1993" t="str">
            <v>RSM0000053</v>
          </cell>
          <cell r="C1993" t="str">
            <v>02.01.04.262</v>
          </cell>
        </row>
        <row r="1994">
          <cell r="B1994" t="str">
            <v>RSM0000027</v>
          </cell>
          <cell r="C1994" t="str">
            <v>02.01.04.270</v>
          </cell>
        </row>
        <row r="1995">
          <cell r="C1995" t="str">
            <v>02.01.04.274</v>
          </cell>
        </row>
        <row r="1996">
          <cell r="B1996" t="str">
            <v>REM0001683</v>
          </cell>
          <cell r="C1996" t="str">
            <v>02.01.04.275</v>
          </cell>
        </row>
        <row r="1997">
          <cell r="B1997" t="str">
            <v>REM0001681</v>
          </cell>
          <cell r="C1997" t="str">
            <v>02.01.04.279</v>
          </cell>
        </row>
        <row r="1998">
          <cell r="B1998" t="str">
            <v>REM0001691</v>
          </cell>
          <cell r="C1998" t="str">
            <v>02.01.04.280</v>
          </cell>
        </row>
        <row r="1999">
          <cell r="B1999" t="str">
            <v>REM0001692</v>
          </cell>
          <cell r="C1999" t="str">
            <v>02.01.04.281</v>
          </cell>
        </row>
        <row r="2000">
          <cell r="B2000" t="str">
            <v>REM0001682</v>
          </cell>
          <cell r="C2000" t="str">
            <v>02.01.04.282</v>
          </cell>
        </row>
        <row r="2001">
          <cell r="B2001" t="str">
            <v>REM0001687</v>
          </cell>
          <cell r="C2001" t="str">
            <v>02.01.04.283</v>
          </cell>
        </row>
        <row r="2002">
          <cell r="B2002" t="str">
            <v>RSM0000038</v>
          </cell>
          <cell r="C2002" t="str">
            <v>02.01.04.286</v>
          </cell>
        </row>
        <row r="2003">
          <cell r="B2003" t="str">
            <v>RSM0000040</v>
          </cell>
          <cell r="C2003" t="str">
            <v>02.01.04.288</v>
          </cell>
        </row>
        <row r="2004">
          <cell r="B2004" t="str">
            <v>REM0001680</v>
          </cell>
          <cell r="C2004" t="str">
            <v>02.01.04.289</v>
          </cell>
        </row>
        <row r="2005">
          <cell r="B2005" t="str">
            <v>REM0001690</v>
          </cell>
          <cell r="C2005" t="str">
            <v>02.01.04.290</v>
          </cell>
        </row>
        <row r="2006">
          <cell r="B2006" t="str">
            <v>REM0001879</v>
          </cell>
          <cell r="C2006" t="str">
            <v>02.01.04.293</v>
          </cell>
        </row>
        <row r="2007">
          <cell r="B2007" t="str">
            <v>REM0001920</v>
          </cell>
          <cell r="C2007" t="str">
            <v>02.01.04.298</v>
          </cell>
        </row>
        <row r="2008">
          <cell r="B2008" t="str">
            <v>REM0001926</v>
          </cell>
          <cell r="C2008" t="str">
            <v>02.01.04.299</v>
          </cell>
        </row>
        <row r="2009">
          <cell r="B2009" t="str">
            <v>REM0001870</v>
          </cell>
          <cell r="C2009" t="str">
            <v>02.01.04.300</v>
          </cell>
        </row>
        <row r="2010">
          <cell r="B2010" t="str">
            <v>REM0000507</v>
          </cell>
          <cell r="C2010" t="str">
            <v>02.01.04.301</v>
          </cell>
        </row>
        <row r="2011">
          <cell r="B2011" t="str">
            <v>REM0001825</v>
          </cell>
          <cell r="C2011" t="str">
            <v>02.01.04.303</v>
          </cell>
        </row>
        <row r="2012">
          <cell r="C2012" t="str">
            <v>02.01.04.304</v>
          </cell>
        </row>
        <row r="2013">
          <cell r="C2013" t="str">
            <v>02.01.04.305</v>
          </cell>
        </row>
        <row r="2014">
          <cell r="B2014" t="str">
            <v>REM0001864</v>
          </cell>
          <cell r="C2014" t="str">
            <v>02.01.04.306</v>
          </cell>
        </row>
        <row r="2015">
          <cell r="B2015" t="str">
            <v>REM0001871</v>
          </cell>
          <cell r="C2015" t="str">
            <v>02.01.04.307</v>
          </cell>
        </row>
        <row r="2016">
          <cell r="B2016" t="str">
            <v>TMA0000201</v>
          </cell>
          <cell r="C2016" t="str">
            <v>02.01.06.243</v>
          </cell>
        </row>
        <row r="2017">
          <cell r="B2017" t="str">
            <v>REM0000536</v>
          </cell>
          <cell r="C2017" t="str">
            <v>02.01.04.308</v>
          </cell>
        </row>
        <row r="2018">
          <cell r="B2018" t="str">
            <v>REM0001889</v>
          </cell>
          <cell r="C2018" t="str">
            <v>02.01.04.311</v>
          </cell>
        </row>
        <row r="2019">
          <cell r="B2019" t="str">
            <v>RSM0000041</v>
          </cell>
          <cell r="C2019" t="str">
            <v>02.01.04.312</v>
          </cell>
        </row>
        <row r="2020">
          <cell r="B2020" t="str">
            <v>REM0000522</v>
          </cell>
          <cell r="C2020" t="str">
            <v>02.01.04.313</v>
          </cell>
        </row>
        <row r="2021">
          <cell r="B2021" t="str">
            <v>REM0000549</v>
          </cell>
          <cell r="C2021" t="str">
            <v>02.01.04.313-A</v>
          </cell>
        </row>
        <row r="2022">
          <cell r="B2022" t="str">
            <v>RSM0000047</v>
          </cell>
          <cell r="C2022" t="str">
            <v>02.01.04.314</v>
          </cell>
        </row>
        <row r="2023">
          <cell r="B2023" t="str">
            <v>REM0001685</v>
          </cell>
          <cell r="C2023" t="str">
            <v>02.01.04.315</v>
          </cell>
        </row>
        <row r="2024">
          <cell r="B2024" t="str">
            <v>RSM0000046</v>
          </cell>
          <cell r="C2024" t="str">
            <v>02.01.01.075</v>
          </cell>
        </row>
        <row r="2025">
          <cell r="B2025" t="str">
            <v>RSM0000046</v>
          </cell>
          <cell r="C2025" t="str">
            <v>02.01.04.317</v>
          </cell>
        </row>
        <row r="2026">
          <cell r="C2026" t="str">
            <v>02.01.04.172</v>
          </cell>
        </row>
        <row r="2027">
          <cell r="B2027" t="str">
            <v>REM0001674</v>
          </cell>
          <cell r="C2027" t="str">
            <v>02.01.04.318</v>
          </cell>
        </row>
        <row r="2028">
          <cell r="B2028" t="str">
            <v>REM0001674</v>
          </cell>
          <cell r="C2028" t="str">
            <v>02.01.04.318A</v>
          </cell>
        </row>
        <row r="2029">
          <cell r="B2029" t="str">
            <v>RSM0000056</v>
          </cell>
          <cell r="C2029" t="str">
            <v>02.01.04.319</v>
          </cell>
        </row>
        <row r="2030">
          <cell r="B2030" t="str">
            <v>REM0001183</v>
          </cell>
          <cell r="C2030" t="str">
            <v>02.01.04.333</v>
          </cell>
        </row>
        <row r="2031">
          <cell r="B2031" t="str">
            <v>REM0001180</v>
          </cell>
          <cell r="C2031" t="str">
            <v>02.01.04.334</v>
          </cell>
        </row>
        <row r="2032">
          <cell r="B2032" t="str">
            <v>RSM0000124</v>
          </cell>
          <cell r="C2032" t="str">
            <v>02.01.04.337</v>
          </cell>
        </row>
        <row r="2033">
          <cell r="B2033" t="str">
            <v>RIM0000087</v>
          </cell>
          <cell r="C2033" t="str">
            <v>02.01.04.341</v>
          </cell>
        </row>
        <row r="2034">
          <cell r="B2034" t="str">
            <v>RSM0000127</v>
          </cell>
          <cell r="C2034" t="str">
            <v>02.01.04.342</v>
          </cell>
        </row>
        <row r="2035">
          <cell r="B2035" t="str">
            <v>RSM0000128</v>
          </cell>
          <cell r="C2035" t="str">
            <v>02.01.04.343</v>
          </cell>
        </row>
        <row r="2036">
          <cell r="B2036" t="str">
            <v>RSM0000129</v>
          </cell>
          <cell r="C2036" t="str">
            <v>02.01.04.344</v>
          </cell>
        </row>
        <row r="2037">
          <cell r="B2037" t="str">
            <v>REM0002636</v>
          </cell>
          <cell r="C2037" t="str">
            <v>02.01.04.350</v>
          </cell>
        </row>
        <row r="2038">
          <cell r="B2038" t="str">
            <v>REM0002637</v>
          </cell>
          <cell r="C2038" t="str">
            <v>02.01.04.351</v>
          </cell>
        </row>
        <row r="2039">
          <cell r="B2039" t="str">
            <v>REM0002638</v>
          </cell>
          <cell r="C2039" t="str">
            <v>02.01.04.352</v>
          </cell>
        </row>
        <row r="2040">
          <cell r="B2040" t="str">
            <v>REM0002639</v>
          </cell>
          <cell r="C2040" t="str">
            <v>02.01.04.353</v>
          </cell>
        </row>
        <row r="2041">
          <cell r="B2041" t="str">
            <v>REM0002089</v>
          </cell>
          <cell r="C2041" t="str">
            <v>02.01.04.356</v>
          </cell>
        </row>
        <row r="2042">
          <cell r="B2042" t="str">
            <v>RSM0000135</v>
          </cell>
          <cell r="C2042" t="str">
            <v>02.01.04.357</v>
          </cell>
        </row>
        <row r="2043">
          <cell r="B2043" t="str">
            <v>REM0000687</v>
          </cell>
          <cell r="C2043" t="str">
            <v>02.01.04.358</v>
          </cell>
        </row>
        <row r="2044">
          <cell r="B2044" t="str">
            <v>REM0001689</v>
          </cell>
          <cell r="C2044" t="str">
            <v>02.01.04.359</v>
          </cell>
        </row>
        <row r="2045">
          <cell r="B2045" t="str">
            <v>REM0001693</v>
          </cell>
          <cell r="C2045" t="str">
            <v>02.01.04.360</v>
          </cell>
        </row>
        <row r="2046">
          <cell r="B2046" t="str">
            <v>REM0001009</v>
          </cell>
          <cell r="C2046" t="str">
            <v>02.01.04.362</v>
          </cell>
        </row>
        <row r="2047">
          <cell r="C2047" t="str">
            <v>02.01.04.163</v>
          </cell>
        </row>
        <row r="2048">
          <cell r="B2048" t="str">
            <v>REM0000453</v>
          </cell>
          <cell r="C2048" t="str">
            <v>02.01.04.365</v>
          </cell>
        </row>
        <row r="2049">
          <cell r="B2049" t="str">
            <v>REM0000972</v>
          </cell>
          <cell r="C2049" t="str">
            <v>02.01.04.366</v>
          </cell>
        </row>
        <row r="2050">
          <cell r="B2050" t="str">
            <v>BMM0000008</v>
          </cell>
          <cell r="C2050" t="str">
            <v>02.01.04.367</v>
          </cell>
        </row>
        <row r="2051">
          <cell r="B2051" t="str">
            <v>REM0002623</v>
          </cell>
          <cell r="C2051" t="str">
            <v>02.01.04.373</v>
          </cell>
        </row>
        <row r="2052">
          <cell r="B2052" t="str">
            <v>RSM0000209</v>
          </cell>
          <cell r="C2052" t="str">
            <v>02.01.04.376</v>
          </cell>
        </row>
        <row r="2053">
          <cell r="B2053" t="str">
            <v>RSM0000212</v>
          </cell>
          <cell r="C2053" t="str">
            <v>02.01.04.387</v>
          </cell>
        </row>
        <row r="2054">
          <cell r="B2054" t="str">
            <v>REM0000147</v>
          </cell>
          <cell r="C2054" t="str">
            <v>02.01.04.389</v>
          </cell>
        </row>
        <row r="2055">
          <cell r="B2055" t="str">
            <v>REM0000179</v>
          </cell>
          <cell r="C2055" t="str">
            <v>02.01.04.390</v>
          </cell>
        </row>
        <row r="2056">
          <cell r="B2056" t="str">
            <v>RSM0000136</v>
          </cell>
          <cell r="C2056" t="str">
            <v>02.01.04.392</v>
          </cell>
        </row>
        <row r="2057">
          <cell r="B2057" t="str">
            <v>REM0002151</v>
          </cell>
          <cell r="C2057" t="str">
            <v>02.01.04.394</v>
          </cell>
        </row>
        <row r="2058">
          <cell r="B2058" t="str">
            <v>REM0002153</v>
          </cell>
          <cell r="C2058" t="str">
            <v>02.01.04.396</v>
          </cell>
        </row>
        <row r="2059">
          <cell r="B2059" t="str">
            <v>REM0002154</v>
          </cell>
          <cell r="C2059" t="str">
            <v>02.01.04.397</v>
          </cell>
        </row>
        <row r="2060">
          <cell r="B2060" t="str">
            <v>REM0000454</v>
          </cell>
          <cell r="C2060" t="str">
            <v>02.01.04.398</v>
          </cell>
        </row>
        <row r="2061">
          <cell r="B2061" t="str">
            <v>REM0000454</v>
          </cell>
          <cell r="C2061" t="str">
            <v>02.01.04.165</v>
          </cell>
        </row>
        <row r="2062">
          <cell r="B2062" t="str">
            <v>REM0000614</v>
          </cell>
          <cell r="C2062" t="str">
            <v>02.01.04.399</v>
          </cell>
        </row>
        <row r="2063">
          <cell r="B2063" t="str">
            <v>REM0002156</v>
          </cell>
          <cell r="C2063" t="str">
            <v>02.01.04.400</v>
          </cell>
        </row>
        <row r="2064">
          <cell r="B2064" t="str">
            <v>REM0002640</v>
          </cell>
          <cell r="C2064" t="str">
            <v>02.01.04.408</v>
          </cell>
        </row>
        <row r="2065">
          <cell r="B2065" t="str">
            <v>REM0001123</v>
          </cell>
          <cell r="C2065" t="str">
            <v>02.01.04.414</v>
          </cell>
        </row>
        <row r="2066">
          <cell r="B2066" t="str">
            <v>REM0001107</v>
          </cell>
          <cell r="C2066" t="str">
            <v>02.01.04.415</v>
          </cell>
        </row>
        <row r="2067">
          <cell r="B2067" t="str">
            <v>REM0001145</v>
          </cell>
          <cell r="C2067" t="str">
            <v>02.01.04.416</v>
          </cell>
        </row>
        <row r="2068">
          <cell r="B2068" t="str">
            <v>REM0002157</v>
          </cell>
          <cell r="C2068" t="str">
            <v>02.01.04.419</v>
          </cell>
        </row>
        <row r="2069">
          <cell r="B2069" t="str">
            <v>REM0002158</v>
          </cell>
          <cell r="C2069" t="str">
            <v>02.01.04.420</v>
          </cell>
        </row>
        <row r="2070">
          <cell r="B2070" t="str">
            <v>REM0001113</v>
          </cell>
          <cell r="C2070" t="str">
            <v>02.01.04.421</v>
          </cell>
        </row>
        <row r="2071">
          <cell r="B2071" t="str">
            <v>REM0001096</v>
          </cell>
          <cell r="C2071" t="str">
            <v>02.01.04.422</v>
          </cell>
        </row>
        <row r="2072">
          <cell r="B2072" t="str">
            <v>REM0001151</v>
          </cell>
          <cell r="C2072" t="str">
            <v>02.01.04.423</v>
          </cell>
        </row>
        <row r="2073">
          <cell r="B2073" t="str">
            <v>BMM0000005</v>
          </cell>
          <cell r="C2073" t="str">
            <v>02.01.04.424</v>
          </cell>
        </row>
        <row r="2074">
          <cell r="B2074" t="str">
            <v>BMM0000006</v>
          </cell>
          <cell r="C2074" t="str">
            <v>02.01.04.425</v>
          </cell>
        </row>
        <row r="2075">
          <cell r="B2075" t="str">
            <v>REM0000904</v>
          </cell>
          <cell r="C2075" t="str">
            <v>02.01.04.426</v>
          </cell>
        </row>
        <row r="2076">
          <cell r="B2076" t="str">
            <v>BMM0000004</v>
          </cell>
          <cell r="C2076" t="str">
            <v>02.01.04.429</v>
          </cell>
        </row>
        <row r="2077">
          <cell r="B2077" t="str">
            <v>REM0000919</v>
          </cell>
          <cell r="C2077" t="str">
            <v>02.01.04.430</v>
          </cell>
        </row>
        <row r="2078">
          <cell r="B2078" t="str">
            <v>REM0000910</v>
          </cell>
          <cell r="C2078" t="str">
            <v>02.01.04.431</v>
          </cell>
        </row>
        <row r="2079">
          <cell r="B2079" t="str">
            <v>REM0002159</v>
          </cell>
          <cell r="C2079" t="str">
            <v>02.01.04.432</v>
          </cell>
        </row>
        <row r="2080">
          <cell r="B2080" t="str">
            <v>REM0002163</v>
          </cell>
          <cell r="C2080" t="str">
            <v>02.01.04.436</v>
          </cell>
        </row>
        <row r="2081">
          <cell r="B2081" t="str">
            <v>RSM0000137</v>
          </cell>
          <cell r="C2081" t="str">
            <v>02.01.04.437</v>
          </cell>
        </row>
        <row r="2082">
          <cell r="B2082" t="str">
            <v>REM0002164</v>
          </cell>
          <cell r="C2082" t="str">
            <v>02.01.04.443</v>
          </cell>
        </row>
        <row r="2083">
          <cell r="B2083" t="str">
            <v>REM0002165</v>
          </cell>
          <cell r="C2083" t="str">
            <v>02.01.04.444</v>
          </cell>
        </row>
        <row r="2084">
          <cell r="B2084" t="str">
            <v>REM0000914</v>
          </cell>
          <cell r="C2084" t="str">
            <v>02.01.04.445</v>
          </cell>
        </row>
        <row r="2085">
          <cell r="B2085" t="str">
            <v>REM0000930</v>
          </cell>
          <cell r="C2085" t="str">
            <v>02.01.04.446</v>
          </cell>
        </row>
        <row r="2086">
          <cell r="B2086" t="str">
            <v>REM0001143</v>
          </cell>
          <cell r="C2086" t="str">
            <v>02.01.04.447</v>
          </cell>
        </row>
        <row r="2087">
          <cell r="B2087" t="str">
            <v>REM0001165</v>
          </cell>
          <cell r="C2087" t="str">
            <v>02.01.04.448</v>
          </cell>
        </row>
        <row r="2088">
          <cell r="B2088" t="str">
            <v>REM0001135</v>
          </cell>
          <cell r="C2088" t="str">
            <v>02.01.04.449</v>
          </cell>
        </row>
        <row r="2089">
          <cell r="B2089" t="str">
            <v>REM0001158</v>
          </cell>
          <cell r="C2089" t="str">
            <v>02.01.04.450</v>
          </cell>
        </row>
        <row r="2090">
          <cell r="B2090" t="str">
            <v>REM0000917</v>
          </cell>
          <cell r="C2090" t="str">
            <v>02.01.04.451</v>
          </cell>
        </row>
        <row r="2091">
          <cell r="B2091" t="str">
            <v>REM0000934</v>
          </cell>
          <cell r="C2091" t="str">
            <v>02.01.04.452</v>
          </cell>
        </row>
        <row r="2092">
          <cell r="B2092" t="str">
            <v>REM0000633</v>
          </cell>
          <cell r="C2092" t="str">
            <v>02.01.04.453</v>
          </cell>
        </row>
        <row r="2093">
          <cell r="B2093" t="str">
            <v>RSM0000138</v>
          </cell>
          <cell r="C2093" t="str">
            <v>02.01.04.454</v>
          </cell>
        </row>
        <row r="2094">
          <cell r="B2094" t="str">
            <v>REM0000936</v>
          </cell>
          <cell r="C2094" t="str">
            <v>02.01.04.461</v>
          </cell>
        </row>
        <row r="2095">
          <cell r="B2095" t="str">
            <v>RSM0000139</v>
          </cell>
          <cell r="C2095" t="str">
            <v>02.01.04.462</v>
          </cell>
        </row>
        <row r="2096">
          <cell r="B2096" t="str">
            <v>REM0002166</v>
          </cell>
          <cell r="C2096" t="str">
            <v>02.01.04.463</v>
          </cell>
        </row>
        <row r="2097">
          <cell r="B2097" t="str">
            <v>REM0000487</v>
          </cell>
          <cell r="C2097" t="str">
            <v>02.01.04.471</v>
          </cell>
        </row>
        <row r="2098">
          <cell r="B2098" t="str">
            <v>REM0000318</v>
          </cell>
          <cell r="C2098" t="str">
            <v>02.01.04.472</v>
          </cell>
        </row>
        <row r="2099">
          <cell r="B2099" t="str">
            <v>REM0000473</v>
          </cell>
          <cell r="C2099" t="str">
            <v>02.01.04.474</v>
          </cell>
        </row>
        <row r="2100">
          <cell r="B2100" t="str">
            <v>REM0000474</v>
          </cell>
          <cell r="C2100" t="str">
            <v>02.01.04.475</v>
          </cell>
        </row>
        <row r="2101">
          <cell r="B2101" t="str">
            <v>REM0000492</v>
          </cell>
          <cell r="C2101" t="str">
            <v>02.01.04.476</v>
          </cell>
        </row>
        <row r="2102">
          <cell r="B2102" t="str">
            <v>REM0000490</v>
          </cell>
          <cell r="C2102" t="str">
            <v>02.01.04.477</v>
          </cell>
        </row>
        <row r="2103">
          <cell r="B2103" t="str">
            <v>REM0000475</v>
          </cell>
          <cell r="C2103" t="str">
            <v>02.01.04.478</v>
          </cell>
        </row>
        <row r="2104">
          <cell r="C2104" t="str">
            <v>02.01.04.484</v>
          </cell>
        </row>
        <row r="2105">
          <cell r="B2105" t="str">
            <v>REM0000913</v>
          </cell>
          <cell r="C2105" t="str">
            <v>02.01.04.487</v>
          </cell>
        </row>
        <row r="2106">
          <cell r="B2106" t="str">
            <v>REM0001106</v>
          </cell>
          <cell r="C2106" t="str">
            <v>02.01.04.488</v>
          </cell>
        </row>
        <row r="2107">
          <cell r="B2107" t="str">
            <v>REM0001122</v>
          </cell>
          <cell r="C2107" t="str">
            <v>02.01.04.489</v>
          </cell>
        </row>
        <row r="2108">
          <cell r="C2108" t="str">
            <v>02.01.04.492</v>
          </cell>
        </row>
        <row r="2109">
          <cell r="B2109" t="str">
            <v>RIM0000051</v>
          </cell>
          <cell r="C2109" t="str">
            <v>02.01.04.493</v>
          </cell>
        </row>
        <row r="2110">
          <cell r="B2110" t="str">
            <v>REM0001140</v>
          </cell>
          <cell r="C2110" t="str">
            <v>02.01.04.507</v>
          </cell>
        </row>
        <row r="2111">
          <cell r="B2111" t="str">
            <v>REM0001162</v>
          </cell>
          <cell r="C2111" t="str">
            <v>02.01.04.508</v>
          </cell>
        </row>
        <row r="2112">
          <cell r="B2112" t="str">
            <v>REM0000915</v>
          </cell>
          <cell r="C2112" t="str">
            <v>02.01.04.511</v>
          </cell>
        </row>
        <row r="2113">
          <cell r="B2113" t="str">
            <v>REM0000931</v>
          </cell>
          <cell r="C2113" t="str">
            <v>02.01.04.512</v>
          </cell>
        </row>
        <row r="2114">
          <cell r="B2114" t="str">
            <v>REM0002621</v>
          </cell>
          <cell r="C2114" t="str">
            <v>02.01.04.514</v>
          </cell>
        </row>
        <row r="2115">
          <cell r="B2115" t="str">
            <v>REM0002622</v>
          </cell>
          <cell r="C2115" t="str">
            <v>02.01.04.515</v>
          </cell>
        </row>
        <row r="2116">
          <cell r="B2116" t="str">
            <v>REM0001130</v>
          </cell>
          <cell r="C2116" t="str">
            <v>02.01.04.518</v>
          </cell>
        </row>
        <row r="2117">
          <cell r="B2117" t="str">
            <v>REM0001154</v>
          </cell>
          <cell r="C2117" t="str">
            <v>02.01.04.519</v>
          </cell>
        </row>
        <row r="2118">
          <cell r="B2118" t="str">
            <v>REM0000465</v>
          </cell>
          <cell r="C2118" t="str">
            <v>02.01.04.520</v>
          </cell>
        </row>
        <row r="2119">
          <cell r="B2119" t="str">
            <v>REM0000494</v>
          </cell>
          <cell r="C2119" t="str">
            <v>02.01.04.521</v>
          </cell>
        </row>
        <row r="2120">
          <cell r="B2120" t="str">
            <v>REM0002180</v>
          </cell>
          <cell r="C2120" t="str">
            <v>02.01.04.522</v>
          </cell>
        </row>
        <row r="2121">
          <cell r="B2121" t="str">
            <v>REM0002181</v>
          </cell>
          <cell r="C2121" t="str">
            <v>02.01.04.523</v>
          </cell>
        </row>
        <row r="2122">
          <cell r="B2122" t="str">
            <v>REM0002181</v>
          </cell>
          <cell r="C2122" t="str">
            <v>02.01.10.052</v>
          </cell>
        </row>
        <row r="2123">
          <cell r="B2123" t="str">
            <v>REM0000348</v>
          </cell>
          <cell r="C2123" t="str">
            <v>02.01.04.524</v>
          </cell>
        </row>
        <row r="2124">
          <cell r="B2124" t="str">
            <v>REM0000686</v>
          </cell>
          <cell r="C2124" t="str">
            <v>02.01.04.527</v>
          </cell>
        </row>
        <row r="2125">
          <cell r="B2125" t="str">
            <v>RIM0000028</v>
          </cell>
          <cell r="C2125" t="str">
            <v>02.01.04.543</v>
          </cell>
        </row>
        <row r="2126">
          <cell r="B2126" t="str">
            <v>REM0002617</v>
          </cell>
          <cell r="C2126" t="str">
            <v>02.01.04.560</v>
          </cell>
        </row>
        <row r="2127">
          <cell r="B2127" t="str">
            <v>REM0002618</v>
          </cell>
          <cell r="C2127" t="str">
            <v>02.01.04.561</v>
          </cell>
        </row>
        <row r="2128">
          <cell r="B2128" t="str">
            <v>REM0000700</v>
          </cell>
          <cell r="C2128" t="str">
            <v>02.01.04.562</v>
          </cell>
        </row>
        <row r="2129">
          <cell r="B2129" t="str">
            <v>REM0000723</v>
          </cell>
          <cell r="C2129" t="str">
            <v>02.01.04.563</v>
          </cell>
        </row>
        <row r="2130">
          <cell r="B2130" t="str">
            <v>REM0000093</v>
          </cell>
          <cell r="C2130" t="str">
            <v>02.01.04.564</v>
          </cell>
        </row>
        <row r="2131">
          <cell r="B2131" t="str">
            <v>REM0000121</v>
          </cell>
          <cell r="C2131" t="str">
            <v>02.01.04.565</v>
          </cell>
        </row>
        <row r="2132">
          <cell r="B2132" t="str">
            <v>REM0000019</v>
          </cell>
          <cell r="C2132" t="str">
            <v>02.01.04.566</v>
          </cell>
        </row>
        <row r="2133">
          <cell r="B2133" t="str">
            <v>REM0000048</v>
          </cell>
          <cell r="C2133" t="str">
            <v>02.01.04.567</v>
          </cell>
        </row>
        <row r="2134">
          <cell r="B2134" t="str">
            <v>BMM0000018</v>
          </cell>
          <cell r="C2134" t="str">
            <v>02.01.04.568</v>
          </cell>
        </row>
        <row r="2135">
          <cell r="B2135" t="str">
            <v>BMM0000019</v>
          </cell>
          <cell r="C2135" t="str">
            <v>02.01.04.569</v>
          </cell>
        </row>
        <row r="2136">
          <cell r="B2136" t="str">
            <v>REM0001160</v>
          </cell>
          <cell r="C2136" t="str">
            <v>02.01.04.571</v>
          </cell>
        </row>
        <row r="2137">
          <cell r="B2137" t="str">
            <v>RSM0000207</v>
          </cell>
          <cell r="C2137" t="str">
            <v>02.01.04.572</v>
          </cell>
        </row>
        <row r="2138">
          <cell r="B2138" t="str">
            <v>REM0000404</v>
          </cell>
          <cell r="C2138" t="str">
            <v>02.01.04.573</v>
          </cell>
        </row>
        <row r="2139">
          <cell r="B2139" t="str">
            <v>REM0000403</v>
          </cell>
          <cell r="C2139" t="str">
            <v>02.01.04.574</v>
          </cell>
        </row>
        <row r="2140">
          <cell r="B2140" t="str">
            <v>REM0000644</v>
          </cell>
          <cell r="C2140" t="str">
            <v>02.01.04.576</v>
          </cell>
        </row>
        <row r="2141">
          <cell r="B2141" t="str">
            <v>REM0000514</v>
          </cell>
          <cell r="C2141" t="str">
            <v>02.01.04.577</v>
          </cell>
        </row>
        <row r="2142">
          <cell r="B2142" t="str">
            <v>REM0000920</v>
          </cell>
          <cell r="C2142" t="str">
            <v>02.01.04.578</v>
          </cell>
        </row>
        <row r="2143">
          <cell r="B2143" t="str">
            <v>REM0000937</v>
          </cell>
          <cell r="C2143" t="str">
            <v>02.01.04.579</v>
          </cell>
        </row>
        <row r="2144">
          <cell r="B2144" t="str">
            <v>REM0000935</v>
          </cell>
          <cell r="C2144" t="str">
            <v>02.01.04.580</v>
          </cell>
        </row>
        <row r="2145">
          <cell r="B2145" t="str">
            <v>REM0000918</v>
          </cell>
          <cell r="C2145" t="str">
            <v>02.01.04.581</v>
          </cell>
        </row>
        <row r="2146">
          <cell r="B2146" t="str">
            <v>REM0001138</v>
          </cell>
          <cell r="C2146" t="str">
            <v>02.01.04.582</v>
          </cell>
        </row>
        <row r="2147">
          <cell r="B2147" t="str">
            <v>REM0001136</v>
          </cell>
          <cell r="C2147" t="str">
            <v>02.01.04.583</v>
          </cell>
        </row>
        <row r="2148">
          <cell r="B2148" t="str">
            <v>REM0001159</v>
          </cell>
          <cell r="C2148" t="str">
            <v>02.01.04.584</v>
          </cell>
        </row>
        <row r="2149">
          <cell r="B2149" t="str">
            <v>REM0001097</v>
          </cell>
          <cell r="C2149" t="str">
            <v>02.01.04.585</v>
          </cell>
        </row>
        <row r="2150">
          <cell r="B2150" t="str">
            <v>REM0001114</v>
          </cell>
          <cell r="C2150" t="str">
            <v>02.01.04.586</v>
          </cell>
        </row>
        <row r="2151">
          <cell r="B2151" t="str">
            <v>REM0001163</v>
          </cell>
          <cell r="C2151" t="str">
            <v>02.01.04.587</v>
          </cell>
        </row>
        <row r="2152">
          <cell r="B2152" t="str">
            <v>REM0001141</v>
          </cell>
          <cell r="C2152" t="str">
            <v>02.01.04.588</v>
          </cell>
        </row>
        <row r="2153">
          <cell r="B2153" t="str">
            <v>REM0001137</v>
          </cell>
          <cell r="C2153" t="str">
            <v>02.01.04.589</v>
          </cell>
        </row>
        <row r="2154">
          <cell r="B2154" t="str">
            <v>REM0000601</v>
          </cell>
          <cell r="C2154" t="str">
            <v>02.01.04.590</v>
          </cell>
        </row>
        <row r="2155">
          <cell r="B2155" t="str">
            <v>RSM0000262</v>
          </cell>
          <cell r="C2155" t="str">
            <v>02.01.04.591</v>
          </cell>
        </row>
        <row r="2156">
          <cell r="B2156" t="str">
            <v>RSM0000263</v>
          </cell>
          <cell r="C2156" t="str">
            <v>02.01.04.592</v>
          </cell>
        </row>
        <row r="2157">
          <cell r="B2157" t="str">
            <v>RSM0000141</v>
          </cell>
          <cell r="C2157" t="str">
            <v>02.01.04.593</v>
          </cell>
        </row>
        <row r="2158">
          <cell r="B2158" t="str">
            <v>RSM0000140</v>
          </cell>
          <cell r="C2158" t="str">
            <v>02.01.04.594</v>
          </cell>
        </row>
        <row r="2159">
          <cell r="B2159" t="str">
            <v>RSM0000208</v>
          </cell>
          <cell r="C2159" t="str">
            <v>02.01.04.595</v>
          </cell>
        </row>
        <row r="2160">
          <cell r="B2160" t="str">
            <v>REM0000808</v>
          </cell>
          <cell r="C2160" t="str">
            <v>02.01.04.596</v>
          </cell>
        </row>
        <row r="2161">
          <cell r="B2161" t="str">
            <v>REM0000785</v>
          </cell>
          <cell r="C2161" t="str">
            <v>02.01.04.597</v>
          </cell>
        </row>
        <row r="2162">
          <cell r="B2162" t="str">
            <v>REM0000814</v>
          </cell>
          <cell r="C2162" t="str">
            <v>02.01.04.598</v>
          </cell>
        </row>
        <row r="2163">
          <cell r="B2163" t="str">
            <v>REM0002619</v>
          </cell>
          <cell r="C2163" t="str">
            <v>02.01.04.599</v>
          </cell>
        </row>
        <row r="2164">
          <cell r="B2164" t="str">
            <v>REM0000810</v>
          </cell>
          <cell r="C2164" t="str">
            <v>02.01.04.600</v>
          </cell>
        </row>
        <row r="2165">
          <cell r="B2165" t="str">
            <v>REM0000779</v>
          </cell>
          <cell r="C2165" t="str">
            <v>02.01.04.601</v>
          </cell>
        </row>
        <row r="2166">
          <cell r="B2166" t="str">
            <v>REM0000787</v>
          </cell>
          <cell r="C2166" t="str">
            <v>02.01.04.602</v>
          </cell>
        </row>
        <row r="2167">
          <cell r="B2167" t="str">
            <v>REM0002620</v>
          </cell>
          <cell r="C2167" t="str">
            <v>02.01.04.603</v>
          </cell>
        </row>
        <row r="2168">
          <cell r="B2168" t="str">
            <v>REM0000783</v>
          </cell>
          <cell r="C2168" t="str">
            <v>02.01.04.604</v>
          </cell>
        </row>
        <row r="2169">
          <cell r="B2169" t="str">
            <v>REM0000783</v>
          </cell>
          <cell r="C2169" t="str">
            <v>02.01.10.638</v>
          </cell>
        </row>
        <row r="2170">
          <cell r="B2170" t="str">
            <v>REM0000812</v>
          </cell>
          <cell r="C2170" t="str">
            <v>02.01.04.605</v>
          </cell>
        </row>
        <row r="2171">
          <cell r="B2171" t="str">
            <v>REM0000812</v>
          </cell>
          <cell r="C2171" t="str">
            <v>02.01.10.639</v>
          </cell>
        </row>
        <row r="2172">
          <cell r="B2172" t="str">
            <v>REM0000789</v>
          </cell>
          <cell r="C2172" t="str">
            <v>02.01.04.606</v>
          </cell>
        </row>
        <row r="2173">
          <cell r="B2173" t="str">
            <v>REM0000782</v>
          </cell>
          <cell r="C2173" t="str">
            <v>02.01.04.607</v>
          </cell>
        </row>
        <row r="2174">
          <cell r="B2174" t="str">
            <v>REM0000816</v>
          </cell>
          <cell r="C2174" t="str">
            <v>02.01.04.608</v>
          </cell>
        </row>
        <row r="2175">
          <cell r="B2175" t="str">
            <v>REM0000811</v>
          </cell>
          <cell r="C2175" t="str">
            <v>02.01.04.609</v>
          </cell>
        </row>
        <row r="2176">
          <cell r="B2176" t="str">
            <v>REM0000788</v>
          </cell>
          <cell r="C2176" t="str">
            <v>02.01.04.610</v>
          </cell>
        </row>
        <row r="2177">
          <cell r="B2177" t="str">
            <v>REM0000815</v>
          </cell>
          <cell r="C2177" t="str">
            <v>02.01.04.611</v>
          </cell>
        </row>
        <row r="2178">
          <cell r="B2178" t="str">
            <v>REM0000817</v>
          </cell>
          <cell r="C2178" t="str">
            <v>02.01.04.612</v>
          </cell>
        </row>
        <row r="2179">
          <cell r="B2179" t="str">
            <v>REM0000790</v>
          </cell>
          <cell r="C2179" t="str">
            <v>02.01.04.613</v>
          </cell>
        </row>
        <row r="2180">
          <cell r="B2180" t="str">
            <v>REM0000813</v>
          </cell>
          <cell r="C2180" t="str">
            <v>02.01.04.614</v>
          </cell>
        </row>
        <row r="2181">
          <cell r="B2181" t="str">
            <v>BFA0000438</v>
          </cell>
          <cell r="C2181" t="str">
            <v>02.01.05.003</v>
          </cell>
        </row>
        <row r="2182">
          <cell r="B2182" t="str">
            <v>REM0001650</v>
          </cell>
          <cell r="C2182" t="str">
            <v>02.01.05.012</v>
          </cell>
        </row>
        <row r="2183">
          <cell r="B2183" t="str">
            <v>REM0001740</v>
          </cell>
          <cell r="C2183" t="str">
            <v>02.01.05.013</v>
          </cell>
        </row>
        <row r="2184">
          <cell r="B2184" t="str">
            <v>BFA0000502</v>
          </cell>
          <cell r="C2184" t="str">
            <v>02.01.05.014</v>
          </cell>
        </row>
        <row r="2185">
          <cell r="B2185" t="str">
            <v>REM0001661</v>
          </cell>
          <cell r="C2185" t="str">
            <v>02.01.05.019</v>
          </cell>
        </row>
        <row r="2186">
          <cell r="B2186" t="str">
            <v>RIM0000072</v>
          </cell>
          <cell r="C2186" t="str">
            <v>02.01.05.030</v>
          </cell>
        </row>
        <row r="2187">
          <cell r="B2187" t="str">
            <v>RIM0000073</v>
          </cell>
          <cell r="C2187" t="str">
            <v>02.01.05.032</v>
          </cell>
        </row>
        <row r="2188">
          <cell r="B2188" t="str">
            <v>RIM0000074</v>
          </cell>
          <cell r="C2188" t="str">
            <v>02.01.05.032-A</v>
          </cell>
        </row>
        <row r="2189">
          <cell r="B2189" t="str">
            <v>BSP0000058</v>
          </cell>
          <cell r="C2189" t="str">
            <v>02.01.05.034</v>
          </cell>
        </row>
        <row r="2190">
          <cell r="B2190" t="str">
            <v>BSP0000059</v>
          </cell>
          <cell r="C2190" t="str">
            <v>02.01.05.035</v>
          </cell>
        </row>
        <row r="2191">
          <cell r="B2191" t="str">
            <v>BSP0000060</v>
          </cell>
          <cell r="C2191" t="str">
            <v>02.01.05.040</v>
          </cell>
        </row>
        <row r="2192">
          <cell r="B2192" t="str">
            <v>BSP0000061</v>
          </cell>
          <cell r="C2192" t="str">
            <v>02.01.05.041</v>
          </cell>
        </row>
        <row r="2193">
          <cell r="B2193" t="str">
            <v>BSP0000062</v>
          </cell>
          <cell r="C2193" t="str">
            <v>02.01.05.042</v>
          </cell>
        </row>
        <row r="2194">
          <cell r="B2194" t="str">
            <v>REM0001646</v>
          </cell>
          <cell r="C2194" t="str">
            <v>02.01.05.043</v>
          </cell>
        </row>
        <row r="2195">
          <cell r="B2195" t="str">
            <v>BSP0000063</v>
          </cell>
          <cell r="C2195" t="str">
            <v>02.01.05.046</v>
          </cell>
        </row>
        <row r="2196">
          <cell r="B2196" t="str">
            <v>REM0001652</v>
          </cell>
          <cell r="C2196" t="str">
            <v>02.01.05.047</v>
          </cell>
        </row>
        <row r="2197">
          <cell r="B2197" t="str">
            <v>REM0001805</v>
          </cell>
          <cell r="C2197" t="str">
            <v>02.01.05.048</v>
          </cell>
        </row>
        <row r="2198">
          <cell r="B2198" t="str">
            <v>REM0001806</v>
          </cell>
          <cell r="C2198" t="str">
            <v>02.01.05.050</v>
          </cell>
        </row>
        <row r="2199">
          <cell r="B2199" t="str">
            <v>BFA0000441</v>
          </cell>
          <cell r="C2199" t="str">
            <v>02.01.05.051</v>
          </cell>
        </row>
        <row r="2200">
          <cell r="B2200" t="str">
            <v>BSP0000064</v>
          </cell>
          <cell r="C2200" t="str">
            <v>02.01.05.052</v>
          </cell>
        </row>
        <row r="2201">
          <cell r="B2201" t="str">
            <v>BSP0000065</v>
          </cell>
          <cell r="C2201" t="str">
            <v>02.01.05.053</v>
          </cell>
        </row>
        <row r="2202">
          <cell r="B2202" t="str">
            <v>REM0001978</v>
          </cell>
          <cell r="C2202" t="str">
            <v>02.01.05.054</v>
          </cell>
        </row>
        <row r="2203">
          <cell r="B2203" t="str">
            <v>BFA0000442</v>
          </cell>
          <cell r="C2203" t="str">
            <v>02.01.05.057</v>
          </cell>
        </row>
        <row r="2204">
          <cell r="B2204" t="str">
            <v>BSP0000066</v>
          </cell>
          <cell r="C2204" t="str">
            <v>02.01.05.058</v>
          </cell>
        </row>
        <row r="2205">
          <cell r="B2205" t="str">
            <v>BSP0000067</v>
          </cell>
          <cell r="C2205" t="str">
            <v>02.01.05.059</v>
          </cell>
        </row>
        <row r="2206">
          <cell r="B2206" t="str">
            <v>REM0001722</v>
          </cell>
          <cell r="C2206" t="str">
            <v>02.01.05.060</v>
          </cell>
        </row>
        <row r="2207">
          <cell r="B2207" t="str">
            <v>BFA0000443</v>
          </cell>
          <cell r="C2207" t="str">
            <v>02.01.05.061</v>
          </cell>
        </row>
        <row r="2208">
          <cell r="B2208" t="str">
            <v>BCL0000032</v>
          </cell>
          <cell r="C2208" t="str">
            <v>02.01.05.067</v>
          </cell>
        </row>
        <row r="2209">
          <cell r="B2209" t="str">
            <v>BCL0000028</v>
          </cell>
          <cell r="C2209" t="str">
            <v>02.01.05.068</v>
          </cell>
        </row>
        <row r="2210">
          <cell r="B2210" t="str">
            <v>RSM0000058</v>
          </cell>
          <cell r="C2210" t="str">
            <v>02.01.05.069</v>
          </cell>
        </row>
        <row r="2211">
          <cell r="B2211" t="str">
            <v>BSP0000068</v>
          </cell>
          <cell r="C2211" t="str">
            <v>02.01.05.070</v>
          </cell>
        </row>
        <row r="2212">
          <cell r="B2212" t="str">
            <v>BFA0000445</v>
          </cell>
          <cell r="C2212" t="str">
            <v>02.01.05.071</v>
          </cell>
        </row>
        <row r="2213">
          <cell r="B2213" t="str">
            <v>REM0001703</v>
          </cell>
          <cell r="C2213" t="str">
            <v>02.01.05.073</v>
          </cell>
        </row>
        <row r="2214">
          <cell r="B2214" t="str">
            <v>BSP0000069</v>
          </cell>
          <cell r="C2214" t="str">
            <v>02.01.05.075</v>
          </cell>
        </row>
        <row r="2215">
          <cell r="B2215" t="str">
            <v>REM0001636</v>
          </cell>
          <cell r="C2215" t="str">
            <v>02.01.05.076</v>
          </cell>
        </row>
        <row r="2216">
          <cell r="B2216" t="str">
            <v>BCL0000030</v>
          </cell>
          <cell r="C2216" t="str">
            <v>02.01.05.077</v>
          </cell>
        </row>
        <row r="2217">
          <cell r="B2217" t="str">
            <v>BCL0000031</v>
          </cell>
          <cell r="C2217" t="str">
            <v>02.01.05.078</v>
          </cell>
        </row>
        <row r="2218">
          <cell r="B2218" t="str">
            <v>REM0001623</v>
          </cell>
          <cell r="C2218" t="str">
            <v>02.01.05.079</v>
          </cell>
        </row>
        <row r="2219">
          <cell r="B2219" t="str">
            <v>REM0001832</v>
          </cell>
          <cell r="C2219" t="str">
            <v>02.01.05.080</v>
          </cell>
        </row>
        <row r="2220">
          <cell r="B2220" t="str">
            <v>REM0001833</v>
          </cell>
          <cell r="C2220" t="str">
            <v>02.01.05.081</v>
          </cell>
        </row>
        <row r="2221">
          <cell r="B2221" t="str">
            <v>REM0001732</v>
          </cell>
          <cell r="C2221" t="str">
            <v>02.01.05.082</v>
          </cell>
        </row>
        <row r="2222">
          <cell r="B2222" t="str">
            <v>REM0001635</v>
          </cell>
          <cell r="C2222" t="str">
            <v>02.01.05.084</v>
          </cell>
        </row>
        <row r="2223">
          <cell r="B2223" t="str">
            <v>BFA0000446</v>
          </cell>
          <cell r="C2223" t="str">
            <v>02.01.05.101</v>
          </cell>
        </row>
        <row r="2224">
          <cell r="B2224" t="str">
            <v>RSM0000148</v>
          </cell>
          <cell r="C2224" t="str">
            <v>02.01.05.102</v>
          </cell>
        </row>
        <row r="2225">
          <cell r="B2225" t="str">
            <v>REM0000433</v>
          </cell>
          <cell r="C2225" t="str">
            <v>02.01.05.103</v>
          </cell>
        </row>
        <row r="2226">
          <cell r="B2226" t="str">
            <v>REM0000434</v>
          </cell>
          <cell r="C2226" t="str">
            <v>02.01.05.104</v>
          </cell>
        </row>
        <row r="2227">
          <cell r="B2227" t="str">
            <v>REM0000448</v>
          </cell>
          <cell r="C2227" t="str">
            <v>02.01.05.105</v>
          </cell>
        </row>
        <row r="2228">
          <cell r="B2228" t="str">
            <v>REM0000449</v>
          </cell>
          <cell r="C2228" t="str">
            <v>02.01.05.106</v>
          </cell>
        </row>
        <row r="2229">
          <cell r="B2229" t="str">
            <v>REM0000995</v>
          </cell>
          <cell r="C2229" t="str">
            <v>02.01.05.108</v>
          </cell>
        </row>
        <row r="2230">
          <cell r="B2230" t="str">
            <v>REM0000909</v>
          </cell>
          <cell r="C2230" t="str">
            <v>02.01.05.109</v>
          </cell>
        </row>
        <row r="2231">
          <cell r="B2231" t="str">
            <v>BCL0000023</v>
          </cell>
          <cell r="C2231" t="str">
            <v>02.01.05.110</v>
          </cell>
        </row>
        <row r="2232">
          <cell r="B2232" t="str">
            <v>REM0001010</v>
          </cell>
          <cell r="C2232" t="str">
            <v>02.01.05.112</v>
          </cell>
        </row>
        <row r="2233">
          <cell r="B2233" t="str">
            <v>REM0002183</v>
          </cell>
          <cell r="C2233" t="str">
            <v>02.01.05.117</v>
          </cell>
        </row>
        <row r="2234">
          <cell r="B2234" t="str">
            <v>REM0000579</v>
          </cell>
          <cell r="C2234" t="str">
            <v>02.01.05.121</v>
          </cell>
        </row>
        <row r="2235">
          <cell r="B2235" t="str">
            <v>REM0000580</v>
          </cell>
          <cell r="C2235" t="str">
            <v>02.01.05.122</v>
          </cell>
        </row>
        <row r="2236">
          <cell r="B2236" t="str">
            <v>REM0000452</v>
          </cell>
          <cell r="C2236" t="str">
            <v>02.01.05.138</v>
          </cell>
        </row>
        <row r="2237">
          <cell r="B2237" t="str">
            <v>BTM0000006</v>
          </cell>
          <cell r="C2237" t="str">
            <v>02.01.05.143</v>
          </cell>
        </row>
        <row r="2238">
          <cell r="B2238" t="str">
            <v>BTM0000007</v>
          </cell>
          <cell r="C2238" t="str">
            <v>02.01.05.144</v>
          </cell>
        </row>
        <row r="2239">
          <cell r="B2239" t="str">
            <v>REM0000842</v>
          </cell>
          <cell r="C2239" t="str">
            <v>02.01.05.145</v>
          </cell>
        </row>
        <row r="2240">
          <cell r="B2240" t="str">
            <v>REM0001152</v>
          </cell>
          <cell r="C2240" t="str">
            <v>02.01.05.147</v>
          </cell>
        </row>
        <row r="2241">
          <cell r="B2241" t="str">
            <v>REM0001146</v>
          </cell>
          <cell r="C2241" t="str">
            <v>02.01.05.148</v>
          </cell>
        </row>
        <row r="2242">
          <cell r="B2242" t="str">
            <v>REM0001108</v>
          </cell>
          <cell r="C2242" t="str">
            <v>02.01.05.149</v>
          </cell>
        </row>
        <row r="2243">
          <cell r="B2243" t="str">
            <v>REM0000781</v>
          </cell>
          <cell r="C2243" t="str">
            <v>02.01.05.152</v>
          </cell>
        </row>
        <row r="2244">
          <cell r="B2244" t="str">
            <v>REM0002641</v>
          </cell>
          <cell r="C2244" t="str">
            <v>02.01.05.160</v>
          </cell>
        </row>
        <row r="2245">
          <cell r="B2245" t="str">
            <v>REM0002642</v>
          </cell>
          <cell r="C2245" t="str">
            <v>02.01.05.161</v>
          </cell>
        </row>
        <row r="2246">
          <cell r="B2246" t="str">
            <v>REM0002190</v>
          </cell>
          <cell r="C2246" t="str">
            <v>02.01.05.162</v>
          </cell>
        </row>
        <row r="2247">
          <cell r="B2247" t="str">
            <v>REM0002191</v>
          </cell>
          <cell r="C2247" t="str">
            <v>02.01.05.163</v>
          </cell>
        </row>
        <row r="2248">
          <cell r="B2248" t="str">
            <v>REM0000922</v>
          </cell>
          <cell r="C2248" t="str">
            <v>02.01.05.164</v>
          </cell>
        </row>
        <row r="2249">
          <cell r="B2249" t="str">
            <v>REM0002192</v>
          </cell>
          <cell r="C2249" t="str">
            <v>02.01.05.165</v>
          </cell>
        </row>
        <row r="2250">
          <cell r="B2250" t="str">
            <v>REM0002193</v>
          </cell>
          <cell r="C2250" t="str">
            <v>02.01.05.166</v>
          </cell>
        </row>
        <row r="2251">
          <cell r="B2251" t="str">
            <v>REM0001164</v>
          </cell>
          <cell r="C2251" t="str">
            <v>02.01.05.167</v>
          </cell>
        </row>
        <row r="2252">
          <cell r="B2252" t="str">
            <v>REM0001142</v>
          </cell>
          <cell r="C2252" t="str">
            <v>02.01.05.168</v>
          </cell>
        </row>
        <row r="2253">
          <cell r="B2253" t="str">
            <v>REM0001133</v>
          </cell>
          <cell r="C2253" t="str">
            <v>02.01.05.169</v>
          </cell>
        </row>
        <row r="2254">
          <cell r="B2254" t="str">
            <v>REM0001156</v>
          </cell>
          <cell r="C2254" t="str">
            <v>02.01.05.170</v>
          </cell>
        </row>
        <row r="2255">
          <cell r="B2255" t="str">
            <v>REM0002194</v>
          </cell>
          <cell r="C2255" t="str">
            <v>02.01.05.171</v>
          </cell>
        </row>
        <row r="2256">
          <cell r="B2256" t="str">
            <v>REM0002195</v>
          </cell>
          <cell r="C2256" t="str">
            <v>02.01.05.172</v>
          </cell>
        </row>
        <row r="2257">
          <cell r="B2257" t="str">
            <v>REM0000924</v>
          </cell>
          <cell r="C2257" t="str">
            <v>02.01.05.183</v>
          </cell>
        </row>
        <row r="2258">
          <cell r="B2258" t="str">
            <v>REM0000640</v>
          </cell>
          <cell r="C2258" t="str">
            <v>02.01.05.184</v>
          </cell>
        </row>
        <row r="2259">
          <cell r="B2259" t="str">
            <v>REM0000635</v>
          </cell>
          <cell r="C2259" t="str">
            <v>02.01.05.185</v>
          </cell>
        </row>
        <row r="2260">
          <cell r="B2260" t="str">
            <v>REM0000636</v>
          </cell>
          <cell r="C2260" t="str">
            <v>02.01.05.186</v>
          </cell>
        </row>
        <row r="2261">
          <cell r="B2261" t="str">
            <v>REM0002196</v>
          </cell>
          <cell r="C2261" t="str">
            <v>02.01.05.187</v>
          </cell>
        </row>
        <row r="2262">
          <cell r="B2262" t="str">
            <v>BMM0000010</v>
          </cell>
          <cell r="C2262" t="str">
            <v>02.01.05.189</v>
          </cell>
        </row>
        <row r="2263">
          <cell r="B2263" t="str">
            <v>BMM0000011</v>
          </cell>
          <cell r="C2263" t="str">
            <v>02.01.05.190</v>
          </cell>
        </row>
        <row r="2264">
          <cell r="B2264" t="str">
            <v>BTM0000004</v>
          </cell>
          <cell r="C2264" t="str">
            <v>02.01.05.194</v>
          </cell>
        </row>
        <row r="2265">
          <cell r="B2265" t="str">
            <v>BTM0000005</v>
          </cell>
          <cell r="C2265" t="str">
            <v>02.01.05.195</v>
          </cell>
        </row>
        <row r="2266">
          <cell r="B2266" t="str">
            <v>REM0001014</v>
          </cell>
          <cell r="C2266" t="str">
            <v>02.01.05.196</v>
          </cell>
        </row>
        <row r="2267">
          <cell r="B2267" t="str">
            <v>REM0000303</v>
          </cell>
          <cell r="C2267" t="str">
            <v>02.01.05.198</v>
          </cell>
        </row>
        <row r="2268">
          <cell r="B2268" t="str">
            <v>REM0000287</v>
          </cell>
          <cell r="C2268" t="str">
            <v>02.01.05.199</v>
          </cell>
        </row>
        <row r="2269">
          <cell r="B2269" t="str">
            <v>REM0000481</v>
          </cell>
          <cell r="C2269" t="str">
            <v>02.01.05.200</v>
          </cell>
        </row>
        <row r="2270">
          <cell r="B2270" t="str">
            <v>REM0000496</v>
          </cell>
          <cell r="C2270" t="str">
            <v>02.01.05.201</v>
          </cell>
        </row>
        <row r="2271">
          <cell r="B2271" t="str">
            <v>RSM0000149</v>
          </cell>
          <cell r="C2271" t="str">
            <v>02.01.05.202</v>
          </cell>
        </row>
        <row r="2272">
          <cell r="B2272" t="str">
            <v>REM0001132</v>
          </cell>
          <cell r="C2272" t="str">
            <v>02.01.05.204</v>
          </cell>
        </row>
        <row r="2273">
          <cell r="B2273" t="str">
            <v>REM0001155</v>
          </cell>
          <cell r="C2273" t="str">
            <v>02.01.05.205</v>
          </cell>
        </row>
        <row r="2274">
          <cell r="B2274" t="str">
            <v>REM0002198</v>
          </cell>
          <cell r="C2274" t="str">
            <v>02.01.05.208</v>
          </cell>
        </row>
        <row r="2275">
          <cell r="B2275" t="str">
            <v>REM0002199</v>
          </cell>
          <cell r="C2275" t="str">
            <v>02.01.05.209</v>
          </cell>
        </row>
        <row r="2276">
          <cell r="B2276" t="str">
            <v>REM0002200</v>
          </cell>
          <cell r="C2276" t="str">
            <v>02.01.05.210</v>
          </cell>
        </row>
        <row r="2277">
          <cell r="B2277" t="str">
            <v>REM0002201</v>
          </cell>
          <cell r="C2277" t="str">
            <v>02.01.05.211</v>
          </cell>
        </row>
        <row r="2278">
          <cell r="B2278" t="str">
            <v>REM0002202</v>
          </cell>
          <cell r="C2278" t="str">
            <v>02.01.05.212</v>
          </cell>
        </row>
        <row r="2279">
          <cell r="B2279" t="str">
            <v>BMM0000016</v>
          </cell>
          <cell r="C2279" t="str">
            <v>02.01.05.213</v>
          </cell>
        </row>
        <row r="2280">
          <cell r="B2280" t="str">
            <v>BMM0000017</v>
          </cell>
          <cell r="C2280" t="str">
            <v>02.01.05.214</v>
          </cell>
        </row>
        <row r="2281">
          <cell r="B2281" t="str">
            <v>BMM0000015</v>
          </cell>
          <cell r="C2281" t="str">
            <v>02.01.05.215</v>
          </cell>
        </row>
        <row r="2282">
          <cell r="B2282" t="str">
            <v>REM0002203</v>
          </cell>
          <cell r="C2282" t="str">
            <v>02.01.05.216</v>
          </cell>
        </row>
        <row r="2283">
          <cell r="B2283" t="str">
            <v>BMM0000012</v>
          </cell>
          <cell r="C2283" t="str">
            <v>02.01.05.220</v>
          </cell>
        </row>
        <row r="2284">
          <cell r="B2284" t="str">
            <v>REM0001576</v>
          </cell>
          <cell r="C2284" t="str">
            <v>02.01.05.221</v>
          </cell>
        </row>
        <row r="2285">
          <cell r="B2285" t="str">
            <v>REM0001577</v>
          </cell>
          <cell r="C2285" t="str">
            <v>02.01.05.222</v>
          </cell>
        </row>
        <row r="2286">
          <cell r="B2286" t="str">
            <v>RSM0000210</v>
          </cell>
          <cell r="C2286" t="str">
            <v>02.01.05.231</v>
          </cell>
        </row>
        <row r="2287">
          <cell r="B2287" t="str">
            <v>RIM0000023</v>
          </cell>
          <cell r="C2287" t="str">
            <v>02.01.05.238</v>
          </cell>
        </row>
        <row r="2288">
          <cell r="B2288" t="str">
            <v>REM0000654</v>
          </cell>
          <cell r="C2288" t="str">
            <v>02.01.05.242</v>
          </cell>
        </row>
        <row r="2289">
          <cell r="B2289" t="str">
            <v>REM0000659</v>
          </cell>
          <cell r="C2289" t="str">
            <v>02.01.05.243</v>
          </cell>
        </row>
        <row r="2290">
          <cell r="B2290" t="str">
            <v>REM0000777</v>
          </cell>
          <cell r="C2290" t="str">
            <v>02.01.05.244</v>
          </cell>
        </row>
        <row r="2291">
          <cell r="C2291" t="str">
            <v>02.01.05.245</v>
          </cell>
        </row>
        <row r="2292">
          <cell r="B2292" t="str">
            <v>BMM0000020</v>
          </cell>
          <cell r="C2292" t="str">
            <v>02.01.05.246</v>
          </cell>
        </row>
        <row r="2293">
          <cell r="B2293" t="str">
            <v>REM0000786</v>
          </cell>
          <cell r="C2293" t="str">
            <v>02.01.05.247</v>
          </cell>
        </row>
        <row r="2294">
          <cell r="B2294" t="str">
            <v>REM0000805</v>
          </cell>
          <cell r="C2294" t="str">
            <v>02.01.05.248</v>
          </cell>
        </row>
        <row r="2295">
          <cell r="B2295" t="str">
            <v>REM0000804</v>
          </cell>
          <cell r="C2295" t="str">
            <v>02.01.05.249</v>
          </cell>
        </row>
        <row r="2296">
          <cell r="B2296" t="str">
            <v>REM0000831</v>
          </cell>
          <cell r="C2296" t="str">
            <v>02.01.05.250</v>
          </cell>
        </row>
        <row r="2297">
          <cell r="B2297" t="str">
            <v>REM0000780</v>
          </cell>
          <cell r="C2297" t="str">
            <v>02.01.05.251</v>
          </cell>
        </row>
        <row r="2298">
          <cell r="B2298" t="str">
            <v>TMA0000225</v>
          </cell>
          <cell r="C2298" t="str">
            <v>02.01.06.006</v>
          </cell>
        </row>
        <row r="2299">
          <cell r="B2299" t="str">
            <v>TMA0000256</v>
          </cell>
          <cell r="C2299" t="str">
            <v>02.01.06.019</v>
          </cell>
        </row>
        <row r="2300">
          <cell r="B2300" t="str">
            <v>TMA0000196</v>
          </cell>
          <cell r="C2300" t="str">
            <v>02.01.06.019-A</v>
          </cell>
        </row>
        <row r="2301">
          <cell r="B2301" t="str">
            <v>TMA0000258</v>
          </cell>
          <cell r="C2301" t="str">
            <v>02.01.06.020</v>
          </cell>
        </row>
        <row r="2302">
          <cell r="B2302" t="str">
            <v>TMA0000257</v>
          </cell>
        </row>
        <row r="2303">
          <cell r="B2303" t="str">
            <v>TMA0000206</v>
          </cell>
          <cell r="C2303" t="str">
            <v>02.01.06.021</v>
          </cell>
        </row>
        <row r="2304">
          <cell r="B2304" t="str">
            <v>TMA0000261</v>
          </cell>
          <cell r="C2304" t="str">
            <v>02.01.06.039</v>
          </cell>
        </row>
        <row r="2305">
          <cell r="B2305" t="str">
            <v>TMA0000217</v>
          </cell>
          <cell r="C2305" t="str">
            <v>02.01.06.040</v>
          </cell>
        </row>
        <row r="2306">
          <cell r="B2306" t="str">
            <v>TMA0000216</v>
          </cell>
          <cell r="C2306" t="str">
            <v>02.01.06.041</v>
          </cell>
        </row>
        <row r="2307">
          <cell r="B2307" t="str">
            <v>TMA0000218</v>
          </cell>
          <cell r="C2307" t="str">
            <v>02.01.06.041A</v>
          </cell>
        </row>
        <row r="2308">
          <cell r="B2308" t="str">
            <v>TMA0000259</v>
          </cell>
          <cell r="C2308" t="str">
            <v>02.01.06.041-B</v>
          </cell>
        </row>
        <row r="2309">
          <cell r="B2309" t="str">
            <v>TMA0000220</v>
          </cell>
          <cell r="C2309" t="str">
            <v>02.01.06.041-C</v>
          </cell>
        </row>
        <row r="2310">
          <cell r="B2310" t="str">
            <v>TMA0000399</v>
          </cell>
          <cell r="C2310" t="str">
            <v>02.01.06.047</v>
          </cell>
        </row>
        <row r="2311">
          <cell r="B2311" t="str">
            <v>TMA0000414</v>
          </cell>
          <cell r="C2311" t="str">
            <v>02.01.06.049</v>
          </cell>
        </row>
        <row r="2312">
          <cell r="B2312" t="str">
            <v>TMA0000415</v>
          </cell>
        </row>
        <row r="2313">
          <cell r="B2313" t="str">
            <v>TMA0000398</v>
          </cell>
        </row>
        <row r="2314">
          <cell r="B2314" t="str">
            <v>TMA0000397</v>
          </cell>
          <cell r="C2314" t="str">
            <v>02.01.06.049-A</v>
          </cell>
        </row>
        <row r="2315">
          <cell r="B2315" t="str">
            <v>TMA0000396</v>
          </cell>
          <cell r="C2315" t="str">
            <v>02.01.06.049-B</v>
          </cell>
        </row>
        <row r="2316">
          <cell r="B2316" t="str">
            <v>TMA0000395</v>
          </cell>
          <cell r="C2316" t="str">
            <v>02.01.06.049-C</v>
          </cell>
        </row>
        <row r="2317">
          <cell r="B2317" t="str">
            <v>TMA0000394</v>
          </cell>
          <cell r="C2317" t="str">
            <v>02.01.06.050</v>
          </cell>
        </row>
        <row r="2318">
          <cell r="B2318" t="str">
            <v>TMA0000198</v>
          </cell>
          <cell r="C2318" t="str">
            <v>02.01.06.062</v>
          </cell>
        </row>
        <row r="2319">
          <cell r="B2319" t="str">
            <v>TMA0000227</v>
          </cell>
          <cell r="C2319" t="str">
            <v>02.01.06.062-A</v>
          </cell>
        </row>
        <row r="2320">
          <cell r="B2320" t="str">
            <v>TMA0000197</v>
          </cell>
          <cell r="C2320" t="str">
            <v>02.01.06.063</v>
          </cell>
        </row>
        <row r="2321">
          <cell r="B2321" t="str">
            <v>TMA0000228</v>
          </cell>
          <cell r="C2321" t="str">
            <v>02.01.06.063-A</v>
          </cell>
        </row>
        <row r="2322">
          <cell r="B2322" t="str">
            <v>TMA0000226</v>
          </cell>
          <cell r="C2322" t="str">
            <v>02.01.06.064</v>
          </cell>
        </row>
        <row r="2323">
          <cell r="B2323" t="str">
            <v>TMA0000170</v>
          </cell>
          <cell r="C2323" t="str">
            <v>02.01.06.065</v>
          </cell>
        </row>
        <row r="2324">
          <cell r="B2324" t="str">
            <v>TMA0000250</v>
          </cell>
          <cell r="C2324" t="str">
            <v>02.01.06.066</v>
          </cell>
        </row>
        <row r="2325">
          <cell r="B2325" t="str">
            <v>TMA0000251</v>
          </cell>
          <cell r="C2325" t="str">
            <v>02.01.06.066-A</v>
          </cell>
        </row>
        <row r="2326">
          <cell r="B2326" t="str">
            <v>TMA0000252</v>
          </cell>
          <cell r="C2326" t="str">
            <v>02.01.06.066-B</v>
          </cell>
        </row>
        <row r="2327">
          <cell r="B2327" t="str">
            <v>TMA0000253</v>
          </cell>
          <cell r="C2327" t="str">
            <v>02.01.06.066-C</v>
          </cell>
        </row>
        <row r="2328">
          <cell r="B2328" t="str">
            <v>TMA0000172</v>
          </cell>
          <cell r="C2328" t="str">
            <v>02.01.06.066-D</v>
          </cell>
        </row>
        <row r="2329">
          <cell r="B2329" t="str">
            <v>TMA0000173</v>
          </cell>
          <cell r="C2329" t="str">
            <v>02.01.06.066-E</v>
          </cell>
        </row>
        <row r="2330">
          <cell r="B2330" t="str">
            <v>TMA0000381</v>
          </cell>
          <cell r="C2330" t="str">
            <v>02.01.06.069</v>
          </cell>
        </row>
        <row r="2331">
          <cell r="B2331" t="str">
            <v>TMA0000278</v>
          </cell>
          <cell r="C2331" t="str">
            <v>02.01.06.084</v>
          </cell>
        </row>
        <row r="2332">
          <cell r="B2332" t="str">
            <v>TMA0000176</v>
          </cell>
          <cell r="C2332" t="str">
            <v>02.01.06.090</v>
          </cell>
        </row>
        <row r="2333">
          <cell r="B2333" t="str">
            <v>TMA0000284</v>
          </cell>
          <cell r="C2333" t="str">
            <v>02.01.06.091</v>
          </cell>
        </row>
        <row r="2334">
          <cell r="B2334" t="str">
            <v>TMA0000279</v>
          </cell>
          <cell r="C2334" t="str">
            <v>02.01.06.093</v>
          </cell>
        </row>
        <row r="2335">
          <cell r="B2335" t="str">
            <v>TMA0000177</v>
          </cell>
          <cell r="C2335" t="str">
            <v>02.01.06.094</v>
          </cell>
        </row>
        <row r="2336">
          <cell r="B2336" t="str">
            <v>TMA0000374</v>
          </cell>
          <cell r="C2336" t="str">
            <v>02.01.06.096</v>
          </cell>
        </row>
        <row r="2337">
          <cell r="B2337" t="str">
            <v>TMA0000373</v>
          </cell>
          <cell r="C2337" t="str">
            <v>02.01.06.098</v>
          </cell>
        </row>
        <row r="2338">
          <cell r="B2338" t="str">
            <v>TMA0000372</v>
          </cell>
          <cell r="C2338" t="str">
            <v>02.01.06.099</v>
          </cell>
        </row>
        <row r="2339">
          <cell r="B2339" t="str">
            <v>TMA0000371</v>
          </cell>
          <cell r="C2339" t="str">
            <v>02.01.06.116</v>
          </cell>
        </row>
        <row r="2340">
          <cell r="B2340" t="str">
            <v>TMA0000014</v>
          </cell>
          <cell r="C2340" t="str">
            <v>02.01.06.124</v>
          </cell>
        </row>
        <row r="2341">
          <cell r="B2341" t="str">
            <v>TMA0000193</v>
          </cell>
          <cell r="C2341" t="str">
            <v>02.01.06.125</v>
          </cell>
        </row>
        <row r="2342">
          <cell r="B2342" t="str">
            <v>TMA0000187</v>
          </cell>
          <cell r="C2342" t="str">
            <v>02.01.06.126</v>
          </cell>
        </row>
        <row r="2343">
          <cell r="B2343" t="str">
            <v>TMA0000204</v>
          </cell>
          <cell r="C2343" t="str">
            <v>02.01.06.138</v>
          </cell>
        </row>
        <row r="2344">
          <cell r="B2344" t="str">
            <v>TMA0000205</v>
          </cell>
          <cell r="C2344" t="str">
            <v>02.01.06.138A</v>
          </cell>
        </row>
        <row r="2345">
          <cell r="B2345" t="str">
            <v>TMA0000199</v>
          </cell>
          <cell r="C2345" t="str">
            <v>02.01.06.138B</v>
          </cell>
        </row>
        <row r="2346">
          <cell r="B2346" t="str">
            <v>TMA0000182</v>
          </cell>
          <cell r="C2346" t="str">
            <v>02.01.06.141</v>
          </cell>
        </row>
        <row r="2347">
          <cell r="B2347" t="str">
            <v>TMA0000183</v>
          </cell>
          <cell r="C2347" t="str">
            <v>02.01.06.142</v>
          </cell>
        </row>
        <row r="2348">
          <cell r="B2348" t="str">
            <v>TMA0000212</v>
          </cell>
          <cell r="C2348" t="str">
            <v>02.01.06.148</v>
          </cell>
        </row>
        <row r="2349">
          <cell r="B2349" t="str">
            <v>TMA0000361</v>
          </cell>
          <cell r="C2349" t="str">
            <v>02.01.06.157</v>
          </cell>
        </row>
        <row r="2350">
          <cell r="B2350" t="str">
            <v>TMA0000360</v>
          </cell>
          <cell r="C2350" t="str">
            <v>02.01.06.157-A</v>
          </cell>
        </row>
        <row r="2351">
          <cell r="B2351" t="str">
            <v>TMA0000190</v>
          </cell>
          <cell r="C2351" t="str">
            <v>02.01.06.157-B</v>
          </cell>
        </row>
        <row r="2352">
          <cell r="B2352" t="str">
            <v>TMA0000248</v>
          </cell>
          <cell r="C2352" t="str">
            <v>02.01.06.165</v>
          </cell>
        </row>
        <row r="2353">
          <cell r="B2353" t="str">
            <v>TMA0000249</v>
          </cell>
          <cell r="C2353" t="str">
            <v>02.01.06.165-A</v>
          </cell>
        </row>
        <row r="2354">
          <cell r="B2354" t="str">
            <v>REM0001688</v>
          </cell>
          <cell r="C2354" t="str">
            <v>02.01.06.173</v>
          </cell>
        </row>
        <row r="2355">
          <cell r="B2355" t="str">
            <v>TMA0000181</v>
          </cell>
          <cell r="C2355" t="str">
            <v>02.01.06.178</v>
          </cell>
        </row>
        <row r="2356">
          <cell r="B2356" t="str">
            <v>TMA0000203</v>
          </cell>
          <cell r="C2356" t="str">
            <v>02.01.06.179</v>
          </cell>
        </row>
        <row r="2357">
          <cell r="B2357" t="str">
            <v>TMA0000211</v>
          </cell>
          <cell r="C2357" t="str">
            <v>02.01.06.180</v>
          </cell>
        </row>
        <row r="2358">
          <cell r="B2358" t="str">
            <v>TMA0000267</v>
          </cell>
          <cell r="C2358" t="str">
            <v>02.01.06.185</v>
          </cell>
        </row>
        <row r="2359">
          <cell r="B2359" t="str">
            <v>TMA0000268</v>
          </cell>
          <cell r="C2359" t="str">
            <v>02.01.06.186</v>
          </cell>
        </row>
        <row r="2360">
          <cell r="B2360" t="str">
            <v>TMA0000195</v>
          </cell>
          <cell r="C2360" t="str">
            <v>02.01.06.187</v>
          </cell>
        </row>
        <row r="2361">
          <cell r="B2361" t="str">
            <v>TMA0000208</v>
          </cell>
          <cell r="C2361" t="str">
            <v>02.01.06.204</v>
          </cell>
        </row>
        <row r="2362">
          <cell r="B2362" t="str">
            <v>TMA0000229</v>
          </cell>
          <cell r="C2362" t="str">
            <v>02.01.06.204-A</v>
          </cell>
        </row>
        <row r="2363">
          <cell r="B2363" t="str">
            <v>TMA0000230</v>
          </cell>
          <cell r="C2363" t="str">
            <v>02.01.06.204-B</v>
          </cell>
        </row>
        <row r="2364">
          <cell r="B2364" t="str">
            <v>TMA0000281</v>
          </cell>
          <cell r="C2364" t="str">
            <v>02.01.06.207</v>
          </cell>
        </row>
        <row r="2365">
          <cell r="B2365" t="str">
            <v>TMA0000233</v>
          </cell>
          <cell r="C2365" t="str">
            <v>02.01.06.208</v>
          </cell>
        </row>
        <row r="2366">
          <cell r="B2366" t="str">
            <v>TMA0000234</v>
          </cell>
          <cell r="C2366" t="str">
            <v>02.01.06.208-A</v>
          </cell>
        </row>
        <row r="2367">
          <cell r="B2367" t="str">
            <v>TMA0000235</v>
          </cell>
          <cell r="C2367" t="str">
            <v>02.01.06.208-B</v>
          </cell>
        </row>
        <row r="2368">
          <cell r="B2368" t="str">
            <v>TMA0000236</v>
          </cell>
          <cell r="C2368" t="str">
            <v>02.01.06.208-C</v>
          </cell>
        </row>
        <row r="2369">
          <cell r="B2369" t="str">
            <v>TMA0000237</v>
          </cell>
          <cell r="C2369" t="str">
            <v>02.01.06.208-D</v>
          </cell>
        </row>
        <row r="2370">
          <cell r="B2370" t="str">
            <v>TMA0000238</v>
          </cell>
          <cell r="C2370" t="str">
            <v>02.01.06.208-E</v>
          </cell>
        </row>
        <row r="2371">
          <cell r="B2371" t="str">
            <v>TMA0000239</v>
          </cell>
          <cell r="C2371" t="str">
            <v>02.01.06.208-F</v>
          </cell>
        </row>
        <row r="2372">
          <cell r="B2372" t="str">
            <v>TMA0000240</v>
          </cell>
          <cell r="C2372" t="str">
            <v>02.01.06.208-G</v>
          </cell>
        </row>
        <row r="2373">
          <cell r="B2373" t="str">
            <v>TMA0000241</v>
          </cell>
          <cell r="C2373" t="str">
            <v>02.01.06.208-H</v>
          </cell>
        </row>
        <row r="2374">
          <cell r="B2374" t="str">
            <v>TMA0000242</v>
          </cell>
          <cell r="C2374" t="str">
            <v>02.01.06.208-I</v>
          </cell>
        </row>
        <row r="2375">
          <cell r="B2375" t="str">
            <v>TMA0000336</v>
          </cell>
          <cell r="C2375" t="str">
            <v>02.01.06.208-J</v>
          </cell>
        </row>
        <row r="2376">
          <cell r="B2376" t="str">
            <v>TMA0000335</v>
          </cell>
          <cell r="C2376" t="str">
            <v>02.01.06.208-K</v>
          </cell>
        </row>
        <row r="2377">
          <cell r="B2377" t="str">
            <v>TMA0000207</v>
          </cell>
          <cell r="C2377" t="str">
            <v>02.01.06.215</v>
          </cell>
        </row>
        <row r="2378">
          <cell r="B2378" t="str">
            <v>TMA0000245</v>
          </cell>
          <cell r="C2378" t="str">
            <v>02.01.06.215-A</v>
          </cell>
        </row>
        <row r="2379">
          <cell r="B2379" t="str">
            <v>TMA0000202</v>
          </cell>
          <cell r="C2379" t="str">
            <v>02.01.06.216</v>
          </cell>
        </row>
        <row r="2380">
          <cell r="B2380" t="str">
            <v>TMA0000202</v>
          </cell>
          <cell r="C2380" t="str">
            <v>02.01.06.250</v>
          </cell>
        </row>
        <row r="2381">
          <cell r="B2381" t="str">
            <v>TMA0000331</v>
          </cell>
          <cell r="C2381" t="str">
            <v>02.01.06.216-A</v>
          </cell>
        </row>
        <row r="2382">
          <cell r="B2382" t="str">
            <v>TMA0000246</v>
          </cell>
          <cell r="C2382" t="str">
            <v>02.01.06.216-B</v>
          </cell>
        </row>
        <row r="2383">
          <cell r="B2383" t="str">
            <v>TMA0000329</v>
          </cell>
          <cell r="C2383" t="str">
            <v>02.01.06.216-C</v>
          </cell>
        </row>
        <row r="2384">
          <cell r="B2384" t="str">
            <v>TMA0000247</v>
          </cell>
          <cell r="C2384" t="str">
            <v>02.01.06.216-D</v>
          </cell>
        </row>
        <row r="2385">
          <cell r="B2385" t="str">
            <v>TMA0000213</v>
          </cell>
          <cell r="C2385" t="str">
            <v>02.01.06.217</v>
          </cell>
        </row>
        <row r="2386">
          <cell r="B2386" t="str">
            <v>TMA0000214</v>
          </cell>
          <cell r="C2386" t="str">
            <v>02.01.06.219</v>
          </cell>
        </row>
        <row r="2387">
          <cell r="B2387" t="str">
            <v>TMA0000219</v>
          </cell>
          <cell r="C2387" t="str">
            <v>02.01.06.220</v>
          </cell>
        </row>
        <row r="2388">
          <cell r="B2388" t="str">
            <v>TMA0000324</v>
          </cell>
          <cell r="C2388" t="str">
            <v>02.01.06.221</v>
          </cell>
        </row>
        <row r="2389">
          <cell r="B2389" t="str">
            <v>TMA0000323</v>
          </cell>
          <cell r="C2389" t="str">
            <v>02.01.06.222</v>
          </cell>
        </row>
        <row r="2390">
          <cell r="B2390" t="str">
            <v>TMA0000189</v>
          </cell>
          <cell r="C2390" t="str">
            <v>02.01.06.223</v>
          </cell>
        </row>
        <row r="2391">
          <cell r="B2391" t="str">
            <v>TMA0000412</v>
          </cell>
        </row>
        <row r="2392">
          <cell r="B2392" t="str">
            <v>TMA0000413</v>
          </cell>
        </row>
        <row r="2393">
          <cell r="B2393" t="str">
            <v>TMA0000188</v>
          </cell>
          <cell r="C2393" t="str">
            <v>02.01.06.224</v>
          </cell>
        </row>
        <row r="2394">
          <cell r="B2394" t="str">
            <v>TMA0000283</v>
          </cell>
          <cell r="C2394" t="str">
            <v>02.01.06.225</v>
          </cell>
        </row>
        <row r="2395">
          <cell r="B2395" t="str">
            <v>REM0001705</v>
          </cell>
          <cell r="C2395" t="str">
            <v>02.01.06.226</v>
          </cell>
        </row>
        <row r="2396">
          <cell r="B2396" t="str">
            <v>TMA0000318</v>
          </cell>
          <cell r="C2396" t="str">
            <v>02.01.06.227</v>
          </cell>
        </row>
        <row r="2397">
          <cell r="B2397" t="str">
            <v>TMA0000222</v>
          </cell>
          <cell r="C2397" t="str">
            <v>02.01.06.228</v>
          </cell>
        </row>
        <row r="2398">
          <cell r="B2398" t="str">
            <v>TMA0000223</v>
          </cell>
          <cell r="C2398" t="str">
            <v>02.01.06.229</v>
          </cell>
        </row>
        <row r="2399">
          <cell r="B2399" t="str">
            <v>TMA0000224</v>
          </cell>
          <cell r="C2399" t="str">
            <v>02.01.06.230</v>
          </cell>
        </row>
        <row r="2400">
          <cell r="B2400" t="str">
            <v>TMA0000314</v>
          </cell>
          <cell r="C2400" t="str">
            <v>02.01.06.231</v>
          </cell>
        </row>
        <row r="2401">
          <cell r="B2401" t="str">
            <v>TMA0000254</v>
          </cell>
          <cell r="C2401" t="str">
            <v>02.01.06.235</v>
          </cell>
        </row>
        <row r="2402">
          <cell r="B2402" t="str">
            <v>TMA0000255</v>
          </cell>
          <cell r="C2402" t="str">
            <v>02.01.06.236</v>
          </cell>
        </row>
        <row r="2403">
          <cell r="B2403" t="str">
            <v>TMA0000282</v>
          </cell>
          <cell r="C2403" t="str">
            <v>02.01.06.239</v>
          </cell>
        </row>
        <row r="2404">
          <cell r="B2404" t="str">
            <v>TMA0000200</v>
          </cell>
          <cell r="C2404" t="str">
            <v>02.01.06.240</v>
          </cell>
        </row>
        <row r="2405">
          <cell r="B2405" t="str">
            <v>TMA0000209</v>
          </cell>
          <cell r="C2405" t="str">
            <v>02.01.06.241</v>
          </cell>
        </row>
        <row r="2406">
          <cell r="B2406" t="str">
            <v>TMA0000210</v>
          </cell>
          <cell r="C2406" t="str">
            <v>02.01.06.242</v>
          </cell>
        </row>
        <row r="2407">
          <cell r="B2407" t="str">
            <v>TMA0000215</v>
          </cell>
          <cell r="C2407" t="str">
            <v>02.01.06.244</v>
          </cell>
        </row>
        <row r="2408">
          <cell r="B2408" t="str">
            <v>TMA0000461</v>
          </cell>
          <cell r="C2408" t="str">
            <v>02.01.06.245</v>
          </cell>
        </row>
        <row r="2409">
          <cell r="B2409" t="str">
            <v>TMA0000243</v>
          </cell>
          <cell r="C2409" t="str">
            <v>02.01.06.247</v>
          </cell>
        </row>
        <row r="2410">
          <cell r="B2410" t="str">
            <v>TMA0000184</v>
          </cell>
          <cell r="C2410" t="str">
            <v>02.01.06.248</v>
          </cell>
        </row>
        <row r="2411">
          <cell r="B2411" t="str">
            <v>TMA0000244</v>
          </cell>
          <cell r="C2411" t="str">
            <v>02.01.06.249</v>
          </cell>
        </row>
        <row r="2412">
          <cell r="B2412" t="str">
            <v>TMA0000303</v>
          </cell>
        </row>
        <row r="2413">
          <cell r="B2413" t="str">
            <v>TMA0000418</v>
          </cell>
        </row>
        <row r="2414">
          <cell r="B2414" t="str">
            <v>TMA0000263</v>
          </cell>
          <cell r="C2414" t="str">
            <v>02.01.06.252</v>
          </cell>
        </row>
        <row r="2415">
          <cell r="B2415" t="str">
            <v>TMA0000264</v>
          </cell>
          <cell r="C2415" t="str">
            <v>02.01.06.253</v>
          </cell>
        </row>
        <row r="2416">
          <cell r="B2416" t="str">
            <v>TMA0000266</v>
          </cell>
          <cell r="C2416" t="str">
            <v>02.01.06.254</v>
          </cell>
        </row>
        <row r="2417">
          <cell r="B2417" t="str">
            <v>TMA0000265</v>
          </cell>
          <cell r="C2417" t="str">
            <v>02.01.06.255</v>
          </cell>
        </row>
        <row r="2418">
          <cell r="B2418" t="str">
            <v>TMA0000298</v>
          </cell>
          <cell r="C2418" t="str">
            <v>02.01.06.257</v>
          </cell>
        </row>
        <row r="2419">
          <cell r="B2419" t="str">
            <v>TMA0000275</v>
          </cell>
          <cell r="C2419" t="str">
            <v>02.01.06.263</v>
          </cell>
        </row>
        <row r="2420">
          <cell r="B2420" t="str">
            <v>TMA0000276</v>
          </cell>
          <cell r="C2420" t="str">
            <v>02.01.06.264</v>
          </cell>
        </row>
        <row r="2421">
          <cell r="B2421" t="str">
            <v>TMA0000274</v>
          </cell>
          <cell r="C2421" t="str">
            <v>02.01.06.268</v>
          </cell>
        </row>
        <row r="2422">
          <cell r="B2422" t="str">
            <v>TMA0000273</v>
          </cell>
          <cell r="C2422" t="str">
            <v>02.01.06.269</v>
          </cell>
        </row>
        <row r="2423">
          <cell r="B2423" t="str">
            <v>TMA0000269</v>
          </cell>
          <cell r="C2423" t="str">
            <v>02.01.06.270</v>
          </cell>
        </row>
        <row r="2424">
          <cell r="B2424" t="str">
            <v>TMA0000270</v>
          </cell>
          <cell r="C2424" t="str">
            <v>02.01.06.271</v>
          </cell>
        </row>
        <row r="2425">
          <cell r="B2425" t="str">
            <v>TMA0000419</v>
          </cell>
        </row>
        <row r="2426">
          <cell r="B2426" t="str">
            <v>TMA0000171</v>
          </cell>
          <cell r="C2426" t="str">
            <v>02.01.06.274</v>
          </cell>
        </row>
        <row r="2427">
          <cell r="B2427" t="str">
            <v>TMA0000417</v>
          </cell>
          <cell r="C2427" t="str">
            <v>02.01.06.278</v>
          </cell>
        </row>
        <row r="2428">
          <cell r="B2428" t="str">
            <v>TMA0000420</v>
          </cell>
          <cell r="C2428" t="str">
            <v>02.01.06.279</v>
          </cell>
        </row>
        <row r="2429">
          <cell r="B2429" t="str">
            <v>TMA0000100</v>
          </cell>
          <cell r="C2429" t="str">
            <v>02.01.06.286</v>
          </cell>
        </row>
        <row r="2430">
          <cell r="B2430" t="str">
            <v>TMA0000102</v>
          </cell>
          <cell r="C2430" t="str">
            <v>02.01.06.287</v>
          </cell>
        </row>
        <row r="2431">
          <cell r="B2431" t="str">
            <v>TMA0000422</v>
          </cell>
          <cell r="C2431" t="str">
            <v>02.01.06.288</v>
          </cell>
        </row>
        <row r="2432">
          <cell r="B2432" t="str">
            <v>TMA0000423</v>
          </cell>
          <cell r="C2432" t="str">
            <v>02.01.06.289</v>
          </cell>
        </row>
        <row r="2433">
          <cell r="B2433" t="str">
            <v>TMA0000462</v>
          </cell>
          <cell r="C2433" t="str">
            <v>02.01.06.291</v>
          </cell>
        </row>
        <row r="2434">
          <cell r="B2434" t="str">
            <v>TMA0000463</v>
          </cell>
          <cell r="C2434" t="str">
            <v>02.01.06.295</v>
          </cell>
        </row>
        <row r="2435">
          <cell r="B2435" t="str">
            <v>TMA0000464</v>
          </cell>
          <cell r="C2435" t="str">
            <v>02.01.06.296</v>
          </cell>
        </row>
        <row r="2436">
          <cell r="B2436" t="str">
            <v>TMA0000428</v>
          </cell>
          <cell r="C2436" t="str">
            <v>02.01.06.297</v>
          </cell>
        </row>
        <row r="2437">
          <cell r="B2437" t="str">
            <v>TMA0000429</v>
          </cell>
          <cell r="C2437" t="str">
            <v>02.01.06.298</v>
          </cell>
        </row>
        <row r="2438">
          <cell r="B2438" t="str">
            <v>TMA0000430</v>
          </cell>
          <cell r="C2438" t="str">
            <v>02.01.06.299</v>
          </cell>
        </row>
        <row r="2439">
          <cell r="B2439" t="str">
            <v>TMA0000434</v>
          </cell>
          <cell r="C2439" t="str">
            <v>02.01.06.303</v>
          </cell>
        </row>
        <row r="2440">
          <cell r="B2440" t="str">
            <v>REM0001011</v>
          </cell>
          <cell r="C2440" t="str">
            <v>02.01.06.305</v>
          </cell>
        </row>
        <row r="2441">
          <cell r="B2441" t="str">
            <v>TMA0000026</v>
          </cell>
          <cell r="C2441" t="str">
            <v>02.01.06.306</v>
          </cell>
        </row>
        <row r="2442">
          <cell r="B2442" t="str">
            <v>TMA0000438</v>
          </cell>
          <cell r="C2442" t="str">
            <v>02.01.06.310</v>
          </cell>
        </row>
        <row r="2443">
          <cell r="B2443" t="str">
            <v>TMA0000439</v>
          </cell>
          <cell r="C2443" t="str">
            <v>02.01.06.311</v>
          </cell>
        </row>
        <row r="2444">
          <cell r="B2444" t="str">
            <v>TMA0000441</v>
          </cell>
          <cell r="C2444" t="str">
            <v>02.01.06.321</v>
          </cell>
        </row>
        <row r="2445">
          <cell r="B2445" t="str">
            <v>TMA0000064</v>
          </cell>
          <cell r="C2445" t="str">
            <v>02.01.06.322</v>
          </cell>
        </row>
        <row r="2446">
          <cell r="B2446" t="str">
            <v>REM0000822</v>
          </cell>
          <cell r="C2446" t="str">
            <v>02.01.06.327</v>
          </cell>
        </row>
        <row r="2447">
          <cell r="B2447" t="str">
            <v>TMA0000466</v>
          </cell>
          <cell r="C2447" t="str">
            <v>02.01.06.328</v>
          </cell>
        </row>
        <row r="2448">
          <cell r="B2448" t="str">
            <v>TMA0000467</v>
          </cell>
          <cell r="C2448" t="str">
            <v>02.01.06.332</v>
          </cell>
        </row>
        <row r="2449">
          <cell r="B2449" t="str">
            <v>TMA0000444</v>
          </cell>
          <cell r="C2449" t="str">
            <v>02.01.06.334</v>
          </cell>
        </row>
        <row r="2450">
          <cell r="B2450" t="str">
            <v>TMA0000445</v>
          </cell>
          <cell r="C2450" t="str">
            <v>02.01.06.335</v>
          </cell>
        </row>
        <row r="2451">
          <cell r="B2451" t="str">
            <v>TMA0000459</v>
          </cell>
          <cell r="C2451" t="str">
            <v>02.01.06.336</v>
          </cell>
        </row>
        <row r="2452">
          <cell r="B2452" t="str">
            <v>TMA0000468</v>
          </cell>
          <cell r="C2452" t="str">
            <v>02.01.06.348</v>
          </cell>
        </row>
        <row r="2453">
          <cell r="B2453" t="str">
            <v>TMA0000083</v>
          </cell>
          <cell r="C2453" t="str">
            <v>02.01.06.353</v>
          </cell>
        </row>
        <row r="2454">
          <cell r="B2454" t="str">
            <v>TMA0000469</v>
          </cell>
          <cell r="C2454" t="str">
            <v>02.01.06.355</v>
          </cell>
        </row>
        <row r="2455">
          <cell r="B2455" t="str">
            <v>TMA0000472</v>
          </cell>
          <cell r="C2455" t="str">
            <v>02.01.06.356</v>
          </cell>
        </row>
        <row r="2456">
          <cell r="B2456" t="str">
            <v>TMA0000470</v>
          </cell>
          <cell r="C2456" t="str">
            <v>02.01.06.357</v>
          </cell>
        </row>
        <row r="2457">
          <cell r="B2457" t="str">
            <v>TMA0000471</v>
          </cell>
          <cell r="C2457" t="str">
            <v>02.01.06.358</v>
          </cell>
        </row>
        <row r="2458">
          <cell r="B2458" t="str">
            <v>TMA0000008</v>
          </cell>
          <cell r="C2458" t="str">
            <v>02.01.06.361</v>
          </cell>
        </row>
        <row r="2459">
          <cell r="B2459" t="str">
            <v>TMA0000009</v>
          </cell>
          <cell r="C2459" t="str">
            <v>02.01.06.362</v>
          </cell>
        </row>
        <row r="2460">
          <cell r="B2460" t="str">
            <v>TMA0000156</v>
          </cell>
          <cell r="C2460" t="str">
            <v>02.01.06.371</v>
          </cell>
        </row>
        <row r="2461">
          <cell r="C2461" t="str">
            <v>02.01.06.363</v>
          </cell>
        </row>
        <row r="2462">
          <cell r="B2462" t="str">
            <v>TMA0000027</v>
          </cell>
          <cell r="C2462" t="str">
            <v>02.01.06.364</v>
          </cell>
        </row>
        <row r="2463">
          <cell r="B2463" t="str">
            <v>TMA0000157</v>
          </cell>
          <cell r="C2463" t="str">
            <v>02.01.06.365</v>
          </cell>
        </row>
        <row r="2464">
          <cell r="B2464" t="str">
            <v>TMA0000457</v>
          </cell>
          <cell r="C2464" t="str">
            <v>02.01.06.366</v>
          </cell>
        </row>
        <row r="2465">
          <cell r="B2465" t="str">
            <v>TMA0000458</v>
          </cell>
          <cell r="C2465" t="str">
            <v>02.01.06.367</v>
          </cell>
        </row>
        <row r="2466">
          <cell r="B2466" t="str">
            <v>BFA0000447</v>
          </cell>
          <cell r="C2466" t="str">
            <v>02.01.07.001</v>
          </cell>
        </row>
        <row r="2467">
          <cell r="B2467" t="str">
            <v>BFA0000448</v>
          </cell>
          <cell r="C2467" t="str">
            <v>02.01.07.002</v>
          </cell>
        </row>
        <row r="2468">
          <cell r="B2468" t="str">
            <v>BFA0000449</v>
          </cell>
          <cell r="C2468" t="str">
            <v>02.01.07.003</v>
          </cell>
        </row>
        <row r="2469">
          <cell r="B2469" t="str">
            <v>BFA0000450</v>
          </cell>
          <cell r="C2469" t="str">
            <v>02.01.07.003B</v>
          </cell>
        </row>
        <row r="2470">
          <cell r="B2470" t="str">
            <v>BFA0000451</v>
          </cell>
          <cell r="C2470" t="str">
            <v>02.01.07.004</v>
          </cell>
        </row>
        <row r="2471">
          <cell r="B2471" t="str">
            <v>BFA0000452</v>
          </cell>
          <cell r="C2471" t="str">
            <v>02.01.07.007</v>
          </cell>
        </row>
        <row r="2472">
          <cell r="B2472" t="str">
            <v>BFA0000215</v>
          </cell>
          <cell r="C2472" t="str">
            <v>02.01.07.014</v>
          </cell>
        </row>
        <row r="2473">
          <cell r="B2473" t="str">
            <v>BFA0000249</v>
          </cell>
          <cell r="C2473" t="str">
            <v>02.01.07.015</v>
          </cell>
        </row>
        <row r="2474">
          <cell r="B2474" t="str">
            <v>BFA0000454</v>
          </cell>
          <cell r="C2474" t="str">
            <v>02.01.07.017</v>
          </cell>
        </row>
        <row r="2475">
          <cell r="B2475" t="str">
            <v>BFA0000421</v>
          </cell>
          <cell r="C2475" t="str">
            <v>02.01.07.021</v>
          </cell>
        </row>
        <row r="2476">
          <cell r="B2476" t="str">
            <v>BFA0000455</v>
          </cell>
          <cell r="C2476" t="str">
            <v>02.01.07.022</v>
          </cell>
        </row>
        <row r="2477">
          <cell r="B2477" t="str">
            <v>BFA0000456</v>
          </cell>
          <cell r="C2477" t="str">
            <v>02.01.07.024</v>
          </cell>
        </row>
        <row r="2478">
          <cell r="B2478" t="str">
            <v>BFA0000457</v>
          </cell>
          <cell r="C2478" t="str">
            <v>02.01.07.028</v>
          </cell>
        </row>
        <row r="2479">
          <cell r="B2479" t="str">
            <v>BFA0000183</v>
          </cell>
          <cell r="C2479" t="str">
            <v>02.01.07.031</v>
          </cell>
        </row>
        <row r="2480">
          <cell r="B2480" t="str">
            <v>BFA0000458</v>
          </cell>
          <cell r="C2480" t="str">
            <v>02.01.07.032</v>
          </cell>
        </row>
        <row r="2481">
          <cell r="B2481" t="str">
            <v>BFA0000459</v>
          </cell>
          <cell r="C2481" t="str">
            <v>02.01.07.033A</v>
          </cell>
        </row>
        <row r="2482">
          <cell r="B2482" t="str">
            <v>BFA0000460</v>
          </cell>
          <cell r="C2482" t="str">
            <v>02.01.07.034</v>
          </cell>
        </row>
        <row r="2483">
          <cell r="B2483" t="str">
            <v>BFA0000524</v>
          </cell>
          <cell r="C2483" t="str">
            <v>02.01.07.035A</v>
          </cell>
        </row>
        <row r="2484">
          <cell r="B2484" t="str">
            <v>BFA0000461</v>
          </cell>
          <cell r="C2484" t="str">
            <v>02.01.07.036</v>
          </cell>
        </row>
        <row r="2485">
          <cell r="B2485" t="str">
            <v>BFA0000462</v>
          </cell>
          <cell r="C2485" t="str">
            <v>02.01.07.043</v>
          </cell>
        </row>
        <row r="2486">
          <cell r="B2486" t="str">
            <v>BFA0000231</v>
          </cell>
          <cell r="C2486" t="str">
            <v>02.01.07.044</v>
          </cell>
        </row>
        <row r="2487">
          <cell r="B2487" t="str">
            <v>BFA0000298</v>
          </cell>
          <cell r="C2487" t="str">
            <v>02.01.07.047</v>
          </cell>
        </row>
        <row r="2488">
          <cell r="B2488" t="str">
            <v>BFA0000028</v>
          </cell>
          <cell r="C2488" t="str">
            <v>02.01.07.052</v>
          </cell>
        </row>
        <row r="2489">
          <cell r="B2489" t="str">
            <v>BFA0000463</v>
          </cell>
          <cell r="C2489" t="str">
            <v>02.01.07.057</v>
          </cell>
        </row>
        <row r="2490">
          <cell r="B2490" t="str">
            <v>BFA0000574</v>
          </cell>
          <cell r="C2490" t="str">
            <v>02.01.07.059</v>
          </cell>
        </row>
        <row r="2491">
          <cell r="B2491" t="str">
            <v>BFA0000491</v>
          </cell>
          <cell r="C2491" t="str">
            <v>02.01.07.061</v>
          </cell>
        </row>
        <row r="2492">
          <cell r="B2492" t="str">
            <v>BFA0000420</v>
          </cell>
          <cell r="C2492" t="str">
            <v>02.01.07.067</v>
          </cell>
        </row>
        <row r="2493">
          <cell r="B2493" t="str">
            <v>BFA0000193</v>
          </cell>
          <cell r="C2493" t="str">
            <v>02.01.07.068</v>
          </cell>
        </row>
        <row r="2494">
          <cell r="B2494" t="str">
            <v>BFA0000465</v>
          </cell>
          <cell r="C2494" t="str">
            <v>02.01.07.074</v>
          </cell>
        </row>
        <row r="2495">
          <cell r="B2495" t="str">
            <v>BFA0000419</v>
          </cell>
          <cell r="C2495" t="str">
            <v>02.01.07.075</v>
          </cell>
        </row>
        <row r="2496">
          <cell r="B2496" t="str">
            <v>BFA0000260</v>
          </cell>
          <cell r="C2496" t="str">
            <v>02.01.07.076</v>
          </cell>
        </row>
        <row r="2497">
          <cell r="B2497" t="str">
            <v>BFA0000434</v>
          </cell>
          <cell r="C2497" t="str">
            <v>02.01.07.077</v>
          </cell>
        </row>
        <row r="2498">
          <cell r="B2498" t="str">
            <v>REM0002063</v>
          </cell>
          <cell r="C2498" t="str">
            <v>02.01.07.079</v>
          </cell>
        </row>
        <row r="2499">
          <cell r="B2499" t="str">
            <v>REM0002064</v>
          </cell>
          <cell r="C2499" t="str">
            <v>02.01.07.080</v>
          </cell>
        </row>
        <row r="2500">
          <cell r="B2500" t="str">
            <v>REM0000413</v>
          </cell>
          <cell r="C2500" t="str">
            <v>02.01.07.080A</v>
          </cell>
        </row>
        <row r="2501">
          <cell r="B2501" t="str">
            <v>REM0002065</v>
          </cell>
          <cell r="C2501" t="str">
            <v>02.01.07.081</v>
          </cell>
        </row>
        <row r="2502">
          <cell r="B2502" t="str">
            <v>REM0001821</v>
          </cell>
          <cell r="C2502" t="str">
            <v>02.01.07.082</v>
          </cell>
        </row>
        <row r="2503">
          <cell r="B2503" t="str">
            <v>REM0001820</v>
          </cell>
          <cell r="C2503" t="str">
            <v>02.01.07.083</v>
          </cell>
        </row>
        <row r="2504">
          <cell r="B2504" t="str">
            <v>BEC0000041</v>
          </cell>
          <cell r="C2504" t="str">
            <v>02.01.07.091</v>
          </cell>
        </row>
        <row r="2505">
          <cell r="B2505" t="str">
            <v>BEC0000042</v>
          </cell>
          <cell r="C2505" t="str">
            <v>02.01.07.092</v>
          </cell>
        </row>
        <row r="2506">
          <cell r="B2506" t="str">
            <v>BEC0000043</v>
          </cell>
          <cell r="C2506" t="str">
            <v>02.01.07.094</v>
          </cell>
        </row>
        <row r="2507">
          <cell r="B2507" t="str">
            <v>BEC0000044</v>
          </cell>
          <cell r="C2507" t="str">
            <v>02.01.07.101</v>
          </cell>
        </row>
        <row r="2508">
          <cell r="B2508" t="str">
            <v>BEC0000045</v>
          </cell>
          <cell r="C2508" t="str">
            <v>02.01.07.105</v>
          </cell>
        </row>
        <row r="2509">
          <cell r="B2509" t="str">
            <v>BEC0000046</v>
          </cell>
          <cell r="C2509" t="str">
            <v>02.01.07.108</v>
          </cell>
        </row>
        <row r="2510">
          <cell r="B2510" t="str">
            <v>BCL0000033</v>
          </cell>
          <cell r="C2510" t="str">
            <v>02.01.07.115</v>
          </cell>
        </row>
        <row r="2511">
          <cell r="B2511" t="str">
            <v>REM0002066</v>
          </cell>
          <cell r="C2511" t="str">
            <v>02.01.07.117</v>
          </cell>
        </row>
        <row r="2512">
          <cell r="B2512" t="str">
            <v>REM0002067</v>
          </cell>
          <cell r="C2512" t="str">
            <v>02.01.07.118</v>
          </cell>
        </row>
        <row r="2513">
          <cell r="B2513" t="str">
            <v>REM0002068</v>
          </cell>
          <cell r="C2513" t="str">
            <v>02.01.07.120</v>
          </cell>
        </row>
        <row r="2514">
          <cell r="B2514" t="str">
            <v>REM0001822</v>
          </cell>
          <cell r="C2514" t="str">
            <v>02.01.07.121</v>
          </cell>
        </row>
        <row r="2515">
          <cell r="B2515" t="str">
            <v>REM0002069</v>
          </cell>
          <cell r="C2515" t="str">
            <v>02.01.07.122</v>
          </cell>
        </row>
        <row r="2516">
          <cell r="B2516" t="str">
            <v>TWT0000007</v>
          </cell>
          <cell r="C2516" t="str">
            <v>02.01.07.124</v>
          </cell>
        </row>
        <row r="2517">
          <cell r="B2517" t="str">
            <v>TWT0000073</v>
          </cell>
          <cell r="C2517" t="str">
            <v>02.01.07.125</v>
          </cell>
        </row>
        <row r="2518">
          <cell r="B2518" t="str">
            <v>BFA0000170</v>
          </cell>
          <cell r="C2518" t="str">
            <v>02.01.07.127</v>
          </cell>
        </row>
        <row r="2519">
          <cell r="B2519" t="str">
            <v>REM0002070</v>
          </cell>
          <cell r="C2519" t="str">
            <v>02.01.07.128</v>
          </cell>
        </row>
        <row r="2520">
          <cell r="B2520" t="str">
            <v>BFA0000466</v>
          </cell>
          <cell r="C2520" t="str">
            <v>02.01.07.130</v>
          </cell>
        </row>
        <row r="2521">
          <cell r="B2521" t="str">
            <v>BFA0000191</v>
          </cell>
          <cell r="C2521" t="str">
            <v>02.01.07.131</v>
          </cell>
        </row>
        <row r="2522">
          <cell r="B2522" t="str">
            <v>BFA0000467</v>
          </cell>
          <cell r="C2522" t="str">
            <v>02.01.07.131A</v>
          </cell>
        </row>
        <row r="2523">
          <cell r="B2523" t="str">
            <v>RIM0000075</v>
          </cell>
          <cell r="C2523" t="str">
            <v>02.01.07.133A</v>
          </cell>
        </row>
        <row r="2524">
          <cell r="B2524" t="str">
            <v>TMA0000194</v>
          </cell>
          <cell r="C2524" t="str">
            <v>02.01.07.134</v>
          </cell>
        </row>
        <row r="2525">
          <cell r="B2525" t="str">
            <v>TMA0000012</v>
          </cell>
          <cell r="C2525" t="str">
            <v>02.01.07.135</v>
          </cell>
        </row>
        <row r="2526">
          <cell r="B2526" t="str">
            <v>BFA0000468</v>
          </cell>
          <cell r="C2526" t="str">
            <v>02.01.07.137</v>
          </cell>
        </row>
        <row r="2527">
          <cell r="B2527" t="str">
            <v>BFA0000042</v>
          </cell>
          <cell r="C2527" t="str">
            <v>02.01.07.141</v>
          </cell>
        </row>
        <row r="2528">
          <cell r="B2528" t="str">
            <v>BFA0000469</v>
          </cell>
          <cell r="C2528" t="str">
            <v>02.01.07.144</v>
          </cell>
        </row>
        <row r="2529">
          <cell r="B2529" t="str">
            <v>BFA0000470</v>
          </cell>
          <cell r="C2529" t="str">
            <v>02.01.07.145</v>
          </cell>
        </row>
        <row r="2530">
          <cell r="B2530" t="str">
            <v>BEC0000047</v>
          </cell>
          <cell r="C2530" t="str">
            <v>02.01.07.146</v>
          </cell>
        </row>
        <row r="2531">
          <cell r="B2531" t="str">
            <v>BFA0000471</v>
          </cell>
          <cell r="C2531" t="str">
            <v>02.01.07.159</v>
          </cell>
        </row>
        <row r="2532">
          <cell r="B2532" t="str">
            <v>BFA0000418</v>
          </cell>
          <cell r="C2532" t="str">
            <v>02.01.07.166</v>
          </cell>
        </row>
        <row r="2533">
          <cell r="B2533" t="str">
            <v>BFA0000575</v>
          </cell>
          <cell r="C2533" t="str">
            <v>02.01.07.171</v>
          </cell>
        </row>
        <row r="2534">
          <cell r="B2534" t="str">
            <v>BFA0000472</v>
          </cell>
          <cell r="C2534" t="str">
            <v>02.01.07.172</v>
          </cell>
        </row>
        <row r="2535">
          <cell r="B2535" t="str">
            <v>BFA0000192</v>
          </cell>
          <cell r="C2535" t="str">
            <v>02.01.07.174</v>
          </cell>
        </row>
        <row r="2536">
          <cell r="B2536" t="str">
            <v>BFA0000292</v>
          </cell>
          <cell r="C2536" t="str">
            <v>02.01.07.181</v>
          </cell>
        </row>
        <row r="2537">
          <cell r="B2537" t="str">
            <v>BFA0000129</v>
          </cell>
          <cell r="C2537" t="str">
            <v>02.12.02.192</v>
          </cell>
        </row>
        <row r="2538">
          <cell r="B2538" t="str">
            <v>BFA0000474</v>
          </cell>
          <cell r="C2538" t="str">
            <v>02.01.07.182</v>
          </cell>
        </row>
        <row r="2539">
          <cell r="B2539" t="str">
            <v>BFA0000475</v>
          </cell>
          <cell r="C2539" t="str">
            <v>02.01.07.183</v>
          </cell>
        </row>
        <row r="2540">
          <cell r="B2540" t="str">
            <v>BFA0000188</v>
          </cell>
          <cell r="C2540" t="str">
            <v>02.01.07.185</v>
          </cell>
        </row>
        <row r="2541">
          <cell r="B2541" t="str">
            <v>BFA0000146</v>
          </cell>
          <cell r="C2541" t="str">
            <v>02.01.07.186</v>
          </cell>
        </row>
        <row r="2542">
          <cell r="B2542" t="str">
            <v>BFA0000476</v>
          </cell>
          <cell r="C2542" t="str">
            <v>02.01.07.187</v>
          </cell>
        </row>
        <row r="2543">
          <cell r="B2543" t="str">
            <v>BFA0000477</v>
          </cell>
          <cell r="C2543" t="str">
            <v>02.01.07.188</v>
          </cell>
        </row>
        <row r="2544">
          <cell r="B2544" t="str">
            <v>BFA0000478</v>
          </cell>
          <cell r="C2544" t="str">
            <v>02.01.07.189</v>
          </cell>
        </row>
        <row r="2545">
          <cell r="B2545" t="str">
            <v>BFA0000479</v>
          </cell>
          <cell r="C2545" t="str">
            <v>02.01.07.191</v>
          </cell>
        </row>
        <row r="2546">
          <cell r="B2546" t="str">
            <v>BFA0000480</v>
          </cell>
          <cell r="C2546" t="str">
            <v>02.01.07.192</v>
          </cell>
        </row>
        <row r="2547">
          <cell r="B2547" t="str">
            <v>BFA0000481</v>
          </cell>
          <cell r="C2547" t="str">
            <v>02.01.07.193</v>
          </cell>
        </row>
        <row r="2548">
          <cell r="B2548" t="str">
            <v>BFA0000482</v>
          </cell>
          <cell r="C2548" t="str">
            <v>02.01.07.194</v>
          </cell>
        </row>
        <row r="2549">
          <cell r="B2549" t="str">
            <v>BFA0000483</v>
          </cell>
          <cell r="C2549" t="str">
            <v>02.01.07.202</v>
          </cell>
        </row>
        <row r="2550">
          <cell r="B2550" t="str">
            <v>BFA0000484</v>
          </cell>
          <cell r="C2550" t="str">
            <v>02.01.07.204</v>
          </cell>
        </row>
        <row r="2551">
          <cell r="B2551" t="str">
            <v>BFA0000485</v>
          </cell>
          <cell r="C2551" t="str">
            <v>02.01.07.205</v>
          </cell>
        </row>
        <row r="2552">
          <cell r="B2552" t="str">
            <v>BEC0000050</v>
          </cell>
          <cell r="C2552" t="str">
            <v>02.01.07.207</v>
          </cell>
        </row>
        <row r="2553">
          <cell r="B2553" t="str">
            <v>BFA0000486</v>
          </cell>
          <cell r="C2553" t="str">
            <v>02.01.07.208</v>
          </cell>
        </row>
        <row r="2554">
          <cell r="B2554" t="str">
            <v>TMA0000180</v>
          </cell>
          <cell r="C2554" t="str">
            <v>02.01.07.209</v>
          </cell>
        </row>
        <row r="2555">
          <cell r="B2555" t="str">
            <v>BFA0000487</v>
          </cell>
          <cell r="C2555" t="str">
            <v>02.01.07.217</v>
          </cell>
        </row>
        <row r="2556">
          <cell r="B2556" t="str">
            <v>BFA0000488</v>
          </cell>
          <cell r="C2556" t="str">
            <v>02.01.07.218</v>
          </cell>
        </row>
        <row r="2557">
          <cell r="B2557" t="str">
            <v>BFA0000489</v>
          </cell>
          <cell r="C2557" t="str">
            <v>02.01.07.219</v>
          </cell>
        </row>
        <row r="2558">
          <cell r="B2558" t="str">
            <v>BFA0000490</v>
          </cell>
          <cell r="C2558" t="str">
            <v>02.01.07.220</v>
          </cell>
        </row>
        <row r="2559">
          <cell r="B2559" t="str">
            <v>TMA0000288</v>
          </cell>
          <cell r="C2559" t="str">
            <v>02.01.07.221</v>
          </cell>
        </row>
        <row r="2560">
          <cell r="B2560" t="str">
            <v>BFA0000503</v>
          </cell>
          <cell r="C2560" t="str">
            <v>02.01.07.225</v>
          </cell>
        </row>
        <row r="2561">
          <cell r="B2561" t="str">
            <v>BEC0000048</v>
          </cell>
          <cell r="C2561" t="str">
            <v>02.01.07.226</v>
          </cell>
        </row>
        <row r="2562">
          <cell r="B2562" t="str">
            <v>BEC0000049</v>
          </cell>
          <cell r="C2562" t="str">
            <v>02.01.07.227</v>
          </cell>
        </row>
        <row r="2563">
          <cell r="B2563" t="str">
            <v>BFA0000519</v>
          </cell>
          <cell r="C2563" t="str">
            <v>02.01.07.228</v>
          </cell>
        </row>
        <row r="2564">
          <cell r="B2564" t="str">
            <v>BFA0000202</v>
          </cell>
          <cell r="C2564" t="str">
            <v>02.01.07.229</v>
          </cell>
        </row>
        <row r="2565">
          <cell r="B2565" t="str">
            <v>BFA0000198</v>
          </cell>
          <cell r="C2565" t="str">
            <v>02.01.07.233</v>
          </cell>
        </row>
        <row r="2566">
          <cell r="B2566" t="str">
            <v>BFA0000190</v>
          </cell>
          <cell r="C2566" t="str">
            <v>02.01.07.234</v>
          </cell>
        </row>
        <row r="2567">
          <cell r="B2567" t="str">
            <v>BFA0000205</v>
          </cell>
          <cell r="C2567" t="str">
            <v>02.01.07.235</v>
          </cell>
        </row>
        <row r="2568">
          <cell r="B2568" t="str">
            <v>BFA0000237</v>
          </cell>
          <cell r="C2568" t="str">
            <v>02.01.07.237</v>
          </cell>
        </row>
        <row r="2569">
          <cell r="B2569" t="str">
            <v>BFA0000021</v>
          </cell>
          <cell r="C2569" t="str">
            <v>02.01.07.240</v>
          </cell>
        </row>
        <row r="2570">
          <cell r="B2570" t="str">
            <v>BFA0000161</v>
          </cell>
          <cell r="C2570" t="str">
            <v>02.01.07.241</v>
          </cell>
        </row>
        <row r="2571">
          <cell r="B2571" t="str">
            <v>BFA0000576</v>
          </cell>
          <cell r="C2571" t="str">
            <v>02.01.07.242</v>
          </cell>
        </row>
        <row r="2572">
          <cell r="B2572" t="str">
            <v>REM0002207</v>
          </cell>
          <cell r="C2572" t="str">
            <v>02.01.07.246</v>
          </cell>
        </row>
        <row r="2573">
          <cell r="B2573" t="str">
            <v>REM0002208</v>
          </cell>
          <cell r="C2573" t="str">
            <v>02.01.07.247</v>
          </cell>
        </row>
        <row r="2574">
          <cell r="B2574" t="str">
            <v>REM0002209</v>
          </cell>
          <cell r="C2574" t="str">
            <v>02.01.07.248</v>
          </cell>
        </row>
        <row r="2575">
          <cell r="B2575" t="str">
            <v>BFA0000282</v>
          </cell>
          <cell r="C2575" t="str">
            <v>02.01.07.250</v>
          </cell>
        </row>
        <row r="2576">
          <cell r="B2576" t="str">
            <v>BFA0000200</v>
          </cell>
          <cell r="C2576" t="str">
            <v>02.01.07.251</v>
          </cell>
        </row>
        <row r="2577">
          <cell r="B2577" t="str">
            <v>BFA0000194</v>
          </cell>
          <cell r="C2577" t="str">
            <v>02.01.07.252</v>
          </cell>
        </row>
        <row r="2578">
          <cell r="B2578" t="str">
            <v>BFA0000526</v>
          </cell>
          <cell r="C2578" t="str">
            <v>02.01.07.257</v>
          </cell>
        </row>
        <row r="2579">
          <cell r="C2579" t="str">
            <v>02.01.07.259</v>
          </cell>
        </row>
        <row r="2580">
          <cell r="B2580" t="str">
            <v>BFA0000246</v>
          </cell>
          <cell r="C2580" t="str">
            <v>02.01.07.260</v>
          </cell>
        </row>
        <row r="2581">
          <cell r="B2581" t="str">
            <v>BFA0000528</v>
          </cell>
          <cell r="C2581" t="str">
            <v>02.01.07.263</v>
          </cell>
        </row>
        <row r="2582">
          <cell r="B2582" t="str">
            <v>BFA0000207</v>
          </cell>
          <cell r="C2582" t="str">
            <v>02.01.07.264</v>
          </cell>
        </row>
        <row r="2583">
          <cell r="B2583" t="str">
            <v>BFA0000529</v>
          </cell>
          <cell r="C2583" t="str">
            <v>02.01.07.265</v>
          </cell>
        </row>
        <row r="2584">
          <cell r="B2584" t="str">
            <v>BFA0000145</v>
          </cell>
          <cell r="C2584" t="str">
            <v>02.01.07.266</v>
          </cell>
        </row>
        <row r="2585">
          <cell r="B2585" t="str">
            <v>BFA0000505</v>
          </cell>
          <cell r="C2585" t="str">
            <v>02.01.07.267</v>
          </cell>
        </row>
        <row r="2586">
          <cell r="B2586" t="str">
            <v>BFA0000577</v>
          </cell>
          <cell r="C2586" t="str">
            <v>02.01.07.268</v>
          </cell>
        </row>
        <row r="2587">
          <cell r="B2587" t="str">
            <v>BFA0000586</v>
          </cell>
          <cell r="C2587" t="str">
            <v>02.01.07.272</v>
          </cell>
        </row>
        <row r="2588">
          <cell r="B2588" t="str">
            <v>BFA0000140</v>
          </cell>
          <cell r="C2588" t="str">
            <v>02.01.07.274</v>
          </cell>
        </row>
        <row r="2589">
          <cell r="B2589" t="str">
            <v>BFA0000221</v>
          </cell>
          <cell r="C2589" t="str">
            <v>02.01.07.275</v>
          </cell>
        </row>
        <row r="2590">
          <cell r="B2590" t="str">
            <v>BFA0000144</v>
          </cell>
          <cell r="C2590" t="str">
            <v>02.01.07.276</v>
          </cell>
        </row>
        <row r="2591">
          <cell r="B2591" t="str">
            <v>BFA0000177</v>
          </cell>
          <cell r="C2591" t="str">
            <v>02.01.07.277</v>
          </cell>
        </row>
        <row r="2592">
          <cell r="B2592" t="str">
            <v>BFA0000492</v>
          </cell>
          <cell r="C2592" t="str">
            <v>02.01.07.278</v>
          </cell>
        </row>
        <row r="2593">
          <cell r="B2593" t="str">
            <v>BFA0000530</v>
          </cell>
          <cell r="C2593" t="str">
            <v>02.01.07.279</v>
          </cell>
        </row>
        <row r="2594">
          <cell r="B2594" t="str">
            <v>BFA0000226</v>
          </cell>
          <cell r="C2594" t="str">
            <v>02.01.07.280</v>
          </cell>
        </row>
        <row r="2595">
          <cell r="B2595" t="str">
            <v>BFA0000154</v>
          </cell>
          <cell r="C2595" t="str">
            <v>02.01.07.282</v>
          </cell>
        </row>
        <row r="2596">
          <cell r="B2596" t="str">
            <v>BFA0000493</v>
          </cell>
          <cell r="C2596" t="str">
            <v>02.01.07.283</v>
          </cell>
        </row>
        <row r="2597">
          <cell r="B2597" t="str">
            <v>BFA0000276</v>
          </cell>
          <cell r="C2597" t="str">
            <v>02.01.07.284</v>
          </cell>
        </row>
        <row r="2598">
          <cell r="B2598" t="str">
            <v>BFA0000532</v>
          </cell>
          <cell r="C2598" t="str">
            <v>02.01.07.285</v>
          </cell>
        </row>
        <row r="2599">
          <cell r="B2599" t="str">
            <v>BFA0000176</v>
          </cell>
          <cell r="C2599" t="str">
            <v>02.01.07.286</v>
          </cell>
        </row>
        <row r="2600">
          <cell r="B2600" t="str">
            <v>BFA0000579</v>
          </cell>
          <cell r="C2600" t="str">
            <v>02.01.07.289</v>
          </cell>
        </row>
        <row r="2601">
          <cell r="B2601" t="str">
            <v>BFA0000180</v>
          </cell>
          <cell r="C2601" t="str">
            <v>02.01.07.290</v>
          </cell>
        </row>
        <row r="2602">
          <cell r="B2602" t="str">
            <v>BFA0000179</v>
          </cell>
          <cell r="C2602" t="str">
            <v>02.01.07.291</v>
          </cell>
        </row>
        <row r="2603">
          <cell r="B2603" t="str">
            <v>BFA0000181</v>
          </cell>
          <cell r="C2603" t="str">
            <v>02.01.07.292</v>
          </cell>
        </row>
        <row r="2604">
          <cell r="B2604" t="str">
            <v>BFA0000182</v>
          </cell>
          <cell r="C2604" t="str">
            <v>02.01.07.293</v>
          </cell>
        </row>
        <row r="2605">
          <cell r="B2605" t="str">
            <v>BFA0000571</v>
          </cell>
          <cell r="C2605" t="str">
            <v>02.01.07.294</v>
          </cell>
        </row>
        <row r="2606">
          <cell r="B2606" t="str">
            <v>BFA0000540</v>
          </cell>
          <cell r="C2606" t="str">
            <v>02.01.07.296</v>
          </cell>
        </row>
        <row r="2607">
          <cell r="B2607" t="str">
            <v>BFA0000142</v>
          </cell>
          <cell r="C2607" t="str">
            <v>02.01.07.300</v>
          </cell>
        </row>
        <row r="2608">
          <cell r="B2608" t="str">
            <v>BFA0000012</v>
          </cell>
          <cell r="C2608" t="str">
            <v>02.01.07.301</v>
          </cell>
        </row>
        <row r="2609">
          <cell r="B2609" t="str">
            <v>BFA0000158</v>
          </cell>
          <cell r="C2609" t="str">
            <v>02.01.07.302</v>
          </cell>
        </row>
        <row r="2610">
          <cell r="B2610" t="str">
            <v>BFA0000580</v>
          </cell>
          <cell r="C2610" t="str">
            <v>02.01.07.303</v>
          </cell>
        </row>
        <row r="2611">
          <cell r="B2611" t="str">
            <v>BFA0000235</v>
          </cell>
          <cell r="C2611" t="str">
            <v>02.01.07.304</v>
          </cell>
        </row>
        <row r="2612">
          <cell r="B2612" t="str">
            <v>BFA0000581</v>
          </cell>
          <cell r="C2612" t="str">
            <v>02.01.07.305</v>
          </cell>
        </row>
        <row r="2613">
          <cell r="B2613" t="str">
            <v>BFA0000005</v>
          </cell>
          <cell r="C2613" t="str">
            <v>02.01.07.306</v>
          </cell>
        </row>
        <row r="2614">
          <cell r="B2614" t="str">
            <v>BFA0000582</v>
          </cell>
          <cell r="C2614" t="str">
            <v>02.01.07.307</v>
          </cell>
        </row>
        <row r="2615">
          <cell r="B2615" t="str">
            <v>BFA0000583</v>
          </cell>
          <cell r="C2615" t="str">
            <v>02.01.07.308</v>
          </cell>
        </row>
        <row r="2616">
          <cell r="B2616" t="str">
            <v>BFA0000584</v>
          </cell>
          <cell r="C2616" t="str">
            <v>02.01.07.309</v>
          </cell>
        </row>
        <row r="2617">
          <cell r="B2617" t="str">
            <v>TMA0000175</v>
          </cell>
          <cell r="C2617" t="str">
            <v>02.01.08.001</v>
          </cell>
        </row>
        <row r="2618">
          <cell r="B2618" t="str">
            <v>TMA0000114</v>
          </cell>
          <cell r="C2618" t="str">
            <v>02.01.08.003</v>
          </cell>
        </row>
        <row r="2619">
          <cell r="B2619" t="str">
            <v>TFT0000051</v>
          </cell>
          <cell r="C2619" t="str">
            <v>02.01.08.006</v>
          </cell>
        </row>
        <row r="2620">
          <cell r="B2620" t="str">
            <v>TMA0000174</v>
          </cell>
          <cell r="C2620" t="str">
            <v>02.01.08.008</v>
          </cell>
        </row>
        <row r="2621">
          <cell r="B2621" t="str">
            <v>TST0001556</v>
          </cell>
          <cell r="C2621" t="str">
            <v>02.01.08.009</v>
          </cell>
        </row>
        <row r="2622">
          <cell r="B2622" t="str">
            <v>TMA0000016</v>
          </cell>
          <cell r="C2622" t="str">
            <v>02.01.08.013</v>
          </cell>
        </row>
        <row r="2623">
          <cell r="B2623" t="str">
            <v>TST0000091</v>
          </cell>
          <cell r="C2623" t="str">
            <v>02.01.08.032</v>
          </cell>
        </row>
        <row r="2624">
          <cell r="B2624" t="str">
            <v>TST0000092</v>
          </cell>
          <cell r="C2624" t="str">
            <v>02.01.08.033</v>
          </cell>
        </row>
        <row r="2625">
          <cell r="B2625" t="str">
            <v>TST0000093</v>
          </cell>
          <cell r="C2625" t="str">
            <v>02.01.08.035</v>
          </cell>
        </row>
        <row r="2626">
          <cell r="B2626" t="str">
            <v>TST0000094</v>
          </cell>
          <cell r="C2626" t="str">
            <v>02.01.08.036</v>
          </cell>
        </row>
        <row r="2627">
          <cell r="B2627" t="str">
            <v>TST0000095</v>
          </cell>
          <cell r="C2627" t="str">
            <v>02.01.08.040</v>
          </cell>
        </row>
        <row r="2628">
          <cell r="B2628" t="str">
            <v>TMA0000178</v>
          </cell>
          <cell r="C2628" t="str">
            <v>02.01.08.046</v>
          </cell>
        </row>
        <row r="2629">
          <cell r="C2629" t="str">
            <v>02.01.08.083</v>
          </cell>
        </row>
        <row r="2630">
          <cell r="B2630" t="str">
            <v>TMA0000286</v>
          </cell>
          <cell r="C2630" t="str">
            <v>02.01.08.048</v>
          </cell>
        </row>
        <row r="2631">
          <cell r="B2631" t="str">
            <v>TAT0000079</v>
          </cell>
          <cell r="C2631" t="str">
            <v>02.01.08.053</v>
          </cell>
        </row>
        <row r="2632">
          <cell r="B2632" t="str">
            <v>TMA0000285</v>
          </cell>
          <cell r="C2632" t="str">
            <v>02.01.08.056</v>
          </cell>
        </row>
        <row r="2633">
          <cell r="B2633" t="str">
            <v>REM0002643</v>
          </cell>
          <cell r="C2633" t="str">
            <v>02.01.08.059</v>
          </cell>
        </row>
        <row r="2634">
          <cell r="B2634" t="str">
            <v>RSM0000083</v>
          </cell>
          <cell r="C2634" t="str">
            <v>02.01.08.060</v>
          </cell>
        </row>
        <row r="2635">
          <cell r="B2635" t="str">
            <v>TMA0000142</v>
          </cell>
          <cell r="C2635" t="str">
            <v>02.01.08.067</v>
          </cell>
        </row>
        <row r="2636">
          <cell r="B2636" t="str">
            <v>REM0000905</v>
          </cell>
          <cell r="C2636" t="str">
            <v>02.01.08.068</v>
          </cell>
        </row>
        <row r="2637">
          <cell r="B2637" t="str">
            <v>TMA0000460</v>
          </cell>
          <cell r="C2637" t="str">
            <v>02.01.08.070</v>
          </cell>
        </row>
        <row r="2638">
          <cell r="B2638" t="str">
            <v>REM0000825</v>
          </cell>
          <cell r="C2638" t="str">
            <v>02.01.08.077</v>
          </cell>
        </row>
        <row r="2639">
          <cell r="B2639" t="str">
            <v>REM0001736</v>
          </cell>
          <cell r="C2639" t="str">
            <v>02.01.10.002</v>
          </cell>
        </row>
        <row r="2640">
          <cell r="B2640" t="str">
            <v>REM0002071</v>
          </cell>
          <cell r="C2640" t="str">
            <v>02.01.10.003</v>
          </cell>
        </row>
        <row r="2641">
          <cell r="B2641" t="str">
            <v>REM0001658</v>
          </cell>
          <cell r="C2641" t="str">
            <v>02.01.10.004</v>
          </cell>
        </row>
        <row r="2642">
          <cell r="B2642" t="str">
            <v>REM0001737</v>
          </cell>
          <cell r="C2642" t="str">
            <v>02.01.10.006</v>
          </cell>
        </row>
        <row r="2643">
          <cell r="B2643" t="str">
            <v>REM0002072</v>
          </cell>
          <cell r="C2643" t="str">
            <v>02.01.10.007</v>
          </cell>
        </row>
        <row r="2644">
          <cell r="B2644" t="str">
            <v>REM0001745</v>
          </cell>
          <cell r="C2644" t="str">
            <v>02.01.10.016</v>
          </cell>
        </row>
        <row r="2645">
          <cell r="B2645" t="str">
            <v>REM0001748</v>
          </cell>
          <cell r="C2645" t="str">
            <v>02.01.10.017</v>
          </cell>
        </row>
        <row r="2646">
          <cell r="B2646" t="str">
            <v>REM0002006</v>
          </cell>
          <cell r="C2646" t="str">
            <v>02.01.10.018</v>
          </cell>
        </row>
        <row r="2647">
          <cell r="B2647" t="str">
            <v>REM0001858</v>
          </cell>
          <cell r="C2647" t="str">
            <v>02.01.10.044</v>
          </cell>
        </row>
        <row r="2648">
          <cell r="B2648" t="str">
            <v>REM0001859</v>
          </cell>
          <cell r="C2648" t="str">
            <v>02.01.10.048</v>
          </cell>
        </row>
        <row r="2649">
          <cell r="B2649" t="str">
            <v>REM0001865</v>
          </cell>
          <cell r="C2649" t="str">
            <v>02.01.10.049</v>
          </cell>
        </row>
        <row r="2650">
          <cell r="B2650" t="str">
            <v>REM0002180</v>
          </cell>
          <cell r="C2650" t="str">
            <v>02.01.10.053</v>
          </cell>
        </row>
        <row r="2651">
          <cell r="B2651" t="str">
            <v>REM0000348</v>
          </cell>
          <cell r="C2651" t="str">
            <v>02.01.10.056</v>
          </cell>
        </row>
        <row r="2652">
          <cell r="B2652" t="str">
            <v>REM0001901</v>
          </cell>
          <cell r="C2652" t="str">
            <v>02.01.10.058</v>
          </cell>
        </row>
        <row r="2653">
          <cell r="B2653" t="str">
            <v>REM0001908</v>
          </cell>
          <cell r="C2653" t="str">
            <v>02.01.10.059</v>
          </cell>
        </row>
        <row r="2654">
          <cell r="B2654" t="str">
            <v>REM0001903</v>
          </cell>
          <cell r="C2654" t="str">
            <v>02.01.10.060</v>
          </cell>
        </row>
        <row r="2655">
          <cell r="B2655" t="str">
            <v>REM0001903</v>
          </cell>
          <cell r="C2655" t="str">
            <v>02.01.04.718</v>
          </cell>
        </row>
        <row r="2656">
          <cell r="C2656" t="str">
            <v>02.01.10.062</v>
          </cell>
        </row>
        <row r="2657">
          <cell r="B2657" t="str">
            <v>REM0001913</v>
          </cell>
          <cell r="C2657" t="str">
            <v>02.01.10.064</v>
          </cell>
        </row>
        <row r="2658">
          <cell r="B2658" t="str">
            <v>REM0001788</v>
          </cell>
          <cell r="C2658" t="str">
            <v>02.01.10.064A</v>
          </cell>
        </row>
        <row r="2659">
          <cell r="B2659" t="str">
            <v>REM0000333</v>
          </cell>
          <cell r="C2659" t="str">
            <v>02.01.10.065</v>
          </cell>
        </row>
        <row r="2660">
          <cell r="B2660" t="str">
            <v>REM0002655</v>
          </cell>
          <cell r="C2660" t="str">
            <v>02.01.10.067</v>
          </cell>
        </row>
        <row r="2661">
          <cell r="B2661" t="str">
            <v>REM0001846</v>
          </cell>
          <cell r="C2661" t="str">
            <v>02.01.10.074</v>
          </cell>
        </row>
        <row r="2662">
          <cell r="C2662" t="str">
            <v>02.01.10.075</v>
          </cell>
        </row>
        <row r="2663">
          <cell r="B2663" t="str">
            <v>REM0001792</v>
          </cell>
          <cell r="C2663" t="str">
            <v>02.01.10.077</v>
          </cell>
        </row>
        <row r="2664">
          <cell r="B2664" t="str">
            <v>REM0001790</v>
          </cell>
          <cell r="C2664" t="str">
            <v>02.01.10.078</v>
          </cell>
        </row>
        <row r="2665">
          <cell r="B2665" t="str">
            <v>REM0001845</v>
          </cell>
          <cell r="C2665" t="str">
            <v>02.01.10.079</v>
          </cell>
        </row>
        <row r="2666">
          <cell r="B2666" t="str">
            <v>REM0002656</v>
          </cell>
          <cell r="C2666" t="str">
            <v>02.01.10.081</v>
          </cell>
        </row>
        <row r="2667">
          <cell r="C2667" t="str">
            <v>02.01.10.082</v>
          </cell>
        </row>
        <row r="2668">
          <cell r="B2668" t="str">
            <v>REM0001847</v>
          </cell>
          <cell r="C2668" t="str">
            <v>02.01.10.083</v>
          </cell>
        </row>
        <row r="2669">
          <cell r="B2669" t="str">
            <v>RSM0000105</v>
          </cell>
          <cell r="C2669" t="str">
            <v>02.01.10.089</v>
          </cell>
        </row>
        <row r="2670">
          <cell r="B2670" t="str">
            <v>SCS0002878</v>
          </cell>
          <cell r="C2670" t="str">
            <v>02.01.10.091</v>
          </cell>
        </row>
        <row r="2671">
          <cell r="B2671" t="str">
            <v>SCS0002879</v>
          </cell>
          <cell r="C2671" t="str">
            <v>02.01.10.092</v>
          </cell>
        </row>
        <row r="2672">
          <cell r="B2672" t="str">
            <v>SCS0002885</v>
          </cell>
          <cell r="C2672" t="str">
            <v>02.01.10.093</v>
          </cell>
        </row>
        <row r="2673">
          <cell r="B2673" t="str">
            <v>REM0001769</v>
          </cell>
          <cell r="C2673" t="str">
            <v>02.01.10.095</v>
          </cell>
        </row>
        <row r="2674">
          <cell r="B2674" t="str">
            <v>REM0001760</v>
          </cell>
          <cell r="C2674" t="str">
            <v>02.01.10.096</v>
          </cell>
        </row>
        <row r="2675">
          <cell r="B2675" t="str">
            <v>REM0002012</v>
          </cell>
          <cell r="C2675" t="str">
            <v>02.01.10.113</v>
          </cell>
        </row>
        <row r="2676">
          <cell r="B2676" t="str">
            <v>REM0002014</v>
          </cell>
          <cell r="C2676" t="str">
            <v>02.01.10.115</v>
          </cell>
        </row>
        <row r="2677">
          <cell r="B2677" t="str">
            <v>REM0002016</v>
          </cell>
          <cell r="C2677" t="str">
            <v>02.01.10.116</v>
          </cell>
        </row>
        <row r="2678">
          <cell r="B2678" t="str">
            <v>SLT0000641</v>
          </cell>
          <cell r="C2678" t="str">
            <v>02.01.10.120</v>
          </cell>
        </row>
        <row r="2679">
          <cell r="B2679" t="str">
            <v>SLT0000475</v>
          </cell>
          <cell r="C2679" t="str">
            <v>02.01.10.122</v>
          </cell>
        </row>
        <row r="2680">
          <cell r="B2680" t="str">
            <v>SLT0000642</v>
          </cell>
          <cell r="C2680" t="str">
            <v>02.01.10.123</v>
          </cell>
        </row>
        <row r="2681">
          <cell r="B2681" t="str">
            <v>REM0001826</v>
          </cell>
          <cell r="C2681" t="str">
            <v>02.01.10.133</v>
          </cell>
        </row>
        <row r="2682">
          <cell r="B2682" t="str">
            <v>REM0001828</v>
          </cell>
          <cell r="C2682" t="str">
            <v>02.01.10.135</v>
          </cell>
        </row>
        <row r="2683">
          <cell r="B2683" t="str">
            <v>REM0001850</v>
          </cell>
          <cell r="C2683" t="str">
            <v>02.01.10.136</v>
          </cell>
        </row>
        <row r="2684">
          <cell r="B2684" t="str">
            <v>REM0001851</v>
          </cell>
          <cell r="C2684" t="str">
            <v>02.01.10.137</v>
          </cell>
        </row>
        <row r="2685">
          <cell r="B2685" t="str">
            <v>REM0001827</v>
          </cell>
          <cell r="C2685" t="str">
            <v>02.01.10.138</v>
          </cell>
        </row>
        <row r="2686">
          <cell r="B2686" t="str">
            <v>SLT0000836</v>
          </cell>
          <cell r="C2686" t="str">
            <v>02.01.10.148</v>
          </cell>
        </row>
        <row r="2687">
          <cell r="B2687" t="str">
            <v>SLT0000750</v>
          </cell>
          <cell r="C2687" t="str">
            <v>02.01.10.149</v>
          </cell>
        </row>
        <row r="2688">
          <cell r="B2688" t="str">
            <v>SLT0000751</v>
          </cell>
          <cell r="C2688" t="str">
            <v>02.01.10.149A</v>
          </cell>
        </row>
        <row r="2689">
          <cell r="B2689" t="str">
            <v>REM0001675</v>
          </cell>
          <cell r="C2689" t="str">
            <v>02.01.10.152</v>
          </cell>
        </row>
        <row r="2690">
          <cell r="B2690" t="str">
            <v>REM0001676</v>
          </cell>
          <cell r="C2690" t="str">
            <v>02.01.10.153</v>
          </cell>
        </row>
        <row r="2691">
          <cell r="B2691" t="str">
            <v>SLT0000792</v>
          </cell>
          <cell r="C2691" t="str">
            <v>02.01.10.154</v>
          </cell>
        </row>
        <row r="2692">
          <cell r="B2692" t="str">
            <v>SLT0000793</v>
          </cell>
          <cell r="C2692" t="str">
            <v>02.01.10.154A</v>
          </cell>
        </row>
        <row r="2693">
          <cell r="B2693" t="str">
            <v>SLT0000808</v>
          </cell>
          <cell r="C2693" t="str">
            <v>02.01.10.155</v>
          </cell>
        </row>
        <row r="2694">
          <cell r="B2694" t="str">
            <v>SLT0000809</v>
          </cell>
          <cell r="C2694" t="str">
            <v>02.01.10.155A</v>
          </cell>
        </row>
        <row r="2695">
          <cell r="B2695" t="str">
            <v>RSM0000049</v>
          </cell>
          <cell r="C2695" t="str">
            <v>02.01.10.158</v>
          </cell>
        </row>
        <row r="2696">
          <cell r="B2696" t="str">
            <v>REM0001684</v>
          </cell>
          <cell r="C2696" t="str">
            <v>02.01.10.166</v>
          </cell>
        </row>
        <row r="2697">
          <cell r="B2697" t="str">
            <v>SLT0000883</v>
          </cell>
          <cell r="C2697" t="str">
            <v>02.01.10.169</v>
          </cell>
        </row>
        <row r="2698">
          <cell r="B2698" t="str">
            <v>RSM0000076</v>
          </cell>
          <cell r="C2698" t="str">
            <v>02.01.01.170</v>
          </cell>
        </row>
        <row r="2699">
          <cell r="B2699" t="str">
            <v>REM0001923</v>
          </cell>
          <cell r="C2699" t="str">
            <v>02.01.10.175</v>
          </cell>
        </row>
        <row r="2700">
          <cell r="B2700" t="str">
            <v>REM0001929</v>
          </cell>
          <cell r="C2700" t="str">
            <v>02.01.10.176</v>
          </cell>
        </row>
        <row r="2701">
          <cell r="B2701" t="str">
            <v>REM0001924</v>
          </cell>
          <cell r="C2701" t="str">
            <v>02.01.10.177</v>
          </cell>
        </row>
        <row r="2702">
          <cell r="B2702" t="str">
            <v>REM0001930</v>
          </cell>
          <cell r="C2702" t="str">
            <v>02.01.10.178</v>
          </cell>
        </row>
        <row r="2703">
          <cell r="B2703" t="str">
            <v>RSM0000051</v>
          </cell>
          <cell r="C2703" t="str">
            <v>02.01.10.179</v>
          </cell>
        </row>
        <row r="2704">
          <cell r="B2704" t="str">
            <v>RSM0000050</v>
          </cell>
          <cell r="C2704" t="str">
            <v>02.01.10.180</v>
          </cell>
        </row>
        <row r="2705">
          <cell r="B2705" t="str">
            <v>SHT0000049</v>
          </cell>
          <cell r="C2705" t="str">
            <v>02.01.10.181</v>
          </cell>
        </row>
        <row r="2706">
          <cell r="B2706" t="str">
            <v>SHT0000156</v>
          </cell>
          <cell r="C2706" t="str">
            <v>02.01.10.182A</v>
          </cell>
        </row>
        <row r="2707">
          <cell r="B2707" t="str">
            <v>SHT0000052</v>
          </cell>
          <cell r="C2707" t="str">
            <v>02.01.10.183</v>
          </cell>
        </row>
        <row r="2708">
          <cell r="B2708" t="str">
            <v>SHT0000057</v>
          </cell>
          <cell r="C2708" t="str">
            <v>02.01.10.186</v>
          </cell>
        </row>
        <row r="2709">
          <cell r="B2709" t="str">
            <v>SHT0000046</v>
          </cell>
          <cell r="C2709" t="str">
            <v>02.01.10.188</v>
          </cell>
        </row>
        <row r="2710">
          <cell r="B2710" t="str">
            <v>SLT0000826</v>
          </cell>
          <cell r="C2710" t="str">
            <v>02.01.10.189</v>
          </cell>
        </row>
        <row r="2711">
          <cell r="B2711" t="str">
            <v>SLT0000827</v>
          </cell>
          <cell r="C2711" t="str">
            <v>02.01.10.190</v>
          </cell>
        </row>
        <row r="2712">
          <cell r="B2712" t="str">
            <v>SLT0000828</v>
          </cell>
          <cell r="C2712" t="str">
            <v>02.01.10.191</v>
          </cell>
        </row>
        <row r="2713">
          <cell r="B2713" t="str">
            <v>SHT0000158</v>
          </cell>
          <cell r="C2713" t="str">
            <v>02.01.10.191A</v>
          </cell>
        </row>
        <row r="2714">
          <cell r="B2714" t="str">
            <v>SLT0000834</v>
          </cell>
          <cell r="C2714" t="str">
            <v>02.01.10.192</v>
          </cell>
        </row>
        <row r="2715">
          <cell r="B2715" t="str">
            <v>SHT0000142</v>
          </cell>
          <cell r="C2715" t="str">
            <v>02.01.10.192A</v>
          </cell>
        </row>
        <row r="2716">
          <cell r="B2716" t="str">
            <v>SHT0000101</v>
          </cell>
          <cell r="C2716" t="str">
            <v>02.01.10.193</v>
          </cell>
        </row>
        <row r="2717">
          <cell r="B2717" t="str">
            <v>SHT0000157</v>
          </cell>
          <cell r="C2717" t="str">
            <v>02.01.10.193A</v>
          </cell>
        </row>
        <row r="2718">
          <cell r="B2718" t="str">
            <v>SHT0000807</v>
          </cell>
          <cell r="C2718" t="str">
            <v>02.01.10.194</v>
          </cell>
        </row>
        <row r="2719">
          <cell r="B2719" t="str">
            <v>SHT0000139</v>
          </cell>
          <cell r="C2719" t="str">
            <v>02.01.10.194A</v>
          </cell>
        </row>
        <row r="2720">
          <cell r="B2720" t="str">
            <v>SHT0000808</v>
          </cell>
          <cell r="C2720" t="str">
            <v>02.01.10.195</v>
          </cell>
        </row>
        <row r="2721">
          <cell r="B2721" t="str">
            <v>SHT0000590</v>
          </cell>
          <cell r="C2721" t="str">
            <v>02.01.10.195A</v>
          </cell>
        </row>
        <row r="2722">
          <cell r="B2722" t="str">
            <v>SHT0000157</v>
          </cell>
          <cell r="C2722" t="str">
            <v>02.01.10.197A</v>
          </cell>
        </row>
        <row r="2723">
          <cell r="B2723" t="str">
            <v>REM0001922</v>
          </cell>
          <cell r="C2723" t="str">
            <v>02.01.10.202</v>
          </cell>
        </row>
        <row r="2724">
          <cell r="B2724" t="str">
            <v>REM0001928</v>
          </cell>
          <cell r="C2724" t="str">
            <v>02.01.10.203</v>
          </cell>
        </row>
        <row r="2725">
          <cell r="B2725" t="str">
            <v>SLT0002101</v>
          </cell>
          <cell r="C2725" t="str">
            <v>02.01.10.204</v>
          </cell>
        </row>
        <row r="2726">
          <cell r="B2726" t="str">
            <v>SCS0003025</v>
          </cell>
          <cell r="C2726" t="str">
            <v>02.01.10.208A</v>
          </cell>
        </row>
        <row r="2727">
          <cell r="B2727" t="str">
            <v>SCS0003045</v>
          </cell>
          <cell r="C2727" t="str">
            <v>02.01.10.209</v>
          </cell>
        </row>
        <row r="2728">
          <cell r="B2728" t="str">
            <v>SCS0003043</v>
          </cell>
          <cell r="C2728" t="str">
            <v>02.01.10.210</v>
          </cell>
        </row>
        <row r="2729">
          <cell r="B2729" t="str">
            <v>SCS0003031</v>
          </cell>
          <cell r="C2729" t="str">
            <v>02.01.10.211</v>
          </cell>
        </row>
        <row r="2730">
          <cell r="B2730" t="str">
            <v>SCS0003033</v>
          </cell>
          <cell r="C2730" t="str">
            <v>02.01.10.212</v>
          </cell>
        </row>
        <row r="2731">
          <cell r="B2731" t="str">
            <v>SCS0003032</v>
          </cell>
          <cell r="C2731" t="str">
            <v>02.01.10.213</v>
          </cell>
        </row>
        <row r="2732">
          <cell r="B2732" t="str">
            <v>SCS0003030</v>
          </cell>
          <cell r="C2732" t="str">
            <v>02.01.10.214</v>
          </cell>
        </row>
        <row r="2733">
          <cell r="B2733" t="str">
            <v>SCS0003027</v>
          </cell>
          <cell r="C2733" t="str">
            <v>02.01.10.215</v>
          </cell>
        </row>
        <row r="2734">
          <cell r="B2734" t="str">
            <v>SCS0003024</v>
          </cell>
          <cell r="C2734" t="str">
            <v>02.01.10.216</v>
          </cell>
        </row>
        <row r="2735">
          <cell r="B2735" t="str">
            <v>SCS0003028</v>
          </cell>
          <cell r="C2735" t="str">
            <v>02.01.10.217</v>
          </cell>
        </row>
        <row r="2736">
          <cell r="B2736" t="str">
            <v>SCS0002975</v>
          </cell>
          <cell r="C2736" t="str">
            <v>02.01.10.218</v>
          </cell>
        </row>
        <row r="2737">
          <cell r="B2737" t="str">
            <v>SCS0002973</v>
          </cell>
          <cell r="C2737" t="str">
            <v>02.01.10.219</v>
          </cell>
        </row>
        <row r="2738">
          <cell r="B2738" t="str">
            <v>SCS0002949</v>
          </cell>
          <cell r="C2738" t="str">
            <v>02.01.10.221</v>
          </cell>
        </row>
        <row r="2739">
          <cell r="B2739" t="str">
            <v>SCS0002947</v>
          </cell>
          <cell r="C2739" t="str">
            <v>02.01.10.222</v>
          </cell>
        </row>
        <row r="2740">
          <cell r="B2740" t="str">
            <v>SCS0002945</v>
          </cell>
          <cell r="C2740" t="str">
            <v>02.01.10.223</v>
          </cell>
        </row>
        <row r="2741">
          <cell r="B2741" t="str">
            <v>SCS0002948</v>
          </cell>
          <cell r="C2741" t="str">
            <v>02.01.10.224</v>
          </cell>
        </row>
        <row r="2742">
          <cell r="B2742" t="str">
            <v>SCS0002950</v>
          </cell>
          <cell r="C2742" t="str">
            <v>02.01.10.225</v>
          </cell>
        </row>
        <row r="2743">
          <cell r="B2743" t="str">
            <v>SCS0002944</v>
          </cell>
          <cell r="C2743" t="str">
            <v>02.01.10.226</v>
          </cell>
        </row>
        <row r="2744">
          <cell r="B2744" t="str">
            <v>SCS0002941</v>
          </cell>
          <cell r="C2744" t="str">
            <v>02.01.10.227</v>
          </cell>
        </row>
        <row r="2745">
          <cell r="B2745" t="str">
            <v>SCS0002942</v>
          </cell>
          <cell r="C2745" t="str">
            <v>02.01.10.228</v>
          </cell>
        </row>
        <row r="2746">
          <cell r="B2746" t="str">
            <v>SCS0003068</v>
          </cell>
          <cell r="C2746" t="str">
            <v>02.01.10.229</v>
          </cell>
        </row>
        <row r="2747">
          <cell r="B2747" t="str">
            <v>SCS0003070</v>
          </cell>
          <cell r="C2747" t="str">
            <v>02.01.10.230</v>
          </cell>
        </row>
        <row r="2748">
          <cell r="B2748" t="str">
            <v>SCS0003063</v>
          </cell>
          <cell r="C2748" t="str">
            <v>02.01.10.231</v>
          </cell>
        </row>
        <row r="2749">
          <cell r="B2749" t="str">
            <v>SCS0003065</v>
          </cell>
          <cell r="C2749" t="str">
            <v>02.01.10.232</v>
          </cell>
        </row>
        <row r="2750">
          <cell r="B2750" t="str">
            <v>SCS0003067</v>
          </cell>
          <cell r="C2750" t="str">
            <v>02.01.10.233</v>
          </cell>
        </row>
        <row r="2751">
          <cell r="B2751" t="str">
            <v>SCS0003069</v>
          </cell>
          <cell r="C2751" t="str">
            <v>02.01.10.234</v>
          </cell>
        </row>
        <row r="2752">
          <cell r="B2752" t="str">
            <v>SCS0003184</v>
          </cell>
          <cell r="C2752" t="str">
            <v>02.01.10.235</v>
          </cell>
        </row>
        <row r="2753">
          <cell r="B2753" t="str">
            <v>SCS0003066</v>
          </cell>
          <cell r="C2753" t="str">
            <v>02.01.10.236</v>
          </cell>
        </row>
        <row r="2754">
          <cell r="B2754" t="str">
            <v>SCS0003082</v>
          </cell>
          <cell r="C2754" t="str">
            <v>02.01.10.237</v>
          </cell>
        </row>
        <row r="2755">
          <cell r="B2755" t="str">
            <v>SCS0003080</v>
          </cell>
          <cell r="C2755" t="str">
            <v>02.01.10.238</v>
          </cell>
        </row>
        <row r="2756">
          <cell r="B2756" t="str">
            <v>REM0001754</v>
          </cell>
          <cell r="C2756" t="str">
            <v>02.01.10.239</v>
          </cell>
        </row>
        <row r="2757">
          <cell r="B2757" t="str">
            <v>RSM0000037</v>
          </cell>
          <cell r="C2757" t="str">
            <v>02.01.10.240</v>
          </cell>
        </row>
        <row r="2758">
          <cell r="B2758" t="str">
            <v>REM0001755</v>
          </cell>
          <cell r="C2758" t="str">
            <v>02.01.10.241</v>
          </cell>
        </row>
        <row r="2759">
          <cell r="B2759" t="str">
            <v>SCS0003064</v>
          </cell>
          <cell r="C2759" t="str">
            <v>02.01.10.242</v>
          </cell>
        </row>
        <row r="2760">
          <cell r="C2760" t="str">
            <v>02.01.10.243</v>
          </cell>
        </row>
        <row r="2761">
          <cell r="C2761" t="str">
            <v>02.01.10.243A</v>
          </cell>
        </row>
        <row r="2762">
          <cell r="B2762" t="str">
            <v>REM0002657</v>
          </cell>
          <cell r="C2762" t="str">
            <v>02.01.10.244</v>
          </cell>
        </row>
        <row r="2763">
          <cell r="B2763" t="str">
            <v>SCS0003389</v>
          </cell>
          <cell r="C2763" t="str">
            <v>02.01.10.246</v>
          </cell>
        </row>
        <row r="2764">
          <cell r="B2764" t="str">
            <v>SCS0003384</v>
          </cell>
          <cell r="C2764" t="str">
            <v>02.01.10.247</v>
          </cell>
        </row>
        <row r="2765">
          <cell r="B2765" t="str">
            <v>SCS0003362</v>
          </cell>
          <cell r="C2765" t="str">
            <v>02.01.10.248</v>
          </cell>
        </row>
        <row r="2766">
          <cell r="B2766" t="str">
            <v>SCS0003357</v>
          </cell>
          <cell r="C2766" t="str">
            <v>02.01.10.249</v>
          </cell>
        </row>
        <row r="2767">
          <cell r="B2767" t="str">
            <v>SCS0003383</v>
          </cell>
          <cell r="C2767" t="str">
            <v>02.01.10.250</v>
          </cell>
        </row>
        <row r="2768">
          <cell r="B2768" t="str">
            <v>SCS0003388</v>
          </cell>
          <cell r="C2768" t="str">
            <v>02.01.10.251</v>
          </cell>
        </row>
        <row r="2769">
          <cell r="B2769" t="str">
            <v>SCS0003363</v>
          </cell>
          <cell r="C2769" t="str">
            <v>02.01.10.252</v>
          </cell>
        </row>
        <row r="2770">
          <cell r="B2770" t="str">
            <v>SCS0003358</v>
          </cell>
          <cell r="C2770" t="str">
            <v>02.01.10.253</v>
          </cell>
        </row>
        <row r="2771">
          <cell r="B2771" t="str">
            <v>SCS0003376</v>
          </cell>
          <cell r="C2771" t="str">
            <v>02.01.10.254</v>
          </cell>
        </row>
        <row r="2772">
          <cell r="B2772" t="str">
            <v>SCS0003377</v>
          </cell>
          <cell r="C2772" t="str">
            <v>02.01.10.255</v>
          </cell>
        </row>
        <row r="2773">
          <cell r="B2773" t="str">
            <v>SHT0000093</v>
          </cell>
          <cell r="C2773" t="str">
            <v>02.01.10.256</v>
          </cell>
        </row>
        <row r="2774">
          <cell r="B2774" t="str">
            <v>SHT0000094</v>
          </cell>
          <cell r="C2774" t="str">
            <v>02.01.10.257</v>
          </cell>
        </row>
        <row r="2775">
          <cell r="B2775" t="str">
            <v>SLT0001718</v>
          </cell>
          <cell r="C2775" t="str">
            <v>02.01.10.260</v>
          </cell>
        </row>
        <row r="2776">
          <cell r="B2776" t="str">
            <v>SLT0001717</v>
          </cell>
          <cell r="C2776" t="str">
            <v>02.01.10.261</v>
          </cell>
        </row>
        <row r="2777">
          <cell r="B2777" t="str">
            <v>SLT0001716</v>
          </cell>
          <cell r="C2777" t="str">
            <v>02.01.10.262</v>
          </cell>
        </row>
        <row r="2778">
          <cell r="B2778" t="str">
            <v>SLT0001715</v>
          </cell>
          <cell r="C2778" t="str">
            <v>02.01.10.263</v>
          </cell>
        </row>
        <row r="2779">
          <cell r="B2779" t="str">
            <v>SLT0001714</v>
          </cell>
          <cell r="C2779" t="str">
            <v>02.01.10.264</v>
          </cell>
        </row>
        <row r="2780">
          <cell r="B2780" t="str">
            <v>SLT0001713</v>
          </cell>
          <cell r="C2780" t="str">
            <v>02.01.10.265</v>
          </cell>
        </row>
        <row r="2781">
          <cell r="B2781" t="str">
            <v>SLT0001712</v>
          </cell>
          <cell r="C2781" t="str">
            <v>02.01.10.266</v>
          </cell>
        </row>
        <row r="2782">
          <cell r="B2782" t="str">
            <v>SLT0001711</v>
          </cell>
          <cell r="C2782" t="str">
            <v>02.01.10.267</v>
          </cell>
        </row>
        <row r="2783">
          <cell r="B2783" t="str">
            <v>SLT0001710</v>
          </cell>
          <cell r="C2783" t="str">
            <v>02.01.10.268</v>
          </cell>
        </row>
        <row r="2784">
          <cell r="B2784" t="str">
            <v>REM0000984</v>
          </cell>
          <cell r="C2784" t="str">
            <v>02.01.10.270</v>
          </cell>
        </row>
        <row r="2785">
          <cell r="B2785" t="str">
            <v>REM0001000</v>
          </cell>
          <cell r="C2785" t="str">
            <v>02.01.10.271</v>
          </cell>
        </row>
        <row r="2786">
          <cell r="B2786" t="str">
            <v>REM0000422</v>
          </cell>
          <cell r="C2786" t="str">
            <v>02.01.10.272</v>
          </cell>
        </row>
        <row r="2787">
          <cell r="B2787" t="str">
            <v>REM0000988</v>
          </cell>
          <cell r="C2787" t="str">
            <v>02.01.10.273</v>
          </cell>
        </row>
        <row r="2788">
          <cell r="B2788" t="str">
            <v>REM0000989</v>
          </cell>
          <cell r="C2788" t="str">
            <v>02.01.10.274</v>
          </cell>
        </row>
        <row r="2789">
          <cell r="B2789" t="str">
            <v>RSM0000214</v>
          </cell>
          <cell r="C2789" t="str">
            <v>02.01.10.275</v>
          </cell>
        </row>
        <row r="2790">
          <cell r="B2790" t="str">
            <v>REM0000416</v>
          </cell>
          <cell r="C2790" t="str">
            <v>02.01.10.277</v>
          </cell>
        </row>
        <row r="2791">
          <cell r="B2791" t="str">
            <v>REM0000980</v>
          </cell>
          <cell r="C2791" t="str">
            <v>02.01.10.278</v>
          </cell>
        </row>
        <row r="2792">
          <cell r="B2792" t="str">
            <v>REM0000996</v>
          </cell>
          <cell r="C2792" t="str">
            <v>02.01.10.279</v>
          </cell>
        </row>
        <row r="2793">
          <cell r="B2793" t="str">
            <v>RSM0000001</v>
          </cell>
          <cell r="C2793" t="str">
            <v>02.01.10.280</v>
          </cell>
        </row>
        <row r="2794">
          <cell r="B2794" t="str">
            <v>RSM0000005</v>
          </cell>
          <cell r="C2794" t="str">
            <v>02.01.10.281</v>
          </cell>
        </row>
        <row r="2795">
          <cell r="B2795" t="str">
            <v>REM0000466</v>
          </cell>
          <cell r="C2795" t="str">
            <v>02.01.10.282</v>
          </cell>
        </row>
        <row r="2796">
          <cell r="B2796" t="str">
            <v>REM0000483</v>
          </cell>
          <cell r="C2796" t="str">
            <v>02.01.10.283</v>
          </cell>
        </row>
        <row r="2797">
          <cell r="B2797" t="str">
            <v>REM0000468</v>
          </cell>
          <cell r="C2797" t="str">
            <v>02.01.10.284</v>
          </cell>
        </row>
        <row r="2798">
          <cell r="B2798" t="str">
            <v>REM0000485</v>
          </cell>
          <cell r="C2798" t="str">
            <v>02.01.10.285</v>
          </cell>
        </row>
        <row r="2799">
          <cell r="B2799" t="str">
            <v>REM0000467</v>
          </cell>
          <cell r="C2799" t="str">
            <v>02.01.10.286</v>
          </cell>
        </row>
        <row r="2800">
          <cell r="B2800" t="str">
            <v>REM0000484</v>
          </cell>
          <cell r="C2800" t="str">
            <v>02.01.10.287</v>
          </cell>
        </row>
        <row r="2801">
          <cell r="B2801" t="str">
            <v>SHT0000504</v>
          </cell>
          <cell r="C2801" t="str">
            <v>02.01.10.288</v>
          </cell>
        </row>
        <row r="2802">
          <cell r="B2802" t="str">
            <v>SHT0000506</v>
          </cell>
          <cell r="C2802" t="str">
            <v>02.01.10.289</v>
          </cell>
        </row>
        <row r="2803">
          <cell r="B2803" t="str">
            <v>RSM0000215</v>
          </cell>
          <cell r="C2803" t="str">
            <v>02.01.10.290</v>
          </cell>
        </row>
        <row r="2804">
          <cell r="B2804" t="str">
            <v>RSM0000216</v>
          </cell>
          <cell r="C2804" t="str">
            <v>02.01.10.291</v>
          </cell>
        </row>
        <row r="2805">
          <cell r="B2805" t="str">
            <v>RSM0000217</v>
          </cell>
          <cell r="C2805" t="str">
            <v>02.01.10.292</v>
          </cell>
        </row>
        <row r="2806">
          <cell r="B2806" t="str">
            <v>RSM0000218</v>
          </cell>
          <cell r="C2806" t="str">
            <v>02.01.10.293</v>
          </cell>
        </row>
        <row r="2807">
          <cell r="B2807" t="str">
            <v>RSM0000219</v>
          </cell>
          <cell r="C2807" t="str">
            <v>02.01.10.294</v>
          </cell>
        </row>
        <row r="2808">
          <cell r="B2808" t="str">
            <v>RSM0000024</v>
          </cell>
          <cell r="C2808" t="str">
            <v>02.01.10.296</v>
          </cell>
        </row>
        <row r="2809">
          <cell r="B2809" t="str">
            <v>REM0001086</v>
          </cell>
          <cell r="C2809" t="str">
            <v>02.01.10.297</v>
          </cell>
        </row>
        <row r="2810">
          <cell r="B2810" t="str">
            <v>REM0001087</v>
          </cell>
          <cell r="C2810" t="str">
            <v>02.01.10.298</v>
          </cell>
        </row>
        <row r="2811">
          <cell r="B2811" t="str">
            <v>REM0001088</v>
          </cell>
          <cell r="C2811" t="str">
            <v>02.01.10.299</v>
          </cell>
        </row>
        <row r="2812">
          <cell r="B2812" t="str">
            <v>REM0001089</v>
          </cell>
          <cell r="C2812" t="str">
            <v>02.01.10.300</v>
          </cell>
        </row>
        <row r="2813">
          <cell r="B2813" t="str">
            <v>REM0001091</v>
          </cell>
          <cell r="C2813" t="str">
            <v>02.01.10.301</v>
          </cell>
        </row>
        <row r="2814">
          <cell r="B2814" t="str">
            <v>REM0001092</v>
          </cell>
          <cell r="C2814" t="str">
            <v>02.01.10.302</v>
          </cell>
        </row>
        <row r="2815">
          <cell r="B2815" t="str">
            <v>REM0001093</v>
          </cell>
          <cell r="C2815" t="str">
            <v>02.01.10.303</v>
          </cell>
        </row>
        <row r="2816">
          <cell r="B2816" t="str">
            <v>REM0001094</v>
          </cell>
          <cell r="C2816" t="str">
            <v>02.01.10.304</v>
          </cell>
        </row>
        <row r="2817">
          <cell r="B2817" t="str">
            <v>REM0002658</v>
          </cell>
          <cell r="C2817" t="str">
            <v>02.01.10.308</v>
          </cell>
        </row>
        <row r="2818">
          <cell r="B2818" t="str">
            <v>REM0002659</v>
          </cell>
          <cell r="C2818" t="str">
            <v>02.01.10.309</v>
          </cell>
        </row>
        <row r="2819">
          <cell r="B2819" t="str">
            <v>REM0000290</v>
          </cell>
          <cell r="C2819" t="str">
            <v>02.01.10.310</v>
          </cell>
        </row>
        <row r="2820">
          <cell r="B2820" t="str">
            <v>REM0000292</v>
          </cell>
          <cell r="C2820" t="str">
            <v>02.01.10.311</v>
          </cell>
        </row>
        <row r="2821">
          <cell r="B2821" t="str">
            <v>REM0000296</v>
          </cell>
          <cell r="C2821" t="str">
            <v>02.01.10.312</v>
          </cell>
        </row>
        <row r="2822">
          <cell r="B2822" t="str">
            <v>RSM0000220</v>
          </cell>
          <cell r="C2822" t="str">
            <v>02.01.10.313</v>
          </cell>
        </row>
        <row r="2823">
          <cell r="B2823" t="str">
            <v>REM0001109</v>
          </cell>
          <cell r="C2823" t="str">
            <v>02.01.10.316</v>
          </cell>
        </row>
        <row r="2824">
          <cell r="B2824" t="str">
            <v>REM0001124</v>
          </cell>
          <cell r="C2824" t="str">
            <v>02.01.10.317</v>
          </cell>
        </row>
        <row r="2825">
          <cell r="B2825" t="str">
            <v>REM0001101</v>
          </cell>
          <cell r="C2825" t="str">
            <v>02.01.10.318</v>
          </cell>
        </row>
        <row r="2826">
          <cell r="B2826" t="str">
            <v>SHT0000508</v>
          </cell>
          <cell r="C2826" t="str">
            <v>02.01.10.319</v>
          </cell>
        </row>
        <row r="2827">
          <cell r="B2827" t="str">
            <v>RSM0000075</v>
          </cell>
          <cell r="C2827" t="str">
            <v>02.01.10.322</v>
          </cell>
        </row>
        <row r="2828">
          <cell r="B2828" t="str">
            <v>RSM0000221</v>
          </cell>
          <cell r="C2828" t="str">
            <v>02.01.10.323</v>
          </cell>
        </row>
        <row r="2829">
          <cell r="B2829" t="str">
            <v>RSM0000222</v>
          </cell>
          <cell r="C2829" t="str">
            <v>02.01.10.324</v>
          </cell>
        </row>
        <row r="2830">
          <cell r="B2830" t="str">
            <v>RSM0000081</v>
          </cell>
          <cell r="C2830" t="str">
            <v>02.01.10.325</v>
          </cell>
        </row>
        <row r="2831">
          <cell r="B2831" t="str">
            <v>RSM0000223</v>
          </cell>
          <cell r="C2831" t="str">
            <v>02.01.10.328</v>
          </cell>
        </row>
        <row r="2832">
          <cell r="B2832" t="str">
            <v>REM0001829</v>
          </cell>
          <cell r="C2832" t="str">
            <v>02.01.10.331</v>
          </cell>
        </row>
        <row r="2833">
          <cell r="B2833" t="str">
            <v>REM0001613</v>
          </cell>
          <cell r="C2833" t="str">
            <v>02.01.10.332</v>
          </cell>
        </row>
        <row r="2834">
          <cell r="B2834" t="str">
            <v>REM0000985</v>
          </cell>
          <cell r="C2834" t="str">
            <v>02.01.10.333</v>
          </cell>
        </row>
        <row r="2835">
          <cell r="B2835" t="str">
            <v>REM0001001</v>
          </cell>
          <cell r="C2835" t="str">
            <v>02.01.10.334</v>
          </cell>
        </row>
        <row r="2836">
          <cell r="B2836" t="str">
            <v>REM0000983</v>
          </cell>
          <cell r="C2836" t="str">
            <v>02.01.10.335</v>
          </cell>
        </row>
        <row r="2837">
          <cell r="B2837" t="str">
            <v>REM0000999</v>
          </cell>
          <cell r="C2837" t="str">
            <v>02.01.10.336</v>
          </cell>
        </row>
        <row r="2838">
          <cell r="B2838" t="str">
            <v>REM0000581</v>
          </cell>
          <cell r="C2838" t="str">
            <v>02.01.10.337</v>
          </cell>
        </row>
        <row r="2839">
          <cell r="B2839" t="str">
            <v>REM0000291</v>
          </cell>
          <cell r="C2839" t="str">
            <v>02.01.10.338</v>
          </cell>
        </row>
        <row r="2840">
          <cell r="B2840" t="str">
            <v>REM0000293</v>
          </cell>
          <cell r="C2840" t="str">
            <v>02.01.10.339</v>
          </cell>
        </row>
        <row r="2841">
          <cell r="B2841" t="str">
            <v>REM0000476</v>
          </cell>
          <cell r="C2841" t="str">
            <v>02.01.10.340</v>
          </cell>
        </row>
        <row r="2842">
          <cell r="B2842" t="str">
            <v>REM0000495</v>
          </cell>
          <cell r="C2842" t="str">
            <v>02.01.10.341</v>
          </cell>
        </row>
        <row r="2843">
          <cell r="B2843" t="str">
            <v>REM0002660</v>
          </cell>
          <cell r="C2843" t="str">
            <v>02.01.10.344</v>
          </cell>
        </row>
        <row r="2844">
          <cell r="B2844" t="str">
            <v>REM0000461</v>
          </cell>
          <cell r="C2844" t="str">
            <v>02.01.10.345</v>
          </cell>
        </row>
        <row r="2845">
          <cell r="B2845" t="str">
            <v>REM0001106</v>
          </cell>
          <cell r="C2845" t="str">
            <v>02.01.10.346</v>
          </cell>
        </row>
        <row r="2846">
          <cell r="B2846" t="str">
            <v>REM0001122</v>
          </cell>
          <cell r="C2846" t="str">
            <v>02.01.10.347</v>
          </cell>
        </row>
        <row r="2847">
          <cell r="B2847" t="str">
            <v>SCS0004194</v>
          </cell>
          <cell r="C2847" t="str">
            <v>02.01.10.350</v>
          </cell>
        </row>
        <row r="2848">
          <cell r="B2848" t="str">
            <v>SCS0004186</v>
          </cell>
          <cell r="C2848" t="str">
            <v>02.01.10.351</v>
          </cell>
        </row>
        <row r="2849">
          <cell r="B2849" t="str">
            <v>SCS0004200</v>
          </cell>
          <cell r="C2849" t="str">
            <v>02.01.10.352</v>
          </cell>
        </row>
        <row r="2850">
          <cell r="B2850" t="str">
            <v>REM0000993</v>
          </cell>
          <cell r="C2850" t="str">
            <v>02.01.10.354</v>
          </cell>
        </row>
        <row r="2851">
          <cell r="B2851" t="str">
            <v>REM0001007</v>
          </cell>
          <cell r="C2851" t="str">
            <v>02.01.10.355</v>
          </cell>
        </row>
        <row r="2852">
          <cell r="B2852" t="str">
            <v>REM0000992</v>
          </cell>
          <cell r="C2852" t="str">
            <v>02.01.10.356</v>
          </cell>
        </row>
        <row r="2853">
          <cell r="B2853" t="str">
            <v>REM0001006</v>
          </cell>
          <cell r="C2853" t="str">
            <v>02.01.10.357</v>
          </cell>
        </row>
        <row r="2854">
          <cell r="B2854" t="str">
            <v>SHT0000502</v>
          </cell>
          <cell r="C2854" t="str">
            <v>02.01.10.358</v>
          </cell>
        </row>
        <row r="2855">
          <cell r="B2855" t="str">
            <v>SHT0000453</v>
          </cell>
          <cell r="C2855" t="str">
            <v>02.01.10.359</v>
          </cell>
        </row>
        <row r="2856">
          <cell r="B2856" t="str">
            <v>REM0001950</v>
          </cell>
          <cell r="C2856" t="str">
            <v>02.01.10.360</v>
          </cell>
        </row>
        <row r="2857">
          <cell r="B2857" t="str">
            <v>REM0001951</v>
          </cell>
          <cell r="C2857" t="str">
            <v>02.01.10.361</v>
          </cell>
        </row>
        <row r="2858">
          <cell r="B2858" t="str">
            <v>SCS0004174</v>
          </cell>
          <cell r="C2858" t="str">
            <v>02.01.10.362</v>
          </cell>
        </row>
        <row r="2859">
          <cell r="B2859" t="str">
            <v>SCS0005333</v>
          </cell>
          <cell r="C2859" t="str">
            <v>02.01.10.363</v>
          </cell>
        </row>
        <row r="2860">
          <cell r="B2860" t="str">
            <v>SCS0005334</v>
          </cell>
          <cell r="C2860" t="str">
            <v>02.01.10.364</v>
          </cell>
        </row>
        <row r="2861">
          <cell r="B2861" t="str">
            <v>SHT0000452</v>
          </cell>
          <cell r="C2861" t="str">
            <v>02.01.10.365</v>
          </cell>
        </row>
        <row r="2862">
          <cell r="B2862" t="str">
            <v>SHT0000540</v>
          </cell>
          <cell r="C2862" t="str">
            <v>02.01.10.366</v>
          </cell>
        </row>
        <row r="2863">
          <cell r="B2863" t="str">
            <v>RSM0000077</v>
          </cell>
          <cell r="C2863" t="str">
            <v>02.01.10.367</v>
          </cell>
        </row>
        <row r="2864">
          <cell r="B2864" t="str">
            <v>RSM0000224</v>
          </cell>
          <cell r="C2864" t="str">
            <v>02.01.10.368</v>
          </cell>
        </row>
        <row r="2865">
          <cell r="B2865" t="str">
            <v>REM0000475</v>
          </cell>
          <cell r="C2865" t="str">
            <v>02.01.10.371</v>
          </cell>
        </row>
        <row r="2866">
          <cell r="B2866" t="str">
            <v>REM0000493</v>
          </cell>
          <cell r="C2866" t="str">
            <v>02.01.10.372</v>
          </cell>
        </row>
        <row r="2867">
          <cell r="B2867" t="str">
            <v>RSM0000082</v>
          </cell>
          <cell r="C2867" t="str">
            <v>02.01.10.373</v>
          </cell>
        </row>
        <row r="2868">
          <cell r="B2868" t="str">
            <v>RSM0000079</v>
          </cell>
          <cell r="C2868" t="str">
            <v>02.01.10.374</v>
          </cell>
        </row>
        <row r="2869">
          <cell r="B2869" t="str">
            <v>REM0000582</v>
          </cell>
          <cell r="C2869" t="str">
            <v>02.01.10.375</v>
          </cell>
        </row>
        <row r="2870">
          <cell r="B2870" t="str">
            <v>SHT0000493</v>
          </cell>
          <cell r="C2870" t="str">
            <v>02.01.10.376</v>
          </cell>
        </row>
        <row r="2871">
          <cell r="B2871" t="str">
            <v>RSM0000225</v>
          </cell>
          <cell r="C2871" t="str">
            <v>02.01.10.378</v>
          </cell>
        </row>
        <row r="2872">
          <cell r="B2872" t="str">
            <v>SHT0000447</v>
          </cell>
          <cell r="C2872" t="str">
            <v>02.01.10.379</v>
          </cell>
        </row>
        <row r="2873">
          <cell r="B2873" t="str">
            <v>REM0000318</v>
          </cell>
          <cell r="C2873" t="str">
            <v>02.01.10.380</v>
          </cell>
        </row>
        <row r="2874">
          <cell r="B2874" t="str">
            <v>RSM0000078</v>
          </cell>
          <cell r="C2874" t="str">
            <v>02.01.10.381</v>
          </cell>
        </row>
        <row r="2875">
          <cell r="B2875" t="str">
            <v>SHT0000568</v>
          </cell>
          <cell r="C2875" t="str">
            <v>02.01.10.382</v>
          </cell>
        </row>
        <row r="2876">
          <cell r="B2876" t="str">
            <v>REM0001100</v>
          </cell>
          <cell r="C2876" t="str">
            <v>02.01.10.385</v>
          </cell>
        </row>
        <row r="2877">
          <cell r="B2877" t="str">
            <v>REM0001117</v>
          </cell>
          <cell r="C2877" t="str">
            <v>02.01.10.386</v>
          </cell>
        </row>
        <row r="2878">
          <cell r="B2878" t="str">
            <v>REM0002011</v>
          </cell>
          <cell r="C2878" t="str">
            <v>02.01.10.388</v>
          </cell>
        </row>
        <row r="2879">
          <cell r="B2879" t="str">
            <v>REM0002010</v>
          </cell>
          <cell r="C2879" t="str">
            <v>02.01.10.389</v>
          </cell>
        </row>
        <row r="2880">
          <cell r="B2880" t="str">
            <v>SHT0000535</v>
          </cell>
          <cell r="C2880" t="str">
            <v>02.01.10.391</v>
          </cell>
        </row>
        <row r="2881">
          <cell r="B2881" t="str">
            <v>REM0001064</v>
          </cell>
          <cell r="C2881" t="str">
            <v>02.01.10.392</v>
          </cell>
        </row>
        <row r="2882">
          <cell r="B2882" t="str">
            <v>REM0001131</v>
          </cell>
          <cell r="C2882" t="str">
            <v>02.01.10.393</v>
          </cell>
        </row>
        <row r="2883">
          <cell r="B2883" t="str">
            <v>REM0001150</v>
          </cell>
          <cell r="C2883" t="str">
            <v>02.01.10.394</v>
          </cell>
        </row>
        <row r="2884">
          <cell r="B2884" t="str">
            <v>REM0000558</v>
          </cell>
          <cell r="C2884" t="str">
            <v>02.01.10.395</v>
          </cell>
        </row>
        <row r="2885">
          <cell r="B2885" t="str">
            <v>REM0000559</v>
          </cell>
          <cell r="C2885" t="str">
            <v>02.01.10.396</v>
          </cell>
        </row>
        <row r="2886">
          <cell r="B2886" t="str">
            <v>REM0000563</v>
          </cell>
          <cell r="C2886" t="str">
            <v>02.01.10.397</v>
          </cell>
        </row>
        <row r="2887">
          <cell r="B2887" t="str">
            <v>REM0000562</v>
          </cell>
          <cell r="C2887" t="str">
            <v>02.01.10.398</v>
          </cell>
        </row>
        <row r="2888">
          <cell r="B2888" t="str">
            <v>REM0001097</v>
          </cell>
          <cell r="C2888" t="str">
            <v>02.01.10.399</v>
          </cell>
        </row>
        <row r="2889">
          <cell r="B2889" t="str">
            <v>REM0001114</v>
          </cell>
          <cell r="C2889" t="str">
            <v>02.01.10.400</v>
          </cell>
        </row>
        <row r="2890">
          <cell r="B2890" t="str">
            <v>REM0001099</v>
          </cell>
          <cell r="C2890" t="str">
            <v>02.01.10.403</v>
          </cell>
        </row>
        <row r="2891">
          <cell r="B2891" t="str">
            <v>REM0001116</v>
          </cell>
          <cell r="C2891" t="str">
            <v>02.01.10.404</v>
          </cell>
        </row>
        <row r="2892">
          <cell r="B2892" t="str">
            <v>REM0000619</v>
          </cell>
          <cell r="C2892" t="str">
            <v>02.01.10.405</v>
          </cell>
        </row>
        <row r="2893">
          <cell r="B2893" t="str">
            <v>REM0000620</v>
          </cell>
          <cell r="C2893" t="str">
            <v>02.01.10.406</v>
          </cell>
        </row>
        <row r="2894">
          <cell r="B2894" t="str">
            <v>SHT0000539</v>
          </cell>
          <cell r="C2894" t="str">
            <v>02.01.10.407</v>
          </cell>
        </row>
        <row r="2895">
          <cell r="B2895" t="str">
            <v>SHT0000503</v>
          </cell>
          <cell r="C2895" t="str">
            <v>01.03.02.107</v>
          </cell>
        </row>
        <row r="2896">
          <cell r="B2896" t="str">
            <v>SHT0000503</v>
          </cell>
          <cell r="C2896" t="str">
            <v>02.01.10.408</v>
          </cell>
        </row>
        <row r="2897">
          <cell r="C2897" t="str">
            <v>02.01.10.409</v>
          </cell>
        </row>
        <row r="2898">
          <cell r="B2898" t="str">
            <v>REM0000683</v>
          </cell>
          <cell r="C2898" t="str">
            <v>02.01.10.410</v>
          </cell>
        </row>
        <row r="2899">
          <cell r="B2899" t="str">
            <v>REM0000709</v>
          </cell>
          <cell r="C2899" t="str">
            <v>02.01.10.411</v>
          </cell>
        </row>
        <row r="2900">
          <cell r="B2900" t="str">
            <v>SHT0000454</v>
          </cell>
          <cell r="C2900" t="str">
            <v>02.01.10.412</v>
          </cell>
        </row>
        <row r="2901">
          <cell r="B2901" t="str">
            <v>SCS0003391</v>
          </cell>
          <cell r="C2901" t="str">
            <v>02.01.10.413</v>
          </cell>
        </row>
        <row r="2902">
          <cell r="B2902" t="str">
            <v>RSM0000080</v>
          </cell>
          <cell r="C2902" t="str">
            <v>02.01.10.414</v>
          </cell>
        </row>
        <row r="2903">
          <cell r="B2903" t="str">
            <v>SLT0000874</v>
          </cell>
          <cell r="C2903" t="str">
            <v>02.01.10.415</v>
          </cell>
        </row>
        <row r="2904">
          <cell r="B2904" t="str">
            <v>SLT0000875</v>
          </cell>
          <cell r="C2904" t="str">
            <v>02.01.10.416</v>
          </cell>
        </row>
        <row r="2905">
          <cell r="B2905" t="str">
            <v>REM0000472</v>
          </cell>
          <cell r="C2905" t="str">
            <v>02.01.10.417</v>
          </cell>
        </row>
        <row r="2906">
          <cell r="B2906" t="str">
            <v>REM0000489</v>
          </cell>
          <cell r="C2906" t="str">
            <v>02.01.10.418</v>
          </cell>
        </row>
        <row r="2907">
          <cell r="B2907" t="str">
            <v>REM0000564</v>
          </cell>
          <cell r="C2907" t="str">
            <v>02.01.10.419</v>
          </cell>
        </row>
        <row r="2908">
          <cell r="B2908" t="str">
            <v>RIM0000051</v>
          </cell>
          <cell r="C2908" t="str">
            <v>02.01.10.420</v>
          </cell>
        </row>
        <row r="2909">
          <cell r="B2909" t="str">
            <v>REM0001580</v>
          </cell>
          <cell r="C2909" t="str">
            <v>02.01.10.421</v>
          </cell>
        </row>
        <row r="2910">
          <cell r="B2910" t="str">
            <v>SCS0004188</v>
          </cell>
          <cell r="C2910" t="str">
            <v>02.01.10.422</v>
          </cell>
        </row>
        <row r="2911">
          <cell r="B2911" t="str">
            <v>RSM0000226</v>
          </cell>
          <cell r="C2911" t="str">
            <v>02.01.10.423</v>
          </cell>
        </row>
        <row r="2912">
          <cell r="B2912" t="str">
            <v>REM0000629</v>
          </cell>
          <cell r="C2912" t="str">
            <v>02.01.10.425</v>
          </cell>
        </row>
        <row r="2913">
          <cell r="B2913" t="str">
            <v>SCS0004277</v>
          </cell>
          <cell r="C2913" t="str">
            <v>02.01.10.426</v>
          </cell>
        </row>
        <row r="2914">
          <cell r="B2914" t="str">
            <v>SCS0004278</v>
          </cell>
          <cell r="C2914" t="str">
            <v>02.01.10.427</v>
          </cell>
        </row>
        <row r="2915">
          <cell r="B2915" t="str">
            <v>REM0001186</v>
          </cell>
          <cell r="C2915" t="str">
            <v>02.01.10.428</v>
          </cell>
        </row>
        <row r="2916">
          <cell r="B2916" t="str">
            <v>REM0001185</v>
          </cell>
          <cell r="C2916" t="str">
            <v>02.01.10.429</v>
          </cell>
        </row>
        <row r="2917">
          <cell r="B2917" t="str">
            <v>SCS0004083</v>
          </cell>
          <cell r="C2917" t="str">
            <v>02.01.10.430</v>
          </cell>
        </row>
        <row r="2918">
          <cell r="B2918" t="str">
            <v>SCS0004082</v>
          </cell>
          <cell r="C2918" t="str">
            <v>02.01.10.431</v>
          </cell>
        </row>
        <row r="2919">
          <cell r="B2919" t="str">
            <v>SCS0004198</v>
          </cell>
          <cell r="C2919" t="str">
            <v>02.01.10.433</v>
          </cell>
        </row>
        <row r="2920">
          <cell r="B2920" t="str">
            <v>REM0001063</v>
          </cell>
          <cell r="C2920" t="str">
            <v>02.01.10.434</v>
          </cell>
        </row>
        <row r="2921">
          <cell r="B2921" t="str">
            <v>REM0000684</v>
          </cell>
          <cell r="C2921" t="str">
            <v>02.01.10.438</v>
          </cell>
        </row>
        <row r="2922">
          <cell r="B2922" t="str">
            <v>REM0000710</v>
          </cell>
          <cell r="C2922" t="str">
            <v>02.01.10.439</v>
          </cell>
        </row>
        <row r="2923">
          <cell r="B2923" t="str">
            <v>REM0000474</v>
          </cell>
          <cell r="C2923" t="str">
            <v>02.01.10.441</v>
          </cell>
        </row>
        <row r="2924">
          <cell r="B2924" t="str">
            <v>REM0000492</v>
          </cell>
          <cell r="C2924" t="str">
            <v>02.01.10.442</v>
          </cell>
        </row>
        <row r="2925">
          <cell r="B2925" t="str">
            <v>RSM0000227</v>
          </cell>
          <cell r="C2925" t="str">
            <v>02.01.10.443</v>
          </cell>
        </row>
        <row r="2926">
          <cell r="B2926" t="str">
            <v>REM0002098</v>
          </cell>
          <cell r="C2926" t="str">
            <v>02.01.10.444</v>
          </cell>
        </row>
        <row r="2927">
          <cell r="B2927" t="str">
            <v>REM0000471</v>
          </cell>
          <cell r="C2927" t="str">
            <v>02.01.10.446</v>
          </cell>
        </row>
        <row r="2928">
          <cell r="B2928" t="str">
            <v>REM0000488</v>
          </cell>
          <cell r="C2928" t="str">
            <v>02.01.10.447</v>
          </cell>
        </row>
        <row r="2929">
          <cell r="B2929" t="str">
            <v>REM0000916</v>
          </cell>
          <cell r="C2929" t="str">
            <v>02.01.10.448</v>
          </cell>
        </row>
        <row r="2930">
          <cell r="B2930" t="str">
            <v>REM0000933</v>
          </cell>
          <cell r="C2930" t="str">
            <v>02.01.10.449</v>
          </cell>
        </row>
        <row r="2931">
          <cell r="C2931" t="str">
            <v>02.01.10.450</v>
          </cell>
        </row>
        <row r="2932">
          <cell r="B2932" t="str">
            <v>REM0000991</v>
          </cell>
          <cell r="C2932" t="str">
            <v>02.01.10.451</v>
          </cell>
        </row>
        <row r="2933">
          <cell r="B2933" t="str">
            <v>REM0001005</v>
          </cell>
          <cell r="C2933" t="str">
            <v>02.01.10.452</v>
          </cell>
        </row>
        <row r="2934">
          <cell r="B2934" t="str">
            <v>REM0000473</v>
          </cell>
          <cell r="C2934" t="str">
            <v>02.01.10.453</v>
          </cell>
        </row>
        <row r="2935">
          <cell r="B2935" t="str">
            <v>REM0000490</v>
          </cell>
          <cell r="C2935" t="str">
            <v>02.01.10.454</v>
          </cell>
        </row>
        <row r="2936">
          <cell r="B2936" t="str">
            <v>RSM0000228</v>
          </cell>
          <cell r="C2936" t="str">
            <v>02.01.10.457</v>
          </cell>
        </row>
        <row r="2937">
          <cell r="B2937" t="str">
            <v>RSM0000229</v>
          </cell>
          <cell r="C2937" t="str">
            <v>02.01.10.458</v>
          </cell>
        </row>
        <row r="2938">
          <cell r="B2938" t="str">
            <v>REM0000297</v>
          </cell>
          <cell r="C2938" t="str">
            <v>02.01.10.459</v>
          </cell>
        </row>
        <row r="2939">
          <cell r="B2939" t="str">
            <v>REM0000337</v>
          </cell>
          <cell r="C2939" t="str">
            <v>02.01.10.462</v>
          </cell>
        </row>
        <row r="2940">
          <cell r="B2940" t="str">
            <v>REM0000968</v>
          </cell>
          <cell r="C2940" t="str">
            <v>02.01.10.467</v>
          </cell>
        </row>
        <row r="2941">
          <cell r="B2941" t="str">
            <v>REM0000969</v>
          </cell>
          <cell r="C2941" t="str">
            <v>02.01.10.468</v>
          </cell>
        </row>
        <row r="2942">
          <cell r="B2942" t="str">
            <v>REM0000970</v>
          </cell>
          <cell r="C2942" t="str">
            <v>02.01.10.469</v>
          </cell>
        </row>
        <row r="2943">
          <cell r="B2943" t="str">
            <v>REM0000971</v>
          </cell>
          <cell r="C2943" t="str">
            <v>02.01.10.470</v>
          </cell>
        </row>
        <row r="2944">
          <cell r="B2944" t="str">
            <v>REM0000838</v>
          </cell>
          <cell r="C2944" t="str">
            <v>02.01.10.471</v>
          </cell>
        </row>
        <row r="2945">
          <cell r="B2945" t="str">
            <v>REM0000866</v>
          </cell>
          <cell r="C2945" t="str">
            <v>02.01.10.472</v>
          </cell>
        </row>
        <row r="2946">
          <cell r="B2946" t="str">
            <v>REM0000994</v>
          </cell>
          <cell r="C2946" t="str">
            <v>02.01.10.473</v>
          </cell>
        </row>
        <row r="2947">
          <cell r="B2947" t="str">
            <v>REM0000851</v>
          </cell>
          <cell r="C2947" t="str">
            <v>02.01.04.650</v>
          </cell>
        </row>
        <row r="2948">
          <cell r="B2948" t="str">
            <v>REM0000877</v>
          </cell>
          <cell r="C2948" t="str">
            <v>02.01.04.651</v>
          </cell>
        </row>
        <row r="2949">
          <cell r="B2949" t="str">
            <v>REM0000836</v>
          </cell>
          <cell r="C2949" t="str">
            <v>02.01.10.476</v>
          </cell>
        </row>
        <row r="2950">
          <cell r="B2950" t="str">
            <v>REM0000865</v>
          </cell>
          <cell r="C2950" t="str">
            <v>02.01.10.477</v>
          </cell>
        </row>
        <row r="2951">
          <cell r="B2951" t="str">
            <v>RSM0000230</v>
          </cell>
          <cell r="C2951" t="str">
            <v>02.01.10.478</v>
          </cell>
        </row>
        <row r="2952">
          <cell r="B2952" t="str">
            <v>RSM0000231</v>
          </cell>
          <cell r="C2952" t="str">
            <v>02.01.10.479</v>
          </cell>
        </row>
        <row r="2953">
          <cell r="B2953" t="str">
            <v>RSM0000232</v>
          </cell>
          <cell r="C2953" t="str">
            <v>02.01.10.480</v>
          </cell>
        </row>
        <row r="2954">
          <cell r="B2954" t="str">
            <v>RSM0000085</v>
          </cell>
          <cell r="C2954" t="str">
            <v>02.01.10.481</v>
          </cell>
        </row>
        <row r="2955">
          <cell r="B2955" t="str">
            <v>RSM0000233</v>
          </cell>
          <cell r="C2955" t="str">
            <v>02.01.10.482</v>
          </cell>
        </row>
        <row r="2956">
          <cell r="B2956" t="str">
            <v>REM0000403</v>
          </cell>
          <cell r="C2956" t="str">
            <v>02.01.10.483</v>
          </cell>
        </row>
        <row r="2957">
          <cell r="B2957" t="str">
            <v>REM0000836</v>
          </cell>
          <cell r="C2957" t="str">
            <v>02.01.04.646</v>
          </cell>
        </row>
        <row r="2958">
          <cell r="B2958" t="str">
            <v>REM0000865</v>
          </cell>
          <cell r="C2958" t="str">
            <v>02.01.04.647</v>
          </cell>
        </row>
        <row r="2959">
          <cell r="B2959" t="str">
            <v>REM0000846</v>
          </cell>
          <cell r="C2959" t="str">
            <v>02.01.10.484</v>
          </cell>
        </row>
        <row r="2960">
          <cell r="B2960" t="str">
            <v>REM0000872</v>
          </cell>
          <cell r="C2960" t="str">
            <v>02.01.10.485</v>
          </cell>
        </row>
        <row r="2961">
          <cell r="B2961" t="str">
            <v>REM0000597</v>
          </cell>
          <cell r="C2961" t="str">
            <v>02.01.10.487</v>
          </cell>
        </row>
        <row r="2962">
          <cell r="B2962" t="str">
            <v>REM0000597</v>
          </cell>
          <cell r="C2962" t="str">
            <v>02.01.04.499</v>
          </cell>
        </row>
        <row r="2963">
          <cell r="B2963" t="str">
            <v>REM0002845</v>
          </cell>
          <cell r="C2963" t="str">
            <v>02.01.10.486</v>
          </cell>
        </row>
        <row r="2964">
          <cell r="C2964" t="str">
            <v>02.01.01.236</v>
          </cell>
        </row>
        <row r="2965">
          <cell r="C2965" t="str">
            <v>02.01.01.235</v>
          </cell>
        </row>
        <row r="2966">
          <cell r="B2966" t="str">
            <v>REM0000404</v>
          </cell>
          <cell r="C2966" t="str">
            <v>02.01.10.488</v>
          </cell>
        </row>
        <row r="2967">
          <cell r="B2967" t="str">
            <v>REM0000843</v>
          </cell>
          <cell r="C2967" t="str">
            <v>02.01.10.489</v>
          </cell>
        </row>
        <row r="2968">
          <cell r="B2968" t="str">
            <v>REM0000843</v>
          </cell>
          <cell r="C2968" t="str">
            <v>02.01.04.652</v>
          </cell>
        </row>
        <row r="2969">
          <cell r="B2969" t="str">
            <v>REM0000870</v>
          </cell>
          <cell r="C2969" t="str">
            <v>02.01.10.490</v>
          </cell>
        </row>
        <row r="2970">
          <cell r="B2970" t="str">
            <v>REM0000870</v>
          </cell>
          <cell r="C2970" t="str">
            <v>02.01.04.653</v>
          </cell>
        </row>
        <row r="2971">
          <cell r="B2971" t="str">
            <v>RSM0000234</v>
          </cell>
          <cell r="C2971" t="str">
            <v>02.01.10.491</v>
          </cell>
        </row>
        <row r="2972">
          <cell r="B2972" t="str">
            <v>REM0001137</v>
          </cell>
          <cell r="C2972" t="str">
            <v>02.01.10.492</v>
          </cell>
        </row>
        <row r="2973">
          <cell r="B2973" t="str">
            <v>REM0001160</v>
          </cell>
          <cell r="C2973" t="str">
            <v>02.01.10.493</v>
          </cell>
        </row>
        <row r="2974">
          <cell r="B2974" t="str">
            <v>SCS0004179</v>
          </cell>
          <cell r="C2974" t="str">
            <v>02.01.10.494</v>
          </cell>
        </row>
        <row r="2975">
          <cell r="B2975" t="str">
            <v>RSM0000235</v>
          </cell>
          <cell r="C2975" t="str">
            <v>02.01.10.497</v>
          </cell>
        </row>
        <row r="2976">
          <cell r="B2976" t="str">
            <v>RSM0000039</v>
          </cell>
          <cell r="C2976" t="str">
            <v>02.01.10.498</v>
          </cell>
        </row>
        <row r="2977">
          <cell r="B2977" t="str">
            <v>SCS0003291</v>
          </cell>
          <cell r="C2977" t="str">
            <v>02.01.10.499</v>
          </cell>
        </row>
        <row r="2978">
          <cell r="B2978" t="str">
            <v>SCS0003287</v>
          </cell>
          <cell r="C2978" t="str">
            <v>02.01.10.500</v>
          </cell>
        </row>
        <row r="2979">
          <cell r="B2979" t="str">
            <v>REM0002661</v>
          </cell>
          <cell r="C2979" t="str">
            <v>02.01.10.501</v>
          </cell>
        </row>
        <row r="2980">
          <cell r="B2980" t="str">
            <v>REM0002662</v>
          </cell>
          <cell r="C2980" t="str">
            <v>02.01.10.502</v>
          </cell>
        </row>
        <row r="2981">
          <cell r="B2981" t="str">
            <v>REM0000840</v>
          </cell>
          <cell r="C2981" t="str">
            <v>02.01.10.506</v>
          </cell>
        </row>
        <row r="2982">
          <cell r="B2982" t="str">
            <v>REM0000868</v>
          </cell>
          <cell r="C2982" t="str">
            <v>02.01.10.507</v>
          </cell>
        </row>
        <row r="2983">
          <cell r="B2983" t="str">
            <v>REM0000840</v>
          </cell>
          <cell r="C2983" t="str">
            <v>02.01.04.412</v>
          </cell>
        </row>
        <row r="2984">
          <cell r="B2984" t="str">
            <v>REM0000868</v>
          </cell>
          <cell r="C2984" t="str">
            <v>02.01.04.413</v>
          </cell>
        </row>
        <row r="2985">
          <cell r="B2985" t="str">
            <v>REM0000834</v>
          </cell>
          <cell r="C2985" t="str">
            <v>02.01.10.508</v>
          </cell>
        </row>
        <row r="2986">
          <cell r="B2986" t="str">
            <v>REM0000834</v>
          </cell>
          <cell r="C2986" t="str">
            <v>02.01.04.410</v>
          </cell>
        </row>
        <row r="2987">
          <cell r="B2987" t="str">
            <v>REM0000863</v>
          </cell>
          <cell r="C2987" t="str">
            <v>02.01.10.509</v>
          </cell>
        </row>
        <row r="2988">
          <cell r="B2988" t="str">
            <v>REM0000845</v>
          </cell>
          <cell r="C2988" t="str">
            <v>02.01.10.510</v>
          </cell>
        </row>
        <row r="2989">
          <cell r="B2989" t="str">
            <v>SCS0003193</v>
          </cell>
          <cell r="C2989" t="str">
            <v>02.01.10.511</v>
          </cell>
        </row>
        <row r="2990">
          <cell r="B2990" t="str">
            <v>REM0000919</v>
          </cell>
          <cell r="C2990" t="str">
            <v>02.01.10.513</v>
          </cell>
        </row>
        <row r="2991">
          <cell r="B2991" t="str">
            <v>REM0000936</v>
          </cell>
          <cell r="C2991" t="str">
            <v>02.01.10.514</v>
          </cell>
        </row>
        <row r="2992">
          <cell r="B2992" t="str">
            <v>REM0000918</v>
          </cell>
          <cell r="C2992" t="str">
            <v>02.01.10.515</v>
          </cell>
        </row>
        <row r="2993">
          <cell r="B2993" t="str">
            <v>REM0000935</v>
          </cell>
          <cell r="C2993" t="str">
            <v>02.01.10.516</v>
          </cell>
        </row>
        <row r="2994">
          <cell r="B2994" t="str">
            <v>REM0001065</v>
          </cell>
          <cell r="C2994" t="str">
            <v>02.01.10.520</v>
          </cell>
        </row>
        <row r="2995">
          <cell r="B2995" t="str">
            <v>REM0001062</v>
          </cell>
          <cell r="C2995" t="str">
            <v>02.01.10.526</v>
          </cell>
        </row>
        <row r="2996">
          <cell r="B2996" t="str">
            <v>REM0002663</v>
          </cell>
          <cell r="C2996" t="str">
            <v>02.01.10.530</v>
          </cell>
        </row>
        <row r="2997">
          <cell r="B2997" t="str">
            <v>REM0000915</v>
          </cell>
          <cell r="C2997" t="str">
            <v>02.01.10.531</v>
          </cell>
        </row>
        <row r="2998">
          <cell r="B2998" t="str">
            <v>REM0000931</v>
          </cell>
          <cell r="C2998" t="str">
            <v>02.01.10.532</v>
          </cell>
        </row>
        <row r="2999">
          <cell r="B2999" t="str">
            <v>REM0000700</v>
          </cell>
          <cell r="C2999" t="str">
            <v>02.01.10.533</v>
          </cell>
        </row>
        <row r="3000">
          <cell r="B3000" t="str">
            <v>REM0000723</v>
          </cell>
          <cell r="C3000" t="str">
            <v>02.01.10.534</v>
          </cell>
        </row>
        <row r="3001">
          <cell r="B3001" t="str">
            <v>REM0000470</v>
          </cell>
          <cell r="C3001" t="str">
            <v>02.01.10.535</v>
          </cell>
        </row>
        <row r="3002">
          <cell r="B3002" t="str">
            <v>REM0000487</v>
          </cell>
          <cell r="C3002" t="str">
            <v>02.01.10.536</v>
          </cell>
        </row>
        <row r="3003">
          <cell r="B3003" t="str">
            <v>REM0000633</v>
          </cell>
          <cell r="C3003" t="str">
            <v>02.01.10.537</v>
          </cell>
        </row>
        <row r="3004">
          <cell r="B3004" t="str">
            <v>REM0001141</v>
          </cell>
          <cell r="C3004" t="str">
            <v>02.01.10.538</v>
          </cell>
        </row>
        <row r="3005">
          <cell r="B3005" t="str">
            <v>REM0001163</v>
          </cell>
          <cell r="C3005" t="str">
            <v>02.01.10.539</v>
          </cell>
        </row>
        <row r="3006">
          <cell r="B3006" t="str">
            <v>REM0001138</v>
          </cell>
          <cell r="C3006" t="str">
            <v>02.01.10.540</v>
          </cell>
        </row>
        <row r="3007">
          <cell r="B3007" t="str">
            <v>REM0001758</v>
          </cell>
          <cell r="C3007" t="str">
            <v>02.01.10.541</v>
          </cell>
        </row>
        <row r="3008">
          <cell r="B3008" t="str">
            <v>REM0001136</v>
          </cell>
          <cell r="C3008" t="str">
            <v>02.01.10.543</v>
          </cell>
        </row>
        <row r="3009">
          <cell r="B3009" t="str">
            <v>REM0001159</v>
          </cell>
          <cell r="C3009" t="str">
            <v>02.01.10.544</v>
          </cell>
        </row>
        <row r="3010">
          <cell r="B3010" t="str">
            <v>REM0001776</v>
          </cell>
          <cell r="C3010" t="str">
            <v>02.01.10.545</v>
          </cell>
        </row>
        <row r="3011">
          <cell r="B3011" t="str">
            <v>REM0001778</v>
          </cell>
          <cell r="C3011" t="str">
            <v>02.01.10.546</v>
          </cell>
        </row>
        <row r="3012">
          <cell r="B3012" t="str">
            <v>REM0001777</v>
          </cell>
          <cell r="C3012" t="str">
            <v>02.01.10.547</v>
          </cell>
        </row>
        <row r="3013">
          <cell r="B3013" t="str">
            <v>REM0002253</v>
          </cell>
          <cell r="C3013" t="str">
            <v>02.01.10.555</v>
          </cell>
        </row>
        <row r="3014">
          <cell r="B3014" t="str">
            <v>REM0002281</v>
          </cell>
          <cell r="C3014" t="str">
            <v>02.01.10.556</v>
          </cell>
        </row>
        <row r="3015">
          <cell r="B3015" t="str">
            <v>REM0002256</v>
          </cell>
          <cell r="C3015" t="str">
            <v>02.01.10.557</v>
          </cell>
        </row>
        <row r="3016">
          <cell r="B3016" t="str">
            <v>REM0002284</v>
          </cell>
          <cell r="C3016" t="str">
            <v>02.01.10.558</v>
          </cell>
        </row>
        <row r="3017">
          <cell r="B3017" t="str">
            <v>REM0002250</v>
          </cell>
          <cell r="C3017" t="str">
            <v>02.01.10.563</v>
          </cell>
        </row>
        <row r="3018">
          <cell r="B3018" t="str">
            <v>REM0002278</v>
          </cell>
          <cell r="C3018" t="str">
            <v>02.01.10.564</v>
          </cell>
        </row>
        <row r="3019">
          <cell r="B3019" t="str">
            <v>REM0002263</v>
          </cell>
          <cell r="C3019" t="str">
            <v>02.01.10.567</v>
          </cell>
        </row>
        <row r="3020">
          <cell r="B3020" t="str">
            <v>REM0002265</v>
          </cell>
          <cell r="C3020" t="str">
            <v>02.01.10.568</v>
          </cell>
        </row>
        <row r="3021">
          <cell r="B3021" t="str">
            <v>REM0002266</v>
          </cell>
          <cell r="C3021" t="str">
            <v>02.01.10.569</v>
          </cell>
        </row>
        <row r="3022">
          <cell r="B3022" t="str">
            <v>REM0002290</v>
          </cell>
          <cell r="C3022" t="str">
            <v>02.01.10.570</v>
          </cell>
        </row>
        <row r="3023">
          <cell r="B3023" t="str">
            <v>REM0002267</v>
          </cell>
          <cell r="C3023" t="str">
            <v>02.01.10.571</v>
          </cell>
        </row>
        <row r="3024">
          <cell r="B3024" t="str">
            <v>REM0002291</v>
          </cell>
          <cell r="C3024" t="str">
            <v>02.01.10.572</v>
          </cell>
        </row>
        <row r="3025">
          <cell r="B3025" t="str">
            <v>REM0002262</v>
          </cell>
          <cell r="C3025" t="str">
            <v>02.01.10.574</v>
          </cell>
        </row>
        <row r="3026">
          <cell r="B3026" t="str">
            <v>REM0002264</v>
          </cell>
          <cell r="C3026" t="str">
            <v>02.01.10.575</v>
          </cell>
        </row>
        <row r="3027">
          <cell r="B3027" t="str">
            <v>REM0002664</v>
          </cell>
          <cell r="C3027" t="str">
            <v>02.01.10.576</v>
          </cell>
        </row>
        <row r="3028">
          <cell r="B3028" t="str">
            <v>REM0002665</v>
          </cell>
          <cell r="C3028" t="str">
            <v>02.01.10.577</v>
          </cell>
        </row>
        <row r="3029">
          <cell r="B3029" t="str">
            <v>REM0002666</v>
          </cell>
          <cell r="C3029" t="str">
            <v>02.01.10.578</v>
          </cell>
        </row>
        <row r="3030">
          <cell r="B3030" t="str">
            <v>REM0002667</v>
          </cell>
          <cell r="C3030" t="str">
            <v>02.01.10.579</v>
          </cell>
        </row>
        <row r="3031">
          <cell r="B3031" t="str">
            <v>REM0002665</v>
          </cell>
          <cell r="C3031" t="str">
            <v>02.01.04.666</v>
          </cell>
        </row>
        <row r="3032">
          <cell r="B3032" t="str">
            <v>REM0002666</v>
          </cell>
          <cell r="C3032" t="str">
            <v>02.01.04.665</v>
          </cell>
        </row>
        <row r="3033">
          <cell r="B3033" t="str">
            <v>REM0002667</v>
          </cell>
          <cell r="C3033" t="str">
            <v>02.01.05.177</v>
          </cell>
        </row>
        <row r="3034">
          <cell r="C3034" t="str">
            <v>02.01.10.580</v>
          </cell>
        </row>
        <row r="3035">
          <cell r="B3035" t="str">
            <v>REM0000963</v>
          </cell>
          <cell r="C3035" t="str">
            <v>02.01.03.200</v>
          </cell>
        </row>
        <row r="3036">
          <cell r="B3036" t="str">
            <v>REM0000975</v>
          </cell>
          <cell r="C3036" t="str">
            <v>02.01.10.581</v>
          </cell>
        </row>
        <row r="3037">
          <cell r="B3037" t="str">
            <v>REM0002668</v>
          </cell>
          <cell r="C3037" t="str">
            <v>02.01.10.582</v>
          </cell>
        </row>
        <row r="3038">
          <cell r="B3038" t="str">
            <v>SCS0004095</v>
          </cell>
          <cell r="C3038" t="str">
            <v>02.01.10.583</v>
          </cell>
        </row>
        <row r="3039">
          <cell r="B3039" t="str">
            <v>SCS0004094</v>
          </cell>
          <cell r="C3039" t="str">
            <v>02.01.10.584</v>
          </cell>
        </row>
        <row r="3040">
          <cell r="B3040" t="str">
            <v>SCS0004042</v>
          </cell>
          <cell r="C3040" t="str">
            <v>02.01.10.585</v>
          </cell>
        </row>
        <row r="3041">
          <cell r="B3041" t="str">
            <v>REM0002669</v>
          </cell>
          <cell r="C3041" t="str">
            <v>02.01.10.587</v>
          </cell>
        </row>
        <row r="3042">
          <cell r="B3042" t="str">
            <v>REM0000682</v>
          </cell>
          <cell r="C3042" t="str">
            <v>02.01.10.589</v>
          </cell>
        </row>
        <row r="3043">
          <cell r="B3043" t="str">
            <v>REM0000708</v>
          </cell>
          <cell r="C3043" t="str">
            <v>02.01.10.590</v>
          </cell>
        </row>
        <row r="3044">
          <cell r="B3044" t="str">
            <v>RSM0000106</v>
          </cell>
          <cell r="C3044" t="str">
            <v>02.01.10.591</v>
          </cell>
        </row>
        <row r="3045">
          <cell r="B3045" t="str">
            <v>REM0001825</v>
          </cell>
          <cell r="C3045" t="str">
            <v>02.01.10.592</v>
          </cell>
        </row>
        <row r="3046">
          <cell r="B3046" t="str">
            <v>SHT0000435</v>
          </cell>
          <cell r="C3046" t="str">
            <v>02.01.10.593</v>
          </cell>
        </row>
        <row r="3047">
          <cell r="B3047" t="str">
            <v>SHT0000196</v>
          </cell>
          <cell r="C3047" t="str">
            <v>02.01.10.594</v>
          </cell>
        </row>
        <row r="3048">
          <cell r="B3048" t="str">
            <v>BFA0000566</v>
          </cell>
          <cell r="C3048" t="str">
            <v>02.01.10.595</v>
          </cell>
        </row>
        <row r="3049">
          <cell r="B3049" t="str">
            <v>SHT0001881</v>
          </cell>
          <cell r="C3049" t="str">
            <v>02.01.10.596</v>
          </cell>
        </row>
        <row r="3050">
          <cell r="B3050" t="str">
            <v>REM0001923</v>
          </cell>
          <cell r="C3050" t="str">
            <v>02.01.10.597</v>
          </cell>
        </row>
        <row r="3051">
          <cell r="B3051" t="str">
            <v>REM0001929</v>
          </cell>
          <cell r="C3051" t="str">
            <v>02.01.10.598</v>
          </cell>
        </row>
        <row r="3052">
          <cell r="B3052" t="str">
            <v>SCS0004086</v>
          </cell>
          <cell r="C3052" t="str">
            <v>02.01.10.599</v>
          </cell>
        </row>
        <row r="3053">
          <cell r="B3053" t="str">
            <v>SCS0004096</v>
          </cell>
          <cell r="C3053" t="str">
            <v>02.01.10.600</v>
          </cell>
        </row>
        <row r="3054">
          <cell r="B3054" t="str">
            <v>SHT0001467</v>
          </cell>
          <cell r="C3054" t="str">
            <v>02.01.10.601</v>
          </cell>
        </row>
        <row r="3055">
          <cell r="B3055" t="str">
            <v>SCS0004085</v>
          </cell>
          <cell r="C3055" t="str">
            <v>02.01.10.610</v>
          </cell>
        </row>
        <row r="3056">
          <cell r="B3056" t="str">
            <v>REM0001012</v>
          </cell>
          <cell r="C3056" t="str">
            <v>02.01.10.611</v>
          </cell>
        </row>
        <row r="3057">
          <cell r="B3057" t="str">
            <v>RIM0000088</v>
          </cell>
          <cell r="C3057" t="str">
            <v>02.01.10.612</v>
          </cell>
        </row>
        <row r="3058">
          <cell r="B3058" t="str">
            <v>RIM0000089</v>
          </cell>
          <cell r="C3058" t="str">
            <v>02.01.10.613</v>
          </cell>
        </row>
        <row r="3059">
          <cell r="B3059" t="str">
            <v>REM0002268</v>
          </cell>
          <cell r="C3059" t="str">
            <v>02.01.10.626</v>
          </cell>
        </row>
        <row r="3060">
          <cell r="B3060" t="str">
            <v>REM0002292</v>
          </cell>
          <cell r="C3060" t="str">
            <v>02.01.10.627</v>
          </cell>
        </row>
        <row r="3061">
          <cell r="B3061" t="str">
            <v>REM0002260</v>
          </cell>
          <cell r="C3061" t="str">
            <v>02.01.10.628</v>
          </cell>
        </row>
        <row r="3062">
          <cell r="B3062" t="str">
            <v>SLT0001994</v>
          </cell>
          <cell r="C3062" t="str">
            <v>02.03.01.055</v>
          </cell>
        </row>
        <row r="3063">
          <cell r="B3063" t="str">
            <v>SLT0001995</v>
          </cell>
          <cell r="C3063" t="str">
            <v>02.03.01.056</v>
          </cell>
        </row>
        <row r="3064">
          <cell r="C3064" t="str">
            <v>02.02.02.010</v>
          </cell>
        </row>
        <row r="3065">
          <cell r="C3065" t="str">
            <v>02.02.02.011</v>
          </cell>
        </row>
        <row r="3066">
          <cell r="B3066" t="str">
            <v>SHT0001238</v>
          </cell>
          <cell r="C3066" t="str">
            <v>02.02.06.018</v>
          </cell>
        </row>
        <row r="3067">
          <cell r="C3067" t="str">
            <v>02.02.06.019</v>
          </cell>
        </row>
        <row r="3068">
          <cell r="B3068" t="str">
            <v>SHT0001236</v>
          </cell>
          <cell r="C3068" t="str">
            <v>02.02.06.020</v>
          </cell>
        </row>
        <row r="3069">
          <cell r="B3069" t="str">
            <v>SHT0001429</v>
          </cell>
          <cell r="C3069" t="str">
            <v>02.02.06.021</v>
          </cell>
        </row>
        <row r="3070">
          <cell r="B3070" t="str">
            <v>SHT0001430</v>
          </cell>
          <cell r="C3070" t="str">
            <v>02.02.06.022</v>
          </cell>
        </row>
        <row r="3071">
          <cell r="B3071" t="str">
            <v>SHT0001235</v>
          </cell>
          <cell r="C3071" t="str">
            <v>02.02.06.023</v>
          </cell>
        </row>
        <row r="3072">
          <cell r="B3072" t="str">
            <v>SHT0001234</v>
          </cell>
          <cell r="C3072" t="str">
            <v>02.02.06.024</v>
          </cell>
        </row>
        <row r="3073">
          <cell r="B3073" t="str">
            <v>SLT0001996</v>
          </cell>
          <cell r="C3073" t="str">
            <v>02.02.12.011</v>
          </cell>
        </row>
        <row r="3074">
          <cell r="B3074" t="str">
            <v>SHT0001233</v>
          </cell>
          <cell r="C3074" t="str">
            <v>02.02.16.047</v>
          </cell>
        </row>
        <row r="3075">
          <cell r="B3075" t="str">
            <v>SHT0001232</v>
          </cell>
          <cell r="C3075" t="str">
            <v>02.02.16.048</v>
          </cell>
        </row>
        <row r="3076">
          <cell r="B3076" t="str">
            <v>SHT0001231</v>
          </cell>
          <cell r="C3076" t="str">
            <v>02.02.16.049</v>
          </cell>
        </row>
        <row r="3077">
          <cell r="B3077" t="str">
            <v>SHT0001230</v>
          </cell>
          <cell r="C3077" t="str">
            <v>02.02.16.050</v>
          </cell>
        </row>
        <row r="3078">
          <cell r="B3078" t="str">
            <v>SHT0001229</v>
          </cell>
          <cell r="C3078" t="str">
            <v>02.02.16.051</v>
          </cell>
        </row>
        <row r="3079">
          <cell r="B3079" t="str">
            <v>SHT0001228</v>
          </cell>
          <cell r="C3079" t="str">
            <v>02.02.16.055</v>
          </cell>
        </row>
        <row r="3080">
          <cell r="B3080" t="str">
            <v>SHT0001227</v>
          </cell>
          <cell r="C3080" t="str">
            <v>02.02.16.056</v>
          </cell>
        </row>
        <row r="3081">
          <cell r="B3081" t="str">
            <v>SHT0001225</v>
          </cell>
          <cell r="C3081" t="str">
            <v>02.02.16.061</v>
          </cell>
        </row>
        <row r="3082">
          <cell r="B3082" t="str">
            <v>SHT0001226</v>
          </cell>
          <cell r="C3082" t="str">
            <v>02.02.16.062</v>
          </cell>
        </row>
        <row r="3083">
          <cell r="B3083" t="str">
            <v>SHT0001174</v>
          </cell>
          <cell r="C3083" t="str">
            <v>02.02.16.066</v>
          </cell>
        </row>
        <row r="3084">
          <cell r="B3084" t="str">
            <v>SHT0001160</v>
          </cell>
          <cell r="C3084" t="str">
            <v>02.02.16.067</v>
          </cell>
        </row>
        <row r="3085">
          <cell r="B3085" t="str">
            <v>SHT0002030</v>
          </cell>
          <cell r="C3085" t="str">
            <v>02.02.17.017</v>
          </cell>
        </row>
        <row r="3086">
          <cell r="B3086" t="str">
            <v>SHT0001222</v>
          </cell>
          <cell r="C3086" t="str">
            <v>02.03.07.231</v>
          </cell>
        </row>
        <row r="3087">
          <cell r="B3087" t="str">
            <v>SHT0001223</v>
          </cell>
          <cell r="C3087" t="str">
            <v>02.03.07.232</v>
          </cell>
        </row>
        <row r="3088">
          <cell r="B3088" t="str">
            <v>SHT0001223</v>
          </cell>
          <cell r="C3088" t="str">
            <v>02.02.18.003</v>
          </cell>
        </row>
        <row r="3089">
          <cell r="B3089" t="str">
            <v>SHT0001222</v>
          </cell>
          <cell r="C3089" t="str">
            <v>02.02.18.004</v>
          </cell>
        </row>
        <row r="3090">
          <cell r="B3090" t="str">
            <v>SHT0001221</v>
          </cell>
          <cell r="C3090" t="str">
            <v>02.02.18.010</v>
          </cell>
        </row>
        <row r="3091">
          <cell r="B3091" t="str">
            <v>SHT0001599</v>
          </cell>
          <cell r="C3091" t="str">
            <v>02.03.07.235</v>
          </cell>
        </row>
        <row r="3092">
          <cell r="B3092" t="str">
            <v>SHT0001599</v>
          </cell>
          <cell r="C3092" t="str">
            <v>02.02.18.021</v>
          </cell>
        </row>
        <row r="3093">
          <cell r="B3093" t="str">
            <v>SHT0001220</v>
          </cell>
          <cell r="C3093" t="str">
            <v>02.02.18.023</v>
          </cell>
        </row>
        <row r="3094">
          <cell r="B3094" t="str">
            <v>SHT0001425</v>
          </cell>
          <cell r="C3094" t="str">
            <v>02.02.18.072</v>
          </cell>
        </row>
        <row r="3095">
          <cell r="B3095" t="str">
            <v>SHT0001426</v>
          </cell>
          <cell r="C3095" t="str">
            <v>02.02.18.109</v>
          </cell>
        </row>
        <row r="3096">
          <cell r="B3096" t="str">
            <v>SHT0001425</v>
          </cell>
          <cell r="C3096" t="str">
            <v>02.03.07.233</v>
          </cell>
        </row>
        <row r="3097">
          <cell r="B3097" t="str">
            <v>SHT0001426</v>
          </cell>
          <cell r="C3097" t="str">
            <v>02.03.07.234</v>
          </cell>
        </row>
        <row r="3098">
          <cell r="B3098" t="str">
            <v>SHT0001288</v>
          </cell>
          <cell r="C3098" t="str">
            <v>02.02.18.096</v>
          </cell>
        </row>
        <row r="3099">
          <cell r="B3099" t="str">
            <v>SHT0001289</v>
          </cell>
          <cell r="C3099" t="str">
            <v>02.02.18.097</v>
          </cell>
        </row>
        <row r="3100">
          <cell r="B3100" t="str">
            <v>SHT0001219</v>
          </cell>
          <cell r="C3100" t="str">
            <v>02.02.18.100</v>
          </cell>
        </row>
        <row r="3101">
          <cell r="B3101" t="str">
            <v>SHT0001218</v>
          </cell>
          <cell r="C3101" t="str">
            <v>02.02.18.101</v>
          </cell>
        </row>
        <row r="3102">
          <cell r="B3102" t="str">
            <v>SHT0001293</v>
          </cell>
          <cell r="C3102" t="str">
            <v>02.02.18.102</v>
          </cell>
        </row>
        <row r="3103">
          <cell r="B3103" t="str">
            <v>SHT0001294</v>
          </cell>
          <cell r="C3103" t="str">
            <v>02.02.18.103</v>
          </cell>
        </row>
        <row r="3104">
          <cell r="B3104" t="str">
            <v>SHT0001217</v>
          </cell>
          <cell r="C3104" t="str">
            <v>02.02.18.107</v>
          </cell>
        </row>
        <row r="3105">
          <cell r="B3105" t="str">
            <v>SHT0001216</v>
          </cell>
          <cell r="C3105" t="str">
            <v>02.02.18.108</v>
          </cell>
        </row>
        <row r="3106">
          <cell r="B3106" t="str">
            <v>SHT0001215</v>
          </cell>
          <cell r="C3106" t="str">
            <v>02.02.18.110</v>
          </cell>
        </row>
        <row r="3107">
          <cell r="B3107" t="str">
            <v>SHT0001214</v>
          </cell>
          <cell r="C3107" t="str">
            <v>02.02.18.111</v>
          </cell>
        </row>
        <row r="3108">
          <cell r="B3108" t="str">
            <v>SHT0001213</v>
          </cell>
          <cell r="C3108" t="str">
            <v>02.02.18.112</v>
          </cell>
        </row>
        <row r="3109">
          <cell r="B3109" t="str">
            <v>SHT0001212</v>
          </cell>
          <cell r="C3109" t="str">
            <v>02.02.18.113</v>
          </cell>
        </row>
        <row r="3110">
          <cell r="B3110" t="str">
            <v>SHT0001211</v>
          </cell>
          <cell r="C3110" t="str">
            <v>02.02.18.114</v>
          </cell>
        </row>
        <row r="3111">
          <cell r="B3111" t="str">
            <v>SHT0001210</v>
          </cell>
          <cell r="C3111" t="str">
            <v>02.02.18.115</v>
          </cell>
        </row>
        <row r="3112">
          <cell r="B3112" t="str">
            <v>SHT0001209</v>
          </cell>
          <cell r="C3112" t="str">
            <v>02.02.18.116</v>
          </cell>
        </row>
        <row r="3113">
          <cell r="B3113" t="str">
            <v>SHT0001208</v>
          </cell>
          <cell r="C3113" t="str">
            <v>02.02.18.120</v>
          </cell>
        </row>
        <row r="3114">
          <cell r="B3114" t="str">
            <v>SHT0001207</v>
          </cell>
          <cell r="C3114" t="str">
            <v>02.02.18.122</v>
          </cell>
        </row>
        <row r="3115">
          <cell r="B3115" t="str">
            <v>SHT0001206</v>
          </cell>
          <cell r="C3115" t="str">
            <v>02.02.18.134</v>
          </cell>
        </row>
        <row r="3116">
          <cell r="B3116" t="str">
            <v>SCS0004889</v>
          </cell>
          <cell r="C3116" t="str">
            <v>02.02.19.005</v>
          </cell>
        </row>
        <row r="3117">
          <cell r="B3117" t="str">
            <v>SHT0001597</v>
          </cell>
          <cell r="C3117" t="str">
            <v>02.02.19.011</v>
          </cell>
        </row>
        <row r="3118">
          <cell r="B3118" t="str">
            <v>SHT0001598</v>
          </cell>
          <cell r="C3118" t="str">
            <v>02.02.19.012</v>
          </cell>
        </row>
        <row r="3119">
          <cell r="B3119" t="str">
            <v>SHT0001205</v>
          </cell>
          <cell r="C3119" t="str">
            <v>02.02.19.015</v>
          </cell>
        </row>
        <row r="3120">
          <cell r="B3120" t="str">
            <v>SHT0001204</v>
          </cell>
          <cell r="C3120" t="str">
            <v>02.02.19.016</v>
          </cell>
        </row>
        <row r="3121">
          <cell r="B3121" t="str">
            <v>SHT0001203</v>
          </cell>
          <cell r="C3121" t="str">
            <v>02.02.19.042</v>
          </cell>
        </row>
        <row r="3122">
          <cell r="B3122" t="str">
            <v>SHT0001202</v>
          </cell>
          <cell r="C3122" t="str">
            <v>02.02.19.045</v>
          </cell>
        </row>
        <row r="3123">
          <cell r="B3123" t="str">
            <v>SHT0001201</v>
          </cell>
          <cell r="C3123" t="str">
            <v>02.02.19.046</v>
          </cell>
        </row>
        <row r="3124">
          <cell r="B3124" t="str">
            <v>SHT0001200</v>
          </cell>
          <cell r="C3124" t="str">
            <v>02.02.19.047</v>
          </cell>
        </row>
        <row r="3125">
          <cell r="B3125" t="str">
            <v>SCS0004796</v>
          </cell>
          <cell r="C3125" t="str">
            <v>02.02.19.060</v>
          </cell>
        </row>
        <row r="3126">
          <cell r="B3126" t="str">
            <v>SCS0004888</v>
          </cell>
          <cell r="C3126" t="str">
            <v>02.02.19.063</v>
          </cell>
        </row>
        <row r="3127">
          <cell r="B3127" t="str">
            <v>SCS0004887</v>
          </cell>
          <cell r="C3127" t="str">
            <v>02.02.19.079</v>
          </cell>
        </row>
        <row r="3128">
          <cell r="B3128" t="str">
            <v>SHT0001199</v>
          </cell>
          <cell r="C3128" t="str">
            <v>02.03.19.073</v>
          </cell>
        </row>
        <row r="3129">
          <cell r="B3129" t="str">
            <v>SHT0001199</v>
          </cell>
          <cell r="C3129" t="str">
            <v>02.02.19.080</v>
          </cell>
        </row>
        <row r="3130">
          <cell r="C3130" t="str">
            <v>02.02.19.081</v>
          </cell>
        </row>
        <row r="3131">
          <cell r="B3131" t="str">
            <v>SHT0001198</v>
          </cell>
          <cell r="C3131" t="str">
            <v>02.03.07.241</v>
          </cell>
        </row>
        <row r="3132">
          <cell r="B3132" t="str">
            <v>SHT0001197</v>
          </cell>
          <cell r="C3132" t="str">
            <v>02.02.19.082</v>
          </cell>
        </row>
        <row r="3133">
          <cell r="B3133" t="str">
            <v>SHT0001196</v>
          </cell>
          <cell r="C3133" t="str">
            <v>02.02.19.083</v>
          </cell>
        </row>
        <row r="3134">
          <cell r="B3134" t="str">
            <v>SHT0002019</v>
          </cell>
          <cell r="C3134" t="str">
            <v>02.02.19.085</v>
          </cell>
        </row>
        <row r="3135">
          <cell r="B3135" t="str">
            <v>SLT0002009</v>
          </cell>
          <cell r="C3135" t="str">
            <v>02.02.20.005</v>
          </cell>
        </row>
        <row r="3136">
          <cell r="B3136" t="str">
            <v>SLT0001997</v>
          </cell>
          <cell r="C3136" t="str">
            <v>02.02.20.022</v>
          </cell>
        </row>
        <row r="3137">
          <cell r="B3137" t="str">
            <v>SLT0001998</v>
          </cell>
          <cell r="C3137" t="str">
            <v>02.02.20.024</v>
          </cell>
        </row>
        <row r="3138">
          <cell r="B3138" t="str">
            <v>SLT0001977</v>
          </cell>
          <cell r="C3138" t="str">
            <v>02.02.20.026</v>
          </cell>
        </row>
        <row r="3139">
          <cell r="B3139" t="str">
            <v>SLT0001999</v>
          </cell>
          <cell r="C3139" t="str">
            <v>02.02.20.032</v>
          </cell>
        </row>
        <row r="3140">
          <cell r="B3140" t="str">
            <v>SLT0002000</v>
          </cell>
          <cell r="C3140" t="str">
            <v>02.02.20.033</v>
          </cell>
        </row>
        <row r="3141">
          <cell r="B3141" t="str">
            <v>SLT0002001</v>
          </cell>
          <cell r="C3141" t="str">
            <v>02.02.20.034</v>
          </cell>
        </row>
        <row r="3142">
          <cell r="B3142" t="str">
            <v>SLT0002002</v>
          </cell>
          <cell r="C3142" t="str">
            <v>02.02.20.035</v>
          </cell>
        </row>
        <row r="3143">
          <cell r="B3143" t="str">
            <v>SLT0002003</v>
          </cell>
          <cell r="C3143" t="str">
            <v>02.02.20.036</v>
          </cell>
        </row>
        <row r="3144">
          <cell r="B3144" t="str">
            <v>SLT0001978</v>
          </cell>
          <cell r="C3144" t="str">
            <v>02.02.20.040</v>
          </cell>
        </row>
        <row r="3145">
          <cell r="B3145" t="str">
            <v>SLT0001979</v>
          </cell>
          <cell r="C3145" t="str">
            <v>02.02.20.042</v>
          </cell>
        </row>
        <row r="3146">
          <cell r="B3146" t="str">
            <v>SLT0001980</v>
          </cell>
          <cell r="C3146" t="str">
            <v>02.02.20.043</v>
          </cell>
        </row>
        <row r="3147">
          <cell r="B3147" t="str">
            <v>SLT0001981</v>
          </cell>
          <cell r="C3147" t="str">
            <v>02.02.20.044</v>
          </cell>
        </row>
        <row r="3148">
          <cell r="B3148" t="str">
            <v>SLT0002004</v>
          </cell>
          <cell r="C3148" t="str">
            <v>02.02.20.045</v>
          </cell>
        </row>
        <row r="3149">
          <cell r="B3149" t="str">
            <v>SLT0001982</v>
          </cell>
          <cell r="C3149" t="str">
            <v>02.02.20.046</v>
          </cell>
        </row>
        <row r="3150">
          <cell r="B3150" t="str">
            <v>SLT0001983</v>
          </cell>
          <cell r="C3150" t="str">
            <v>02.02.20.047</v>
          </cell>
        </row>
        <row r="3151">
          <cell r="B3151" t="str">
            <v>SLT0001984</v>
          </cell>
          <cell r="C3151" t="str">
            <v>02.02.20.048</v>
          </cell>
        </row>
        <row r="3152">
          <cell r="B3152" t="str">
            <v>SLT0001985</v>
          </cell>
          <cell r="C3152" t="str">
            <v>02.02.20.049</v>
          </cell>
        </row>
        <row r="3153">
          <cell r="B3153" t="str">
            <v>SLT0001986</v>
          </cell>
          <cell r="C3153" t="str">
            <v>02.02.20.051</v>
          </cell>
        </row>
        <row r="3154">
          <cell r="B3154" t="str">
            <v>SLT0002005</v>
          </cell>
          <cell r="C3154" t="str">
            <v>02.02.20.052</v>
          </cell>
        </row>
        <row r="3155">
          <cell r="B3155" t="str">
            <v>SLT0001987</v>
          </cell>
          <cell r="C3155" t="str">
            <v>02.02.20.053</v>
          </cell>
        </row>
        <row r="3156">
          <cell r="B3156" t="str">
            <v>SLT0001988</v>
          </cell>
          <cell r="C3156" t="str">
            <v>02.02.20.054</v>
          </cell>
        </row>
        <row r="3157">
          <cell r="B3157" t="str">
            <v>SLT0001989</v>
          </cell>
          <cell r="C3157" t="str">
            <v>02.02.20.055</v>
          </cell>
        </row>
        <row r="3158">
          <cell r="B3158" t="str">
            <v>SLT0001990</v>
          </cell>
          <cell r="C3158" t="str">
            <v>02.02.20.056</v>
          </cell>
        </row>
        <row r="3159">
          <cell r="B3159" t="str">
            <v>SLT0001991</v>
          </cell>
          <cell r="C3159" t="str">
            <v>02.02.20.057</v>
          </cell>
        </row>
        <row r="3160">
          <cell r="B3160" t="str">
            <v>SLT0001992</v>
          </cell>
          <cell r="C3160" t="str">
            <v>02.02.20.058</v>
          </cell>
        </row>
        <row r="3161">
          <cell r="B3161" t="str">
            <v>SCS0005583</v>
          </cell>
          <cell r="C3161" t="str">
            <v>02.02.25.014</v>
          </cell>
        </row>
        <row r="3162">
          <cell r="B3162" t="str">
            <v>SCS0005584</v>
          </cell>
          <cell r="C3162" t="str">
            <v>02.02.25.057</v>
          </cell>
        </row>
        <row r="3163">
          <cell r="B3163" t="str">
            <v>SCS0005585</v>
          </cell>
          <cell r="C3163" t="str">
            <v>02.02.25.062</v>
          </cell>
        </row>
        <row r="3164">
          <cell r="B3164" t="str">
            <v>SCS0005586</v>
          </cell>
          <cell r="C3164" t="str">
            <v>02.02.25.063</v>
          </cell>
        </row>
        <row r="3165">
          <cell r="B3165" t="str">
            <v>SCS0005587</v>
          </cell>
          <cell r="C3165" t="str">
            <v>02.02.25.066</v>
          </cell>
        </row>
        <row r="3166">
          <cell r="B3166" t="str">
            <v>SCS0005588</v>
          </cell>
          <cell r="C3166" t="str">
            <v>02.02.25.067</v>
          </cell>
        </row>
        <row r="3167">
          <cell r="B3167" t="str">
            <v>SCS0005589</v>
          </cell>
          <cell r="C3167" t="str">
            <v>02.02.25.069</v>
          </cell>
        </row>
        <row r="3168">
          <cell r="B3168" t="str">
            <v>SCS0005564</v>
          </cell>
          <cell r="C3168" t="str">
            <v>02.02.25.110</v>
          </cell>
        </row>
        <row r="3169">
          <cell r="B3169" t="str">
            <v>SCS0005246</v>
          </cell>
          <cell r="C3169" t="str">
            <v>02.02.26.031</v>
          </cell>
        </row>
        <row r="3170">
          <cell r="B3170" t="str">
            <v>SCS0004885</v>
          </cell>
          <cell r="C3170" t="str">
            <v>02.02.26.037</v>
          </cell>
        </row>
        <row r="3171">
          <cell r="B3171" t="str">
            <v>SCS0004884</v>
          </cell>
          <cell r="C3171" t="str">
            <v>02.02.26.045</v>
          </cell>
        </row>
        <row r="3172">
          <cell r="B3172" t="str">
            <v>SCS0004883</v>
          </cell>
          <cell r="C3172" t="str">
            <v>02.02.26.046</v>
          </cell>
        </row>
        <row r="3173">
          <cell r="B3173" t="str">
            <v>SCS0004881</v>
          </cell>
          <cell r="C3173" t="str">
            <v>02.02.26.075</v>
          </cell>
        </row>
        <row r="3174">
          <cell r="B3174" t="str">
            <v>SCS0004880</v>
          </cell>
          <cell r="C3174" t="str">
            <v>02.02.26.076</v>
          </cell>
        </row>
        <row r="3175">
          <cell r="B3175" t="str">
            <v>SCS0004879</v>
          </cell>
          <cell r="C3175" t="str">
            <v>02.02.27.012</v>
          </cell>
        </row>
        <row r="3176">
          <cell r="B3176" t="str">
            <v>SCS0004877</v>
          </cell>
          <cell r="C3176" t="str">
            <v>02.02.27.025</v>
          </cell>
        </row>
        <row r="3177">
          <cell r="B3177" t="str">
            <v>SCS0004876</v>
          </cell>
          <cell r="C3177" t="str">
            <v>02.02.28.001</v>
          </cell>
        </row>
        <row r="3178">
          <cell r="B3178" t="str">
            <v>SCS0004875</v>
          </cell>
          <cell r="C3178" t="str">
            <v>02.02.28.002</v>
          </cell>
        </row>
        <row r="3179">
          <cell r="B3179" t="str">
            <v>SCS0005054</v>
          </cell>
          <cell r="C3179" t="str">
            <v>02.02.28.003</v>
          </cell>
        </row>
        <row r="3180">
          <cell r="B3180" t="str">
            <v>SCS0004874</v>
          </cell>
          <cell r="C3180" t="str">
            <v>02.02.28.004</v>
          </cell>
        </row>
        <row r="3181">
          <cell r="B3181" t="str">
            <v>SCS0005590</v>
          </cell>
          <cell r="C3181" t="str">
            <v>02.02.28.005</v>
          </cell>
        </row>
        <row r="3182">
          <cell r="B3182" t="str">
            <v>SCS0004873</v>
          </cell>
          <cell r="C3182" t="str">
            <v>02.02.28.006</v>
          </cell>
        </row>
        <row r="3183">
          <cell r="B3183" t="str">
            <v>SCS0004872</v>
          </cell>
          <cell r="C3183" t="str">
            <v>02.02.28.007</v>
          </cell>
        </row>
        <row r="3184">
          <cell r="B3184" t="str">
            <v>SCS0004871</v>
          </cell>
          <cell r="C3184" t="str">
            <v>02.02.28.008</v>
          </cell>
        </row>
        <row r="3185">
          <cell r="B3185" t="str">
            <v>SCS0004870</v>
          </cell>
          <cell r="C3185" t="str">
            <v>02.02.28.009</v>
          </cell>
        </row>
        <row r="3186">
          <cell r="B3186" t="str">
            <v>SCS0004869</v>
          </cell>
          <cell r="C3186" t="str">
            <v>02.02.28.010</v>
          </cell>
        </row>
        <row r="3187">
          <cell r="B3187" t="str">
            <v>SCS0004868</v>
          </cell>
          <cell r="C3187" t="str">
            <v>02.02.28.011</v>
          </cell>
        </row>
        <row r="3188">
          <cell r="B3188" t="str">
            <v>SCS0004867</v>
          </cell>
          <cell r="C3188" t="str">
            <v>02.02.28.012</v>
          </cell>
        </row>
        <row r="3189">
          <cell r="B3189" t="str">
            <v>SCS0004866</v>
          </cell>
          <cell r="C3189" t="str">
            <v>02.02.28.013</v>
          </cell>
        </row>
        <row r="3190">
          <cell r="B3190" t="str">
            <v>SCS0004865</v>
          </cell>
          <cell r="C3190" t="str">
            <v>02.02.28.014</v>
          </cell>
        </row>
        <row r="3191">
          <cell r="B3191" t="str">
            <v>SCS0004864</v>
          </cell>
          <cell r="C3191" t="str">
            <v>02.02.28.015</v>
          </cell>
        </row>
        <row r="3192">
          <cell r="B3192" t="str">
            <v>SCS0004863</v>
          </cell>
          <cell r="C3192" t="str">
            <v>02.02.28.016</v>
          </cell>
        </row>
        <row r="3193">
          <cell r="B3193" t="str">
            <v>SCS0004862</v>
          </cell>
          <cell r="C3193" t="str">
            <v>02.02.28.018</v>
          </cell>
        </row>
        <row r="3194">
          <cell r="B3194" t="str">
            <v>SCS0004861</v>
          </cell>
          <cell r="C3194" t="str">
            <v>02.02.28.019</v>
          </cell>
        </row>
        <row r="3195">
          <cell r="B3195" t="str">
            <v>SCS0004860</v>
          </cell>
          <cell r="C3195" t="str">
            <v>02.02.28.020</v>
          </cell>
        </row>
        <row r="3196">
          <cell r="B3196" t="str">
            <v>SCS0004859</v>
          </cell>
          <cell r="C3196" t="str">
            <v>02.02.28.021</v>
          </cell>
        </row>
        <row r="3197">
          <cell r="B3197" t="str">
            <v>SCS0004858</v>
          </cell>
          <cell r="C3197" t="str">
            <v>02.02.28.022</v>
          </cell>
        </row>
        <row r="3198">
          <cell r="B3198" t="str">
            <v>SCS0004857</v>
          </cell>
          <cell r="C3198" t="str">
            <v>02.02.28.023</v>
          </cell>
        </row>
        <row r="3199">
          <cell r="B3199" t="str">
            <v>SCS0004856</v>
          </cell>
          <cell r="C3199" t="str">
            <v>02.02.28.024</v>
          </cell>
        </row>
        <row r="3200">
          <cell r="B3200" t="str">
            <v>SCS0004855</v>
          </cell>
          <cell r="C3200" t="str">
            <v>02.02.28.025</v>
          </cell>
        </row>
        <row r="3201">
          <cell r="B3201" t="str">
            <v>SCS0004854</v>
          </cell>
          <cell r="C3201" t="str">
            <v>02.02.28.026</v>
          </cell>
        </row>
        <row r="3202">
          <cell r="B3202" t="str">
            <v>SCS0004853</v>
          </cell>
          <cell r="C3202" t="str">
            <v>02.02.28.027</v>
          </cell>
        </row>
        <row r="3203">
          <cell r="B3203" t="str">
            <v>SCS0004852</v>
          </cell>
          <cell r="C3203" t="str">
            <v>02.02.28.028</v>
          </cell>
        </row>
        <row r="3204">
          <cell r="B3204" t="str">
            <v>SCS0005075</v>
          </cell>
          <cell r="C3204" t="str">
            <v>02.02.28.029</v>
          </cell>
        </row>
        <row r="3205">
          <cell r="B3205" t="str">
            <v>SCS0004697</v>
          </cell>
          <cell r="C3205" t="str">
            <v>02.02.28.030</v>
          </cell>
        </row>
        <row r="3206">
          <cell r="B3206" t="str">
            <v>SCS0004696</v>
          </cell>
          <cell r="C3206" t="str">
            <v>02.02.28.031</v>
          </cell>
        </row>
        <row r="3207">
          <cell r="B3207" t="str">
            <v>SCS0004851</v>
          </cell>
          <cell r="C3207" t="str">
            <v>02.02.28.032</v>
          </cell>
        </row>
        <row r="3208">
          <cell r="B3208" t="str">
            <v>SCS0004850</v>
          </cell>
          <cell r="C3208" t="str">
            <v>02.02.28.033</v>
          </cell>
        </row>
        <row r="3209">
          <cell r="B3209" t="str">
            <v>SCS0004705</v>
          </cell>
          <cell r="C3209" t="str">
            <v>02.02.28.035</v>
          </cell>
        </row>
        <row r="3210">
          <cell r="B3210" t="str">
            <v>SCS0004704</v>
          </cell>
          <cell r="C3210" t="str">
            <v>02.02.28.036</v>
          </cell>
        </row>
        <row r="3211">
          <cell r="B3211" t="str">
            <v>SCS0005071</v>
          </cell>
          <cell r="C3211" t="str">
            <v>02.02.28.037</v>
          </cell>
        </row>
        <row r="3212">
          <cell r="B3212" t="str">
            <v>SCS0005072</v>
          </cell>
          <cell r="C3212" t="str">
            <v>02.02.28.038</v>
          </cell>
        </row>
        <row r="3213">
          <cell r="B3213" t="str">
            <v>SCS0004708</v>
          </cell>
          <cell r="C3213" t="str">
            <v>02.02.28.039</v>
          </cell>
        </row>
        <row r="3214">
          <cell r="B3214" t="str">
            <v>SCS0004709</v>
          </cell>
          <cell r="C3214" t="str">
            <v>02.02.28.040</v>
          </cell>
        </row>
        <row r="3215">
          <cell r="B3215" t="str">
            <v>SCS0005106</v>
          </cell>
          <cell r="C3215" t="str">
            <v>02.02.28.041</v>
          </cell>
        </row>
        <row r="3216">
          <cell r="B3216" t="str">
            <v>SCS0005109</v>
          </cell>
          <cell r="C3216" t="str">
            <v>02.02.28.043</v>
          </cell>
        </row>
        <row r="3217">
          <cell r="B3217" t="str">
            <v>SCS0005096</v>
          </cell>
          <cell r="C3217" t="str">
            <v>02.02.28.044</v>
          </cell>
        </row>
        <row r="3218">
          <cell r="B3218" t="str">
            <v>SCS0004719</v>
          </cell>
          <cell r="C3218" t="str">
            <v>02.02.28.046</v>
          </cell>
        </row>
        <row r="3219">
          <cell r="B3219" t="str">
            <v>SCS0005077</v>
          </cell>
          <cell r="C3219" t="str">
            <v>02.02.28.047</v>
          </cell>
        </row>
        <row r="3220">
          <cell r="B3220" t="str">
            <v>SCS0005078</v>
          </cell>
          <cell r="C3220" t="str">
            <v>02.02.28.048</v>
          </cell>
        </row>
        <row r="3221">
          <cell r="C3221" t="str">
            <v>02.02.28.049</v>
          </cell>
        </row>
        <row r="3222">
          <cell r="B3222" t="str">
            <v>SCS0005074</v>
          </cell>
          <cell r="C3222" t="str">
            <v>02.02.28.050</v>
          </cell>
        </row>
        <row r="3223">
          <cell r="B3223" t="str">
            <v>SCS0005073</v>
          </cell>
          <cell r="C3223" t="str">
            <v>02.02.28.051</v>
          </cell>
        </row>
        <row r="3224">
          <cell r="B3224" t="str">
            <v>SCS0005095</v>
          </cell>
          <cell r="C3224" t="str">
            <v>02.02.28.052</v>
          </cell>
        </row>
        <row r="3225">
          <cell r="B3225" t="str">
            <v>SCS0004706</v>
          </cell>
          <cell r="C3225" t="str">
            <v>02.02.28.053</v>
          </cell>
        </row>
        <row r="3226">
          <cell r="B3226" t="str">
            <v>SCS0005092</v>
          </cell>
          <cell r="C3226" t="str">
            <v>02.02.28.057</v>
          </cell>
        </row>
        <row r="3227">
          <cell r="B3227" t="str">
            <v>SCS0004724</v>
          </cell>
          <cell r="C3227" t="str">
            <v>02.02.28.058</v>
          </cell>
        </row>
        <row r="3228">
          <cell r="B3228" t="str">
            <v>SCS0004849</v>
          </cell>
          <cell r="C3228" t="str">
            <v>02.02.29.024</v>
          </cell>
        </row>
        <row r="3229">
          <cell r="B3229" t="str">
            <v>SCS0004848</v>
          </cell>
          <cell r="C3229" t="str">
            <v>02.02.31.010</v>
          </cell>
        </row>
        <row r="3230">
          <cell r="B3230" t="str">
            <v>SCS0004847</v>
          </cell>
          <cell r="C3230" t="str">
            <v>02.02.31.011</v>
          </cell>
        </row>
        <row r="3231">
          <cell r="B3231" t="str">
            <v>SCS0004846</v>
          </cell>
          <cell r="C3231" t="str">
            <v>02.02.31.012</v>
          </cell>
        </row>
        <row r="3232">
          <cell r="B3232" t="str">
            <v>SCS0004845</v>
          </cell>
          <cell r="C3232" t="str">
            <v>02.02.31.013</v>
          </cell>
        </row>
        <row r="3233">
          <cell r="B3233" t="str">
            <v>SCS0004846</v>
          </cell>
          <cell r="C3233" t="str">
            <v>02.03.26.098</v>
          </cell>
        </row>
        <row r="3234">
          <cell r="B3234" t="str">
            <v>SCS0004845</v>
          </cell>
          <cell r="C3234" t="str">
            <v>02.03.26.097</v>
          </cell>
        </row>
        <row r="3235">
          <cell r="B3235" t="str">
            <v>SCS0004844</v>
          </cell>
          <cell r="C3235" t="str">
            <v>02.03.26.094</v>
          </cell>
        </row>
        <row r="3236">
          <cell r="B3236" t="str">
            <v>SCS0004844</v>
          </cell>
          <cell r="C3236" t="str">
            <v>02.02.31.014</v>
          </cell>
        </row>
        <row r="3237">
          <cell r="B3237" t="str">
            <v>SHT0001376</v>
          </cell>
          <cell r="C3237" t="str">
            <v>02.03.26.095</v>
          </cell>
        </row>
        <row r="3238">
          <cell r="B3238" t="str">
            <v>SHT0001376</v>
          </cell>
          <cell r="C3238" t="str">
            <v>02.02.31.015</v>
          </cell>
        </row>
        <row r="3239">
          <cell r="B3239" t="str">
            <v>SCS0004843</v>
          </cell>
          <cell r="C3239" t="str">
            <v>02.02.31.016</v>
          </cell>
        </row>
        <row r="3240">
          <cell r="B3240" t="str">
            <v>SCS0004843</v>
          </cell>
          <cell r="C3240" t="str">
            <v>02.03.26.096</v>
          </cell>
        </row>
        <row r="3241">
          <cell r="B3241" t="str">
            <v>SCS0004842</v>
          </cell>
          <cell r="C3241" t="str">
            <v>02.03.26.093</v>
          </cell>
        </row>
        <row r="3242">
          <cell r="B3242" t="str">
            <v>SCS0004842</v>
          </cell>
          <cell r="C3242" t="str">
            <v>02.02.31.019</v>
          </cell>
        </row>
        <row r="3243">
          <cell r="B3243" t="str">
            <v>SHT0001258</v>
          </cell>
          <cell r="C3243" t="str">
            <v>02.02.31.020</v>
          </cell>
        </row>
        <row r="3244">
          <cell r="B3244" t="str">
            <v>SHT0001907</v>
          </cell>
          <cell r="C3244" t="str">
            <v>02.02.31.021</v>
          </cell>
        </row>
        <row r="3245">
          <cell r="B3245" t="str">
            <v>SHT0001926</v>
          </cell>
          <cell r="C3245" t="str">
            <v>02.02.31.022</v>
          </cell>
        </row>
        <row r="3246">
          <cell r="B3246" t="str">
            <v>SHT0001927</v>
          </cell>
          <cell r="C3246" t="str">
            <v>02.02.31.023</v>
          </cell>
        </row>
        <row r="3247">
          <cell r="B3247" t="str">
            <v>SHT0001928</v>
          </cell>
          <cell r="C3247" t="str">
            <v>02.02.31.024</v>
          </cell>
        </row>
        <row r="3248">
          <cell r="B3248" t="str">
            <v>SHT0001933</v>
          </cell>
          <cell r="C3248" t="str">
            <v>02.02.31.025</v>
          </cell>
        </row>
        <row r="3249">
          <cell r="B3249" t="str">
            <v>SHT0001972</v>
          </cell>
          <cell r="C3249" t="str">
            <v>02.02.31.026</v>
          </cell>
        </row>
        <row r="3250">
          <cell r="B3250" t="str">
            <v>SHT0002033</v>
          </cell>
          <cell r="C3250" t="str">
            <v>02.02.31.027</v>
          </cell>
        </row>
        <row r="3251">
          <cell r="B3251" t="str">
            <v>SHT0002034</v>
          </cell>
          <cell r="C3251" t="str">
            <v>02.02.31.028</v>
          </cell>
        </row>
        <row r="3252">
          <cell r="B3252" t="str">
            <v>SHT0001930</v>
          </cell>
          <cell r="C3252" t="str">
            <v>02.02.31.029</v>
          </cell>
        </row>
        <row r="3253">
          <cell r="B3253" t="str">
            <v>SHT0002035</v>
          </cell>
          <cell r="C3253" t="str">
            <v>02.02.31.030</v>
          </cell>
        </row>
        <row r="3254">
          <cell r="B3254" t="str">
            <v>SCS0004841</v>
          </cell>
          <cell r="C3254" t="str">
            <v>02.02.33.001</v>
          </cell>
        </row>
        <row r="3255">
          <cell r="B3255" t="str">
            <v>SCS0004840</v>
          </cell>
          <cell r="C3255" t="str">
            <v>02.02.33.002</v>
          </cell>
        </row>
        <row r="3256">
          <cell r="B3256" t="str">
            <v>SCS0004839</v>
          </cell>
          <cell r="C3256" t="str">
            <v>02.02.33.003</v>
          </cell>
        </row>
        <row r="3257">
          <cell r="B3257" t="str">
            <v>SCS0004839</v>
          </cell>
          <cell r="C3257" t="str">
            <v>02.03.29.166</v>
          </cell>
        </row>
        <row r="3258">
          <cell r="C3258" t="str">
            <v>02.02.33.004</v>
          </cell>
        </row>
        <row r="3259">
          <cell r="B3259" t="str">
            <v>SCS0004838</v>
          </cell>
          <cell r="C3259" t="str">
            <v>02.02.33.005</v>
          </cell>
        </row>
        <row r="3260">
          <cell r="B3260" t="str">
            <v>SCS0004837</v>
          </cell>
          <cell r="C3260" t="str">
            <v>02.02.33.006</v>
          </cell>
        </row>
        <row r="3261">
          <cell r="B3261" t="str">
            <v>SCS0004836</v>
          </cell>
          <cell r="C3261" t="str">
            <v>02.02.33.007</v>
          </cell>
        </row>
        <row r="3262">
          <cell r="B3262" t="str">
            <v>SCS0004835</v>
          </cell>
          <cell r="C3262" t="str">
            <v>02.02.33.008</v>
          </cell>
        </row>
        <row r="3263">
          <cell r="B3263" t="str">
            <v>SCS0004834</v>
          </cell>
          <cell r="C3263" t="str">
            <v>02.02.33.009</v>
          </cell>
        </row>
        <row r="3264">
          <cell r="B3264" t="str">
            <v>SCS0004833</v>
          </cell>
          <cell r="C3264" t="str">
            <v>02.02.33.010</v>
          </cell>
        </row>
        <row r="3265">
          <cell r="B3265" t="str">
            <v>SCS0004832</v>
          </cell>
          <cell r="C3265" t="str">
            <v>02.02.34.001</v>
          </cell>
        </row>
        <row r="3266">
          <cell r="B3266" t="str">
            <v>SCS0004831</v>
          </cell>
          <cell r="C3266" t="str">
            <v>02.02.34.002</v>
          </cell>
        </row>
        <row r="3267">
          <cell r="B3267" t="str">
            <v>SCS0004830</v>
          </cell>
          <cell r="C3267" t="str">
            <v>02.02.34.003</v>
          </cell>
        </row>
        <row r="3268">
          <cell r="B3268" t="str">
            <v>SCS0004829</v>
          </cell>
          <cell r="C3268" t="str">
            <v>02.02.34.004</v>
          </cell>
        </row>
        <row r="3269">
          <cell r="B3269" t="str">
            <v>SCS0004828</v>
          </cell>
          <cell r="C3269" t="str">
            <v>02.02.34.005</v>
          </cell>
        </row>
        <row r="3270">
          <cell r="B3270" t="str">
            <v>SCS0004827</v>
          </cell>
          <cell r="C3270" t="str">
            <v>02.02.34.006</v>
          </cell>
        </row>
        <row r="3271">
          <cell r="B3271" t="str">
            <v>SCS0004826</v>
          </cell>
          <cell r="C3271" t="str">
            <v>02.02.34.007</v>
          </cell>
        </row>
        <row r="3272">
          <cell r="B3272" t="str">
            <v>SCS0004825</v>
          </cell>
          <cell r="C3272" t="str">
            <v>02.02.34.008</v>
          </cell>
        </row>
        <row r="3273">
          <cell r="B3273" t="str">
            <v>SCS0004824</v>
          </cell>
          <cell r="C3273" t="str">
            <v>02.02.34.010</v>
          </cell>
        </row>
        <row r="3274">
          <cell r="B3274" t="str">
            <v>SCS0004823</v>
          </cell>
          <cell r="C3274" t="str">
            <v>02.02.34.011</v>
          </cell>
        </row>
        <row r="3275">
          <cell r="B3275" t="str">
            <v>SCS0004822</v>
          </cell>
          <cell r="C3275" t="str">
            <v>02.02.34.012</v>
          </cell>
        </row>
        <row r="3276">
          <cell r="B3276" t="str">
            <v>SCS0004821</v>
          </cell>
          <cell r="C3276" t="str">
            <v>02.02.34.013</v>
          </cell>
        </row>
        <row r="3277">
          <cell r="B3277" t="str">
            <v>SCS0004820</v>
          </cell>
          <cell r="C3277" t="str">
            <v>02.02.34.014</v>
          </cell>
        </row>
        <row r="3278">
          <cell r="B3278" t="str">
            <v>SCS0004819</v>
          </cell>
          <cell r="C3278" t="str">
            <v>02.02.34.015</v>
          </cell>
        </row>
        <row r="3279">
          <cell r="B3279" t="str">
            <v>SCS0004818</v>
          </cell>
          <cell r="C3279" t="str">
            <v>02.02.34.016</v>
          </cell>
        </row>
        <row r="3280">
          <cell r="B3280" t="str">
            <v>SCS0004817</v>
          </cell>
          <cell r="C3280" t="str">
            <v>02.02.34.017</v>
          </cell>
        </row>
        <row r="3281">
          <cell r="B3281" t="str">
            <v>SCS0004816</v>
          </cell>
          <cell r="C3281" t="str">
            <v>02.02.34.018</v>
          </cell>
        </row>
        <row r="3282">
          <cell r="B3282" t="str">
            <v>SCS0004815</v>
          </cell>
          <cell r="C3282" t="str">
            <v>02.02.34.019</v>
          </cell>
        </row>
        <row r="3283">
          <cell r="B3283" t="str">
            <v>SCS0004814</v>
          </cell>
          <cell r="C3283" t="str">
            <v>02.02.34.020</v>
          </cell>
        </row>
        <row r="3284">
          <cell r="B3284" t="str">
            <v>SCS0004813</v>
          </cell>
          <cell r="C3284" t="str">
            <v>02.02.34.021</v>
          </cell>
        </row>
        <row r="3285">
          <cell r="B3285" t="str">
            <v>SCS0004812</v>
          </cell>
          <cell r="C3285" t="str">
            <v>02.02.34.022</v>
          </cell>
        </row>
        <row r="3286">
          <cell r="B3286" t="str">
            <v>SCS0004811</v>
          </cell>
          <cell r="C3286" t="str">
            <v>02.02.34.023</v>
          </cell>
        </row>
        <row r="3287">
          <cell r="B3287" t="str">
            <v>SCS0004810</v>
          </cell>
          <cell r="C3287" t="str">
            <v>02.02.34.024</v>
          </cell>
        </row>
        <row r="3288">
          <cell r="B3288" t="str">
            <v>SCS0004809</v>
          </cell>
          <cell r="C3288" t="str">
            <v>02.02.34.025</v>
          </cell>
        </row>
        <row r="3289">
          <cell r="B3289" t="str">
            <v>SCS0004808</v>
          </cell>
          <cell r="C3289" t="str">
            <v>02.02.34.026</v>
          </cell>
        </row>
        <row r="3290">
          <cell r="B3290" t="str">
            <v>SCS0004807</v>
          </cell>
          <cell r="C3290" t="str">
            <v>02.02.34.027</v>
          </cell>
        </row>
        <row r="3291">
          <cell r="B3291" t="str">
            <v>SCS0004806</v>
          </cell>
          <cell r="C3291" t="str">
            <v>02.02.34.028</v>
          </cell>
        </row>
        <row r="3292">
          <cell r="B3292" t="str">
            <v>SCS0004805</v>
          </cell>
          <cell r="C3292" t="str">
            <v>02.02.34.029</v>
          </cell>
        </row>
        <row r="3293">
          <cell r="B3293" t="str">
            <v>SCS0004804</v>
          </cell>
          <cell r="C3293" t="str">
            <v>02.02.34.030</v>
          </cell>
        </row>
        <row r="3294">
          <cell r="B3294" t="str">
            <v>SCS0004803</v>
          </cell>
          <cell r="C3294" t="str">
            <v>02.02.34.031</v>
          </cell>
        </row>
        <row r="3295">
          <cell r="B3295" t="str">
            <v>SCS0004802</v>
          </cell>
          <cell r="C3295" t="str">
            <v>02.02.34.032</v>
          </cell>
        </row>
        <row r="3296">
          <cell r="B3296" t="str">
            <v>SCS0004801</v>
          </cell>
          <cell r="C3296" t="str">
            <v>02.02.34.034</v>
          </cell>
        </row>
        <row r="3297">
          <cell r="B3297" t="str">
            <v>SHT0002007</v>
          </cell>
          <cell r="C3297" t="str">
            <v>02.02.35.004</v>
          </cell>
        </row>
        <row r="3298">
          <cell r="B3298" t="str">
            <v>SHT0002008</v>
          </cell>
          <cell r="C3298" t="str">
            <v>02.02.35.005</v>
          </cell>
        </row>
        <row r="3299">
          <cell r="B3299" t="str">
            <v>SHT0002009</v>
          </cell>
          <cell r="C3299" t="str">
            <v>02.02.35.007</v>
          </cell>
        </row>
        <row r="3300">
          <cell r="B3300" t="str">
            <v>SHT0001953</v>
          </cell>
          <cell r="C3300" t="str">
            <v>02.02.35.008</v>
          </cell>
        </row>
        <row r="3301">
          <cell r="B3301" t="str">
            <v>SHT0002010</v>
          </cell>
          <cell r="C3301" t="str">
            <v>02.02.35.009</v>
          </cell>
        </row>
        <row r="3302">
          <cell r="B3302" t="str">
            <v>SHT0001195</v>
          </cell>
          <cell r="C3302" t="str">
            <v>02.02.35.010</v>
          </cell>
        </row>
        <row r="3303">
          <cell r="B3303" t="str">
            <v>SHT0001194</v>
          </cell>
          <cell r="C3303" t="str">
            <v>02.02.35.011</v>
          </cell>
        </row>
        <row r="3304">
          <cell r="B3304" t="str">
            <v>SCS0005592</v>
          </cell>
          <cell r="C3304" t="str">
            <v>02.02.36.001</v>
          </cell>
        </row>
        <row r="3305">
          <cell r="B3305" t="str">
            <v>SCS0005593</v>
          </cell>
          <cell r="C3305" t="str">
            <v>02.02.36.002</v>
          </cell>
        </row>
        <row r="3306">
          <cell r="B3306" t="str">
            <v>SCS0005594</v>
          </cell>
          <cell r="C3306" t="str">
            <v>02.02.36.003</v>
          </cell>
        </row>
        <row r="3307">
          <cell r="B3307" t="str">
            <v>SCS0005595</v>
          </cell>
          <cell r="C3307" t="str">
            <v>02.02.36.004</v>
          </cell>
        </row>
        <row r="3308">
          <cell r="B3308" t="str">
            <v>SCS0005596</v>
          </cell>
          <cell r="C3308" t="str">
            <v>02.02.36.005</v>
          </cell>
        </row>
        <row r="3309">
          <cell r="B3309" t="str">
            <v>SCS0005597</v>
          </cell>
          <cell r="C3309" t="str">
            <v>02.02.36.006</v>
          </cell>
        </row>
        <row r="3310">
          <cell r="B3310" t="str">
            <v>SCS0005573</v>
          </cell>
          <cell r="C3310" t="str">
            <v>02.02.36.007</v>
          </cell>
        </row>
        <row r="3311">
          <cell r="B3311" t="str">
            <v>SHT0002011</v>
          </cell>
          <cell r="C3311" t="str">
            <v>02.02.37.001</v>
          </cell>
        </row>
        <row r="3312">
          <cell r="B3312" t="str">
            <v>SLT0002006</v>
          </cell>
          <cell r="C3312" t="str">
            <v>02.02.39.001</v>
          </cell>
        </row>
        <row r="3313">
          <cell r="B3313" t="str">
            <v>SLT0002007</v>
          </cell>
          <cell r="C3313" t="str">
            <v>02.02.39.002</v>
          </cell>
        </row>
        <row r="3314">
          <cell r="B3314" t="str">
            <v>SLT0002008</v>
          </cell>
          <cell r="C3314" t="str">
            <v>02.02.39.003</v>
          </cell>
        </row>
        <row r="3315">
          <cell r="B3315" t="str">
            <v>SCS0005557</v>
          </cell>
          <cell r="C3315" t="str">
            <v>02.02.40.001</v>
          </cell>
        </row>
        <row r="3316">
          <cell r="B3316" t="str">
            <v>SCS0005558</v>
          </cell>
          <cell r="C3316" t="str">
            <v>02.02.40.002</v>
          </cell>
        </row>
        <row r="3317">
          <cell r="B3317" t="str">
            <v>SCS0005559</v>
          </cell>
          <cell r="C3317" t="str">
            <v>02.02.40.003</v>
          </cell>
        </row>
        <row r="3318">
          <cell r="B3318" t="str">
            <v>SCS0005560</v>
          </cell>
          <cell r="C3318" t="str">
            <v>02.02.40.004</v>
          </cell>
        </row>
        <row r="3319">
          <cell r="B3319" t="str">
            <v>SCS0005561</v>
          </cell>
          <cell r="C3319" t="str">
            <v>02.02.40.005</v>
          </cell>
        </row>
        <row r="3320">
          <cell r="B3320" t="str">
            <v>BFA0000417</v>
          </cell>
          <cell r="C3320" t="str">
            <v>02.03.02.024</v>
          </cell>
        </row>
        <row r="3321">
          <cell r="C3321" t="str">
            <v>02.03.02.025</v>
          </cell>
        </row>
        <row r="3322">
          <cell r="B3322" t="str">
            <v>BFA0000415</v>
          </cell>
          <cell r="C3322" t="str">
            <v>02.03.02.035</v>
          </cell>
        </row>
        <row r="3323">
          <cell r="B3323" t="str">
            <v>BSP0000057</v>
          </cell>
          <cell r="C3323" t="str">
            <v>02.03.02.043</v>
          </cell>
        </row>
        <row r="3324">
          <cell r="B3324" t="str">
            <v>SHT0001191</v>
          </cell>
          <cell r="C3324" t="str">
            <v>02.03.02.044</v>
          </cell>
        </row>
        <row r="3325">
          <cell r="B3325" t="str">
            <v>BAS0000049</v>
          </cell>
          <cell r="C3325" t="str">
            <v>02.03.02.046</v>
          </cell>
        </row>
        <row r="3326">
          <cell r="B3326" t="str">
            <v>BAS0000048</v>
          </cell>
          <cell r="C3326" t="str">
            <v>02.03.02.047</v>
          </cell>
        </row>
        <row r="3327">
          <cell r="B3327" t="str">
            <v>SHT0001190</v>
          </cell>
          <cell r="C3327" t="str">
            <v>02.03.03.003</v>
          </cell>
        </row>
        <row r="3328">
          <cell r="B3328" t="str">
            <v>SHT0001189</v>
          </cell>
          <cell r="C3328" t="str">
            <v>02.03.03.004</v>
          </cell>
        </row>
        <row r="3329">
          <cell r="B3329" t="str">
            <v>SHT0001188</v>
          </cell>
          <cell r="C3329" t="str">
            <v>02.03.03.007A</v>
          </cell>
        </row>
        <row r="3330">
          <cell r="B3330" t="str">
            <v>SHT0001187</v>
          </cell>
          <cell r="C3330" t="str">
            <v>02.03.03.008B</v>
          </cell>
        </row>
        <row r="3331">
          <cell r="B3331" t="str">
            <v>BAS0000047</v>
          </cell>
          <cell r="C3331" t="str">
            <v>02.03.03.011</v>
          </cell>
        </row>
        <row r="3332">
          <cell r="B3332" t="str">
            <v>SHT0001186</v>
          </cell>
          <cell r="C3332" t="str">
            <v>02.03.03.012</v>
          </cell>
        </row>
        <row r="3333">
          <cell r="B3333" t="str">
            <v>BAS0000046</v>
          </cell>
          <cell r="C3333" t="str">
            <v>02.03.03.013</v>
          </cell>
        </row>
        <row r="3334">
          <cell r="B3334" t="str">
            <v>BFA0000413</v>
          </cell>
          <cell r="C3334" t="str">
            <v>02.03.03.015</v>
          </cell>
        </row>
        <row r="3335">
          <cell r="B3335" t="str">
            <v>SHT0001185</v>
          </cell>
          <cell r="C3335" t="str">
            <v>02.03.03.017A</v>
          </cell>
        </row>
        <row r="3336">
          <cell r="B3336" t="str">
            <v>BAS0000045</v>
          </cell>
          <cell r="C3336" t="str">
            <v>02.03.03.018</v>
          </cell>
        </row>
        <row r="3337">
          <cell r="B3337" t="str">
            <v>BFA0000412</v>
          </cell>
          <cell r="C3337" t="str">
            <v>02.03.03.019A</v>
          </cell>
        </row>
        <row r="3338">
          <cell r="B3338" t="str">
            <v>BFA0000411</v>
          </cell>
          <cell r="C3338" t="str">
            <v>02.03.03.022A</v>
          </cell>
        </row>
        <row r="3339">
          <cell r="B3339" t="str">
            <v>BFA0000410</v>
          </cell>
          <cell r="C3339" t="str">
            <v>02.03.03.025</v>
          </cell>
        </row>
        <row r="3340">
          <cell r="B3340" t="str">
            <v>SHT0001256</v>
          </cell>
          <cell r="C3340" t="str">
            <v>02.03.03.025A</v>
          </cell>
        </row>
        <row r="3341">
          <cell r="B3341" t="str">
            <v>BPC0000049</v>
          </cell>
          <cell r="C3341" t="str">
            <v>02.03.03.027</v>
          </cell>
        </row>
        <row r="3342">
          <cell r="B3342" t="str">
            <v>BPC0000004</v>
          </cell>
          <cell r="C3342" t="str">
            <v>02.03.03.028</v>
          </cell>
        </row>
        <row r="3343">
          <cell r="B3343" t="str">
            <v>BPC0000037</v>
          </cell>
          <cell r="C3343" t="str">
            <v>02.03.03.028A</v>
          </cell>
        </row>
        <row r="3344">
          <cell r="B3344" t="str">
            <v>BAS0000044</v>
          </cell>
          <cell r="C3344" t="str">
            <v>02.03.03.030</v>
          </cell>
        </row>
        <row r="3345">
          <cell r="B3345" t="str">
            <v>SHT0001398</v>
          </cell>
          <cell r="C3345" t="str">
            <v>02.03.03.030</v>
          </cell>
        </row>
        <row r="3346">
          <cell r="B3346" t="str">
            <v>BAS0000043</v>
          </cell>
          <cell r="C3346" t="str">
            <v>02.03.03.031</v>
          </cell>
        </row>
        <row r="3347">
          <cell r="C3347" t="str">
            <v>02.03.03.032</v>
          </cell>
        </row>
        <row r="3348">
          <cell r="B3348" t="str">
            <v>BFA0000408</v>
          </cell>
          <cell r="C3348" t="str">
            <v>02.03.03.033</v>
          </cell>
        </row>
        <row r="3349">
          <cell r="B3349" t="str">
            <v>BSP0000053</v>
          </cell>
          <cell r="C3349" t="str">
            <v>02.03.03.035</v>
          </cell>
        </row>
        <row r="3350">
          <cell r="B3350" t="str">
            <v>BFA0000406</v>
          </cell>
          <cell r="C3350" t="str">
            <v>02.03.03.038</v>
          </cell>
        </row>
        <row r="3351">
          <cell r="B3351" t="str">
            <v>BFA0000405</v>
          </cell>
          <cell r="C3351" t="str">
            <v>02.03.03.041</v>
          </cell>
        </row>
        <row r="3352">
          <cell r="B3352" t="str">
            <v>SHT0001536</v>
          </cell>
          <cell r="C3352" t="str">
            <v>02.03.03.042A</v>
          </cell>
        </row>
        <row r="3353">
          <cell r="B3353" t="str">
            <v>BFA0000404</v>
          </cell>
          <cell r="C3353" t="str">
            <v>02.03.03.043</v>
          </cell>
        </row>
        <row r="3354">
          <cell r="B3354" t="str">
            <v>BSP0000052</v>
          </cell>
          <cell r="C3354" t="str">
            <v>02.03.03.048A</v>
          </cell>
        </row>
        <row r="3355">
          <cell r="B3355" t="str">
            <v>SHT0001245</v>
          </cell>
          <cell r="C3355" t="str">
            <v>02.03.03.054</v>
          </cell>
        </row>
        <row r="3356">
          <cell r="B3356" t="str">
            <v>SHT0001184</v>
          </cell>
          <cell r="C3356" t="str">
            <v>02.03.03.054A</v>
          </cell>
        </row>
        <row r="3357">
          <cell r="B3357" t="str">
            <v>SHT0001183</v>
          </cell>
          <cell r="C3357" t="str">
            <v>02.03.03.055</v>
          </cell>
        </row>
        <row r="3358">
          <cell r="B3358" t="str">
            <v>SHT0001182</v>
          </cell>
          <cell r="C3358" t="str">
            <v>02.03.03.056</v>
          </cell>
        </row>
        <row r="3359">
          <cell r="B3359" t="str">
            <v>SHT0001181</v>
          </cell>
          <cell r="C3359" t="str">
            <v>02.03.03.057</v>
          </cell>
        </row>
        <row r="3360">
          <cell r="B3360" t="str">
            <v>SHT0001180</v>
          </cell>
          <cell r="C3360" t="str">
            <v>02.03.03.059</v>
          </cell>
        </row>
        <row r="3361">
          <cell r="B3361" t="str">
            <v>BFA0000494</v>
          </cell>
          <cell r="C3361" t="str">
            <v>02.03.03.061</v>
          </cell>
        </row>
        <row r="3362">
          <cell r="B3362" t="str">
            <v>SHT0001179</v>
          </cell>
          <cell r="C3362" t="str">
            <v>02.03.03.068</v>
          </cell>
        </row>
        <row r="3363">
          <cell r="B3363" t="str">
            <v>BFA0000403</v>
          </cell>
          <cell r="C3363" t="str">
            <v>02.03.03.070</v>
          </cell>
        </row>
        <row r="3364">
          <cell r="B3364" t="str">
            <v>BAS0000042</v>
          </cell>
          <cell r="C3364" t="str">
            <v>02.03.03.071</v>
          </cell>
        </row>
        <row r="3365">
          <cell r="B3365" t="str">
            <v>SHT0000647</v>
          </cell>
          <cell r="C3365" t="str">
            <v>02.03.03.072</v>
          </cell>
        </row>
        <row r="3366">
          <cell r="B3366" t="str">
            <v>SHT0001178</v>
          </cell>
          <cell r="C3366" t="str">
            <v>02.03.03.073</v>
          </cell>
        </row>
        <row r="3367">
          <cell r="B3367" t="str">
            <v>BFA0000402</v>
          </cell>
          <cell r="C3367" t="str">
            <v>02.03.03.079</v>
          </cell>
        </row>
        <row r="3368">
          <cell r="B3368" t="str">
            <v>BFA0000401</v>
          </cell>
          <cell r="C3368" t="str">
            <v>02.03.03.080</v>
          </cell>
        </row>
        <row r="3369">
          <cell r="B3369" t="str">
            <v>SHT0001177</v>
          </cell>
          <cell r="C3369" t="str">
            <v>02.03.03.081</v>
          </cell>
        </row>
        <row r="3370">
          <cell r="B3370" t="str">
            <v>SHT0001176</v>
          </cell>
          <cell r="C3370" t="str">
            <v>02.03.03.082</v>
          </cell>
        </row>
        <row r="3371">
          <cell r="B3371" t="str">
            <v>SHT0001455</v>
          </cell>
          <cell r="C3371" t="str">
            <v>02.03.03.083</v>
          </cell>
        </row>
        <row r="3372">
          <cell r="B3372" t="str">
            <v>SHT0001174</v>
          </cell>
          <cell r="C3372" t="str">
            <v>02.03.03.084</v>
          </cell>
        </row>
        <row r="3373">
          <cell r="B3373" t="str">
            <v>SHT0001173</v>
          </cell>
          <cell r="C3373" t="str">
            <v>02.03.03.085</v>
          </cell>
        </row>
        <row r="3374">
          <cell r="B3374" t="str">
            <v>SHT0001172</v>
          </cell>
          <cell r="C3374" t="str">
            <v>02.03.03.086</v>
          </cell>
        </row>
        <row r="3375">
          <cell r="B3375" t="str">
            <v>SHT0001171</v>
          </cell>
          <cell r="C3375" t="str">
            <v>02.03.03.086A</v>
          </cell>
        </row>
        <row r="3376">
          <cell r="B3376" t="str">
            <v>SHT0001170</v>
          </cell>
          <cell r="C3376" t="str">
            <v>02.03.03.087</v>
          </cell>
        </row>
        <row r="3377">
          <cell r="B3377" t="str">
            <v>SHT0001169</v>
          </cell>
          <cell r="C3377" t="str">
            <v>02.03.03.088</v>
          </cell>
        </row>
        <row r="3378">
          <cell r="B3378" t="str">
            <v>SHT0001168</v>
          </cell>
          <cell r="C3378" t="str">
            <v>02.03.03.089</v>
          </cell>
        </row>
        <row r="3379">
          <cell r="B3379" t="str">
            <v>SHT0001167</v>
          </cell>
          <cell r="C3379" t="str">
            <v>02.03.03.090</v>
          </cell>
        </row>
        <row r="3380">
          <cell r="B3380" t="str">
            <v>SHT0001166</v>
          </cell>
          <cell r="C3380" t="str">
            <v>02.03.03.091</v>
          </cell>
        </row>
        <row r="3381">
          <cell r="B3381" t="str">
            <v>SHT0001165</v>
          </cell>
          <cell r="C3381" t="str">
            <v>02.03.03.092</v>
          </cell>
        </row>
        <row r="3382">
          <cell r="B3382" t="str">
            <v>SHT0001164</v>
          </cell>
          <cell r="C3382" t="str">
            <v>02.03.03.093</v>
          </cell>
        </row>
        <row r="3383">
          <cell r="B3383" t="str">
            <v>SHT0001163</v>
          </cell>
          <cell r="C3383" t="str">
            <v>02.03.03.094</v>
          </cell>
        </row>
        <row r="3384">
          <cell r="B3384" t="str">
            <v>SHT0001162</v>
          </cell>
          <cell r="C3384" t="str">
            <v>02.03.03.095</v>
          </cell>
        </row>
        <row r="3385">
          <cell r="B3385" t="str">
            <v>SHT0001161</v>
          </cell>
          <cell r="C3385" t="str">
            <v>02.03.03.096</v>
          </cell>
        </row>
        <row r="3386">
          <cell r="B3386" t="str">
            <v>SHT0001160</v>
          </cell>
          <cell r="C3386" t="str">
            <v>02.03.03.098</v>
          </cell>
        </row>
        <row r="3387">
          <cell r="B3387" t="str">
            <v>SHT0001159</v>
          </cell>
          <cell r="C3387" t="str">
            <v>02.03.03.099</v>
          </cell>
        </row>
        <row r="3388">
          <cell r="B3388" t="str">
            <v>SHT0001158</v>
          </cell>
          <cell r="C3388" t="str">
            <v>02.03.03.100</v>
          </cell>
        </row>
        <row r="3389">
          <cell r="B3389" t="str">
            <v>BPC0000002</v>
          </cell>
          <cell r="C3389" t="str">
            <v>02.03.03.102</v>
          </cell>
        </row>
        <row r="3390">
          <cell r="B3390" t="str">
            <v>BPC0000047</v>
          </cell>
          <cell r="C3390" t="str">
            <v>02.03.03.102A</v>
          </cell>
        </row>
        <row r="3391">
          <cell r="B3391" t="str">
            <v>BFA0000400</v>
          </cell>
          <cell r="C3391" t="str">
            <v>02.03.03.103</v>
          </cell>
        </row>
        <row r="3392">
          <cell r="B3392" t="str">
            <v>BFA0000399</v>
          </cell>
          <cell r="C3392" t="str">
            <v>02.03.03.104</v>
          </cell>
        </row>
        <row r="3393">
          <cell r="B3393" t="str">
            <v>BFA0000398</v>
          </cell>
          <cell r="C3393" t="str">
            <v>02.03.03.106</v>
          </cell>
        </row>
        <row r="3394">
          <cell r="B3394" t="str">
            <v>BFA0000397</v>
          </cell>
          <cell r="C3394" t="str">
            <v>02.03.03.107</v>
          </cell>
        </row>
        <row r="3395">
          <cell r="B3395" t="str">
            <v>BFA0000396</v>
          </cell>
          <cell r="C3395" t="str">
            <v>02.03.03.108</v>
          </cell>
        </row>
        <row r="3396">
          <cell r="B3396" t="str">
            <v>SHT0001157</v>
          </cell>
          <cell r="C3396" t="str">
            <v>02.03.03.109</v>
          </cell>
        </row>
        <row r="3397">
          <cell r="B3397" t="str">
            <v>SHT0001156</v>
          </cell>
          <cell r="C3397" t="str">
            <v>02.03.03.110</v>
          </cell>
        </row>
        <row r="3398">
          <cell r="B3398" t="str">
            <v>SHT0001247</v>
          </cell>
          <cell r="C3398" t="str">
            <v>02.03.03.110A</v>
          </cell>
        </row>
        <row r="3399">
          <cell r="B3399" t="str">
            <v>SHT0001155</v>
          </cell>
          <cell r="C3399" t="str">
            <v>02.03.03.111</v>
          </cell>
        </row>
        <row r="3400">
          <cell r="B3400" t="str">
            <v>SHT0001154</v>
          </cell>
          <cell r="C3400" t="str">
            <v>02.03.03.112</v>
          </cell>
        </row>
        <row r="3401">
          <cell r="B3401" t="str">
            <v>SHT0001153</v>
          </cell>
          <cell r="C3401" t="str">
            <v>02.03.03.113</v>
          </cell>
        </row>
        <row r="3402">
          <cell r="B3402" t="str">
            <v>SHT0001152</v>
          </cell>
          <cell r="C3402" t="str">
            <v>02.03.03.116</v>
          </cell>
        </row>
        <row r="3403">
          <cell r="B3403" t="str">
            <v>BFA0000087</v>
          </cell>
          <cell r="C3403" t="str">
            <v>02.03.03.117</v>
          </cell>
        </row>
        <row r="3404">
          <cell r="B3404" t="str">
            <v>BFA0000518</v>
          </cell>
          <cell r="C3404" t="str">
            <v>02.03.03.118</v>
          </cell>
        </row>
        <row r="3405">
          <cell r="B3405" t="str">
            <v>BFA0000395</v>
          </cell>
          <cell r="C3405" t="str">
            <v>02.03.03.119</v>
          </cell>
        </row>
        <row r="3406">
          <cell r="B3406" t="str">
            <v>BFA0000394</v>
          </cell>
          <cell r="C3406" t="str">
            <v>02.03.03.120</v>
          </cell>
        </row>
        <row r="3407">
          <cell r="B3407" t="str">
            <v>BSP0000051</v>
          </cell>
          <cell r="C3407" t="str">
            <v>02.03.03.121</v>
          </cell>
        </row>
        <row r="3408">
          <cell r="B3408" t="str">
            <v>BAS0000041</v>
          </cell>
          <cell r="C3408" t="str">
            <v>02.03.03.122</v>
          </cell>
        </row>
        <row r="3409">
          <cell r="B3409" t="str">
            <v>BAS0000040</v>
          </cell>
          <cell r="C3409" t="str">
            <v>02.03.03.124</v>
          </cell>
        </row>
        <row r="3410">
          <cell r="B3410" t="str">
            <v>BAS0000039</v>
          </cell>
          <cell r="C3410" t="str">
            <v>02.03.03.125</v>
          </cell>
        </row>
        <row r="3411">
          <cell r="B3411" t="str">
            <v>BFA0000393</v>
          </cell>
          <cell r="C3411" t="str">
            <v>02.03.03.126</v>
          </cell>
        </row>
        <row r="3412">
          <cell r="B3412" t="str">
            <v>BFA0000392</v>
          </cell>
          <cell r="C3412" t="str">
            <v>02.03.03.127</v>
          </cell>
        </row>
        <row r="3413">
          <cell r="B3413" t="str">
            <v>BFA0000699</v>
          </cell>
          <cell r="C3413" t="str">
            <v>02.03.03.128</v>
          </cell>
        </row>
        <row r="3414">
          <cell r="B3414" t="str">
            <v>BPC0000061</v>
          </cell>
          <cell r="C3414" t="str">
            <v>02.03.03.129</v>
          </cell>
        </row>
        <row r="3415">
          <cell r="B3415" t="str">
            <v>SHT0002036</v>
          </cell>
          <cell r="C3415" t="str">
            <v>02.03.04.025</v>
          </cell>
        </row>
        <row r="3416">
          <cell r="B3416" t="str">
            <v>SLT0001526</v>
          </cell>
          <cell r="C3416" t="str">
            <v>02.03.05.032</v>
          </cell>
        </row>
        <row r="3417">
          <cell r="B3417" t="str">
            <v>BFA0000391</v>
          </cell>
          <cell r="C3417" t="str">
            <v>02.03.05.066</v>
          </cell>
        </row>
        <row r="3418">
          <cell r="B3418" t="str">
            <v>BFA0000390</v>
          </cell>
          <cell r="C3418" t="str">
            <v>02.03.05.067</v>
          </cell>
        </row>
        <row r="3419">
          <cell r="B3419" t="str">
            <v>BSP0000079</v>
          </cell>
          <cell r="C3419" t="str">
            <v>02.03.05.102</v>
          </cell>
        </row>
        <row r="3420">
          <cell r="B3420" t="str">
            <v>SLT0002010</v>
          </cell>
          <cell r="C3420" t="str">
            <v>02.03.06.015</v>
          </cell>
        </row>
        <row r="3421">
          <cell r="B3421" t="str">
            <v>SLT0002011</v>
          </cell>
          <cell r="C3421" t="str">
            <v>02.03.06.016</v>
          </cell>
        </row>
        <row r="3422">
          <cell r="B3422" t="str">
            <v>SLT0002012</v>
          </cell>
          <cell r="C3422" t="str">
            <v>02.03.06.017</v>
          </cell>
        </row>
        <row r="3423">
          <cell r="B3423" t="str">
            <v>SLT0002013</v>
          </cell>
          <cell r="C3423" t="str">
            <v>02.03.06.018</v>
          </cell>
        </row>
        <row r="3424">
          <cell r="B3424" t="str">
            <v>SLT0002014</v>
          </cell>
          <cell r="C3424" t="str">
            <v>02.03.06.019</v>
          </cell>
        </row>
        <row r="3425">
          <cell r="B3425" t="str">
            <v>SLT0002015</v>
          </cell>
          <cell r="C3425" t="str">
            <v>02.03.06.020</v>
          </cell>
        </row>
        <row r="3426">
          <cell r="B3426" t="str">
            <v>SLT0002016</v>
          </cell>
          <cell r="C3426" t="str">
            <v>02.03.06.025</v>
          </cell>
        </row>
        <row r="3427">
          <cell r="B3427" t="str">
            <v>SLT0002017</v>
          </cell>
          <cell r="C3427" t="str">
            <v>02.03.06.026</v>
          </cell>
        </row>
        <row r="3428">
          <cell r="B3428" t="str">
            <v>SLT0002018</v>
          </cell>
          <cell r="C3428" t="str">
            <v>02.03.06.029</v>
          </cell>
        </row>
        <row r="3429">
          <cell r="B3429" t="str">
            <v>SLT0002019</v>
          </cell>
          <cell r="C3429" t="str">
            <v>02.03.06.032</v>
          </cell>
        </row>
        <row r="3430">
          <cell r="B3430" t="str">
            <v>SLT0002020</v>
          </cell>
          <cell r="C3430" t="str">
            <v>02.03.06.034</v>
          </cell>
        </row>
        <row r="3431">
          <cell r="B3431" t="str">
            <v>SLT0002021</v>
          </cell>
          <cell r="C3431" t="str">
            <v>02.03.06.036</v>
          </cell>
        </row>
        <row r="3432">
          <cell r="B3432" t="str">
            <v>SLT0002022</v>
          </cell>
          <cell r="C3432" t="str">
            <v>02.03.06.040</v>
          </cell>
        </row>
        <row r="3433">
          <cell r="B3433" t="str">
            <v>BFA0000389</v>
          </cell>
          <cell r="C3433" t="str">
            <v>02.03.07.001</v>
          </cell>
        </row>
        <row r="3434">
          <cell r="B3434" t="str">
            <v>SHT0001151</v>
          </cell>
          <cell r="C3434" t="str">
            <v>02.03.07.002</v>
          </cell>
        </row>
        <row r="3435">
          <cell r="B3435" t="str">
            <v>BFA0000388</v>
          </cell>
          <cell r="C3435" t="str">
            <v>02.03.07.003</v>
          </cell>
        </row>
        <row r="3436">
          <cell r="B3436" t="str">
            <v>BFA0000387</v>
          </cell>
          <cell r="C3436" t="str">
            <v>02.03.07.005</v>
          </cell>
        </row>
        <row r="3437">
          <cell r="B3437" t="str">
            <v>BFA0000386</v>
          </cell>
          <cell r="C3437" t="str">
            <v>02.03.07.005A</v>
          </cell>
        </row>
        <row r="3438">
          <cell r="B3438" t="str">
            <v>BAS0000038</v>
          </cell>
          <cell r="C3438" t="str">
            <v>02.03.07.006</v>
          </cell>
        </row>
        <row r="3439">
          <cell r="B3439" t="str">
            <v>BFA0000385</v>
          </cell>
          <cell r="C3439" t="str">
            <v>02.03.07.007</v>
          </cell>
        </row>
        <row r="3440">
          <cell r="B3440" t="str">
            <v>BFA0000384</v>
          </cell>
          <cell r="C3440" t="str">
            <v>02.03.07.008</v>
          </cell>
        </row>
        <row r="3441">
          <cell r="B3441" t="str">
            <v>BFA0000383</v>
          </cell>
          <cell r="C3441" t="str">
            <v>02.03.07.009</v>
          </cell>
        </row>
        <row r="3442">
          <cell r="B3442" t="str">
            <v>BFA0000382</v>
          </cell>
          <cell r="C3442" t="str">
            <v>02.03.07.009A</v>
          </cell>
        </row>
        <row r="3443">
          <cell r="B3443" t="str">
            <v>BAS0000037</v>
          </cell>
          <cell r="C3443" t="str">
            <v>02.03.07.010</v>
          </cell>
        </row>
        <row r="3444">
          <cell r="B3444" t="str">
            <v>BAS0000036</v>
          </cell>
          <cell r="C3444" t="str">
            <v>02.03.07.011C</v>
          </cell>
        </row>
        <row r="3445">
          <cell r="B3445" t="str">
            <v>SHT0001150</v>
          </cell>
          <cell r="C3445" t="str">
            <v>02.03.07.013</v>
          </cell>
        </row>
        <row r="3446">
          <cell r="B3446" t="str">
            <v>BFA0000381</v>
          </cell>
          <cell r="C3446" t="str">
            <v>02.03.07.015</v>
          </cell>
        </row>
        <row r="3447">
          <cell r="B3447" t="str">
            <v>BFA0000380</v>
          </cell>
          <cell r="C3447" t="str">
            <v>02.03.07.016</v>
          </cell>
        </row>
        <row r="3448">
          <cell r="B3448" t="str">
            <v>BFA0000379</v>
          </cell>
          <cell r="C3448" t="str">
            <v>02.03.07.017</v>
          </cell>
        </row>
        <row r="3449">
          <cell r="B3449" t="str">
            <v>SHT0001149</v>
          </cell>
          <cell r="C3449" t="str">
            <v>02.03.07.020A</v>
          </cell>
        </row>
        <row r="3450">
          <cell r="B3450" t="str">
            <v>SHT0001148</v>
          </cell>
          <cell r="C3450" t="str">
            <v>02.03.07.021</v>
          </cell>
        </row>
        <row r="3451">
          <cell r="B3451" t="str">
            <v>BFA0000378</v>
          </cell>
          <cell r="C3451" t="str">
            <v>02.03.07.024</v>
          </cell>
        </row>
        <row r="3452">
          <cell r="B3452" t="str">
            <v>SHT0001147</v>
          </cell>
          <cell r="C3452" t="str">
            <v>02.03.07.025</v>
          </cell>
        </row>
        <row r="3453">
          <cell r="B3453" t="str">
            <v>SHT0001146</v>
          </cell>
          <cell r="C3453" t="str">
            <v>02.03.07.026</v>
          </cell>
        </row>
        <row r="3454">
          <cell r="B3454" t="str">
            <v>SHT0001145</v>
          </cell>
          <cell r="C3454" t="str">
            <v>02.03.07.027</v>
          </cell>
        </row>
        <row r="3455">
          <cell r="B3455" t="str">
            <v>SHT0001144</v>
          </cell>
          <cell r="C3455" t="str">
            <v>02.03.07.037</v>
          </cell>
        </row>
        <row r="3456">
          <cell r="B3456" t="str">
            <v>SHT0001143</v>
          </cell>
          <cell r="C3456" t="str">
            <v>02.03.07.047</v>
          </cell>
        </row>
        <row r="3457">
          <cell r="B3457" t="str">
            <v>BSP0000050</v>
          </cell>
          <cell r="C3457" t="str">
            <v>02.03.07.048</v>
          </cell>
        </row>
        <row r="3458">
          <cell r="B3458" t="str">
            <v>BSP0000106</v>
          </cell>
          <cell r="C3458" t="str">
            <v>02.03.27.090</v>
          </cell>
        </row>
        <row r="3459">
          <cell r="B3459" t="str">
            <v>BSP0000049</v>
          </cell>
          <cell r="C3459" t="str">
            <v>02.03.07.049</v>
          </cell>
        </row>
        <row r="3460">
          <cell r="B3460" t="str">
            <v>BSP0000048</v>
          </cell>
          <cell r="C3460" t="str">
            <v>02.03.07.050</v>
          </cell>
        </row>
        <row r="3461">
          <cell r="B3461" t="str">
            <v>BSP0000047</v>
          </cell>
          <cell r="C3461" t="str">
            <v>02.03.07.052</v>
          </cell>
        </row>
        <row r="3462">
          <cell r="B3462" t="str">
            <v>BFA0000377</v>
          </cell>
          <cell r="C3462" t="str">
            <v>02.03.07.055</v>
          </cell>
        </row>
        <row r="3463">
          <cell r="B3463" t="str">
            <v>BFA0000376</v>
          </cell>
          <cell r="C3463" t="str">
            <v>02.03.07.057</v>
          </cell>
        </row>
        <row r="3464">
          <cell r="B3464" t="str">
            <v>BFA0000375</v>
          </cell>
          <cell r="C3464" t="str">
            <v>02.03.07.061A</v>
          </cell>
        </row>
        <row r="3465">
          <cell r="B3465" t="str">
            <v>SHT0001142</v>
          </cell>
          <cell r="C3465" t="str">
            <v>02.03.07.069</v>
          </cell>
        </row>
        <row r="3466">
          <cell r="B3466" t="str">
            <v>SHT0001141</v>
          </cell>
          <cell r="C3466" t="str">
            <v>02.03.07.074</v>
          </cell>
        </row>
        <row r="3467">
          <cell r="B3467" t="str">
            <v>BSP0000046</v>
          </cell>
          <cell r="C3467" t="str">
            <v>02.03.07.075</v>
          </cell>
        </row>
        <row r="3468">
          <cell r="B3468" t="str">
            <v>SHT0001140</v>
          </cell>
          <cell r="C3468" t="str">
            <v>02.03.07.078</v>
          </cell>
        </row>
        <row r="3469">
          <cell r="B3469" t="str">
            <v>BFA0000374</v>
          </cell>
          <cell r="C3469" t="str">
            <v>02.03.07.080</v>
          </cell>
        </row>
        <row r="3470">
          <cell r="B3470" t="str">
            <v>SHT0001253</v>
          </cell>
          <cell r="C3470" t="str">
            <v>02.03.07.081</v>
          </cell>
        </row>
        <row r="3471">
          <cell r="B3471" t="str">
            <v>SHT0001139</v>
          </cell>
          <cell r="C3471" t="str">
            <v>02.03.07.082</v>
          </cell>
        </row>
        <row r="3472">
          <cell r="B3472" t="str">
            <v>BFA0000373</v>
          </cell>
          <cell r="C3472" t="str">
            <v>02.03.07.083</v>
          </cell>
        </row>
        <row r="3473">
          <cell r="B3473" t="str">
            <v>SHT0001138</v>
          </cell>
          <cell r="C3473" t="str">
            <v>02.03.07.087</v>
          </cell>
        </row>
        <row r="3474">
          <cell r="B3474" t="str">
            <v>SHT0001137</v>
          </cell>
          <cell r="C3474" t="str">
            <v>02.03.07.088</v>
          </cell>
        </row>
        <row r="3475">
          <cell r="B3475" t="str">
            <v>BPC0000046</v>
          </cell>
          <cell r="C3475" t="str">
            <v>02.03.07.092</v>
          </cell>
        </row>
        <row r="3476">
          <cell r="B3476" t="str">
            <v>SHT0001136</v>
          </cell>
          <cell r="C3476" t="str">
            <v>02.03.07.102</v>
          </cell>
        </row>
        <row r="3477">
          <cell r="B3477" t="str">
            <v>SHT0001135</v>
          </cell>
          <cell r="C3477" t="str">
            <v>02.03.07.110</v>
          </cell>
        </row>
        <row r="3478">
          <cell r="B3478" t="str">
            <v>SCS0004800</v>
          </cell>
          <cell r="C3478" t="str">
            <v>02.03.07.114A</v>
          </cell>
        </row>
        <row r="3479">
          <cell r="B3479" t="str">
            <v>SHT0001134</v>
          </cell>
          <cell r="C3479" t="str">
            <v>02.03.07.118</v>
          </cell>
        </row>
        <row r="3480">
          <cell r="B3480" t="str">
            <v>SHT0001133</v>
          </cell>
          <cell r="C3480" t="str">
            <v>02.03.07.119</v>
          </cell>
        </row>
        <row r="3481">
          <cell r="B3481" t="str">
            <v>SHT0001132</v>
          </cell>
          <cell r="C3481" t="str">
            <v>02.03.07.121</v>
          </cell>
        </row>
        <row r="3482">
          <cell r="B3482" t="str">
            <v>BPC0000008</v>
          </cell>
          <cell r="C3482" t="str">
            <v>02.03.07.124B</v>
          </cell>
        </row>
        <row r="3483">
          <cell r="B3483" t="str">
            <v>BFA0000004</v>
          </cell>
          <cell r="C3483" t="str">
            <v>02.03.07.159</v>
          </cell>
        </row>
        <row r="3484">
          <cell r="B3484" t="str">
            <v>BPC0000050</v>
          </cell>
          <cell r="C3484" t="str">
            <v>02.03.07.162</v>
          </cell>
        </row>
        <row r="3485">
          <cell r="B3485" t="str">
            <v>BPC0000052</v>
          </cell>
          <cell r="C3485" t="str">
            <v>02.03.07.163A</v>
          </cell>
        </row>
        <row r="3486">
          <cell r="B3486" t="str">
            <v>SHT0000354</v>
          </cell>
          <cell r="C3486" t="str">
            <v>02.03.07.166</v>
          </cell>
        </row>
        <row r="3487">
          <cell r="B3487" t="str">
            <v>SHT0001131</v>
          </cell>
          <cell r="C3487" t="str">
            <v>02.03.07.171A</v>
          </cell>
        </row>
        <row r="3488">
          <cell r="B3488" t="str">
            <v>SHT0001130</v>
          </cell>
          <cell r="C3488" t="str">
            <v>02.03.07.172A</v>
          </cell>
        </row>
        <row r="3489">
          <cell r="B3489" t="str">
            <v>SHT0001129</v>
          </cell>
          <cell r="C3489" t="str">
            <v>02.03.07.173</v>
          </cell>
        </row>
        <row r="3490">
          <cell r="B3490" t="str">
            <v>SHT0001128</v>
          </cell>
          <cell r="C3490" t="str">
            <v>02.03.07.174</v>
          </cell>
        </row>
        <row r="3491">
          <cell r="B3491" t="str">
            <v>SHT0001127</v>
          </cell>
          <cell r="C3491" t="str">
            <v>02.03.07.175</v>
          </cell>
        </row>
        <row r="3492">
          <cell r="B3492" t="str">
            <v>SHT0001126</v>
          </cell>
          <cell r="C3492" t="str">
            <v>02.03.07.176</v>
          </cell>
        </row>
        <row r="3493">
          <cell r="B3493" t="str">
            <v>BFA0000372</v>
          </cell>
          <cell r="C3493" t="str">
            <v>02.03.07.186</v>
          </cell>
        </row>
        <row r="3494">
          <cell r="B3494" t="str">
            <v>BPC0000045</v>
          </cell>
          <cell r="C3494" t="str">
            <v>02.03.07.187</v>
          </cell>
        </row>
        <row r="3495">
          <cell r="B3495" t="str">
            <v>BPC0000044</v>
          </cell>
          <cell r="C3495" t="str">
            <v>02.03.07.188</v>
          </cell>
        </row>
        <row r="3496">
          <cell r="B3496" t="str">
            <v>SHT0001125</v>
          </cell>
          <cell r="C3496" t="str">
            <v>02.03.07.189</v>
          </cell>
        </row>
        <row r="3497">
          <cell r="B3497" t="str">
            <v>SHT0001124</v>
          </cell>
          <cell r="C3497" t="str">
            <v>02.03.07.195</v>
          </cell>
        </row>
        <row r="3498">
          <cell r="B3498" t="str">
            <v>SHT0001123</v>
          </cell>
          <cell r="C3498" t="str">
            <v>02.03.07.196</v>
          </cell>
        </row>
        <row r="3499">
          <cell r="B3499" t="str">
            <v>SHT0001122</v>
          </cell>
          <cell r="C3499" t="str">
            <v>02.03.07.199</v>
          </cell>
        </row>
        <row r="3500">
          <cell r="B3500" t="str">
            <v>SHT0001121</v>
          </cell>
          <cell r="C3500" t="str">
            <v>02.03.07.199A</v>
          </cell>
        </row>
        <row r="3501">
          <cell r="B3501" t="str">
            <v>BFA0000044</v>
          </cell>
          <cell r="C3501" t="str">
            <v>02.03.07.202</v>
          </cell>
        </row>
        <row r="3502">
          <cell r="B3502" t="str">
            <v>SHT0001120</v>
          </cell>
          <cell r="C3502" t="str">
            <v>02.03.07.205</v>
          </cell>
        </row>
        <row r="3503">
          <cell r="B3503" t="str">
            <v>SHT0001119</v>
          </cell>
          <cell r="C3503" t="str">
            <v>02.03.07.206</v>
          </cell>
        </row>
        <row r="3504">
          <cell r="B3504" t="str">
            <v>SHT0001118</v>
          </cell>
          <cell r="C3504" t="str">
            <v>02.03.07.209</v>
          </cell>
        </row>
        <row r="3505">
          <cell r="B3505" t="str">
            <v>BFA0000371</v>
          </cell>
          <cell r="C3505" t="str">
            <v>02.03.07.211</v>
          </cell>
        </row>
        <row r="3506">
          <cell r="B3506" t="str">
            <v>BFA0000370</v>
          </cell>
          <cell r="C3506" t="str">
            <v>02.03.07.212</v>
          </cell>
        </row>
        <row r="3507">
          <cell r="B3507" t="str">
            <v>SHT0001117</v>
          </cell>
          <cell r="C3507" t="str">
            <v>02.03.07.214</v>
          </cell>
        </row>
        <row r="3508">
          <cell r="B3508" t="str">
            <v>BPC0000005</v>
          </cell>
          <cell r="C3508" t="str">
            <v>02.03.07.215A</v>
          </cell>
        </row>
        <row r="3509">
          <cell r="B3509" t="str">
            <v>SHT0001116</v>
          </cell>
          <cell r="C3509" t="str">
            <v>02.03.07.217</v>
          </cell>
        </row>
        <row r="3510">
          <cell r="B3510" t="str">
            <v>TWT0000064</v>
          </cell>
          <cell r="C3510" t="str">
            <v>02.03.07.218</v>
          </cell>
        </row>
        <row r="3511">
          <cell r="B3511" t="str">
            <v>TWT0000063</v>
          </cell>
          <cell r="C3511" t="str">
            <v>02.03.07.219</v>
          </cell>
        </row>
        <row r="3512">
          <cell r="B3512" t="str">
            <v>SHT0001115</v>
          </cell>
          <cell r="C3512" t="str">
            <v>02.03.07.220</v>
          </cell>
        </row>
        <row r="3513">
          <cell r="B3513" t="str">
            <v>BFA0000541</v>
          </cell>
          <cell r="C3513" t="str">
            <v>02.03.07.221</v>
          </cell>
        </row>
        <row r="3514">
          <cell r="B3514" t="str">
            <v>BPC0000001</v>
          </cell>
          <cell r="C3514" t="str">
            <v>02.03.07.222</v>
          </cell>
        </row>
        <row r="3515">
          <cell r="B3515" t="str">
            <v>BFA0000369</v>
          </cell>
          <cell r="C3515" t="str">
            <v>02.03.07.223</v>
          </cell>
        </row>
        <row r="3516">
          <cell r="B3516" t="str">
            <v>TWT0000001</v>
          </cell>
          <cell r="C3516" t="str">
            <v>02.03.07.224</v>
          </cell>
        </row>
        <row r="3517">
          <cell r="B3517" t="str">
            <v>SHT0001114</v>
          </cell>
          <cell r="C3517" t="str">
            <v>02.03.07.229</v>
          </cell>
        </row>
        <row r="3518">
          <cell r="B3518" t="str">
            <v>TST0000096</v>
          </cell>
          <cell r="C3518" t="str">
            <v>02.03.08.026</v>
          </cell>
        </row>
        <row r="3519">
          <cell r="B3519" t="str">
            <v>TST0000097</v>
          </cell>
          <cell r="C3519" t="str">
            <v>02.03.08.028</v>
          </cell>
        </row>
        <row r="3520">
          <cell r="B3520" t="str">
            <v>TST0001540</v>
          </cell>
          <cell r="C3520" t="str">
            <v>02.03.08.030</v>
          </cell>
        </row>
        <row r="3521">
          <cell r="B3521" t="str">
            <v>TST0001539</v>
          </cell>
          <cell r="C3521" t="str">
            <v>02.03.08.034</v>
          </cell>
        </row>
        <row r="3522">
          <cell r="B3522" t="str">
            <v>TST0001538</v>
          </cell>
          <cell r="C3522" t="str">
            <v>02.03.08.036</v>
          </cell>
        </row>
        <row r="3523">
          <cell r="B3523" t="str">
            <v>TST0000098</v>
          </cell>
          <cell r="C3523" t="str">
            <v>02.03.08.037</v>
          </cell>
        </row>
        <row r="3524">
          <cell r="B3524" t="str">
            <v>TST0000099</v>
          </cell>
          <cell r="C3524" t="str">
            <v>02.03.08.038</v>
          </cell>
        </row>
        <row r="3525">
          <cell r="B3525" t="str">
            <v>TST0000100</v>
          </cell>
          <cell r="C3525" t="str">
            <v>02.03.08.041</v>
          </cell>
        </row>
        <row r="3526">
          <cell r="B3526" t="str">
            <v>TST0000101</v>
          </cell>
          <cell r="C3526" t="str">
            <v>02.03.08.042</v>
          </cell>
        </row>
        <row r="3527">
          <cell r="B3527" t="str">
            <v>TST0000102</v>
          </cell>
          <cell r="C3527" t="str">
            <v>02.03.08.046</v>
          </cell>
        </row>
        <row r="3528">
          <cell r="B3528" t="str">
            <v>TST0000103</v>
          </cell>
          <cell r="C3528" t="str">
            <v>02.03.08.049</v>
          </cell>
        </row>
        <row r="3529">
          <cell r="B3529" t="str">
            <v>TST0001536</v>
          </cell>
          <cell r="C3529" t="str">
            <v>02.03.08.050</v>
          </cell>
        </row>
        <row r="3530">
          <cell r="B3530" t="str">
            <v>TST0000104</v>
          </cell>
          <cell r="C3530" t="str">
            <v>02.03.08.052</v>
          </cell>
        </row>
        <row r="3531">
          <cell r="B3531" t="str">
            <v>TST0001535</v>
          </cell>
          <cell r="C3531" t="str">
            <v>02.03.08.053</v>
          </cell>
        </row>
        <row r="3532">
          <cell r="B3532" t="str">
            <v>TST0000105</v>
          </cell>
          <cell r="C3532" t="str">
            <v>02.03.08.063</v>
          </cell>
        </row>
        <row r="3533">
          <cell r="B3533" t="str">
            <v>TST0001550</v>
          </cell>
          <cell r="C3533" t="str">
            <v>02.03.08.064</v>
          </cell>
        </row>
        <row r="3534">
          <cell r="B3534" t="str">
            <v>TST0001549</v>
          </cell>
          <cell r="C3534" t="str">
            <v>02.03.08.072</v>
          </cell>
        </row>
        <row r="3535">
          <cell r="B3535" t="str">
            <v>TST0000107</v>
          </cell>
          <cell r="C3535" t="str">
            <v>02.03.08.073</v>
          </cell>
        </row>
        <row r="3536">
          <cell r="B3536" t="str">
            <v>TST0000108</v>
          </cell>
          <cell r="C3536" t="str">
            <v>02.03.08.074</v>
          </cell>
        </row>
        <row r="3537">
          <cell r="B3537" t="str">
            <v>TST0001548</v>
          </cell>
          <cell r="C3537" t="str">
            <v>02.03.08.076</v>
          </cell>
        </row>
        <row r="3538">
          <cell r="B3538" t="str">
            <v>TST0001547</v>
          </cell>
          <cell r="C3538" t="str">
            <v>02.03.08.079</v>
          </cell>
        </row>
        <row r="3539">
          <cell r="B3539" t="str">
            <v>TST0001546</v>
          </cell>
          <cell r="C3539" t="str">
            <v>02.03.08.081</v>
          </cell>
        </row>
        <row r="3540">
          <cell r="B3540" t="str">
            <v>TST0001545</v>
          </cell>
          <cell r="C3540" t="str">
            <v>02.03.08.082</v>
          </cell>
        </row>
        <row r="3541">
          <cell r="B3541" t="str">
            <v>TST0001544</v>
          </cell>
          <cell r="C3541" t="str">
            <v>02.03.08.085</v>
          </cell>
        </row>
        <row r="3542">
          <cell r="B3542" t="str">
            <v>TST0000109</v>
          </cell>
          <cell r="C3542" t="str">
            <v>02.03.08.088</v>
          </cell>
        </row>
        <row r="3543">
          <cell r="B3543" t="str">
            <v>TST0001543</v>
          </cell>
          <cell r="C3543" t="str">
            <v>02.03.08.091</v>
          </cell>
        </row>
        <row r="3544">
          <cell r="B3544" t="str">
            <v>TST0001542</v>
          </cell>
          <cell r="C3544" t="str">
            <v>02.03.08.092</v>
          </cell>
        </row>
        <row r="3545">
          <cell r="B3545" t="str">
            <v>TST0001541</v>
          </cell>
          <cell r="C3545" t="str">
            <v>02.03.08.097</v>
          </cell>
        </row>
        <row r="3546">
          <cell r="B3546" t="str">
            <v>TST0000110</v>
          </cell>
          <cell r="C3546" t="str">
            <v>02.03.08.099</v>
          </cell>
        </row>
        <row r="3547">
          <cell r="B3547" t="str">
            <v>TST0000111</v>
          </cell>
          <cell r="C3547" t="str">
            <v>02.03.08.115</v>
          </cell>
        </row>
        <row r="3548">
          <cell r="B3548" t="str">
            <v>TST0000112</v>
          </cell>
          <cell r="C3548" t="str">
            <v>02.03.08.116</v>
          </cell>
        </row>
        <row r="3549">
          <cell r="B3549" t="str">
            <v>TST0000114</v>
          </cell>
          <cell r="C3549" t="str">
            <v>02.03.08.120</v>
          </cell>
        </row>
        <row r="3550">
          <cell r="B3550" t="str">
            <v>TST0000115</v>
          </cell>
          <cell r="C3550" t="str">
            <v>02.03.08.123</v>
          </cell>
        </row>
        <row r="3551">
          <cell r="B3551" t="str">
            <v>TST0000116</v>
          </cell>
          <cell r="C3551" t="str">
            <v>02.03.08.125</v>
          </cell>
        </row>
        <row r="3552">
          <cell r="B3552" t="str">
            <v>TST0000117</v>
          </cell>
          <cell r="C3552" t="str">
            <v>02.03.08.129</v>
          </cell>
        </row>
        <row r="3553">
          <cell r="B3553" t="str">
            <v>TST0000118</v>
          </cell>
          <cell r="C3553" t="str">
            <v>02.03.08.132</v>
          </cell>
        </row>
        <row r="3554">
          <cell r="B3554" t="str">
            <v>TST0000119</v>
          </cell>
          <cell r="C3554" t="str">
            <v>02.03.08.134</v>
          </cell>
        </row>
        <row r="3555">
          <cell r="B3555" t="str">
            <v>TST0000121</v>
          </cell>
          <cell r="C3555" t="str">
            <v>02.03.08.169</v>
          </cell>
        </row>
        <row r="3556">
          <cell r="B3556" t="str">
            <v>TST0000122</v>
          </cell>
          <cell r="C3556" t="str">
            <v>02.03.08.181</v>
          </cell>
        </row>
        <row r="3557">
          <cell r="B3557" t="str">
            <v>TST0000123</v>
          </cell>
          <cell r="C3557" t="str">
            <v>02.03.08.182</v>
          </cell>
        </row>
        <row r="3558">
          <cell r="B3558" t="str">
            <v>TST0000124</v>
          </cell>
          <cell r="C3558" t="str">
            <v>02.03.08.195</v>
          </cell>
        </row>
        <row r="3559">
          <cell r="B3559" t="str">
            <v>TST0001551</v>
          </cell>
          <cell r="C3559" t="str">
            <v>02.03.08.228</v>
          </cell>
        </row>
        <row r="3560">
          <cell r="B3560" t="str">
            <v>TST0001537</v>
          </cell>
          <cell r="C3560" t="str">
            <v>02.03.08.241</v>
          </cell>
        </row>
        <row r="3561">
          <cell r="B3561" t="str">
            <v>TST0000126</v>
          </cell>
          <cell r="C3561" t="str">
            <v>02.03.08.272</v>
          </cell>
        </row>
        <row r="3562">
          <cell r="B3562" t="str">
            <v>TST0000127</v>
          </cell>
          <cell r="C3562" t="str">
            <v>02.03.08.282</v>
          </cell>
        </row>
        <row r="3563">
          <cell r="B3563" t="str">
            <v>TST0001553</v>
          </cell>
          <cell r="C3563" t="str">
            <v>02.03.08.283</v>
          </cell>
        </row>
        <row r="3564">
          <cell r="B3564" t="str">
            <v>TST0001552</v>
          </cell>
          <cell r="C3564" t="str">
            <v>02.03.08.284</v>
          </cell>
        </row>
        <row r="3565">
          <cell r="B3565" t="str">
            <v>TST0000129</v>
          </cell>
          <cell r="C3565" t="str">
            <v>02.03.08.305</v>
          </cell>
        </row>
        <row r="3566">
          <cell r="B3566" t="str">
            <v>TST0000130</v>
          </cell>
          <cell r="C3566" t="str">
            <v>02.03.08.306</v>
          </cell>
        </row>
        <row r="3567">
          <cell r="B3567" t="str">
            <v>TST0000132</v>
          </cell>
          <cell r="C3567" t="str">
            <v>02.03.08.317</v>
          </cell>
        </row>
        <row r="3568">
          <cell r="B3568" t="str">
            <v>TST0000133</v>
          </cell>
          <cell r="C3568" t="str">
            <v>02.03.08.324</v>
          </cell>
        </row>
        <row r="3569">
          <cell r="B3569" t="str">
            <v>TST0001555</v>
          </cell>
          <cell r="C3569" t="str">
            <v>02.03.08.340</v>
          </cell>
        </row>
        <row r="3570">
          <cell r="B3570" t="str">
            <v>TST0000134</v>
          </cell>
          <cell r="C3570" t="str">
            <v>02.03.08.390</v>
          </cell>
        </row>
        <row r="3571">
          <cell r="B3571" t="str">
            <v>TST0000135</v>
          </cell>
          <cell r="C3571" t="str">
            <v>02.03.08.394</v>
          </cell>
        </row>
        <row r="3572">
          <cell r="B3572" t="str">
            <v>TST0000136</v>
          </cell>
          <cell r="C3572" t="str">
            <v>02.03.08.395</v>
          </cell>
        </row>
        <row r="3573">
          <cell r="B3573" t="str">
            <v>TST0000137</v>
          </cell>
          <cell r="C3573" t="str">
            <v>02.03.08.400</v>
          </cell>
        </row>
        <row r="3574">
          <cell r="B3574" t="str">
            <v>TST0000138</v>
          </cell>
          <cell r="C3574" t="str">
            <v>02.03.08.402</v>
          </cell>
        </row>
        <row r="3575">
          <cell r="B3575" t="str">
            <v>TST0000139</v>
          </cell>
          <cell r="C3575" t="str">
            <v>02.03.08.405</v>
          </cell>
        </row>
        <row r="3576">
          <cell r="B3576" t="str">
            <v>TST0000140</v>
          </cell>
          <cell r="C3576" t="str">
            <v>02.03.08.408</v>
          </cell>
        </row>
        <row r="3577">
          <cell r="B3577" t="str">
            <v>TST0001529</v>
          </cell>
          <cell r="C3577" t="str">
            <v>02.03.08.416</v>
          </cell>
        </row>
        <row r="3578">
          <cell r="B3578" t="str">
            <v>TST0000141</v>
          </cell>
          <cell r="C3578" t="str">
            <v>02.03.08.417</v>
          </cell>
        </row>
        <row r="3579">
          <cell r="B3579" t="str">
            <v>TST0001554</v>
          </cell>
          <cell r="C3579" t="str">
            <v>02.03.08.419</v>
          </cell>
        </row>
        <row r="3580">
          <cell r="B3580" t="str">
            <v>TST0000142</v>
          </cell>
          <cell r="C3580" t="str">
            <v>02.03.08.421</v>
          </cell>
        </row>
        <row r="3581">
          <cell r="B3581" t="str">
            <v>TST0000143</v>
          </cell>
          <cell r="C3581" t="str">
            <v>02.03.08.422</v>
          </cell>
        </row>
        <row r="3582">
          <cell r="B3582" t="str">
            <v>TST0001532</v>
          </cell>
          <cell r="C3582" t="str">
            <v>02.03.08.425</v>
          </cell>
        </row>
        <row r="3583">
          <cell r="B3583" t="str">
            <v>TST0001531</v>
          </cell>
          <cell r="C3583" t="str">
            <v>02.03.08.426</v>
          </cell>
        </row>
        <row r="3584">
          <cell r="B3584" t="str">
            <v>TST0001530</v>
          </cell>
          <cell r="C3584" t="str">
            <v>02.03.08.434</v>
          </cell>
        </row>
        <row r="3585">
          <cell r="B3585" t="str">
            <v>TST0000144</v>
          </cell>
          <cell r="C3585" t="str">
            <v>02.03.08.440</v>
          </cell>
        </row>
        <row r="3586">
          <cell r="B3586" t="str">
            <v>TST0001525</v>
          </cell>
          <cell r="C3586" t="str">
            <v>02.03.08.457</v>
          </cell>
        </row>
        <row r="3587">
          <cell r="B3587" t="str">
            <v>TST0001533</v>
          </cell>
          <cell r="C3587" t="str">
            <v>02.03.08.467</v>
          </cell>
        </row>
        <row r="3588">
          <cell r="B3588" t="str">
            <v>BFA0000585</v>
          </cell>
          <cell r="C3588" t="str">
            <v>02.03.08.490</v>
          </cell>
        </row>
        <row r="3589">
          <cell r="B3589" t="str">
            <v>TST0000145</v>
          </cell>
          <cell r="C3589" t="str">
            <v>02.03.08.493</v>
          </cell>
        </row>
        <row r="3590">
          <cell r="B3590" t="str">
            <v>TST0001534</v>
          </cell>
          <cell r="C3590" t="str">
            <v>02.03.08.501</v>
          </cell>
        </row>
        <row r="3591">
          <cell r="B3591" t="str">
            <v>TST0000146</v>
          </cell>
          <cell r="C3591" t="str">
            <v>02.03.08.502</v>
          </cell>
        </row>
        <row r="3592">
          <cell r="B3592" t="str">
            <v>TST0000147</v>
          </cell>
          <cell r="C3592" t="str">
            <v>02.03.08.509</v>
          </cell>
        </row>
        <row r="3593">
          <cell r="B3593" t="str">
            <v>TST0000148</v>
          </cell>
          <cell r="C3593" t="str">
            <v>02.03.08.517</v>
          </cell>
        </row>
        <row r="3594">
          <cell r="B3594" t="str">
            <v>TST0000149</v>
          </cell>
          <cell r="C3594" t="str">
            <v>02.03.08.548</v>
          </cell>
        </row>
        <row r="3595">
          <cell r="B3595" t="str">
            <v>TST0001527</v>
          </cell>
          <cell r="C3595" t="str">
            <v>02.03.08.553</v>
          </cell>
        </row>
        <row r="3596">
          <cell r="B3596" t="str">
            <v>TST0001526</v>
          </cell>
          <cell r="C3596" t="str">
            <v>02.03.08.554</v>
          </cell>
        </row>
        <row r="3597">
          <cell r="B3597" t="str">
            <v>TST0001528</v>
          </cell>
          <cell r="C3597" t="str">
            <v>02.03.08.577</v>
          </cell>
        </row>
        <row r="3598">
          <cell r="B3598" t="str">
            <v>BSP0000045</v>
          </cell>
          <cell r="C3598" t="str">
            <v>02.03.09.003</v>
          </cell>
        </row>
        <row r="3599">
          <cell r="B3599" t="str">
            <v>SCS0004799</v>
          </cell>
          <cell r="C3599" t="str">
            <v>02.03.09.008</v>
          </cell>
        </row>
        <row r="3600">
          <cell r="B3600" t="str">
            <v>SCS0004798</v>
          </cell>
          <cell r="C3600" t="str">
            <v>02.03.09.009</v>
          </cell>
        </row>
        <row r="3601">
          <cell r="B3601" t="str">
            <v>SCS0004797</v>
          </cell>
          <cell r="C3601" t="str">
            <v>02.03.09.010</v>
          </cell>
        </row>
        <row r="3602">
          <cell r="B3602" t="str">
            <v>BFA0000368</v>
          </cell>
          <cell r="C3602" t="str">
            <v>02.03.09.011</v>
          </cell>
        </row>
        <row r="3603">
          <cell r="B3603" t="str">
            <v>SCS0004796</v>
          </cell>
          <cell r="C3603" t="str">
            <v>02.03.09.014</v>
          </cell>
        </row>
        <row r="3604">
          <cell r="B3604" t="str">
            <v>BFA0000424</v>
          </cell>
          <cell r="C3604" t="str">
            <v>02.03.09.019</v>
          </cell>
        </row>
        <row r="3605">
          <cell r="B3605" t="str">
            <v>BFA0000367</v>
          </cell>
          <cell r="C3605" t="str">
            <v>02.03.09.022</v>
          </cell>
        </row>
        <row r="3606">
          <cell r="B3606" t="str">
            <v>SCS0004795</v>
          </cell>
          <cell r="C3606" t="str">
            <v>02.03.09.023</v>
          </cell>
        </row>
        <row r="3607">
          <cell r="B3607" t="str">
            <v>SCS0004794</v>
          </cell>
          <cell r="C3607" t="str">
            <v>02.03.09.024</v>
          </cell>
        </row>
        <row r="3608">
          <cell r="B3608" t="str">
            <v>BAS0000034</v>
          </cell>
          <cell r="C3608" t="str">
            <v>02.03.09.026</v>
          </cell>
        </row>
        <row r="3609">
          <cell r="B3609" t="str">
            <v>SCS0004793</v>
          </cell>
          <cell r="C3609" t="str">
            <v>02.03.09.027</v>
          </cell>
        </row>
        <row r="3610">
          <cell r="B3610" t="str">
            <v>SCS0004792</v>
          </cell>
          <cell r="C3610" t="str">
            <v>02.03.09.034</v>
          </cell>
        </row>
        <row r="3611">
          <cell r="B3611" t="str">
            <v>SCS0004790</v>
          </cell>
          <cell r="C3611" t="str">
            <v>02.03.09.039A</v>
          </cell>
        </row>
        <row r="3612">
          <cell r="B3612" t="str">
            <v>SCS0004789</v>
          </cell>
          <cell r="C3612" t="str">
            <v>02.03.09.040A</v>
          </cell>
        </row>
        <row r="3613">
          <cell r="B3613" t="str">
            <v>SCS0004788</v>
          </cell>
          <cell r="C3613" t="str">
            <v>02.03.09.041A</v>
          </cell>
        </row>
        <row r="3614">
          <cell r="B3614" t="str">
            <v>SCS0004787</v>
          </cell>
          <cell r="C3614" t="str">
            <v>02.03.09.042</v>
          </cell>
        </row>
        <row r="3615">
          <cell r="B3615" t="str">
            <v>BFA0000366</v>
          </cell>
          <cell r="C3615" t="str">
            <v>02.03.09.043</v>
          </cell>
        </row>
        <row r="3616">
          <cell r="B3616" t="str">
            <v>BFA0000365</v>
          </cell>
          <cell r="C3616" t="str">
            <v>02.03.09.045</v>
          </cell>
        </row>
        <row r="3617">
          <cell r="B3617" t="str">
            <v>BAS0000033</v>
          </cell>
          <cell r="C3617" t="str">
            <v>02.03.09.047</v>
          </cell>
        </row>
        <row r="3618">
          <cell r="B3618" t="str">
            <v>SCS0004785</v>
          </cell>
          <cell r="C3618" t="str">
            <v>02.03.09.050</v>
          </cell>
        </row>
        <row r="3619">
          <cell r="B3619" t="str">
            <v>SCS0004784</v>
          </cell>
          <cell r="C3619" t="str">
            <v>02.03.09.052</v>
          </cell>
        </row>
        <row r="3620">
          <cell r="B3620" t="str">
            <v>SCS0004783</v>
          </cell>
          <cell r="C3620" t="str">
            <v>02.03.09.053</v>
          </cell>
        </row>
        <row r="3621">
          <cell r="B3621" t="str">
            <v>SCS0004782</v>
          </cell>
          <cell r="C3621" t="str">
            <v>02.03.09.054</v>
          </cell>
        </row>
        <row r="3622">
          <cell r="B3622" t="str">
            <v>SCS0004781</v>
          </cell>
          <cell r="C3622" t="str">
            <v>02.03.09.055</v>
          </cell>
        </row>
        <row r="3623">
          <cell r="B3623" t="str">
            <v>SCS0004780</v>
          </cell>
          <cell r="C3623" t="str">
            <v>02.03.09.056</v>
          </cell>
        </row>
        <row r="3624">
          <cell r="B3624" t="str">
            <v>SCS0004779</v>
          </cell>
          <cell r="C3624" t="str">
            <v>02.03.09.057</v>
          </cell>
        </row>
        <row r="3625">
          <cell r="B3625" t="str">
            <v>SCS0004778</v>
          </cell>
          <cell r="C3625" t="str">
            <v>02.03.09.058</v>
          </cell>
        </row>
        <row r="3626">
          <cell r="B3626" t="str">
            <v>BFA0000364</v>
          </cell>
          <cell r="C3626" t="str">
            <v>02.03.09.059</v>
          </cell>
        </row>
        <row r="3627">
          <cell r="B3627" t="str">
            <v>SCS0004777</v>
          </cell>
          <cell r="C3627" t="str">
            <v>02.03.09.060</v>
          </cell>
        </row>
        <row r="3628">
          <cell r="B3628" t="str">
            <v>SCS0004776</v>
          </cell>
          <cell r="C3628" t="str">
            <v>02.03.09.061</v>
          </cell>
        </row>
        <row r="3629">
          <cell r="B3629" t="str">
            <v>SCS0004775</v>
          </cell>
          <cell r="C3629" t="str">
            <v>02.03.09.062</v>
          </cell>
        </row>
        <row r="3630">
          <cell r="B3630" t="str">
            <v>BSP0000044</v>
          </cell>
          <cell r="C3630" t="str">
            <v>02.03.09.064</v>
          </cell>
        </row>
        <row r="3631">
          <cell r="B3631" t="str">
            <v>SCS0004774</v>
          </cell>
          <cell r="C3631" t="str">
            <v>02.03.09.065</v>
          </cell>
        </row>
        <row r="3632">
          <cell r="B3632" t="str">
            <v>SCS0004773</v>
          </cell>
          <cell r="C3632" t="str">
            <v>02.03.09.066</v>
          </cell>
        </row>
        <row r="3633">
          <cell r="B3633" t="str">
            <v>SCS0004772</v>
          </cell>
          <cell r="C3633" t="str">
            <v>02.03.09.067</v>
          </cell>
        </row>
        <row r="3634">
          <cell r="B3634" t="str">
            <v>SCS0004771</v>
          </cell>
          <cell r="C3634" t="str">
            <v>02.03.09.068</v>
          </cell>
        </row>
        <row r="3635">
          <cell r="B3635" t="str">
            <v>BFA0000363</v>
          </cell>
          <cell r="C3635" t="str">
            <v>02.03.09.070</v>
          </cell>
        </row>
        <row r="3636">
          <cell r="B3636" t="str">
            <v>SCS0004770</v>
          </cell>
          <cell r="C3636" t="str">
            <v>02.03.09.071</v>
          </cell>
        </row>
        <row r="3637">
          <cell r="B3637" t="str">
            <v>SCS0004769</v>
          </cell>
          <cell r="C3637" t="str">
            <v>02.03.09.071A</v>
          </cell>
        </row>
        <row r="3638">
          <cell r="B3638" t="str">
            <v>SCS0004768</v>
          </cell>
          <cell r="C3638" t="str">
            <v>02.03.09.072</v>
          </cell>
        </row>
        <row r="3639">
          <cell r="B3639" t="str">
            <v>SCS0004767</v>
          </cell>
          <cell r="C3639" t="str">
            <v>02.03.09.072A</v>
          </cell>
        </row>
        <row r="3640">
          <cell r="B3640" t="str">
            <v>SCS0004766</v>
          </cell>
          <cell r="C3640" t="str">
            <v>02.03.09.076</v>
          </cell>
        </row>
        <row r="3641">
          <cell r="B3641" t="str">
            <v>SCS0004765</v>
          </cell>
          <cell r="C3641" t="str">
            <v>02.03.09.077</v>
          </cell>
        </row>
        <row r="3642">
          <cell r="B3642" t="str">
            <v>SCS0004764</v>
          </cell>
          <cell r="C3642" t="str">
            <v>02.03.09.078</v>
          </cell>
        </row>
        <row r="3643">
          <cell r="B3643" t="str">
            <v>SCS0004763</v>
          </cell>
          <cell r="C3643" t="str">
            <v>02.03.09.088</v>
          </cell>
        </row>
        <row r="3644">
          <cell r="B3644" t="str">
            <v>SCS0004762</v>
          </cell>
          <cell r="C3644" t="str">
            <v>02.03.09.089</v>
          </cell>
        </row>
        <row r="3645">
          <cell r="B3645" t="str">
            <v>SCS0004761</v>
          </cell>
          <cell r="C3645" t="str">
            <v>02.03.09.090</v>
          </cell>
        </row>
        <row r="3646">
          <cell r="B3646" t="str">
            <v>SCS0004760</v>
          </cell>
          <cell r="C3646" t="str">
            <v>02.03.09.093</v>
          </cell>
        </row>
        <row r="3647">
          <cell r="B3647" t="str">
            <v>SCS0004759</v>
          </cell>
          <cell r="C3647" t="str">
            <v>02.03.09.094</v>
          </cell>
        </row>
        <row r="3648">
          <cell r="B3648" t="str">
            <v>SCS0004758</v>
          </cell>
          <cell r="C3648" t="str">
            <v>02.03.09.095</v>
          </cell>
        </row>
        <row r="3649">
          <cell r="B3649" t="str">
            <v>SCS0004757</v>
          </cell>
          <cell r="C3649" t="str">
            <v>02.03.09.096</v>
          </cell>
        </row>
        <row r="3650">
          <cell r="B3650" t="str">
            <v>BFA0000362</v>
          </cell>
          <cell r="C3650" t="str">
            <v>02.03.10.006</v>
          </cell>
        </row>
        <row r="3651">
          <cell r="B3651" t="str">
            <v>BFA0000425</v>
          </cell>
          <cell r="C3651" t="str">
            <v>02.03.10.009</v>
          </cell>
        </row>
        <row r="3652">
          <cell r="B3652" t="str">
            <v>SHT0001113</v>
          </cell>
          <cell r="C3652" t="str">
            <v>02.03.10.012</v>
          </cell>
        </row>
        <row r="3653">
          <cell r="B3653" t="str">
            <v>SHT0001112</v>
          </cell>
          <cell r="C3653" t="str">
            <v>02.03.10.013A</v>
          </cell>
        </row>
        <row r="3654">
          <cell r="B3654" t="str">
            <v>SHT0001111</v>
          </cell>
          <cell r="C3654" t="str">
            <v>02.03.10.016A</v>
          </cell>
        </row>
        <row r="3655">
          <cell r="B3655" t="str">
            <v>SHT0001109</v>
          </cell>
          <cell r="C3655" t="str">
            <v>02.03.10.030</v>
          </cell>
        </row>
        <row r="3656">
          <cell r="B3656" t="str">
            <v>SHT0001108</v>
          </cell>
          <cell r="C3656" t="str">
            <v>02.03.10.031</v>
          </cell>
        </row>
        <row r="3657">
          <cell r="B3657" t="str">
            <v>BFA0000361</v>
          </cell>
          <cell r="C3657" t="str">
            <v>02.03.10.033</v>
          </cell>
        </row>
        <row r="3658">
          <cell r="B3658" t="str">
            <v>BFA0000360</v>
          </cell>
          <cell r="C3658" t="str">
            <v>02.03.10.034</v>
          </cell>
        </row>
        <row r="3659">
          <cell r="B3659" t="str">
            <v>SHT0001107</v>
          </cell>
          <cell r="C3659" t="str">
            <v>02.03.10.035</v>
          </cell>
        </row>
        <row r="3660">
          <cell r="B3660" t="str">
            <v>SHT0001106</v>
          </cell>
          <cell r="C3660" t="str">
            <v>02.03.11.001</v>
          </cell>
        </row>
        <row r="3661">
          <cell r="B3661" t="str">
            <v>SHT0001104</v>
          </cell>
          <cell r="C3661" t="str">
            <v>02.03.11.005</v>
          </cell>
        </row>
        <row r="3662">
          <cell r="B3662" t="str">
            <v>SHT0001103</v>
          </cell>
          <cell r="C3662" t="str">
            <v>02.03.11.009</v>
          </cell>
        </row>
        <row r="3663">
          <cell r="B3663" t="str">
            <v>SHT0002012</v>
          </cell>
          <cell r="C3663" t="str">
            <v>02.03.11.026A</v>
          </cell>
        </row>
        <row r="3664">
          <cell r="B3664" t="str">
            <v>SHT0001102</v>
          </cell>
          <cell r="C3664" t="str">
            <v>02.03.11.044</v>
          </cell>
        </row>
        <row r="3665">
          <cell r="B3665" t="str">
            <v>SHT0001101</v>
          </cell>
          <cell r="C3665" t="str">
            <v>02.03.11.048</v>
          </cell>
        </row>
        <row r="3666">
          <cell r="B3666" t="str">
            <v>BAS0000060</v>
          </cell>
          <cell r="C3666" t="str">
            <v>02.03.11.053</v>
          </cell>
        </row>
        <row r="3667">
          <cell r="B3667" t="str">
            <v>BAS0000061</v>
          </cell>
          <cell r="C3667" t="str">
            <v>02.03.11.054</v>
          </cell>
        </row>
        <row r="3668">
          <cell r="B3668" t="str">
            <v>BFA0000573</v>
          </cell>
          <cell r="C3668" t="str">
            <v>02.03.11.056</v>
          </cell>
        </row>
        <row r="3669">
          <cell r="B3669" t="str">
            <v>SHT0002013</v>
          </cell>
          <cell r="C3669" t="str">
            <v>02.03.11.059</v>
          </cell>
        </row>
        <row r="3670">
          <cell r="B3670" t="str">
            <v>SHT0002014</v>
          </cell>
          <cell r="C3670" t="str">
            <v>02.03.11.060</v>
          </cell>
        </row>
        <row r="3671">
          <cell r="B3671" t="str">
            <v>BAS0000032</v>
          </cell>
          <cell r="C3671" t="str">
            <v>02.03.11.063</v>
          </cell>
        </row>
        <row r="3672">
          <cell r="B3672" t="str">
            <v>BFA0000359</v>
          </cell>
          <cell r="C3672" t="str">
            <v>02.03.11.065</v>
          </cell>
        </row>
        <row r="3673">
          <cell r="B3673" t="str">
            <v>SHT0002057</v>
          </cell>
          <cell r="C3673" t="str">
            <v>02.03.11.070</v>
          </cell>
        </row>
        <row r="3674">
          <cell r="B3674" t="str">
            <v>SHT0001100</v>
          </cell>
          <cell r="C3674" t="str">
            <v>02.03.11.071</v>
          </cell>
        </row>
        <row r="3675">
          <cell r="B3675" t="str">
            <v>SHT0001099</v>
          </cell>
          <cell r="C3675" t="str">
            <v>02.03.11.079</v>
          </cell>
        </row>
        <row r="3676">
          <cell r="B3676" t="str">
            <v>SHT0001098</v>
          </cell>
          <cell r="C3676" t="str">
            <v>02.03.11.080</v>
          </cell>
        </row>
        <row r="3677">
          <cell r="B3677" t="str">
            <v>SHT0001097</v>
          </cell>
          <cell r="C3677" t="str">
            <v>02.03.11.081</v>
          </cell>
        </row>
        <row r="3678">
          <cell r="B3678" t="str">
            <v>SHT0001096</v>
          </cell>
          <cell r="C3678" t="str">
            <v>02.03.11.083</v>
          </cell>
        </row>
        <row r="3679">
          <cell r="B3679" t="str">
            <v>SHT0001248</v>
          </cell>
          <cell r="C3679" t="str">
            <v>02.03.11.083A</v>
          </cell>
        </row>
        <row r="3680">
          <cell r="B3680" t="str">
            <v>BFA0000357</v>
          </cell>
          <cell r="C3680" t="str">
            <v>02.03.11.084</v>
          </cell>
        </row>
        <row r="3681">
          <cell r="C3681" t="str">
            <v>02.03.11.086</v>
          </cell>
        </row>
        <row r="3682">
          <cell r="B3682" t="str">
            <v>SHT0001095</v>
          </cell>
          <cell r="C3682" t="str">
            <v>02.03.11.086A</v>
          </cell>
        </row>
        <row r="3683">
          <cell r="B3683" t="str">
            <v>SHT0001094</v>
          </cell>
          <cell r="C3683" t="str">
            <v>02.03.11.087</v>
          </cell>
        </row>
        <row r="3684">
          <cell r="B3684" t="str">
            <v>SHT0001093</v>
          </cell>
          <cell r="C3684" t="str">
            <v>02.03.11.089</v>
          </cell>
        </row>
        <row r="3685">
          <cell r="C3685" t="str">
            <v>02.03.11.090</v>
          </cell>
        </row>
        <row r="3686">
          <cell r="C3686" t="str">
            <v>02.03.11.090B</v>
          </cell>
        </row>
        <row r="3687">
          <cell r="B3687" t="str">
            <v>SHT0010373</v>
          </cell>
          <cell r="C3687" t="str">
            <v>02.03.11.090C</v>
          </cell>
        </row>
        <row r="3688">
          <cell r="B3688" t="str">
            <v>SHT0001092</v>
          </cell>
          <cell r="C3688" t="str">
            <v>02.03.11.091</v>
          </cell>
        </row>
        <row r="3689">
          <cell r="B3689" t="str">
            <v>BSP0000043</v>
          </cell>
          <cell r="C3689" t="str">
            <v>02.03.11.093</v>
          </cell>
        </row>
        <row r="3690">
          <cell r="B3690" t="str">
            <v>SHT0000823</v>
          </cell>
          <cell r="C3690" t="str">
            <v>02.03.11.096</v>
          </cell>
        </row>
        <row r="3691">
          <cell r="B3691" t="str">
            <v>REM0001883</v>
          </cell>
          <cell r="C3691" t="str">
            <v>02.03.13.003</v>
          </cell>
        </row>
        <row r="3692">
          <cell r="B3692" t="str">
            <v>REM0001882</v>
          </cell>
          <cell r="C3692" t="str">
            <v>02.03.14.001</v>
          </cell>
        </row>
        <row r="3693">
          <cell r="B3693" t="str">
            <v>REM0001886</v>
          </cell>
          <cell r="C3693" t="str">
            <v>02.03.14.002</v>
          </cell>
        </row>
        <row r="3694">
          <cell r="B3694" t="str">
            <v>REM0001881</v>
          </cell>
          <cell r="C3694" t="str">
            <v>02.03.14.003</v>
          </cell>
        </row>
        <row r="3695">
          <cell r="B3695" t="str">
            <v>REM0001885</v>
          </cell>
          <cell r="C3695" t="str">
            <v>02.03.14.004</v>
          </cell>
        </row>
        <row r="3696">
          <cell r="B3696" t="str">
            <v>TST0000150</v>
          </cell>
          <cell r="C3696" t="str">
            <v>02.03.15.036</v>
          </cell>
        </row>
        <row r="3697">
          <cell r="B3697" t="str">
            <v>SCS0005574</v>
          </cell>
          <cell r="C3697" t="str">
            <v>02.03.18.014</v>
          </cell>
        </row>
        <row r="3698">
          <cell r="B3698" t="str">
            <v>SCS0005575</v>
          </cell>
          <cell r="C3698" t="str">
            <v>02.03.18.027</v>
          </cell>
        </row>
        <row r="3699">
          <cell r="B3699" t="str">
            <v>SCS0005576</v>
          </cell>
          <cell r="C3699" t="str">
            <v>02.03.18.028</v>
          </cell>
        </row>
        <row r="3700">
          <cell r="B3700" t="str">
            <v>SCS0005598</v>
          </cell>
          <cell r="C3700" t="str">
            <v>02.03.18.060</v>
          </cell>
        </row>
        <row r="3701">
          <cell r="B3701" t="str">
            <v>BFA0000356</v>
          </cell>
          <cell r="C3701" t="str">
            <v>02.03.18.106</v>
          </cell>
        </row>
        <row r="3702">
          <cell r="B3702" t="str">
            <v>SCS0005263</v>
          </cell>
          <cell r="C3702" t="str">
            <v>02.03.18.121</v>
          </cell>
        </row>
        <row r="3703">
          <cell r="B3703" t="str">
            <v>SCS0005264</v>
          </cell>
          <cell r="C3703" t="str">
            <v>02.03.18.122</v>
          </cell>
        </row>
        <row r="3704">
          <cell r="B3704" t="str">
            <v>SCS0005577</v>
          </cell>
          <cell r="C3704" t="str">
            <v>02.03.18.124</v>
          </cell>
        </row>
        <row r="3705">
          <cell r="B3705" t="str">
            <v>SCS0005578</v>
          </cell>
          <cell r="C3705" t="str">
            <v>02.03.18.125</v>
          </cell>
        </row>
        <row r="3706">
          <cell r="B3706" t="str">
            <v>BFA0000355</v>
          </cell>
          <cell r="C3706" t="str">
            <v>02.03.19.006</v>
          </cell>
        </row>
        <row r="3707">
          <cell r="B3707" t="str">
            <v>BFA0000354</v>
          </cell>
          <cell r="C3707" t="str">
            <v>02.03.19.007</v>
          </cell>
        </row>
        <row r="3708">
          <cell r="B3708" t="str">
            <v>BFA0000353</v>
          </cell>
          <cell r="C3708" t="str">
            <v>02.03.19.008</v>
          </cell>
        </row>
        <row r="3709">
          <cell r="B3709" t="str">
            <v>BFA0000352</v>
          </cell>
          <cell r="C3709" t="str">
            <v>02.03.19.009</v>
          </cell>
        </row>
        <row r="3710">
          <cell r="B3710" t="str">
            <v>SHT0001090</v>
          </cell>
          <cell r="C3710" t="str">
            <v>02.03.19.011</v>
          </cell>
        </row>
        <row r="3711">
          <cell r="B3711" t="str">
            <v>SHT0001089</v>
          </cell>
          <cell r="C3711" t="str">
            <v>02.03.19.013</v>
          </cell>
        </row>
        <row r="3712">
          <cell r="B3712" t="str">
            <v>SHT0001088</v>
          </cell>
          <cell r="C3712" t="str">
            <v>02.03.19.015</v>
          </cell>
        </row>
        <row r="3713">
          <cell r="B3713" t="str">
            <v>SHT0001087</v>
          </cell>
          <cell r="C3713" t="str">
            <v>02.03.19.021</v>
          </cell>
        </row>
        <row r="3714">
          <cell r="B3714" t="str">
            <v>SHT0001086</v>
          </cell>
          <cell r="C3714" t="str">
            <v>02.03.19.022</v>
          </cell>
        </row>
        <row r="3715">
          <cell r="B3715" t="str">
            <v>SHT0001085</v>
          </cell>
          <cell r="C3715" t="str">
            <v>02.03.19.025A</v>
          </cell>
        </row>
        <row r="3716">
          <cell r="B3716" t="str">
            <v>SHT0001084</v>
          </cell>
          <cell r="C3716" t="str">
            <v>02.03.19.027</v>
          </cell>
        </row>
        <row r="3717">
          <cell r="B3717" t="str">
            <v>SHT0001083</v>
          </cell>
          <cell r="C3717" t="str">
            <v>02.03.19.030</v>
          </cell>
        </row>
        <row r="3718">
          <cell r="B3718" t="str">
            <v>SHT0001082</v>
          </cell>
          <cell r="C3718" t="str">
            <v>02.03.19.033</v>
          </cell>
        </row>
        <row r="3719">
          <cell r="B3719" t="str">
            <v>BAS0000031</v>
          </cell>
          <cell r="C3719" t="str">
            <v>02.03.19.042</v>
          </cell>
        </row>
        <row r="3720">
          <cell r="B3720" t="str">
            <v>SHT0001081</v>
          </cell>
          <cell r="C3720" t="str">
            <v>02.03.19.044</v>
          </cell>
        </row>
        <row r="3721">
          <cell r="B3721" t="str">
            <v>SHT0001080</v>
          </cell>
          <cell r="C3721" t="str">
            <v>02.03.19.045</v>
          </cell>
        </row>
        <row r="3722">
          <cell r="B3722" t="str">
            <v>SHT0001079</v>
          </cell>
          <cell r="C3722" t="str">
            <v>02.03.19.046</v>
          </cell>
        </row>
        <row r="3723">
          <cell r="B3723" t="str">
            <v>SHT0001078</v>
          </cell>
          <cell r="C3723" t="str">
            <v>02.03.19.048</v>
          </cell>
        </row>
        <row r="3724">
          <cell r="B3724" t="str">
            <v>SHT0001077</v>
          </cell>
          <cell r="C3724" t="str">
            <v>02.03.19.049</v>
          </cell>
        </row>
        <row r="3725">
          <cell r="C3725" t="str">
            <v>02.03.19.053</v>
          </cell>
        </row>
        <row r="3726">
          <cell r="B3726" t="str">
            <v>SHT0001076</v>
          </cell>
          <cell r="C3726" t="str">
            <v>02.03.19.053B</v>
          </cell>
        </row>
        <row r="3727">
          <cell r="B3727" t="str">
            <v>SHT0001075</v>
          </cell>
          <cell r="C3727" t="str">
            <v>02.03.19.054</v>
          </cell>
        </row>
        <row r="3728">
          <cell r="B3728" t="str">
            <v>SHT0001075</v>
          </cell>
          <cell r="C3728" t="str">
            <v>02.03.19.054B</v>
          </cell>
        </row>
        <row r="3729">
          <cell r="B3729" t="str">
            <v>SHT0001074</v>
          </cell>
          <cell r="C3729" t="str">
            <v>02.03.19.056</v>
          </cell>
        </row>
        <row r="3730">
          <cell r="B3730" t="str">
            <v>SHT0001074</v>
          </cell>
          <cell r="C3730" t="str">
            <v>02.03.19.056B</v>
          </cell>
        </row>
        <row r="3731">
          <cell r="C3731" t="str">
            <v>02.03.19.057</v>
          </cell>
        </row>
        <row r="3732">
          <cell r="B3732" t="str">
            <v>SHT0001073</v>
          </cell>
          <cell r="C3732" t="str">
            <v>02.03.19.057B</v>
          </cell>
        </row>
        <row r="3733">
          <cell r="B3733" t="str">
            <v>BPC0000035</v>
          </cell>
          <cell r="C3733" t="str">
            <v>02.03.19.058</v>
          </cell>
        </row>
        <row r="3734">
          <cell r="B3734" t="str">
            <v>SHT0001071</v>
          </cell>
          <cell r="C3734" t="str">
            <v>02.03.19.058A</v>
          </cell>
        </row>
        <row r="3735">
          <cell r="B3735" t="str">
            <v>SHT0001070</v>
          </cell>
          <cell r="C3735" t="str">
            <v>02.03.19.059</v>
          </cell>
        </row>
        <row r="3736">
          <cell r="B3736" t="str">
            <v>SHT0001069</v>
          </cell>
          <cell r="C3736" t="str">
            <v>02.03.19.060A</v>
          </cell>
        </row>
        <row r="3737">
          <cell r="B3737" t="str">
            <v>SHT0001068</v>
          </cell>
          <cell r="C3737" t="str">
            <v>02.03.19.061A</v>
          </cell>
        </row>
        <row r="3738">
          <cell r="B3738" t="str">
            <v>SHT0001067</v>
          </cell>
          <cell r="C3738" t="str">
            <v>02.03.19.062</v>
          </cell>
        </row>
        <row r="3739">
          <cell r="B3739" t="str">
            <v>SHT0001066</v>
          </cell>
          <cell r="C3739" t="str">
            <v>02.03.19.064</v>
          </cell>
        </row>
        <row r="3740">
          <cell r="B3740" t="str">
            <v>SHT0001065</v>
          </cell>
          <cell r="C3740" t="str">
            <v>02.03.19.065</v>
          </cell>
        </row>
        <row r="3741">
          <cell r="B3741" t="str">
            <v>BFA0000351</v>
          </cell>
          <cell r="C3741" t="str">
            <v>02.03.19.067</v>
          </cell>
        </row>
        <row r="3742">
          <cell r="B3742" t="str">
            <v>BAS0000030</v>
          </cell>
          <cell r="C3742" t="str">
            <v>02.03.19.068</v>
          </cell>
        </row>
        <row r="3743">
          <cell r="B3743" t="str">
            <v>BSP0000042</v>
          </cell>
          <cell r="C3743" t="str">
            <v>02.03.19.069</v>
          </cell>
        </row>
        <row r="3744">
          <cell r="B3744" t="str">
            <v>SHT0002054</v>
          </cell>
          <cell r="C3744" t="str">
            <v>02.03.19.070</v>
          </cell>
        </row>
        <row r="3745">
          <cell r="B3745" t="str">
            <v>SHT0002055</v>
          </cell>
          <cell r="C3745" t="str">
            <v>02.03.19.071</v>
          </cell>
        </row>
        <row r="3746">
          <cell r="B3746" t="str">
            <v>BFA0000350</v>
          </cell>
          <cell r="C3746" t="str">
            <v>02.03.21.001</v>
          </cell>
        </row>
        <row r="3747">
          <cell r="B3747" t="str">
            <v>SCS0004756</v>
          </cell>
          <cell r="C3747" t="str">
            <v>02.03.21.003</v>
          </cell>
        </row>
        <row r="3748">
          <cell r="B3748" t="str">
            <v>BAS0000029</v>
          </cell>
          <cell r="C3748" t="str">
            <v>02.03.21.006</v>
          </cell>
        </row>
        <row r="3749">
          <cell r="B3749" t="str">
            <v>BFA0000349</v>
          </cell>
          <cell r="C3749" t="str">
            <v>02.03.21.007</v>
          </cell>
        </row>
        <row r="3750">
          <cell r="B3750" t="str">
            <v>BFA0000348</v>
          </cell>
          <cell r="C3750" t="str">
            <v>02.03.21.008</v>
          </cell>
        </row>
        <row r="3751">
          <cell r="B3751" t="str">
            <v>BFA0000347</v>
          </cell>
          <cell r="C3751" t="str">
            <v>02.03.21.009</v>
          </cell>
        </row>
        <row r="3752">
          <cell r="B3752" t="str">
            <v>BFA0000429</v>
          </cell>
          <cell r="C3752" t="str">
            <v>02.03.21.016</v>
          </cell>
        </row>
        <row r="3753">
          <cell r="B3753" t="str">
            <v>BFA0000346</v>
          </cell>
          <cell r="C3753" t="str">
            <v>02.03.21.017</v>
          </cell>
        </row>
        <row r="3754">
          <cell r="B3754" t="str">
            <v>BFA0000345</v>
          </cell>
          <cell r="C3754" t="str">
            <v>02.03.21.019</v>
          </cell>
        </row>
        <row r="3755">
          <cell r="B3755" t="str">
            <v>BFA0000344</v>
          </cell>
          <cell r="C3755" t="str">
            <v>02.03.21.021</v>
          </cell>
        </row>
        <row r="3756">
          <cell r="B3756" t="str">
            <v>BFA0000343</v>
          </cell>
          <cell r="C3756" t="str">
            <v>02.03.21.022</v>
          </cell>
        </row>
        <row r="3757">
          <cell r="B3757" t="str">
            <v>BFA0000342</v>
          </cell>
          <cell r="C3757" t="str">
            <v>02.03.21.023</v>
          </cell>
        </row>
        <row r="3758">
          <cell r="B3758" t="str">
            <v>BFA0000341</v>
          </cell>
          <cell r="C3758" t="str">
            <v>02.03.21.024</v>
          </cell>
        </row>
        <row r="3759">
          <cell r="B3759" t="str">
            <v>SCS0004755</v>
          </cell>
          <cell r="C3759" t="str">
            <v>02.03.21.029</v>
          </cell>
        </row>
        <row r="3760">
          <cell r="B3760" t="str">
            <v>SCS0004754</v>
          </cell>
          <cell r="C3760" t="str">
            <v>02.03.21.030</v>
          </cell>
        </row>
        <row r="3761">
          <cell r="B3761" t="str">
            <v>SCS0004753</v>
          </cell>
          <cell r="C3761" t="str">
            <v>02.03.21.032</v>
          </cell>
        </row>
        <row r="3762">
          <cell r="B3762" t="str">
            <v>SCS0004752</v>
          </cell>
          <cell r="C3762" t="str">
            <v>02.03.21.033</v>
          </cell>
        </row>
        <row r="3763">
          <cell r="B3763" t="str">
            <v>SCS0004751</v>
          </cell>
          <cell r="C3763" t="str">
            <v>02.03.21.034</v>
          </cell>
        </row>
        <row r="3764">
          <cell r="B3764" t="str">
            <v>SCS0004750</v>
          </cell>
          <cell r="C3764" t="str">
            <v>02.03.21.035</v>
          </cell>
        </row>
        <row r="3765">
          <cell r="B3765" t="str">
            <v>SCS0004749</v>
          </cell>
          <cell r="C3765" t="str">
            <v>02.03.21.039</v>
          </cell>
        </row>
        <row r="3766">
          <cell r="B3766" t="str">
            <v>SCS0004748</v>
          </cell>
          <cell r="C3766" t="str">
            <v>02.03.21.040</v>
          </cell>
        </row>
        <row r="3767">
          <cell r="B3767" t="str">
            <v>SCS0004747</v>
          </cell>
          <cell r="C3767" t="str">
            <v>02.03.21.041</v>
          </cell>
        </row>
        <row r="3768">
          <cell r="B3768" t="str">
            <v>SCS0004746</v>
          </cell>
          <cell r="C3768" t="str">
            <v>02.03.21.042</v>
          </cell>
        </row>
        <row r="3769">
          <cell r="B3769" t="str">
            <v>BSP0000041</v>
          </cell>
          <cell r="C3769" t="str">
            <v>02.03.21.046</v>
          </cell>
        </row>
        <row r="3770">
          <cell r="B3770" t="str">
            <v>BSP0000040</v>
          </cell>
          <cell r="C3770" t="str">
            <v>02.03.21.047</v>
          </cell>
        </row>
        <row r="3771">
          <cell r="B3771" t="str">
            <v>BSP0000039</v>
          </cell>
          <cell r="C3771" t="str">
            <v>02.03.21.048</v>
          </cell>
        </row>
        <row r="3772">
          <cell r="B3772" t="str">
            <v>BSP0000038</v>
          </cell>
          <cell r="C3772" t="str">
            <v>02.03.21.049</v>
          </cell>
        </row>
        <row r="3773">
          <cell r="B3773" t="str">
            <v>BAS0000028</v>
          </cell>
          <cell r="C3773" t="str">
            <v>02.03.21.050</v>
          </cell>
        </row>
        <row r="3774">
          <cell r="B3774" t="str">
            <v>BAS0000027</v>
          </cell>
          <cell r="C3774" t="str">
            <v>02.03.21.051</v>
          </cell>
        </row>
        <row r="3775">
          <cell r="B3775" t="str">
            <v>BAS0000026</v>
          </cell>
          <cell r="C3775" t="str">
            <v>02.03.21.053</v>
          </cell>
        </row>
        <row r="3776">
          <cell r="B3776" t="str">
            <v>SCS0004745</v>
          </cell>
          <cell r="C3776" t="str">
            <v>02.03.21.054</v>
          </cell>
        </row>
        <row r="3777">
          <cell r="B3777" t="str">
            <v>SCS0004744</v>
          </cell>
          <cell r="C3777" t="str">
            <v>02.03.21.056</v>
          </cell>
        </row>
        <row r="3778">
          <cell r="B3778" t="str">
            <v>SCS0004743</v>
          </cell>
          <cell r="C3778" t="str">
            <v>02.03.21.057</v>
          </cell>
        </row>
        <row r="3779">
          <cell r="B3779" t="str">
            <v>SCS0004742</v>
          </cell>
          <cell r="C3779" t="str">
            <v>02.03.21.058</v>
          </cell>
        </row>
        <row r="3780">
          <cell r="B3780" t="str">
            <v>SCS0004741</v>
          </cell>
          <cell r="C3780" t="str">
            <v>02.03.21.059</v>
          </cell>
        </row>
        <row r="3781">
          <cell r="B3781" t="str">
            <v>SCS0004740</v>
          </cell>
          <cell r="C3781" t="str">
            <v>02.03.21.060</v>
          </cell>
        </row>
        <row r="3782">
          <cell r="B3782" t="str">
            <v>SCS0004739</v>
          </cell>
          <cell r="C3782" t="str">
            <v>02.03.21.061</v>
          </cell>
        </row>
        <row r="3783">
          <cell r="B3783" t="str">
            <v>SCS0004738</v>
          </cell>
          <cell r="C3783" t="str">
            <v>02.03.21.062</v>
          </cell>
        </row>
        <row r="3784">
          <cell r="B3784" t="str">
            <v>SCS0004737</v>
          </cell>
          <cell r="C3784" t="str">
            <v>02.03.21.063</v>
          </cell>
        </row>
        <row r="3785">
          <cell r="B3785" t="str">
            <v>SCS0004736</v>
          </cell>
          <cell r="C3785" t="str">
            <v>02.03.21.064</v>
          </cell>
        </row>
        <row r="3786">
          <cell r="B3786" t="str">
            <v>SCS0004735</v>
          </cell>
          <cell r="C3786" t="str">
            <v>02.03.21.065</v>
          </cell>
        </row>
        <row r="3787">
          <cell r="B3787" t="str">
            <v>SCS0004734</v>
          </cell>
          <cell r="C3787" t="str">
            <v>02.03.21.066</v>
          </cell>
        </row>
        <row r="3788">
          <cell r="B3788" t="str">
            <v>SCS0004733</v>
          </cell>
          <cell r="C3788" t="str">
            <v>02.03.21.068</v>
          </cell>
        </row>
        <row r="3789">
          <cell r="B3789" t="str">
            <v>SCS0004732</v>
          </cell>
          <cell r="C3789" t="str">
            <v>02.03.21.069</v>
          </cell>
        </row>
        <row r="3790">
          <cell r="B3790" t="str">
            <v>SCS0004731</v>
          </cell>
          <cell r="C3790" t="str">
            <v>02.03.21.070</v>
          </cell>
        </row>
        <row r="3791">
          <cell r="B3791" t="str">
            <v>SCS0004730</v>
          </cell>
          <cell r="C3791" t="str">
            <v>02.03.21.071</v>
          </cell>
        </row>
        <row r="3792">
          <cell r="B3792" t="str">
            <v>SCS0004729</v>
          </cell>
          <cell r="C3792" t="str">
            <v>02.03.21.072</v>
          </cell>
        </row>
        <row r="3793">
          <cell r="B3793" t="str">
            <v>SCS0004728</v>
          </cell>
          <cell r="C3793" t="str">
            <v>02.03.21.073</v>
          </cell>
        </row>
        <row r="3794">
          <cell r="B3794" t="str">
            <v>SCS0004727</v>
          </cell>
          <cell r="C3794" t="str">
            <v>02.03.21.074</v>
          </cell>
        </row>
        <row r="3795">
          <cell r="B3795" t="str">
            <v>SCS0004726</v>
          </cell>
          <cell r="C3795" t="str">
            <v>02.03.21.075</v>
          </cell>
        </row>
        <row r="3796">
          <cell r="B3796" t="str">
            <v>SCS0004725</v>
          </cell>
          <cell r="C3796" t="str">
            <v>02.03.21.076</v>
          </cell>
        </row>
        <row r="3797">
          <cell r="B3797" t="str">
            <v>SCS0004724</v>
          </cell>
          <cell r="C3797" t="str">
            <v>02.03.21.077</v>
          </cell>
        </row>
        <row r="3798">
          <cell r="B3798" t="str">
            <v>SCS0004723</v>
          </cell>
          <cell r="C3798" t="str">
            <v>02.03.21.078</v>
          </cell>
        </row>
        <row r="3799">
          <cell r="B3799" t="str">
            <v>SCS0004722</v>
          </cell>
          <cell r="C3799" t="str">
            <v>02.03.21.079</v>
          </cell>
        </row>
        <row r="3800">
          <cell r="B3800" t="str">
            <v>SCS0004721</v>
          </cell>
          <cell r="C3800" t="str">
            <v>02.03.21.080</v>
          </cell>
        </row>
        <row r="3801">
          <cell r="B3801" t="str">
            <v>SCS0004720</v>
          </cell>
          <cell r="C3801" t="str">
            <v>02.03.21.081</v>
          </cell>
        </row>
        <row r="3802">
          <cell r="B3802" t="str">
            <v>SCS0004719</v>
          </cell>
          <cell r="C3802" t="str">
            <v>02.03.21.082</v>
          </cell>
        </row>
        <row r="3803">
          <cell r="B3803" t="str">
            <v>SCS0004718</v>
          </cell>
          <cell r="C3803" t="str">
            <v>02.03.21.083</v>
          </cell>
        </row>
        <row r="3804">
          <cell r="B3804" t="str">
            <v>SCS0004717</v>
          </cell>
          <cell r="C3804" t="str">
            <v>02.03.21.084</v>
          </cell>
        </row>
        <row r="3805">
          <cell r="B3805" t="str">
            <v>SCS0004716</v>
          </cell>
          <cell r="C3805" t="str">
            <v>02.03.21.085</v>
          </cell>
        </row>
        <row r="3806">
          <cell r="B3806" t="str">
            <v>SCS0004715</v>
          </cell>
          <cell r="C3806" t="str">
            <v>02.03.21.086</v>
          </cell>
        </row>
        <row r="3807">
          <cell r="B3807" t="str">
            <v>SCS0004714</v>
          </cell>
          <cell r="C3807" t="str">
            <v>02.03.21.087</v>
          </cell>
        </row>
        <row r="3808">
          <cell r="B3808" t="str">
            <v>SCS0004713</v>
          </cell>
          <cell r="C3808" t="str">
            <v>02.03.21.088</v>
          </cell>
        </row>
        <row r="3809">
          <cell r="B3809" t="str">
            <v>SCS0004712</v>
          </cell>
          <cell r="C3809" t="str">
            <v>02.03.21.089</v>
          </cell>
        </row>
        <row r="3810">
          <cell r="B3810" t="str">
            <v>SCS0004711</v>
          </cell>
          <cell r="C3810" t="str">
            <v>02.03.21.090</v>
          </cell>
        </row>
        <row r="3811">
          <cell r="B3811" t="str">
            <v>SCS0004710</v>
          </cell>
          <cell r="C3811" t="str">
            <v>02.03.21.091</v>
          </cell>
        </row>
        <row r="3812">
          <cell r="B3812" t="str">
            <v>SCS0004709</v>
          </cell>
          <cell r="C3812" t="str">
            <v>02.03.21.092</v>
          </cell>
        </row>
        <row r="3813">
          <cell r="B3813" t="str">
            <v>SCS0004708</v>
          </cell>
          <cell r="C3813" t="str">
            <v>02.03.21.093</v>
          </cell>
        </row>
        <row r="3814">
          <cell r="B3814" t="str">
            <v>SCS0004707</v>
          </cell>
          <cell r="C3814" t="str">
            <v>02.03.21.094</v>
          </cell>
        </row>
        <row r="3815">
          <cell r="B3815" t="str">
            <v>SCS0004706</v>
          </cell>
          <cell r="C3815" t="str">
            <v>02.03.21.096</v>
          </cell>
        </row>
        <row r="3816">
          <cell r="B3816" t="str">
            <v>SCS0004705</v>
          </cell>
          <cell r="C3816" t="str">
            <v>02.03.21.097</v>
          </cell>
        </row>
        <row r="3817">
          <cell r="B3817" t="str">
            <v>SCS0004703</v>
          </cell>
          <cell r="C3817" t="str">
            <v>02.03.21.114</v>
          </cell>
        </row>
        <row r="3818">
          <cell r="B3818" t="str">
            <v>SCS0004702</v>
          </cell>
          <cell r="C3818" t="str">
            <v>02.03.21.115</v>
          </cell>
        </row>
        <row r="3819">
          <cell r="B3819" t="str">
            <v>SCS0004701</v>
          </cell>
          <cell r="C3819" t="str">
            <v>02.03.21.116</v>
          </cell>
        </row>
        <row r="3820">
          <cell r="B3820" t="str">
            <v>SCS0004700</v>
          </cell>
          <cell r="C3820" t="str">
            <v>02.03.21.117</v>
          </cell>
        </row>
        <row r="3821">
          <cell r="B3821" t="str">
            <v>SCS0004699</v>
          </cell>
          <cell r="C3821" t="str">
            <v>02.03.21.118</v>
          </cell>
        </row>
        <row r="3822">
          <cell r="B3822" t="str">
            <v>SCS0004698</v>
          </cell>
          <cell r="C3822" t="str">
            <v>02.03.21.119</v>
          </cell>
        </row>
        <row r="3823">
          <cell r="B3823" t="str">
            <v>SCS0004695</v>
          </cell>
          <cell r="C3823" t="str">
            <v>02.03.21.126</v>
          </cell>
        </row>
        <row r="3824">
          <cell r="B3824" t="str">
            <v>SCS0004694</v>
          </cell>
          <cell r="C3824" t="str">
            <v>02.03.21.127</v>
          </cell>
        </row>
        <row r="3825">
          <cell r="B3825" t="str">
            <v>SCS0004693</v>
          </cell>
          <cell r="C3825" t="str">
            <v>02.03.21.128</v>
          </cell>
        </row>
        <row r="3826">
          <cell r="B3826" t="str">
            <v>SCS0004692</v>
          </cell>
          <cell r="C3826" t="str">
            <v>02.03.21.129</v>
          </cell>
        </row>
        <row r="3827">
          <cell r="B3827" t="str">
            <v>SCS0004691</v>
          </cell>
          <cell r="C3827" t="str">
            <v>02.03.21.130</v>
          </cell>
        </row>
        <row r="3828">
          <cell r="B3828" t="str">
            <v>SCS0004690</v>
          </cell>
          <cell r="C3828" t="str">
            <v>02.03.21.131</v>
          </cell>
        </row>
        <row r="3829">
          <cell r="B3829" t="str">
            <v>SCS0004689</v>
          </cell>
          <cell r="C3829" t="str">
            <v>02.03.21.134</v>
          </cell>
        </row>
        <row r="3830">
          <cell r="B3830" t="str">
            <v>SCS0004688</v>
          </cell>
          <cell r="C3830" t="str">
            <v>02.03.21.135</v>
          </cell>
        </row>
        <row r="3831">
          <cell r="B3831" t="str">
            <v>SCS0004687</v>
          </cell>
          <cell r="C3831" t="str">
            <v>02.03.21.137</v>
          </cell>
        </row>
        <row r="3832">
          <cell r="B3832" t="str">
            <v>SCS0004686</v>
          </cell>
          <cell r="C3832" t="str">
            <v>02.03.21.138</v>
          </cell>
        </row>
        <row r="3833">
          <cell r="B3833" t="str">
            <v>SCS0004685</v>
          </cell>
          <cell r="C3833" t="str">
            <v>02.03.21.139</v>
          </cell>
        </row>
        <row r="3834">
          <cell r="B3834" t="str">
            <v>SCS0004684</v>
          </cell>
          <cell r="C3834" t="str">
            <v>02.03.21.140</v>
          </cell>
        </row>
        <row r="3835">
          <cell r="B3835" t="str">
            <v>SCS0004683</v>
          </cell>
          <cell r="C3835" t="str">
            <v>02.03.21.142</v>
          </cell>
        </row>
        <row r="3836">
          <cell r="B3836" t="str">
            <v>SCS0004682</v>
          </cell>
          <cell r="C3836" t="str">
            <v>02.03.21.143</v>
          </cell>
        </row>
        <row r="3837">
          <cell r="B3837" t="str">
            <v>SCS0004681</v>
          </cell>
          <cell r="C3837" t="str">
            <v>02.03.21.144</v>
          </cell>
        </row>
        <row r="3838">
          <cell r="B3838" t="str">
            <v>SCS0004680</v>
          </cell>
          <cell r="C3838" t="str">
            <v>02.03.21.145</v>
          </cell>
        </row>
        <row r="3839">
          <cell r="B3839" t="str">
            <v>SCS0004679</v>
          </cell>
          <cell r="C3839" t="str">
            <v>02.03.21.146</v>
          </cell>
        </row>
        <row r="3840">
          <cell r="B3840" t="str">
            <v>SCS0004678</v>
          </cell>
          <cell r="C3840" t="str">
            <v>02.03.21.147</v>
          </cell>
        </row>
        <row r="3841">
          <cell r="B3841" t="str">
            <v>SCS0004968</v>
          </cell>
          <cell r="C3841" t="str">
            <v>02.03.21.147</v>
          </cell>
        </row>
        <row r="3842">
          <cell r="B3842" t="str">
            <v>SCS0004677</v>
          </cell>
          <cell r="C3842" t="str">
            <v>02.03.21.150</v>
          </cell>
        </row>
        <row r="3843">
          <cell r="B3843" t="str">
            <v>SCS0004676</v>
          </cell>
          <cell r="C3843" t="str">
            <v>02.03.21.151</v>
          </cell>
        </row>
        <row r="3844">
          <cell r="B3844" t="str">
            <v>SCS0004675</v>
          </cell>
          <cell r="C3844" t="str">
            <v>02.03.21.152</v>
          </cell>
        </row>
        <row r="3845">
          <cell r="B3845" t="str">
            <v>SCS0004674</v>
          </cell>
          <cell r="C3845" t="str">
            <v>02.03.21.153</v>
          </cell>
        </row>
        <row r="3846">
          <cell r="B3846" t="str">
            <v>SCS0004673</v>
          </cell>
          <cell r="C3846" t="str">
            <v>02.03.21.154</v>
          </cell>
        </row>
        <row r="3847">
          <cell r="B3847" t="str">
            <v>SCS0004672</v>
          </cell>
          <cell r="C3847" t="str">
            <v>02.03.21.155</v>
          </cell>
        </row>
        <row r="3848">
          <cell r="B3848" t="str">
            <v>SCS0004671</v>
          </cell>
          <cell r="C3848" t="str">
            <v>02.03.21.156</v>
          </cell>
        </row>
        <row r="3849">
          <cell r="B3849" t="str">
            <v>SCS0004670</v>
          </cell>
          <cell r="C3849" t="str">
            <v>02.03.21.157</v>
          </cell>
        </row>
        <row r="3850">
          <cell r="B3850" t="str">
            <v>SCS0004669</v>
          </cell>
          <cell r="C3850" t="str">
            <v>02.03.21.158</v>
          </cell>
        </row>
        <row r="3851">
          <cell r="B3851" t="str">
            <v>SCS0004668</v>
          </cell>
          <cell r="C3851" t="str">
            <v>02.03.21.159</v>
          </cell>
        </row>
        <row r="3852">
          <cell r="B3852" t="str">
            <v>SCS0004667</v>
          </cell>
          <cell r="C3852" t="str">
            <v>02.03.21.160</v>
          </cell>
        </row>
        <row r="3853">
          <cell r="B3853" t="str">
            <v>BFA0000340</v>
          </cell>
          <cell r="C3853" t="str">
            <v>02.03.21.161</v>
          </cell>
        </row>
        <row r="3854">
          <cell r="B3854" t="str">
            <v>SCS0004666</v>
          </cell>
          <cell r="C3854" t="str">
            <v>02.03.21.162</v>
          </cell>
        </row>
        <row r="3855">
          <cell r="B3855" t="str">
            <v>BAS0000025</v>
          </cell>
          <cell r="C3855" t="str">
            <v>02.03.21.163</v>
          </cell>
        </row>
        <row r="3856">
          <cell r="B3856" t="str">
            <v>BAS0000051</v>
          </cell>
          <cell r="C3856" t="str">
            <v>02.03.21.164</v>
          </cell>
        </row>
        <row r="3857">
          <cell r="B3857" t="str">
            <v>TST0000151</v>
          </cell>
          <cell r="C3857" t="str">
            <v>02.03.21.166</v>
          </cell>
        </row>
        <row r="3858">
          <cell r="B3858" t="str">
            <v>SCS0004665</v>
          </cell>
          <cell r="C3858" t="str">
            <v>02.03.21.167</v>
          </cell>
        </row>
        <row r="3859">
          <cell r="B3859" t="str">
            <v>SCS0004664</v>
          </cell>
          <cell r="C3859" t="str">
            <v>02.03.21.168</v>
          </cell>
        </row>
        <row r="3860">
          <cell r="B3860" t="str">
            <v>SCS0004661</v>
          </cell>
          <cell r="C3860" t="str">
            <v>02.03.22.001</v>
          </cell>
        </row>
        <row r="3861">
          <cell r="B3861" t="str">
            <v>SCS0004660</v>
          </cell>
          <cell r="C3861" t="str">
            <v>02.03.22.002</v>
          </cell>
        </row>
        <row r="3862">
          <cell r="B3862" t="str">
            <v>SCS0004659</v>
          </cell>
          <cell r="C3862" t="str">
            <v>02.03.22.004</v>
          </cell>
        </row>
        <row r="3863">
          <cell r="B3863" t="str">
            <v>SCS0004658</v>
          </cell>
          <cell r="C3863" t="str">
            <v>02.03.22.004A</v>
          </cell>
        </row>
        <row r="3864">
          <cell r="B3864" t="str">
            <v>SCS0004657</v>
          </cell>
          <cell r="C3864" t="str">
            <v>02.03.22.005</v>
          </cell>
        </row>
        <row r="3865">
          <cell r="B3865" t="str">
            <v>SCS0004656</v>
          </cell>
          <cell r="C3865" t="str">
            <v>02.03.22.005A</v>
          </cell>
        </row>
        <row r="3866">
          <cell r="B3866" t="str">
            <v>SCS0004655</v>
          </cell>
          <cell r="C3866" t="str">
            <v>02.03.22.006</v>
          </cell>
        </row>
        <row r="3867">
          <cell r="B3867" t="str">
            <v>SCS0004654</v>
          </cell>
          <cell r="C3867" t="str">
            <v>02.03.22.007</v>
          </cell>
        </row>
        <row r="3868">
          <cell r="B3868" t="str">
            <v>SCS0004653</v>
          </cell>
          <cell r="C3868" t="str">
            <v>02.03.22.007A</v>
          </cell>
        </row>
        <row r="3869">
          <cell r="B3869" t="str">
            <v>BSP0000037</v>
          </cell>
          <cell r="C3869" t="str">
            <v>02.03.22.009</v>
          </cell>
        </row>
        <row r="3870">
          <cell r="B3870" t="str">
            <v>SCS0004652</v>
          </cell>
          <cell r="C3870" t="str">
            <v>02.03.22.010</v>
          </cell>
        </row>
        <row r="3871">
          <cell r="B3871" t="str">
            <v>SCS0005599</v>
          </cell>
          <cell r="C3871" t="str">
            <v>02.03.22.012</v>
          </cell>
        </row>
        <row r="3872">
          <cell r="B3872" t="str">
            <v>BFA0000339</v>
          </cell>
          <cell r="C3872" t="str">
            <v>02.03.22.015</v>
          </cell>
        </row>
        <row r="3873">
          <cell r="B3873" t="str">
            <v>BFA0000338</v>
          </cell>
          <cell r="C3873" t="str">
            <v>02.03.22.016</v>
          </cell>
        </row>
        <row r="3874">
          <cell r="B3874" t="str">
            <v>SCS0004651</v>
          </cell>
          <cell r="C3874" t="str">
            <v>02.03.22.018</v>
          </cell>
        </row>
        <row r="3875">
          <cell r="B3875" t="str">
            <v>BFA0000337</v>
          </cell>
          <cell r="C3875" t="str">
            <v>02.03.22.024</v>
          </cell>
        </row>
        <row r="3876">
          <cell r="B3876" t="str">
            <v>BFA0000336</v>
          </cell>
          <cell r="C3876" t="str">
            <v>02.03.22.025</v>
          </cell>
        </row>
        <row r="3877">
          <cell r="B3877" t="str">
            <v>SCS0004650</v>
          </cell>
          <cell r="C3877" t="str">
            <v>02.03.22.028</v>
          </cell>
        </row>
        <row r="3878">
          <cell r="B3878" t="str">
            <v>BFA0000335</v>
          </cell>
          <cell r="C3878" t="str">
            <v>02.03.22.034</v>
          </cell>
        </row>
        <row r="3879">
          <cell r="B3879" t="str">
            <v>SCS0004648</v>
          </cell>
          <cell r="C3879" t="str">
            <v>02.03.22.035</v>
          </cell>
        </row>
        <row r="3880">
          <cell r="B3880" t="str">
            <v>BFA0000334</v>
          </cell>
          <cell r="C3880" t="str">
            <v>02.03.22.036</v>
          </cell>
        </row>
        <row r="3881">
          <cell r="B3881" t="str">
            <v>SCS0004647</v>
          </cell>
          <cell r="C3881" t="str">
            <v>02.03.22.037A</v>
          </cell>
        </row>
        <row r="3882">
          <cell r="B3882" t="str">
            <v>BFA0000333</v>
          </cell>
          <cell r="C3882" t="str">
            <v>02.03.22.039</v>
          </cell>
        </row>
        <row r="3883">
          <cell r="B3883" t="str">
            <v>SCS0004646</v>
          </cell>
          <cell r="C3883" t="str">
            <v>02.03.22.040</v>
          </cell>
        </row>
        <row r="3884">
          <cell r="B3884" t="str">
            <v>SCS0004645</v>
          </cell>
          <cell r="C3884" t="str">
            <v>02.03.22.041</v>
          </cell>
        </row>
        <row r="3885">
          <cell r="B3885" t="str">
            <v>SCS0004644</v>
          </cell>
          <cell r="C3885" t="str">
            <v>02.03.22.042</v>
          </cell>
        </row>
        <row r="3886">
          <cell r="B3886" t="str">
            <v>SCS0004643</v>
          </cell>
          <cell r="C3886" t="str">
            <v>02.03.22.044</v>
          </cell>
        </row>
        <row r="3887">
          <cell r="B3887" t="str">
            <v>SCS0004642</v>
          </cell>
          <cell r="C3887" t="str">
            <v>02.03.22.045</v>
          </cell>
        </row>
        <row r="3888">
          <cell r="B3888" t="str">
            <v>SCS0004641</v>
          </cell>
          <cell r="C3888" t="str">
            <v>02.03.22.046</v>
          </cell>
        </row>
        <row r="3889">
          <cell r="B3889" t="str">
            <v>SCS0004640</v>
          </cell>
          <cell r="C3889" t="str">
            <v>02.03.22.047</v>
          </cell>
        </row>
        <row r="3890">
          <cell r="B3890" t="str">
            <v>SCS0004639</v>
          </cell>
          <cell r="C3890" t="str">
            <v>02.03.22.048</v>
          </cell>
        </row>
        <row r="3891">
          <cell r="B3891" t="str">
            <v>SCS0004638</v>
          </cell>
          <cell r="C3891" t="str">
            <v>02.03.22.049</v>
          </cell>
        </row>
        <row r="3892">
          <cell r="B3892" t="str">
            <v>SCS0004637</v>
          </cell>
          <cell r="C3892" t="str">
            <v>02.03.22.049A</v>
          </cell>
        </row>
        <row r="3893">
          <cell r="B3893" t="str">
            <v>SCS0004636</v>
          </cell>
          <cell r="C3893" t="str">
            <v>02.03.22.050</v>
          </cell>
        </row>
        <row r="3894">
          <cell r="B3894" t="str">
            <v>SCS0004635</v>
          </cell>
          <cell r="C3894" t="str">
            <v>02.03.22.051</v>
          </cell>
        </row>
        <row r="3895">
          <cell r="B3895" t="str">
            <v>SCS0004634</v>
          </cell>
          <cell r="C3895" t="str">
            <v>02.03.22.052</v>
          </cell>
        </row>
        <row r="3896">
          <cell r="B3896" t="str">
            <v>SCS0005600</v>
          </cell>
          <cell r="C3896" t="str">
            <v>02.03.22.053</v>
          </cell>
        </row>
        <row r="3897">
          <cell r="B3897" t="str">
            <v>SCS0004633</v>
          </cell>
          <cell r="C3897" t="str">
            <v>02.03.22.054</v>
          </cell>
        </row>
        <row r="3898">
          <cell r="B3898" t="str">
            <v>SCS0004632</v>
          </cell>
          <cell r="C3898" t="str">
            <v>02.03.22.055</v>
          </cell>
        </row>
        <row r="3899">
          <cell r="B3899" t="str">
            <v>SCS0004631</v>
          </cell>
          <cell r="C3899" t="str">
            <v>02.03.22.058</v>
          </cell>
        </row>
        <row r="3900">
          <cell r="B3900" t="str">
            <v>SCS0004630</v>
          </cell>
          <cell r="C3900" t="str">
            <v>02.03.22.059</v>
          </cell>
        </row>
        <row r="3901">
          <cell r="B3901" t="str">
            <v>SCS0006390</v>
          </cell>
        </row>
        <row r="3902">
          <cell r="B3902" t="str">
            <v>SCS0006391</v>
          </cell>
        </row>
        <row r="3903">
          <cell r="B3903" t="str">
            <v>SCS0004629</v>
          </cell>
          <cell r="C3903" t="str">
            <v>02.03.22.061</v>
          </cell>
        </row>
        <row r="3904">
          <cell r="B3904" t="str">
            <v>SCS0004628</v>
          </cell>
          <cell r="C3904" t="str">
            <v>02.03.22.062</v>
          </cell>
        </row>
        <row r="3905">
          <cell r="B3905" t="str">
            <v>SCS0004627</v>
          </cell>
          <cell r="C3905" t="str">
            <v>02.03.22.063</v>
          </cell>
        </row>
        <row r="3906">
          <cell r="B3906" t="str">
            <v>SCS0004626</v>
          </cell>
          <cell r="C3906" t="str">
            <v>02.03.22.064</v>
          </cell>
        </row>
        <row r="3907">
          <cell r="B3907" t="str">
            <v>SCS0004625</v>
          </cell>
          <cell r="C3907" t="str">
            <v>02.03.22.065A</v>
          </cell>
        </row>
        <row r="3908">
          <cell r="B3908" t="str">
            <v>SCS0004624</v>
          </cell>
          <cell r="C3908" t="str">
            <v>02.03.22.066</v>
          </cell>
        </row>
        <row r="3909">
          <cell r="B3909" t="str">
            <v>SCS0004623</v>
          </cell>
          <cell r="C3909" t="str">
            <v>02.03.22.073</v>
          </cell>
        </row>
        <row r="3910">
          <cell r="B3910" t="str">
            <v>SCS0004622</v>
          </cell>
          <cell r="C3910" t="str">
            <v>02.03.22.074</v>
          </cell>
        </row>
        <row r="3911">
          <cell r="B3911" t="str">
            <v>SCS0004621</v>
          </cell>
          <cell r="C3911" t="str">
            <v>02.03.22.082A</v>
          </cell>
        </row>
        <row r="3912">
          <cell r="B3912" t="str">
            <v>SCS0004620</v>
          </cell>
          <cell r="C3912" t="str">
            <v>02.03.22.083</v>
          </cell>
        </row>
        <row r="3913">
          <cell r="B3913" t="str">
            <v>SCS0004619</v>
          </cell>
          <cell r="C3913" t="str">
            <v>02.03.22.084</v>
          </cell>
        </row>
        <row r="3914">
          <cell r="B3914" t="str">
            <v>SCS0004618</v>
          </cell>
          <cell r="C3914" t="str">
            <v>02.03.22.085</v>
          </cell>
        </row>
        <row r="3915">
          <cell r="B3915" t="str">
            <v>SCS0004617</v>
          </cell>
          <cell r="C3915" t="str">
            <v>02.03.22.087</v>
          </cell>
        </row>
        <row r="3916">
          <cell r="B3916" t="str">
            <v>SCS0004616</v>
          </cell>
          <cell r="C3916" t="str">
            <v>02.03.22.088</v>
          </cell>
        </row>
        <row r="3917">
          <cell r="B3917" t="str">
            <v>SCS0004615</v>
          </cell>
          <cell r="C3917" t="str">
            <v>02.03.22.091A</v>
          </cell>
        </row>
        <row r="3918">
          <cell r="B3918" t="str">
            <v>SCS0004614</v>
          </cell>
          <cell r="C3918" t="str">
            <v>02.03.22.092A</v>
          </cell>
        </row>
        <row r="3919">
          <cell r="B3919" t="str">
            <v>SCS0004613</v>
          </cell>
          <cell r="C3919" t="str">
            <v>02.03.22.096</v>
          </cell>
        </row>
        <row r="3920">
          <cell r="B3920" t="str">
            <v>SCS0004612</v>
          </cell>
          <cell r="C3920" t="str">
            <v>02.03.22.097</v>
          </cell>
        </row>
        <row r="3921">
          <cell r="B3921" t="str">
            <v>SCS0004611</v>
          </cell>
          <cell r="C3921" t="str">
            <v>02.03.22.098</v>
          </cell>
        </row>
        <row r="3922">
          <cell r="B3922" t="str">
            <v>SCS0004610</v>
          </cell>
          <cell r="C3922" t="str">
            <v>02.03.22.099</v>
          </cell>
        </row>
        <row r="3923">
          <cell r="B3923" t="str">
            <v>SCS0004609</v>
          </cell>
          <cell r="C3923" t="str">
            <v>02.03.22.100</v>
          </cell>
        </row>
        <row r="3924">
          <cell r="B3924" t="str">
            <v>SCS0004608</v>
          </cell>
          <cell r="C3924" t="str">
            <v>02.03.22.101</v>
          </cell>
        </row>
        <row r="3925">
          <cell r="B3925" t="str">
            <v>SCS0001072</v>
          </cell>
          <cell r="C3925" t="str">
            <v>02.03.22.102</v>
          </cell>
        </row>
        <row r="3926">
          <cell r="B3926" t="str">
            <v>SCS0004607</v>
          </cell>
          <cell r="C3926" t="str">
            <v>02.03.22.104A</v>
          </cell>
        </row>
        <row r="3927">
          <cell r="B3927" t="str">
            <v>SCS0004606</v>
          </cell>
          <cell r="C3927" t="str">
            <v>02.03.22.105</v>
          </cell>
        </row>
        <row r="3928">
          <cell r="B3928" t="str">
            <v>SCS0004605</v>
          </cell>
          <cell r="C3928" t="str">
            <v>02.03.22.106</v>
          </cell>
        </row>
        <row r="3929">
          <cell r="B3929" t="str">
            <v>BFA0000332</v>
          </cell>
          <cell r="C3929" t="str">
            <v>02.03.22.112</v>
          </cell>
        </row>
        <row r="3930">
          <cell r="B3930" t="str">
            <v>SCS0004604</v>
          </cell>
          <cell r="C3930" t="str">
            <v>02.03.22.113</v>
          </cell>
        </row>
        <row r="3931">
          <cell r="B3931" t="str">
            <v>SCS0004603</v>
          </cell>
          <cell r="C3931" t="str">
            <v>02.03.22.115</v>
          </cell>
        </row>
        <row r="3932">
          <cell r="B3932" t="str">
            <v>SCS0004602</v>
          </cell>
          <cell r="C3932" t="str">
            <v>02.03.22.116</v>
          </cell>
        </row>
        <row r="3933">
          <cell r="B3933" t="str">
            <v>SCS0004601</v>
          </cell>
          <cell r="C3933" t="str">
            <v>02.03.22.117</v>
          </cell>
        </row>
        <row r="3934">
          <cell r="B3934" t="str">
            <v>SCS0004600</v>
          </cell>
          <cell r="C3934" t="str">
            <v>02.03.22.118</v>
          </cell>
        </row>
        <row r="3935">
          <cell r="B3935" t="str">
            <v>SCS0004599</v>
          </cell>
          <cell r="C3935" t="str">
            <v>02.03.22.120</v>
          </cell>
        </row>
        <row r="3936">
          <cell r="B3936" t="str">
            <v>BFA0000003</v>
          </cell>
          <cell r="C3936" t="str">
            <v>02.03.23.001</v>
          </cell>
        </row>
        <row r="3937">
          <cell r="B3937" t="str">
            <v>SHT0000669</v>
          </cell>
          <cell r="C3937" t="str">
            <v>02.03.23.003</v>
          </cell>
        </row>
        <row r="3938">
          <cell r="B3938" t="str">
            <v>SHT0000443</v>
          </cell>
          <cell r="C3938" t="str">
            <v>02.03.23.006</v>
          </cell>
        </row>
        <row r="3939">
          <cell r="B3939" t="str">
            <v>SHT0001062</v>
          </cell>
          <cell r="C3939" t="str">
            <v>02.03.23.007</v>
          </cell>
        </row>
        <row r="3940">
          <cell r="B3940" t="str">
            <v>BFA0000330</v>
          </cell>
          <cell r="C3940" t="str">
            <v>02.03.24.002</v>
          </cell>
        </row>
        <row r="3941">
          <cell r="B3941" t="str">
            <v>BFA0000329</v>
          </cell>
          <cell r="C3941" t="str">
            <v>02.03.24.003</v>
          </cell>
        </row>
        <row r="3942">
          <cell r="B3942" t="str">
            <v>BSP0000036</v>
          </cell>
          <cell r="C3942" t="str">
            <v>02.03.24.005</v>
          </cell>
        </row>
        <row r="3943">
          <cell r="B3943" t="str">
            <v>BAS0000024</v>
          </cell>
          <cell r="C3943" t="str">
            <v>02.03.24.011</v>
          </cell>
        </row>
        <row r="3944">
          <cell r="B3944" t="str">
            <v>SCS0004598</v>
          </cell>
          <cell r="C3944" t="str">
            <v>02.03.24.029A</v>
          </cell>
        </row>
        <row r="3945">
          <cell r="B3945" t="str">
            <v>SCS0004597</v>
          </cell>
          <cell r="C3945" t="str">
            <v>02.03.24.030</v>
          </cell>
        </row>
        <row r="3946">
          <cell r="B3946" t="str">
            <v>SCS0004596</v>
          </cell>
          <cell r="C3946" t="str">
            <v>02.03.24.031</v>
          </cell>
        </row>
        <row r="3947">
          <cell r="B3947" t="str">
            <v>SCS0004595</v>
          </cell>
          <cell r="C3947" t="str">
            <v>02.03.24.033</v>
          </cell>
        </row>
        <row r="3948">
          <cell r="B3948" t="str">
            <v>SCS0004594</v>
          </cell>
          <cell r="C3948" t="str">
            <v>02.03.24.034</v>
          </cell>
        </row>
        <row r="3949">
          <cell r="B3949" t="str">
            <v>BAS0000023</v>
          </cell>
          <cell r="C3949" t="str">
            <v>02.03.24.037</v>
          </cell>
        </row>
        <row r="3950">
          <cell r="B3950" t="str">
            <v>SCS0004593</v>
          </cell>
          <cell r="C3950" t="str">
            <v>02.03.24.057A</v>
          </cell>
        </row>
        <row r="3951">
          <cell r="B3951" t="str">
            <v>SCS0004592</v>
          </cell>
          <cell r="C3951" t="str">
            <v>02.03.24.058A</v>
          </cell>
        </row>
        <row r="3952">
          <cell r="B3952" t="str">
            <v>SCS0004591</v>
          </cell>
          <cell r="C3952" t="str">
            <v>02.03.24.059</v>
          </cell>
        </row>
        <row r="3953">
          <cell r="B3953" t="str">
            <v>SCS0004590</v>
          </cell>
          <cell r="C3953" t="str">
            <v>02.03.24.060</v>
          </cell>
        </row>
        <row r="3954">
          <cell r="B3954" t="str">
            <v>SCS0004589</v>
          </cell>
          <cell r="C3954" t="str">
            <v>02.03.24.061</v>
          </cell>
        </row>
        <row r="3955">
          <cell r="B3955" t="str">
            <v>SCS0000973</v>
          </cell>
          <cell r="C3955" t="str">
            <v>02.03.24.062</v>
          </cell>
        </row>
        <row r="3956">
          <cell r="B3956" t="str">
            <v>SCS0000972</v>
          </cell>
          <cell r="C3956" t="str">
            <v>02.03.24.063</v>
          </cell>
        </row>
        <row r="3957">
          <cell r="B3957" t="str">
            <v>SCS0000975</v>
          </cell>
          <cell r="C3957" t="str">
            <v>02.03.24.064</v>
          </cell>
        </row>
        <row r="3958">
          <cell r="B3958" t="str">
            <v>SCS0000974</v>
          </cell>
          <cell r="C3958" t="str">
            <v>02.03.24.065</v>
          </cell>
        </row>
        <row r="3959">
          <cell r="B3959" t="str">
            <v>SCS0000976</v>
          </cell>
          <cell r="C3959" t="str">
            <v>02.03.24.066</v>
          </cell>
        </row>
        <row r="3960">
          <cell r="B3960" t="str">
            <v>BFA0000328</v>
          </cell>
          <cell r="C3960" t="str">
            <v>02.03.24.068</v>
          </cell>
        </row>
        <row r="3961">
          <cell r="B3961" t="str">
            <v>SCS0004588</v>
          </cell>
          <cell r="C3961" t="str">
            <v>02.03.24.069</v>
          </cell>
        </row>
        <row r="3962">
          <cell r="B3962" t="str">
            <v>SCS0004587</v>
          </cell>
          <cell r="C3962" t="str">
            <v>02.03.24.070</v>
          </cell>
        </row>
        <row r="3963">
          <cell r="B3963" t="str">
            <v>SCS0004586</v>
          </cell>
          <cell r="C3963" t="str">
            <v>02.03.24.071</v>
          </cell>
        </row>
        <row r="3964">
          <cell r="B3964" t="str">
            <v>SCS0004585</v>
          </cell>
          <cell r="C3964" t="str">
            <v>02.03.24.072</v>
          </cell>
        </row>
        <row r="3965">
          <cell r="B3965" t="str">
            <v>BAS0000022</v>
          </cell>
          <cell r="C3965" t="str">
            <v>02.03.24.073</v>
          </cell>
        </row>
        <row r="3966">
          <cell r="B3966" t="str">
            <v>SCS0005601</v>
          </cell>
          <cell r="C3966" t="str">
            <v>02.03.24.083</v>
          </cell>
        </row>
        <row r="3967">
          <cell r="B3967" t="str">
            <v>SCS0005602</v>
          </cell>
          <cell r="C3967" t="str">
            <v>02.03.24.084</v>
          </cell>
        </row>
        <row r="3968">
          <cell r="B3968" t="str">
            <v>BFA0000327</v>
          </cell>
          <cell r="C3968" t="str">
            <v>02.03.24.086</v>
          </cell>
        </row>
        <row r="3969">
          <cell r="B3969" t="str">
            <v>SCS0004584</v>
          </cell>
          <cell r="C3969" t="str">
            <v>02.03.24.088</v>
          </cell>
        </row>
        <row r="3970">
          <cell r="B3970" t="str">
            <v>SCS0004583</v>
          </cell>
          <cell r="C3970" t="str">
            <v>02.03.24.089</v>
          </cell>
        </row>
        <row r="3971">
          <cell r="B3971" t="str">
            <v>SCS0005603</v>
          </cell>
          <cell r="C3971" t="str">
            <v>02.03.25.001</v>
          </cell>
        </row>
        <row r="3972">
          <cell r="B3972" t="str">
            <v>SCS0005604</v>
          </cell>
          <cell r="C3972" t="str">
            <v>02.03.25.002</v>
          </cell>
        </row>
        <row r="3973">
          <cell r="B3973" t="str">
            <v>SCS0005605</v>
          </cell>
          <cell r="C3973" t="str">
            <v>02.03.25.005</v>
          </cell>
        </row>
        <row r="3974">
          <cell r="B3974" t="str">
            <v>SCS0005606</v>
          </cell>
          <cell r="C3974" t="str">
            <v>02.03.25.006</v>
          </cell>
        </row>
        <row r="3975">
          <cell r="B3975" t="str">
            <v>SCS0005607</v>
          </cell>
          <cell r="C3975" t="str">
            <v>02.03.25.007A</v>
          </cell>
        </row>
        <row r="3976">
          <cell r="B3976" t="str">
            <v>SCS0005279</v>
          </cell>
          <cell r="C3976" t="str">
            <v>02.03.25.018</v>
          </cell>
        </row>
        <row r="3977">
          <cell r="B3977" t="str">
            <v>SCS0005610</v>
          </cell>
          <cell r="C3977" t="str">
            <v>02.03.25.020</v>
          </cell>
        </row>
        <row r="3978">
          <cell r="B3978" t="str">
            <v>SCS0005280</v>
          </cell>
          <cell r="C3978" t="str">
            <v>02.03.25.025</v>
          </cell>
        </row>
        <row r="3979">
          <cell r="B3979" t="str">
            <v>SHT0001061</v>
          </cell>
          <cell r="C3979" t="str">
            <v>02.03.26.019</v>
          </cell>
        </row>
        <row r="3980">
          <cell r="B3980" t="str">
            <v>SHT0001060</v>
          </cell>
          <cell r="C3980" t="str">
            <v>02.03.26.020</v>
          </cell>
        </row>
        <row r="3981">
          <cell r="B3981" t="str">
            <v>SHT0001059</v>
          </cell>
          <cell r="C3981" t="str">
            <v>02.03.26.021</v>
          </cell>
        </row>
        <row r="3982">
          <cell r="B3982" t="str">
            <v>SHT0001058</v>
          </cell>
          <cell r="C3982" t="str">
            <v>02.03.26.022</v>
          </cell>
        </row>
        <row r="3983">
          <cell r="B3983" t="str">
            <v>SHT0001057</v>
          </cell>
          <cell r="C3983" t="str">
            <v>02.03.26.023</v>
          </cell>
        </row>
        <row r="3984">
          <cell r="B3984" t="str">
            <v>SHT0001056</v>
          </cell>
          <cell r="C3984" t="str">
            <v>02.03.26.024</v>
          </cell>
        </row>
        <row r="3985">
          <cell r="C3985" t="str">
            <v>02.03.26.027</v>
          </cell>
        </row>
        <row r="3986">
          <cell r="B3986" t="str">
            <v>SHT0001053</v>
          </cell>
          <cell r="C3986" t="str">
            <v>02.03.26.027B</v>
          </cell>
        </row>
        <row r="3987">
          <cell r="B3987" t="str">
            <v>SHT0001052</v>
          </cell>
          <cell r="C3987" t="str">
            <v>02.03.26.030</v>
          </cell>
        </row>
        <row r="3988">
          <cell r="B3988" t="str">
            <v>SHT0001051</v>
          </cell>
          <cell r="C3988" t="str">
            <v>02.03.26.031</v>
          </cell>
        </row>
        <row r="3989">
          <cell r="B3989" t="str">
            <v>SHT0001050</v>
          </cell>
          <cell r="C3989" t="str">
            <v>02.03.26.032</v>
          </cell>
        </row>
        <row r="3990">
          <cell r="B3990" t="str">
            <v>SHT0001049</v>
          </cell>
          <cell r="C3990" t="str">
            <v>02.03.26.033</v>
          </cell>
        </row>
        <row r="3991">
          <cell r="B3991" t="str">
            <v>SHT0001048</v>
          </cell>
          <cell r="C3991" t="str">
            <v>02.03.26.034</v>
          </cell>
        </row>
        <row r="3992">
          <cell r="B3992" t="str">
            <v>SHT0001044</v>
          </cell>
          <cell r="C3992" t="str">
            <v>02.03.26.044</v>
          </cell>
        </row>
        <row r="3993">
          <cell r="B3993" t="str">
            <v>SHT0001043</v>
          </cell>
          <cell r="C3993" t="str">
            <v>02.03.26.045</v>
          </cell>
        </row>
        <row r="3994">
          <cell r="B3994" t="str">
            <v>SHT0001391</v>
          </cell>
          <cell r="C3994" t="str">
            <v>02.03.26.047</v>
          </cell>
        </row>
        <row r="3995">
          <cell r="B3995" t="str">
            <v>SHT0001410</v>
          </cell>
        </row>
        <row r="3996">
          <cell r="B3996" t="str">
            <v>SHT0001040</v>
          </cell>
          <cell r="C3996" t="str">
            <v>02.03.26.048</v>
          </cell>
        </row>
        <row r="3997">
          <cell r="B3997" t="str">
            <v>SHT0001039</v>
          </cell>
          <cell r="C3997" t="str">
            <v>02.03.26.049</v>
          </cell>
        </row>
        <row r="3998">
          <cell r="B3998" t="str">
            <v>SHT0001038</v>
          </cell>
          <cell r="C3998" t="str">
            <v>02.03.26.050</v>
          </cell>
        </row>
        <row r="3999">
          <cell r="B3999" t="str">
            <v>SHT0001037</v>
          </cell>
          <cell r="C3999" t="str">
            <v>02.03.26.051</v>
          </cell>
        </row>
        <row r="4000">
          <cell r="B4000" t="str">
            <v>SHT0001036</v>
          </cell>
          <cell r="C4000" t="str">
            <v>02.03.26.052</v>
          </cell>
        </row>
        <row r="4001">
          <cell r="B4001" t="str">
            <v>SHT0001034</v>
          </cell>
          <cell r="C4001" t="str">
            <v>02.03.26.055A</v>
          </cell>
        </row>
        <row r="4002">
          <cell r="B4002" t="str">
            <v>SHT0001033</v>
          </cell>
          <cell r="C4002" t="str">
            <v>02.03.26.056A</v>
          </cell>
        </row>
        <row r="4003">
          <cell r="B4003" t="str">
            <v>SHT0001032</v>
          </cell>
          <cell r="C4003" t="str">
            <v>02.03.26.058</v>
          </cell>
        </row>
        <row r="4004">
          <cell r="B4004" t="str">
            <v>SHT0001031</v>
          </cell>
          <cell r="C4004" t="str">
            <v>02.03.26.059</v>
          </cell>
        </row>
        <row r="4005">
          <cell r="B4005" t="str">
            <v>SHT0001030</v>
          </cell>
          <cell r="C4005" t="str">
            <v>02.03.26.060</v>
          </cell>
        </row>
        <row r="4006">
          <cell r="B4006" t="str">
            <v>SHT0001029</v>
          </cell>
          <cell r="C4006" t="str">
            <v>02.03.26.061A</v>
          </cell>
        </row>
        <row r="4007">
          <cell r="B4007" t="str">
            <v>SHT0001028</v>
          </cell>
          <cell r="C4007" t="str">
            <v>02.03.26.062A</v>
          </cell>
        </row>
        <row r="4008">
          <cell r="B4008" t="str">
            <v>SHT0001027</v>
          </cell>
          <cell r="C4008" t="str">
            <v>02.03.26.063</v>
          </cell>
        </row>
        <row r="4009">
          <cell r="B4009" t="str">
            <v>SHT0001026</v>
          </cell>
          <cell r="C4009" t="str">
            <v>02.03.26.064</v>
          </cell>
        </row>
        <row r="4010">
          <cell r="B4010" t="str">
            <v>SHT0001023</v>
          </cell>
          <cell r="C4010" t="str">
            <v>02.03.26.067</v>
          </cell>
        </row>
        <row r="4011">
          <cell r="B4011" t="str">
            <v>SHT0001022</v>
          </cell>
          <cell r="C4011" t="str">
            <v>02.03.26.068</v>
          </cell>
        </row>
        <row r="4012">
          <cell r="B4012" t="str">
            <v>SHT0001021</v>
          </cell>
          <cell r="C4012" t="str">
            <v>02.03.26.069</v>
          </cell>
        </row>
        <row r="4013">
          <cell r="B4013" t="str">
            <v>SHT0001020</v>
          </cell>
          <cell r="C4013" t="str">
            <v>02.03.26.070</v>
          </cell>
        </row>
        <row r="4014">
          <cell r="B4014" t="str">
            <v>SHT0001019</v>
          </cell>
          <cell r="C4014" t="str">
            <v>02.03.26.071</v>
          </cell>
        </row>
        <row r="4015">
          <cell r="B4015" t="str">
            <v>BSP0000035</v>
          </cell>
          <cell r="C4015" t="str">
            <v>02.03.26.074</v>
          </cell>
        </row>
        <row r="4016">
          <cell r="B4016" t="str">
            <v>SHT0001017</v>
          </cell>
          <cell r="C4016" t="str">
            <v>02.03.26.078</v>
          </cell>
        </row>
        <row r="4017">
          <cell r="B4017" t="str">
            <v>SHT0001016</v>
          </cell>
          <cell r="C4017" t="str">
            <v>02.03.26.079</v>
          </cell>
        </row>
        <row r="4018">
          <cell r="B4018" t="str">
            <v>SHT0001015</v>
          </cell>
          <cell r="C4018" t="str">
            <v>02.03.26.080</v>
          </cell>
        </row>
        <row r="4019">
          <cell r="C4019" t="str">
            <v>02.03.26.081</v>
          </cell>
        </row>
        <row r="4020">
          <cell r="B4020" t="str">
            <v>SHT0001013</v>
          </cell>
          <cell r="C4020" t="str">
            <v>02.03.26.084</v>
          </cell>
        </row>
        <row r="4021">
          <cell r="B4021" t="str">
            <v>SHT0001012</v>
          </cell>
          <cell r="C4021" t="str">
            <v>02.03.26.085</v>
          </cell>
        </row>
        <row r="4022">
          <cell r="B4022" t="str">
            <v>BPC0000038</v>
          </cell>
          <cell r="C4022" t="str">
            <v>02.03.26.087</v>
          </cell>
        </row>
        <row r="4023">
          <cell r="B4023" t="str">
            <v>SHT0002038</v>
          </cell>
          <cell r="C4023" t="str">
            <v>02.03.26.090</v>
          </cell>
        </row>
        <row r="4024">
          <cell r="B4024" t="str">
            <v>SHT0002039</v>
          </cell>
          <cell r="C4024" t="str">
            <v>02.03.26.091</v>
          </cell>
        </row>
        <row r="4025">
          <cell r="B4025" t="str">
            <v>SHT0002040</v>
          </cell>
          <cell r="C4025" t="str">
            <v>02.03.26.092</v>
          </cell>
        </row>
        <row r="4026">
          <cell r="B4026" t="str">
            <v>SHT0001987</v>
          </cell>
        </row>
        <row r="4027">
          <cell r="B4027" t="str">
            <v>SHT0001011</v>
          </cell>
          <cell r="C4027" t="str">
            <v>02.03.27.004</v>
          </cell>
        </row>
        <row r="4028">
          <cell r="B4028" t="str">
            <v>SHT0001010</v>
          </cell>
          <cell r="C4028" t="str">
            <v>02.03.27.005</v>
          </cell>
        </row>
        <row r="4029">
          <cell r="B4029" t="str">
            <v>SHT0001009</v>
          </cell>
          <cell r="C4029" t="str">
            <v>02.03.27.009</v>
          </cell>
        </row>
        <row r="4030">
          <cell r="B4030" t="str">
            <v>SHT0001008</v>
          </cell>
          <cell r="C4030" t="str">
            <v>02.03.27.010</v>
          </cell>
        </row>
        <row r="4031">
          <cell r="B4031" t="str">
            <v>SHT0001007</v>
          </cell>
          <cell r="C4031" t="str">
            <v>02.03.27.014</v>
          </cell>
        </row>
        <row r="4032">
          <cell r="B4032" t="str">
            <v>SHT0001409</v>
          </cell>
          <cell r="C4032" t="str">
            <v>02.03.27.014A</v>
          </cell>
        </row>
        <row r="4033">
          <cell r="B4033" t="str">
            <v>SHT0001407</v>
          </cell>
          <cell r="C4033" t="str">
            <v>02.03.27.017</v>
          </cell>
        </row>
        <row r="4034">
          <cell r="B4034" t="str">
            <v>SHT0001006</v>
          </cell>
          <cell r="C4034" t="str">
            <v>02.03.27.021</v>
          </cell>
        </row>
        <row r="4035">
          <cell r="B4035" t="str">
            <v>SHT0001005</v>
          </cell>
          <cell r="C4035" t="str">
            <v>02.03.27.022</v>
          </cell>
        </row>
        <row r="4036">
          <cell r="B4036" t="str">
            <v>SHT0001004</v>
          </cell>
          <cell r="C4036" t="str">
            <v>02.03.27.023B</v>
          </cell>
        </row>
        <row r="4037">
          <cell r="B4037" t="str">
            <v>SHT0001003</v>
          </cell>
          <cell r="C4037" t="str">
            <v>02.03.27.032</v>
          </cell>
        </row>
        <row r="4038">
          <cell r="B4038" t="str">
            <v>SHT0001002</v>
          </cell>
          <cell r="C4038" t="str">
            <v>02.03.27.033</v>
          </cell>
        </row>
        <row r="4039">
          <cell r="B4039" t="str">
            <v>SHT0001001</v>
          </cell>
          <cell r="C4039" t="str">
            <v>02.03.27.039</v>
          </cell>
        </row>
        <row r="4040">
          <cell r="B4040" t="str">
            <v>SHT0001000</v>
          </cell>
          <cell r="C4040" t="str">
            <v>02.03.27.040</v>
          </cell>
        </row>
        <row r="4041">
          <cell r="B4041" t="str">
            <v>SHT0002015</v>
          </cell>
          <cell r="C4041" t="str">
            <v>02.03.27.044</v>
          </cell>
        </row>
        <row r="4042">
          <cell r="B4042" t="str">
            <v>SHT0002016</v>
          </cell>
          <cell r="C4042" t="str">
            <v>02.03.27.045</v>
          </cell>
        </row>
        <row r="4043">
          <cell r="C4043" t="str">
            <v>02.03.27.046A</v>
          </cell>
        </row>
        <row r="4044">
          <cell r="B4044" t="str">
            <v>BFA0000325</v>
          </cell>
          <cell r="C4044" t="str">
            <v>02.03.27.047</v>
          </cell>
        </row>
        <row r="4045">
          <cell r="B4045" t="str">
            <v>BPC0000041</v>
          </cell>
          <cell r="C4045" t="str">
            <v>02.03.27.050</v>
          </cell>
        </row>
        <row r="4046">
          <cell r="B4046" t="str">
            <v>BPC0000040</v>
          </cell>
          <cell r="C4046" t="str">
            <v>02.03.27.051</v>
          </cell>
        </row>
        <row r="4047">
          <cell r="B4047" t="str">
            <v>SHT0000999</v>
          </cell>
          <cell r="C4047" t="str">
            <v>02.03.27.052</v>
          </cell>
        </row>
        <row r="4048">
          <cell r="B4048" t="str">
            <v>SHT0000998</v>
          </cell>
          <cell r="C4048" t="str">
            <v>02.03.27.053</v>
          </cell>
        </row>
        <row r="4049">
          <cell r="B4049" t="str">
            <v>SHT0001105</v>
          </cell>
          <cell r="C4049" t="str">
            <v>02.03.27.054</v>
          </cell>
        </row>
        <row r="4050">
          <cell r="B4050" t="str">
            <v>BFA0000324</v>
          </cell>
          <cell r="C4050" t="str">
            <v>02.03.27.057</v>
          </cell>
        </row>
        <row r="4051">
          <cell r="B4051" t="str">
            <v>SHT0000997</v>
          </cell>
          <cell r="C4051" t="str">
            <v>02.03.27.058</v>
          </cell>
        </row>
        <row r="4052">
          <cell r="B4052" t="str">
            <v>SHT0000996</v>
          </cell>
          <cell r="C4052" t="str">
            <v>02.03.27.059</v>
          </cell>
        </row>
        <row r="4053">
          <cell r="B4053" t="str">
            <v>SCS0004582</v>
          </cell>
          <cell r="C4053" t="str">
            <v>02.03.28.003</v>
          </cell>
        </row>
        <row r="4054">
          <cell r="B4054" t="str">
            <v>SCS0004581</v>
          </cell>
          <cell r="C4054" t="str">
            <v>02.03.28.010</v>
          </cell>
        </row>
        <row r="4055">
          <cell r="B4055" t="str">
            <v>SCS0004580</v>
          </cell>
          <cell r="C4055" t="str">
            <v>02.03.28.011</v>
          </cell>
        </row>
        <row r="4056">
          <cell r="B4056" t="str">
            <v>SCS0004579</v>
          </cell>
          <cell r="C4056" t="str">
            <v>02.03.28.012</v>
          </cell>
        </row>
        <row r="4057">
          <cell r="B4057" t="str">
            <v>SCS0004578</v>
          </cell>
          <cell r="C4057" t="str">
            <v>02.03.28.013</v>
          </cell>
        </row>
        <row r="4058">
          <cell r="B4058" t="str">
            <v>SCS0004576</v>
          </cell>
          <cell r="C4058" t="str">
            <v>02.03.28.022A</v>
          </cell>
        </row>
        <row r="4059">
          <cell r="B4059" t="str">
            <v>SCS0004575</v>
          </cell>
          <cell r="C4059" t="str">
            <v>02.03.28.024A</v>
          </cell>
        </row>
        <row r="4060">
          <cell r="B4060" t="str">
            <v>SCS0004574</v>
          </cell>
          <cell r="C4060" t="str">
            <v>02.03.29.002</v>
          </cell>
        </row>
        <row r="4061">
          <cell r="B4061" t="str">
            <v>SCS0004573</v>
          </cell>
          <cell r="C4061" t="str">
            <v>02.03.29.002A</v>
          </cell>
        </row>
        <row r="4062">
          <cell r="B4062" t="str">
            <v>SCS0004572</v>
          </cell>
          <cell r="C4062" t="str">
            <v>02.03.29.003</v>
          </cell>
        </row>
        <row r="4063">
          <cell r="B4063" t="str">
            <v>SCS0004571</v>
          </cell>
          <cell r="C4063" t="str">
            <v>02.03.29.003A</v>
          </cell>
        </row>
        <row r="4064">
          <cell r="B4064" t="str">
            <v>SCS0004570</v>
          </cell>
          <cell r="C4064" t="str">
            <v>02.03.29.004</v>
          </cell>
        </row>
        <row r="4065">
          <cell r="B4065" t="str">
            <v>SCS0004569</v>
          </cell>
          <cell r="C4065" t="str">
            <v>02.03.29.004A</v>
          </cell>
        </row>
        <row r="4066">
          <cell r="B4066" t="str">
            <v>SCS0004568</v>
          </cell>
          <cell r="C4066" t="str">
            <v>02.03.29.005</v>
          </cell>
        </row>
        <row r="4067">
          <cell r="B4067" t="str">
            <v>SCS0004567</v>
          </cell>
          <cell r="C4067" t="str">
            <v>02.03.29.005A</v>
          </cell>
        </row>
        <row r="4068">
          <cell r="B4068" t="str">
            <v>SCS0004566</v>
          </cell>
          <cell r="C4068" t="str">
            <v>02.03.29.009</v>
          </cell>
        </row>
        <row r="4069">
          <cell r="B4069" t="str">
            <v>SCS0004565</v>
          </cell>
          <cell r="C4069" t="str">
            <v>02.03.29.010</v>
          </cell>
        </row>
        <row r="4070">
          <cell r="B4070" t="str">
            <v>SCS0004564</v>
          </cell>
          <cell r="C4070" t="str">
            <v>02.03.29.013</v>
          </cell>
        </row>
        <row r="4071">
          <cell r="B4071" t="str">
            <v>SCS0004563</v>
          </cell>
          <cell r="C4071" t="str">
            <v>02.03.29.014</v>
          </cell>
        </row>
        <row r="4072">
          <cell r="B4072" t="str">
            <v>SCS0004562</v>
          </cell>
          <cell r="C4072" t="str">
            <v>02.03.29.015</v>
          </cell>
        </row>
        <row r="4073">
          <cell r="B4073" t="str">
            <v>SCS0004561</v>
          </cell>
          <cell r="C4073" t="str">
            <v>02.03.29.016</v>
          </cell>
        </row>
        <row r="4074">
          <cell r="B4074" t="str">
            <v>SCS0004560</v>
          </cell>
          <cell r="C4074" t="str">
            <v>02.03.29.017</v>
          </cell>
        </row>
        <row r="4075">
          <cell r="B4075" t="str">
            <v>SCS0005648</v>
          </cell>
          <cell r="C4075" t="str">
            <v>02.03.29.035</v>
          </cell>
        </row>
        <row r="4076">
          <cell r="B4076" t="str">
            <v>SCS0005649</v>
          </cell>
          <cell r="C4076" t="str">
            <v>02.03.29.036</v>
          </cell>
        </row>
        <row r="4077">
          <cell r="B4077" t="str">
            <v>SCS0005650</v>
          </cell>
          <cell r="C4077" t="str">
            <v>02.03.29.037</v>
          </cell>
        </row>
        <row r="4078">
          <cell r="B4078" t="str">
            <v>SCS0005651</v>
          </cell>
          <cell r="C4078" t="str">
            <v>02.03.29.038</v>
          </cell>
        </row>
        <row r="4079">
          <cell r="B4079" t="str">
            <v>SCS0005652</v>
          </cell>
          <cell r="C4079" t="str">
            <v>02.03.29.040</v>
          </cell>
        </row>
        <row r="4080">
          <cell r="B4080" t="str">
            <v>SCS0005653</v>
          </cell>
          <cell r="C4080" t="str">
            <v>02.03.29.041</v>
          </cell>
        </row>
        <row r="4081">
          <cell r="B4081" t="str">
            <v>BFA0000323</v>
          </cell>
          <cell r="C4081" t="str">
            <v>02.03.29.042</v>
          </cell>
        </row>
        <row r="4082">
          <cell r="B4082" t="str">
            <v>BAS0000021</v>
          </cell>
          <cell r="C4082" t="str">
            <v>02.03.29.044</v>
          </cell>
        </row>
        <row r="4083">
          <cell r="B4083" t="str">
            <v>SCS0005283</v>
          </cell>
          <cell r="C4083" t="str">
            <v>02.03.29.045</v>
          </cell>
        </row>
        <row r="4084">
          <cell r="B4084" t="str">
            <v>SCS0004559</v>
          </cell>
          <cell r="C4084" t="str">
            <v>02.03.29.045B</v>
          </cell>
        </row>
        <row r="4085">
          <cell r="B4085" t="str">
            <v>SCS0005284</v>
          </cell>
          <cell r="C4085" t="str">
            <v>02.03.29.046</v>
          </cell>
        </row>
        <row r="4086">
          <cell r="B4086" t="str">
            <v>SCS0004558</v>
          </cell>
          <cell r="C4086" t="str">
            <v>02.03.29.046B</v>
          </cell>
        </row>
        <row r="4087">
          <cell r="B4087" t="str">
            <v>SCS0004557</v>
          </cell>
          <cell r="C4087" t="str">
            <v>02.03.29.047B</v>
          </cell>
        </row>
        <row r="4088">
          <cell r="B4088" t="str">
            <v>SCS0004556</v>
          </cell>
          <cell r="C4088" t="str">
            <v>02.03.29.048B</v>
          </cell>
        </row>
        <row r="4089">
          <cell r="B4089" t="str">
            <v>BAS0000020</v>
          </cell>
          <cell r="C4089" t="str">
            <v>02.03.29.051A</v>
          </cell>
        </row>
        <row r="4090">
          <cell r="B4090" t="str">
            <v>BAS0000020</v>
          </cell>
          <cell r="C4090" t="str">
            <v>02.03.29.051</v>
          </cell>
        </row>
        <row r="4091">
          <cell r="B4091" t="str">
            <v>SCS0004555</v>
          </cell>
          <cell r="C4091" t="str">
            <v>02.03.29.052A</v>
          </cell>
        </row>
        <row r="4092">
          <cell r="B4092" t="str">
            <v>SCS0004554</v>
          </cell>
          <cell r="C4092" t="str">
            <v>02.03.29.055</v>
          </cell>
        </row>
        <row r="4093">
          <cell r="B4093" t="str">
            <v>SCS0004553</v>
          </cell>
          <cell r="C4093" t="str">
            <v>02.03.29.056</v>
          </cell>
        </row>
        <row r="4094">
          <cell r="B4094" t="str">
            <v>BFA0000322</v>
          </cell>
          <cell r="C4094" t="str">
            <v>02.03.29.064</v>
          </cell>
        </row>
        <row r="4095">
          <cell r="B4095" t="str">
            <v>BFA0000321</v>
          </cell>
          <cell r="C4095" t="str">
            <v>02.03.29.065</v>
          </cell>
        </row>
        <row r="4096">
          <cell r="B4096" t="str">
            <v>BFA0000321</v>
          </cell>
          <cell r="C4096" t="str">
            <v>02.03.29.065A</v>
          </cell>
        </row>
        <row r="4097">
          <cell r="B4097" t="str">
            <v>BAS0000019</v>
          </cell>
          <cell r="C4097" t="str">
            <v>02.03.29.066A</v>
          </cell>
        </row>
        <row r="4098">
          <cell r="B4098" t="str">
            <v>BFA0000320</v>
          </cell>
          <cell r="C4098" t="str">
            <v>02.03.29.067</v>
          </cell>
        </row>
        <row r="4099">
          <cell r="B4099" t="str">
            <v>SCS0004552</v>
          </cell>
          <cell r="C4099" t="str">
            <v>02.03.29.068</v>
          </cell>
        </row>
        <row r="4100">
          <cell r="B4100" t="str">
            <v>SCS0006530</v>
          </cell>
          <cell r="C4100" t="str">
            <v>02.03.29.068A</v>
          </cell>
        </row>
        <row r="4101">
          <cell r="B4101" t="str">
            <v>BAS0000018</v>
          </cell>
          <cell r="C4101" t="str">
            <v>02.03.29.070</v>
          </cell>
        </row>
        <row r="4102">
          <cell r="B4102" t="str">
            <v>BAS0000017</v>
          </cell>
          <cell r="C4102" t="str">
            <v>02.03.29.071</v>
          </cell>
        </row>
        <row r="4103">
          <cell r="B4103" t="str">
            <v>SCS0004551</v>
          </cell>
          <cell r="C4103" t="str">
            <v>02.03.29.072A</v>
          </cell>
        </row>
        <row r="4104">
          <cell r="B4104" t="str">
            <v>SCS0004550</v>
          </cell>
          <cell r="C4104" t="str">
            <v>02.03.29.074</v>
          </cell>
        </row>
        <row r="4105">
          <cell r="B4105" t="str">
            <v>SCS0004549</v>
          </cell>
          <cell r="C4105" t="str">
            <v>02.03.29.077</v>
          </cell>
        </row>
        <row r="4106">
          <cell r="B4106" t="str">
            <v>SCS0004548</v>
          </cell>
          <cell r="C4106" t="str">
            <v>02.03.29.078</v>
          </cell>
        </row>
        <row r="4107">
          <cell r="B4107" t="str">
            <v>SCS0004547</v>
          </cell>
          <cell r="C4107" t="str">
            <v>02.03.29.079</v>
          </cell>
        </row>
        <row r="4108">
          <cell r="B4108" t="str">
            <v>SCS0004546</v>
          </cell>
          <cell r="C4108" t="str">
            <v>02.03.29.080</v>
          </cell>
        </row>
        <row r="4109">
          <cell r="B4109" t="str">
            <v>SCS0004545</v>
          </cell>
          <cell r="C4109" t="str">
            <v>02.03.29.081</v>
          </cell>
        </row>
        <row r="4110">
          <cell r="B4110" t="str">
            <v>SCS0004544</v>
          </cell>
          <cell r="C4110" t="str">
            <v>02.03.29.082</v>
          </cell>
        </row>
        <row r="4111">
          <cell r="B4111" t="str">
            <v>SCS0004543</v>
          </cell>
          <cell r="C4111" t="str">
            <v>02.03.29.084</v>
          </cell>
        </row>
        <row r="4112">
          <cell r="B4112" t="str">
            <v>SCS0004542</v>
          </cell>
          <cell r="C4112" t="str">
            <v>02.03.29.085</v>
          </cell>
        </row>
        <row r="4113">
          <cell r="B4113" t="str">
            <v>SCS0004541</v>
          </cell>
          <cell r="C4113" t="str">
            <v>02.03.29.086</v>
          </cell>
        </row>
        <row r="4114">
          <cell r="B4114" t="str">
            <v>SCS0004540</v>
          </cell>
          <cell r="C4114" t="str">
            <v>02.03.29.087</v>
          </cell>
        </row>
        <row r="4115">
          <cell r="B4115" t="str">
            <v>SCS0004539</v>
          </cell>
          <cell r="C4115" t="str">
            <v>02.03.29.088</v>
          </cell>
        </row>
        <row r="4116">
          <cell r="B4116" t="str">
            <v>SCS0004538</v>
          </cell>
          <cell r="C4116" t="str">
            <v>02.03.29.089</v>
          </cell>
        </row>
        <row r="4117">
          <cell r="B4117" t="str">
            <v>SCS0004537</v>
          </cell>
          <cell r="C4117" t="str">
            <v>02.03.29.092</v>
          </cell>
        </row>
        <row r="4118">
          <cell r="B4118" t="str">
            <v>SCS0004536</v>
          </cell>
          <cell r="C4118" t="str">
            <v>02.03.29.093</v>
          </cell>
        </row>
        <row r="4119">
          <cell r="B4119" t="str">
            <v>SCS0004535</v>
          </cell>
          <cell r="C4119" t="str">
            <v>02.03.29.097A</v>
          </cell>
        </row>
        <row r="4120">
          <cell r="B4120" t="str">
            <v>SCS0004534</v>
          </cell>
          <cell r="C4120" t="str">
            <v>02.03.29.098A</v>
          </cell>
        </row>
        <row r="4121">
          <cell r="B4121" t="str">
            <v>SCS0004533</v>
          </cell>
          <cell r="C4121" t="str">
            <v>02.03.29.099A</v>
          </cell>
        </row>
        <row r="4122">
          <cell r="B4122" t="str">
            <v>SCS0004532</v>
          </cell>
          <cell r="C4122" t="str">
            <v>02.03.29.100A</v>
          </cell>
        </row>
        <row r="4123">
          <cell r="B4123" t="str">
            <v>SCS0004531</v>
          </cell>
          <cell r="C4123" t="str">
            <v>02.03.29.106</v>
          </cell>
        </row>
        <row r="4124">
          <cell r="B4124" t="str">
            <v>SCS0004927</v>
          </cell>
          <cell r="C4124" t="str">
            <v>02.03.29.111</v>
          </cell>
        </row>
        <row r="4125">
          <cell r="B4125" t="str">
            <v>SCS0004530</v>
          </cell>
          <cell r="C4125" t="str">
            <v>02.03.29.112</v>
          </cell>
        </row>
        <row r="4126">
          <cell r="B4126" t="str">
            <v>SCS0004529</v>
          </cell>
          <cell r="C4126" t="str">
            <v>02.03.29.113</v>
          </cell>
        </row>
        <row r="4127">
          <cell r="B4127" t="str">
            <v>SCS0004528</v>
          </cell>
          <cell r="C4127" t="str">
            <v>02.03.29.114</v>
          </cell>
        </row>
        <row r="4128">
          <cell r="B4128" t="str">
            <v>SCS0004527</v>
          </cell>
          <cell r="C4128" t="str">
            <v>02.03.29.115</v>
          </cell>
        </row>
        <row r="4129">
          <cell r="B4129" t="str">
            <v>SCS0004526</v>
          </cell>
          <cell r="C4129" t="str">
            <v>02.03.29.116</v>
          </cell>
        </row>
        <row r="4130">
          <cell r="B4130" t="str">
            <v>BFA0000110</v>
          </cell>
          <cell r="C4130" t="str">
            <v>02.03.29.117</v>
          </cell>
        </row>
        <row r="4131">
          <cell r="B4131" t="str">
            <v>SCS0004525</v>
          </cell>
          <cell r="C4131" t="str">
            <v>02.03.29.118</v>
          </cell>
        </row>
        <row r="4132">
          <cell r="B4132" t="str">
            <v>SCS0004524</v>
          </cell>
          <cell r="C4132" t="str">
            <v>02.03.29.118A</v>
          </cell>
        </row>
        <row r="4133">
          <cell r="B4133" t="str">
            <v>SCS0004523</v>
          </cell>
          <cell r="C4133" t="str">
            <v>02.03.29.119</v>
          </cell>
        </row>
        <row r="4134">
          <cell r="B4134" t="str">
            <v>SCS0004522</v>
          </cell>
          <cell r="C4134" t="str">
            <v>02.03.29.119A</v>
          </cell>
        </row>
        <row r="4135">
          <cell r="B4135" t="str">
            <v>SCS0004521</v>
          </cell>
          <cell r="C4135" t="str">
            <v>02.03.29.123</v>
          </cell>
        </row>
        <row r="4136">
          <cell r="B4136" t="str">
            <v>SCS0004520</v>
          </cell>
          <cell r="C4136" t="str">
            <v>02.03.29.124</v>
          </cell>
        </row>
        <row r="4137">
          <cell r="B4137" t="str">
            <v>SCS0004519</v>
          </cell>
          <cell r="C4137" t="str">
            <v>02.03.29.128A</v>
          </cell>
        </row>
        <row r="4138">
          <cell r="B4138" t="str">
            <v>SCS0004518</v>
          </cell>
          <cell r="C4138" t="str">
            <v>02.03.29.128B</v>
          </cell>
        </row>
        <row r="4139">
          <cell r="B4139" t="str">
            <v>SCS0004517</v>
          </cell>
          <cell r="C4139" t="str">
            <v>02.03.29.129A</v>
          </cell>
        </row>
        <row r="4140">
          <cell r="B4140" t="str">
            <v>SCS0004516</v>
          </cell>
          <cell r="C4140" t="str">
            <v>02.03.29.129B</v>
          </cell>
        </row>
        <row r="4141">
          <cell r="B4141" t="str">
            <v>SCS0004515</v>
          </cell>
          <cell r="C4141" t="str">
            <v>02.03.29.138A</v>
          </cell>
        </row>
        <row r="4142">
          <cell r="B4142" t="str">
            <v>SCS0004514</v>
          </cell>
          <cell r="C4142" t="str">
            <v>02.03.29.139A</v>
          </cell>
        </row>
        <row r="4143">
          <cell r="B4143" t="str">
            <v>SCS0004513</v>
          </cell>
          <cell r="C4143" t="str">
            <v>02.03.29.140A</v>
          </cell>
        </row>
        <row r="4144">
          <cell r="B4144" t="str">
            <v>SCS0004512</v>
          </cell>
          <cell r="C4144" t="str">
            <v>02.03.29.141</v>
          </cell>
        </row>
        <row r="4145">
          <cell r="B4145" t="str">
            <v>SCS0004511</v>
          </cell>
          <cell r="C4145" t="str">
            <v>02.03.29.143</v>
          </cell>
        </row>
        <row r="4146">
          <cell r="B4146" t="str">
            <v>SCS0004510</v>
          </cell>
          <cell r="C4146" t="str">
            <v>02.03.29.145</v>
          </cell>
        </row>
        <row r="4147">
          <cell r="B4147" t="str">
            <v>SCS0004509</v>
          </cell>
          <cell r="C4147" t="str">
            <v>02.03.29.146</v>
          </cell>
        </row>
        <row r="4148">
          <cell r="B4148" t="str">
            <v>SCS0004508</v>
          </cell>
          <cell r="C4148" t="str">
            <v>02.03.29.147A</v>
          </cell>
        </row>
        <row r="4149">
          <cell r="B4149" t="str">
            <v>SCS0004507</v>
          </cell>
          <cell r="C4149" t="str">
            <v>02.03.29.148A</v>
          </cell>
        </row>
        <row r="4150">
          <cell r="B4150" t="str">
            <v>SCS0004506</v>
          </cell>
          <cell r="C4150" t="str">
            <v>02.03.29.149</v>
          </cell>
        </row>
        <row r="4151">
          <cell r="B4151" t="str">
            <v>SCS0004505</v>
          </cell>
          <cell r="C4151" t="str">
            <v>02.03.29.155</v>
          </cell>
        </row>
        <row r="4152">
          <cell r="B4152" t="str">
            <v>SCS0004504</v>
          </cell>
          <cell r="C4152" t="str">
            <v>02.03.29.160</v>
          </cell>
        </row>
        <row r="4153">
          <cell r="B4153" t="str">
            <v>BFA0000587</v>
          </cell>
          <cell r="C4153" t="str">
            <v>02.03.29.162</v>
          </cell>
        </row>
        <row r="4154">
          <cell r="B4154" t="str">
            <v>SCS0004503</v>
          </cell>
          <cell r="C4154" t="str">
            <v>02.03.30.001</v>
          </cell>
        </row>
        <row r="4155">
          <cell r="B4155" t="str">
            <v>SCS0004962</v>
          </cell>
          <cell r="C4155" t="str">
            <v>02.03.30.001</v>
          </cell>
        </row>
        <row r="4156">
          <cell r="B4156" t="str">
            <v>SCS0004502</v>
          </cell>
          <cell r="C4156" t="str">
            <v>02.03.30.002A</v>
          </cell>
        </row>
        <row r="4157">
          <cell r="B4157" t="str">
            <v>BFA0000319</v>
          </cell>
          <cell r="C4157" t="str">
            <v>02.03.30.003</v>
          </cell>
        </row>
        <row r="4158">
          <cell r="B4158" t="str">
            <v>SCS0004501</v>
          </cell>
          <cell r="C4158" t="str">
            <v>02.03.30.007</v>
          </cell>
        </row>
        <row r="4159">
          <cell r="B4159" t="str">
            <v>BFA0000318</v>
          </cell>
          <cell r="C4159" t="str">
            <v>02.03.30.008</v>
          </cell>
        </row>
        <row r="4160">
          <cell r="B4160" t="str">
            <v>SCS0004500</v>
          </cell>
          <cell r="C4160" t="str">
            <v>02.03.30.011</v>
          </cell>
        </row>
        <row r="4161">
          <cell r="B4161" t="str">
            <v>SCS0004499</v>
          </cell>
          <cell r="C4161" t="str">
            <v>02.03.30.012</v>
          </cell>
        </row>
        <row r="4162">
          <cell r="B4162" t="str">
            <v>SCS0004498</v>
          </cell>
          <cell r="C4162" t="str">
            <v>02.03.30.013</v>
          </cell>
        </row>
        <row r="4163">
          <cell r="B4163" t="str">
            <v>SCS0004497</v>
          </cell>
          <cell r="C4163" t="str">
            <v>02.03.30.014</v>
          </cell>
        </row>
        <row r="4164">
          <cell r="B4164" t="str">
            <v>SCS0004496</v>
          </cell>
          <cell r="C4164" t="str">
            <v>02.03.30.015</v>
          </cell>
        </row>
        <row r="4165">
          <cell r="B4165" t="str">
            <v>SCS0004495</v>
          </cell>
          <cell r="C4165" t="str">
            <v>02.03.30.016</v>
          </cell>
        </row>
        <row r="4166">
          <cell r="B4166" t="str">
            <v>SCS0004494</v>
          </cell>
          <cell r="C4166" t="str">
            <v>02.03.30.017</v>
          </cell>
        </row>
        <row r="4167">
          <cell r="B4167" t="str">
            <v>SCS0004493</v>
          </cell>
          <cell r="C4167" t="str">
            <v>02.03.30.018</v>
          </cell>
        </row>
        <row r="4168">
          <cell r="B4168" t="str">
            <v>SCS0004492</v>
          </cell>
          <cell r="C4168" t="str">
            <v>02.03.30.019</v>
          </cell>
        </row>
        <row r="4169">
          <cell r="B4169" t="str">
            <v>SCS0004491</v>
          </cell>
          <cell r="C4169" t="str">
            <v>02.03.30.020</v>
          </cell>
        </row>
        <row r="4170">
          <cell r="B4170" t="str">
            <v>SCS0004490</v>
          </cell>
          <cell r="C4170" t="str">
            <v>02.03.30.023</v>
          </cell>
        </row>
        <row r="4171">
          <cell r="B4171" t="str">
            <v>SCS0004489</v>
          </cell>
          <cell r="C4171" t="str">
            <v>02.03.30.024</v>
          </cell>
        </row>
        <row r="4172">
          <cell r="B4172" t="str">
            <v>SCS0004488</v>
          </cell>
          <cell r="C4172" t="str">
            <v>02.03.30.025</v>
          </cell>
        </row>
        <row r="4173">
          <cell r="B4173" t="str">
            <v>SCS0004487</v>
          </cell>
          <cell r="C4173" t="str">
            <v>02.03.30.026</v>
          </cell>
        </row>
        <row r="4174">
          <cell r="B4174" t="str">
            <v>SCS0004486</v>
          </cell>
          <cell r="C4174" t="str">
            <v>02.03.30.027</v>
          </cell>
        </row>
        <row r="4175">
          <cell r="B4175" t="str">
            <v>SCS0004485</v>
          </cell>
          <cell r="C4175" t="str">
            <v>02.03.30.028</v>
          </cell>
        </row>
        <row r="4176">
          <cell r="B4176" t="str">
            <v>SCS0004484</v>
          </cell>
          <cell r="C4176" t="str">
            <v>02.03.30.029</v>
          </cell>
        </row>
        <row r="4177">
          <cell r="B4177" t="str">
            <v>SCS0004483</v>
          </cell>
          <cell r="C4177" t="str">
            <v>02.03.30.031</v>
          </cell>
        </row>
        <row r="4178">
          <cell r="B4178" t="str">
            <v>SCS0004482</v>
          </cell>
          <cell r="C4178" t="str">
            <v>02.03.30.032</v>
          </cell>
        </row>
        <row r="4179">
          <cell r="B4179" t="str">
            <v>SCS0004481</v>
          </cell>
          <cell r="C4179" t="str">
            <v>02.03.30.033</v>
          </cell>
        </row>
        <row r="4180">
          <cell r="B4180" t="str">
            <v>SCS0004480</v>
          </cell>
          <cell r="C4180" t="str">
            <v>02.03.30.034</v>
          </cell>
        </row>
        <row r="4181">
          <cell r="B4181" t="str">
            <v>SCS0004479</v>
          </cell>
          <cell r="C4181" t="str">
            <v>02.03.30.035</v>
          </cell>
        </row>
        <row r="4182">
          <cell r="B4182" t="str">
            <v>SCS0004478</v>
          </cell>
          <cell r="C4182" t="str">
            <v>02.03.30.036</v>
          </cell>
        </row>
        <row r="4183">
          <cell r="B4183" t="str">
            <v>SCS0004477</v>
          </cell>
          <cell r="C4183" t="str">
            <v>02.03.30.037</v>
          </cell>
        </row>
        <row r="4184">
          <cell r="B4184" t="str">
            <v>SCS0004476</v>
          </cell>
          <cell r="C4184" t="str">
            <v>02.03.30.038</v>
          </cell>
        </row>
        <row r="4185">
          <cell r="B4185" t="str">
            <v>SCS0004475</v>
          </cell>
          <cell r="C4185" t="str">
            <v>02.03.30.039</v>
          </cell>
        </row>
        <row r="4186">
          <cell r="B4186" t="str">
            <v>SCS0004474</v>
          </cell>
          <cell r="C4186" t="str">
            <v>02.03.30.040</v>
          </cell>
        </row>
        <row r="4187">
          <cell r="B4187" t="str">
            <v>SCS0004473</v>
          </cell>
          <cell r="C4187" t="str">
            <v>02.03.30.041</v>
          </cell>
        </row>
        <row r="4188">
          <cell r="B4188" t="str">
            <v>SCS0004472</v>
          </cell>
          <cell r="C4188" t="str">
            <v>02.03.30.042</v>
          </cell>
        </row>
        <row r="4189">
          <cell r="B4189" t="str">
            <v>SCS0004471</v>
          </cell>
          <cell r="C4189" t="str">
            <v>02.03.30.043</v>
          </cell>
        </row>
        <row r="4190">
          <cell r="B4190" t="str">
            <v>SCS0004470</v>
          </cell>
          <cell r="C4190" t="str">
            <v>02.03.30.044</v>
          </cell>
        </row>
        <row r="4191">
          <cell r="B4191" t="str">
            <v>SCS0004469</v>
          </cell>
          <cell r="C4191" t="str">
            <v>02.03.30.045</v>
          </cell>
        </row>
        <row r="4192">
          <cell r="B4192" t="str">
            <v>SCS0004468</v>
          </cell>
          <cell r="C4192" t="str">
            <v>02.03.30.046</v>
          </cell>
        </row>
        <row r="4193">
          <cell r="B4193" t="str">
            <v>SCS0004467</v>
          </cell>
          <cell r="C4193" t="str">
            <v>02.03.30.055</v>
          </cell>
        </row>
        <row r="4194">
          <cell r="B4194" t="str">
            <v>SCS0004466</v>
          </cell>
          <cell r="C4194" t="str">
            <v>02.03.30.058</v>
          </cell>
        </row>
        <row r="4195">
          <cell r="B4195" t="str">
            <v>SCS0004465</v>
          </cell>
          <cell r="C4195" t="str">
            <v>02.03.30.059</v>
          </cell>
        </row>
        <row r="4196">
          <cell r="B4196" t="str">
            <v>SCS0004464</v>
          </cell>
          <cell r="C4196" t="str">
            <v>02.03.30.060</v>
          </cell>
        </row>
        <row r="4197">
          <cell r="B4197" t="str">
            <v>SCS0004463</v>
          </cell>
          <cell r="C4197" t="str">
            <v>02.03.30.061</v>
          </cell>
        </row>
        <row r="4198">
          <cell r="B4198" t="str">
            <v>SCS0004462</v>
          </cell>
          <cell r="C4198" t="str">
            <v>02.03.30.062</v>
          </cell>
        </row>
        <row r="4199">
          <cell r="B4199" t="str">
            <v>SCS0004461</v>
          </cell>
          <cell r="C4199" t="str">
            <v>02.03.30.063</v>
          </cell>
        </row>
        <row r="4200">
          <cell r="B4200" t="str">
            <v>SCS0004460</v>
          </cell>
          <cell r="C4200" t="str">
            <v>02.03.30.064</v>
          </cell>
        </row>
        <row r="4201">
          <cell r="B4201" t="str">
            <v>SCS0004459</v>
          </cell>
          <cell r="C4201" t="str">
            <v>02.03.30.065</v>
          </cell>
        </row>
        <row r="4202">
          <cell r="B4202" t="str">
            <v>SCS0004458</v>
          </cell>
          <cell r="C4202" t="str">
            <v>02.03.30.067</v>
          </cell>
        </row>
        <row r="4203">
          <cell r="B4203" t="str">
            <v>SCS0004457</v>
          </cell>
          <cell r="C4203" t="str">
            <v>02.03.30.068</v>
          </cell>
        </row>
        <row r="4204">
          <cell r="B4204" t="str">
            <v>SCS0004456</v>
          </cell>
          <cell r="C4204" t="str">
            <v>02.03.30.070</v>
          </cell>
        </row>
        <row r="4205">
          <cell r="B4205" t="str">
            <v>SCS0004455</v>
          </cell>
          <cell r="C4205" t="str">
            <v>02.03.30.073</v>
          </cell>
        </row>
        <row r="4206">
          <cell r="B4206" t="str">
            <v>SCS0004454</v>
          </cell>
          <cell r="C4206" t="str">
            <v>02.03.30.074</v>
          </cell>
        </row>
        <row r="4207">
          <cell r="B4207" t="str">
            <v>SCS0004453</v>
          </cell>
          <cell r="C4207" t="str">
            <v>02.03.30.075</v>
          </cell>
        </row>
        <row r="4208">
          <cell r="B4208" t="str">
            <v>SCS0004452</v>
          </cell>
          <cell r="C4208" t="str">
            <v>02.03.30.076</v>
          </cell>
        </row>
        <row r="4209">
          <cell r="B4209" t="str">
            <v>SCS0004451</v>
          </cell>
          <cell r="C4209" t="str">
            <v>02.03.30.077</v>
          </cell>
        </row>
        <row r="4210">
          <cell r="B4210" t="str">
            <v>SCS0004450</v>
          </cell>
          <cell r="C4210" t="str">
            <v>02.03.30.080</v>
          </cell>
        </row>
        <row r="4211">
          <cell r="B4211" t="str">
            <v>SCS0004449</v>
          </cell>
          <cell r="C4211" t="str">
            <v>02.03.30.081</v>
          </cell>
        </row>
        <row r="4212">
          <cell r="B4212" t="str">
            <v>SCS0004448</v>
          </cell>
          <cell r="C4212" t="str">
            <v>02.03.30.082A</v>
          </cell>
        </row>
        <row r="4213">
          <cell r="B4213" t="str">
            <v>SCS0004447</v>
          </cell>
          <cell r="C4213" t="str">
            <v>02.03.30.083A</v>
          </cell>
        </row>
        <row r="4214">
          <cell r="B4214" t="str">
            <v>SCS0004446</v>
          </cell>
          <cell r="C4214" t="str">
            <v>02.03.30.085</v>
          </cell>
        </row>
        <row r="4215">
          <cell r="C4215" t="str">
            <v>02.03.30.095</v>
          </cell>
        </row>
        <row r="4216">
          <cell r="C4216" t="str">
            <v>02.03.30.096</v>
          </cell>
        </row>
        <row r="4217">
          <cell r="B4217" t="str">
            <v>SCS0004445</v>
          </cell>
          <cell r="C4217" t="str">
            <v>02.03.30.086</v>
          </cell>
        </row>
        <row r="4218">
          <cell r="B4218" t="str">
            <v>SCS0004444</v>
          </cell>
          <cell r="C4218" t="str">
            <v>02.03.30.087</v>
          </cell>
        </row>
        <row r="4219">
          <cell r="B4219" t="str">
            <v>SCS0005616</v>
          </cell>
          <cell r="C4219" t="str">
            <v>02.03.30.088</v>
          </cell>
        </row>
        <row r="4220">
          <cell r="B4220" t="str">
            <v>SCS0004443</v>
          </cell>
          <cell r="C4220" t="str">
            <v>02.03.30.089</v>
          </cell>
        </row>
        <row r="4221">
          <cell r="B4221" t="str">
            <v>SCS0004442</v>
          </cell>
          <cell r="C4221" t="str">
            <v>02.03.30.090</v>
          </cell>
        </row>
        <row r="4222">
          <cell r="B4222" t="str">
            <v>SCS0004441</v>
          </cell>
          <cell r="C4222" t="str">
            <v>02.03.30.094</v>
          </cell>
        </row>
        <row r="4223">
          <cell r="B4223" t="str">
            <v>SCS0004440</v>
          </cell>
          <cell r="C4223" t="str">
            <v>02.03.30.097</v>
          </cell>
        </row>
        <row r="4224">
          <cell r="B4224" t="str">
            <v>SCS0004439</v>
          </cell>
          <cell r="C4224" t="str">
            <v>02.03.30.098</v>
          </cell>
        </row>
        <row r="4225">
          <cell r="B4225" t="str">
            <v>SCS0004438</v>
          </cell>
          <cell r="C4225" t="str">
            <v>02.03.30.099A</v>
          </cell>
        </row>
        <row r="4226">
          <cell r="B4226" t="str">
            <v>SCS0004437</v>
          </cell>
          <cell r="C4226" t="str">
            <v>02.03.30.100A</v>
          </cell>
        </row>
        <row r="4227">
          <cell r="B4227" t="str">
            <v>SCS0004436</v>
          </cell>
          <cell r="C4227" t="str">
            <v>02.03.30.101A</v>
          </cell>
        </row>
        <row r="4228">
          <cell r="B4228" t="str">
            <v>SCS0004435</v>
          </cell>
          <cell r="C4228" t="str">
            <v>02.03.30.104</v>
          </cell>
        </row>
        <row r="4229">
          <cell r="B4229" t="str">
            <v>SCS0004434</v>
          </cell>
          <cell r="C4229" t="str">
            <v>02.03.30.105</v>
          </cell>
        </row>
        <row r="4230">
          <cell r="B4230" t="str">
            <v>SCS0004433</v>
          </cell>
          <cell r="C4230" t="str">
            <v>02.03.30.107</v>
          </cell>
        </row>
        <row r="4231">
          <cell r="B4231" t="str">
            <v>SCS0004432</v>
          </cell>
          <cell r="C4231" t="str">
            <v>02.03.30.108</v>
          </cell>
        </row>
        <row r="4232">
          <cell r="B4232" t="str">
            <v>SCS0004431</v>
          </cell>
          <cell r="C4232" t="str">
            <v>02.03.30.109</v>
          </cell>
        </row>
        <row r="4233">
          <cell r="B4233" t="str">
            <v>SCS0004430</v>
          </cell>
          <cell r="C4233" t="str">
            <v>02.03.30.110</v>
          </cell>
        </row>
        <row r="4234">
          <cell r="B4234" t="str">
            <v>SCS0004429</v>
          </cell>
          <cell r="C4234" t="str">
            <v>02.03.30.113</v>
          </cell>
        </row>
        <row r="4235">
          <cell r="B4235" t="str">
            <v>SCS0004428</v>
          </cell>
          <cell r="C4235" t="str">
            <v>02.03.30.114</v>
          </cell>
        </row>
        <row r="4236">
          <cell r="B4236" t="str">
            <v>BAS0000016</v>
          </cell>
          <cell r="C4236" t="str">
            <v>02.03.30.115A</v>
          </cell>
        </row>
        <row r="4237">
          <cell r="C4237" t="str">
            <v>02.03.30.116</v>
          </cell>
        </row>
        <row r="4238">
          <cell r="C4238" t="str">
            <v>02.03.30.117</v>
          </cell>
        </row>
        <row r="4239">
          <cell r="B4239" t="str">
            <v>SCS0004425</v>
          </cell>
          <cell r="C4239" t="str">
            <v>02.03.30.118</v>
          </cell>
        </row>
        <row r="4240">
          <cell r="B4240" t="str">
            <v>SCS0004424</v>
          </cell>
          <cell r="C4240" t="str">
            <v>02.03.30.120</v>
          </cell>
        </row>
        <row r="4241">
          <cell r="B4241" t="str">
            <v>SCS0004423</v>
          </cell>
          <cell r="C4241" t="str">
            <v>02.03.30.121</v>
          </cell>
        </row>
        <row r="4242">
          <cell r="B4242" t="str">
            <v>SCS0004422</v>
          </cell>
          <cell r="C4242" t="str">
            <v>02.03.30.122</v>
          </cell>
        </row>
        <row r="4243">
          <cell r="B4243" t="str">
            <v>SCS0004421</v>
          </cell>
          <cell r="C4243" t="str">
            <v>02.03.30.123A</v>
          </cell>
        </row>
        <row r="4244">
          <cell r="B4244" t="str">
            <v>SCS0004420</v>
          </cell>
          <cell r="C4244" t="str">
            <v>02.03.30.124</v>
          </cell>
        </row>
        <row r="4245">
          <cell r="B4245" t="str">
            <v>SCS0004419</v>
          </cell>
          <cell r="C4245" t="str">
            <v>02.03.30.126</v>
          </cell>
        </row>
        <row r="4246">
          <cell r="B4246" t="str">
            <v>SCS0004418</v>
          </cell>
          <cell r="C4246" t="str">
            <v>02.03.30.127</v>
          </cell>
        </row>
        <row r="4247">
          <cell r="B4247" t="str">
            <v>SCS0004417</v>
          </cell>
          <cell r="C4247" t="str">
            <v>02.03.30.128</v>
          </cell>
        </row>
        <row r="4248">
          <cell r="B4248" t="str">
            <v>SCS0004416</v>
          </cell>
          <cell r="C4248" t="str">
            <v>02.03.30.129</v>
          </cell>
        </row>
        <row r="4249">
          <cell r="C4249" t="str">
            <v>02.03.30.131</v>
          </cell>
        </row>
        <row r="4250">
          <cell r="B4250" t="str">
            <v>SCS0004414</v>
          </cell>
          <cell r="C4250" t="str">
            <v>02.03.30.132</v>
          </cell>
        </row>
        <row r="4251">
          <cell r="C4251" t="str">
            <v>02.03.30.133</v>
          </cell>
        </row>
        <row r="4252">
          <cell r="B4252" t="str">
            <v>SCS0004413</v>
          </cell>
          <cell r="C4252" t="str">
            <v>02.03.30.133A</v>
          </cell>
        </row>
        <row r="4253">
          <cell r="B4253" t="str">
            <v>SCS0004412</v>
          </cell>
          <cell r="C4253" t="str">
            <v>02.03.30.134</v>
          </cell>
        </row>
        <row r="4254">
          <cell r="C4254" t="str">
            <v>02.03.30.135</v>
          </cell>
        </row>
        <row r="4255">
          <cell r="C4255" t="str">
            <v>02.03.30.136</v>
          </cell>
        </row>
        <row r="4256">
          <cell r="C4256" t="str">
            <v>02.03.30.137</v>
          </cell>
        </row>
        <row r="4257">
          <cell r="C4257" t="str">
            <v>02.03.30.138</v>
          </cell>
        </row>
        <row r="4258">
          <cell r="B4258" t="str">
            <v>SCS0004411</v>
          </cell>
          <cell r="C4258" t="str">
            <v>02.03.30.135A</v>
          </cell>
        </row>
        <row r="4259">
          <cell r="B4259" t="str">
            <v>SCS0004410</v>
          </cell>
          <cell r="C4259" t="str">
            <v>02.03.30.136A</v>
          </cell>
        </row>
        <row r="4260">
          <cell r="B4260" t="str">
            <v>SCS0004409</v>
          </cell>
          <cell r="C4260" t="str">
            <v>02.03.30.137A</v>
          </cell>
        </row>
        <row r="4261">
          <cell r="B4261" t="str">
            <v>SCS0004408</v>
          </cell>
          <cell r="C4261" t="str">
            <v>02.03.30.138A</v>
          </cell>
        </row>
        <row r="4262">
          <cell r="B4262" t="str">
            <v>BFA0000317</v>
          </cell>
          <cell r="C4262" t="str">
            <v>02.03.30.140</v>
          </cell>
        </row>
        <row r="4263">
          <cell r="B4263" t="str">
            <v>SCS0004407</v>
          </cell>
          <cell r="C4263" t="str">
            <v>02.03.30.141</v>
          </cell>
        </row>
        <row r="4264">
          <cell r="B4264" t="str">
            <v>SCS0004406</v>
          </cell>
          <cell r="C4264" t="str">
            <v>02.03.30.142</v>
          </cell>
        </row>
        <row r="4265">
          <cell r="B4265" t="str">
            <v>SCS0004405</v>
          </cell>
          <cell r="C4265" t="str">
            <v>02.03.30.143</v>
          </cell>
        </row>
        <row r="4266">
          <cell r="B4266" t="str">
            <v>SCS0004404</v>
          </cell>
          <cell r="C4266" t="str">
            <v>02.03.30.144</v>
          </cell>
        </row>
        <row r="4267">
          <cell r="B4267" t="str">
            <v>SCS0004403</v>
          </cell>
          <cell r="C4267" t="str">
            <v>02.03.30.145</v>
          </cell>
        </row>
        <row r="4268">
          <cell r="B4268" t="str">
            <v>SCS0004402</v>
          </cell>
          <cell r="C4268" t="str">
            <v>02.03.30.146A</v>
          </cell>
        </row>
        <row r="4269">
          <cell r="B4269" t="str">
            <v>SCS0004401</v>
          </cell>
          <cell r="C4269" t="str">
            <v>02.03.30.148</v>
          </cell>
        </row>
        <row r="4270">
          <cell r="B4270" t="str">
            <v>SCS0004400</v>
          </cell>
          <cell r="C4270" t="str">
            <v>02.03.30.149</v>
          </cell>
        </row>
        <row r="4271">
          <cell r="B4271" t="str">
            <v>SCS0004399</v>
          </cell>
          <cell r="C4271" t="str">
            <v>02.03.30.150</v>
          </cell>
        </row>
        <row r="4272">
          <cell r="B4272" t="str">
            <v>SCS0004398</v>
          </cell>
          <cell r="C4272" t="str">
            <v>02.03.30.151</v>
          </cell>
        </row>
        <row r="4273">
          <cell r="B4273" t="str">
            <v>SCS0004397</v>
          </cell>
          <cell r="C4273" t="str">
            <v>02.03.30.152A</v>
          </cell>
        </row>
        <row r="4274">
          <cell r="B4274" t="str">
            <v>SCS0004396</v>
          </cell>
          <cell r="C4274" t="str">
            <v>02.03.30.153A</v>
          </cell>
        </row>
        <row r="4275">
          <cell r="B4275" t="str">
            <v>SCS0004395</v>
          </cell>
          <cell r="C4275" t="str">
            <v>02.03.30.154A</v>
          </cell>
        </row>
        <row r="4276">
          <cell r="B4276" t="str">
            <v>SCS0004394</v>
          </cell>
          <cell r="C4276" t="str">
            <v>02.03.30.155A</v>
          </cell>
        </row>
        <row r="4277">
          <cell r="B4277" t="str">
            <v>SCS0004393</v>
          </cell>
          <cell r="C4277" t="str">
            <v>02.03.30.156A</v>
          </cell>
        </row>
        <row r="4278">
          <cell r="B4278" t="str">
            <v>SCS0004392</v>
          </cell>
          <cell r="C4278" t="str">
            <v>02.03.30.157A</v>
          </cell>
        </row>
        <row r="4279">
          <cell r="B4279" t="str">
            <v>SCS0004391</v>
          </cell>
          <cell r="C4279" t="str">
            <v>02.03.30.158A</v>
          </cell>
        </row>
        <row r="4280">
          <cell r="C4280" t="str">
            <v>02.03.30.159</v>
          </cell>
        </row>
        <row r="4281">
          <cell r="B4281" t="str">
            <v>SCS0004390</v>
          </cell>
          <cell r="C4281" t="str">
            <v>02.03.30.185</v>
          </cell>
        </row>
        <row r="4282">
          <cell r="B4282" t="str">
            <v>SCS0004389</v>
          </cell>
          <cell r="C4282" t="str">
            <v>02.03.30.160</v>
          </cell>
        </row>
        <row r="4283">
          <cell r="C4283" t="str">
            <v>02.03.30.161A</v>
          </cell>
        </row>
        <row r="4284">
          <cell r="C4284" t="str">
            <v>02.03.30.162</v>
          </cell>
        </row>
        <row r="4285">
          <cell r="C4285" t="str">
            <v>02.03.30.163</v>
          </cell>
        </row>
        <row r="4286">
          <cell r="C4286" t="str">
            <v>02.03.30.164A</v>
          </cell>
        </row>
        <row r="4287">
          <cell r="B4287" t="str">
            <v>SCS0004388</v>
          </cell>
          <cell r="C4287" t="str">
            <v>02.03.30.187</v>
          </cell>
        </row>
        <row r="4288">
          <cell r="B4288" t="str">
            <v>SCS0004385</v>
          </cell>
          <cell r="C4288" t="str">
            <v>02.03.30.188</v>
          </cell>
        </row>
        <row r="4289">
          <cell r="B4289" t="str">
            <v>SCS0004386</v>
          </cell>
          <cell r="C4289" t="str">
            <v>02.03.30.189</v>
          </cell>
        </row>
        <row r="4290">
          <cell r="B4290" t="str">
            <v>SCS0004387</v>
          </cell>
          <cell r="C4290" t="str">
            <v>02.03.30.190</v>
          </cell>
        </row>
        <row r="4291">
          <cell r="B4291" t="str">
            <v>SCS0004384</v>
          </cell>
          <cell r="C4291" t="str">
            <v>02.03.30.165</v>
          </cell>
        </row>
        <row r="4292">
          <cell r="B4292" t="str">
            <v>SCS0004383</v>
          </cell>
          <cell r="C4292" t="str">
            <v>02.03.30.166</v>
          </cell>
        </row>
        <row r="4293">
          <cell r="C4293" t="str">
            <v>02.03.30.167</v>
          </cell>
        </row>
        <row r="4294">
          <cell r="C4294" t="str">
            <v>02.03.30.168</v>
          </cell>
        </row>
        <row r="4295">
          <cell r="B4295" t="str">
            <v>SCS0004382</v>
          </cell>
          <cell r="C4295" t="str">
            <v>02.03.30.191</v>
          </cell>
        </row>
        <row r="4296">
          <cell r="B4296" t="str">
            <v>SCS0004381</v>
          </cell>
          <cell r="C4296" t="str">
            <v>02.03.30.192</v>
          </cell>
        </row>
        <row r="4297">
          <cell r="B4297" t="str">
            <v>SCS0004380</v>
          </cell>
          <cell r="C4297" t="str">
            <v>02.03.30.169</v>
          </cell>
        </row>
        <row r="4298">
          <cell r="B4298" t="str">
            <v>SCS0004379</v>
          </cell>
          <cell r="C4298" t="str">
            <v>02.03.30.170</v>
          </cell>
        </row>
        <row r="4299">
          <cell r="B4299" t="str">
            <v>SCS0004378</v>
          </cell>
          <cell r="C4299" t="str">
            <v>02.03.30.171</v>
          </cell>
        </row>
        <row r="4300">
          <cell r="B4300" t="str">
            <v>SCS0004377</v>
          </cell>
          <cell r="C4300" t="str">
            <v>02.03.30.172</v>
          </cell>
        </row>
        <row r="4301">
          <cell r="B4301" t="str">
            <v>SCS0004376</v>
          </cell>
          <cell r="C4301" t="str">
            <v>02.03.30.173A</v>
          </cell>
        </row>
        <row r="4302">
          <cell r="B4302" t="str">
            <v>SCS0004375</v>
          </cell>
          <cell r="C4302" t="str">
            <v>02.03.30.174</v>
          </cell>
        </row>
        <row r="4303">
          <cell r="B4303" t="str">
            <v>SCS0004374</v>
          </cell>
          <cell r="C4303" t="str">
            <v>02.03.30.175</v>
          </cell>
        </row>
        <row r="4304">
          <cell r="B4304" t="str">
            <v>SCS0004373</v>
          </cell>
          <cell r="C4304" t="str">
            <v>02.03.30.176</v>
          </cell>
        </row>
        <row r="4305">
          <cell r="B4305" t="str">
            <v>SCS0004372</v>
          </cell>
          <cell r="C4305" t="str">
            <v>02.03.30.177</v>
          </cell>
        </row>
        <row r="4306">
          <cell r="B4306" t="str">
            <v>SCS0004371</v>
          </cell>
          <cell r="C4306" t="str">
            <v>02.03.30.178</v>
          </cell>
        </row>
        <row r="4307">
          <cell r="B4307" t="str">
            <v>SCS0004370</v>
          </cell>
          <cell r="C4307" t="str">
            <v>02.03.30.179</v>
          </cell>
        </row>
        <row r="4308">
          <cell r="B4308" t="str">
            <v>SCS0004369</v>
          </cell>
          <cell r="C4308" t="str">
            <v>02.03.30.180</v>
          </cell>
        </row>
        <row r="4309">
          <cell r="C4309" t="str">
            <v>02.03.30.181</v>
          </cell>
        </row>
        <row r="4310">
          <cell r="B4310" t="str">
            <v>SCS0004368</v>
          </cell>
          <cell r="C4310" t="str">
            <v>02.03.30.186</v>
          </cell>
        </row>
        <row r="4311">
          <cell r="B4311" t="str">
            <v>SCS0004367</v>
          </cell>
          <cell r="C4311" t="str">
            <v>02.03.30.182</v>
          </cell>
        </row>
        <row r="4312">
          <cell r="B4312" t="str">
            <v>SCS0005617</v>
          </cell>
          <cell r="C4312" t="str">
            <v>02.03.30.183</v>
          </cell>
        </row>
        <row r="4313">
          <cell r="B4313" t="str">
            <v>BFA0000316</v>
          </cell>
          <cell r="C4313" t="str">
            <v>02.03.31.003</v>
          </cell>
        </row>
        <row r="4314">
          <cell r="B4314" t="str">
            <v>SHT0000995</v>
          </cell>
          <cell r="C4314" t="str">
            <v>02.03.34.001</v>
          </cell>
        </row>
        <row r="4315">
          <cell r="B4315" t="str">
            <v>SHT0002041</v>
          </cell>
          <cell r="C4315" t="str">
            <v>02.03.34.001A</v>
          </cell>
        </row>
        <row r="4316">
          <cell r="B4316" t="str">
            <v>SHT0000993</v>
          </cell>
          <cell r="C4316" t="str">
            <v>02.03.34.002</v>
          </cell>
        </row>
        <row r="4317">
          <cell r="B4317" t="str">
            <v>SHT0002047</v>
          </cell>
          <cell r="C4317" t="str">
            <v>02.03.34.004</v>
          </cell>
        </row>
        <row r="4318">
          <cell r="B4318" t="str">
            <v>SHT0002048</v>
          </cell>
          <cell r="C4318" t="str">
            <v>02.03.34.005</v>
          </cell>
        </row>
        <row r="4319">
          <cell r="B4319" t="str">
            <v>SHT0000992</v>
          </cell>
          <cell r="C4319" t="str">
            <v>02.03.34.006</v>
          </cell>
        </row>
        <row r="4320">
          <cell r="B4320" t="str">
            <v>SHT0000991</v>
          </cell>
          <cell r="C4320" t="str">
            <v>02.03.34.007</v>
          </cell>
        </row>
        <row r="4321">
          <cell r="B4321" t="str">
            <v>SHT0000990</v>
          </cell>
          <cell r="C4321" t="str">
            <v>02.03.34.008</v>
          </cell>
        </row>
        <row r="4322">
          <cell r="B4322" t="str">
            <v>SCS0004366</v>
          </cell>
          <cell r="C4322" t="str">
            <v>02.03.35.091</v>
          </cell>
        </row>
        <row r="4323">
          <cell r="B4323" t="str">
            <v>SCS0004365</v>
          </cell>
          <cell r="C4323" t="str">
            <v>02.03.35.103</v>
          </cell>
        </row>
        <row r="4324">
          <cell r="B4324" t="str">
            <v>SCS0004364</v>
          </cell>
          <cell r="C4324" t="str">
            <v>02.03.35.104</v>
          </cell>
        </row>
        <row r="4325">
          <cell r="B4325" t="str">
            <v>SCS0004363</v>
          </cell>
          <cell r="C4325" t="str">
            <v>02.03.35.105</v>
          </cell>
        </row>
        <row r="4326">
          <cell r="B4326" t="str">
            <v>SCS0004362</v>
          </cell>
          <cell r="C4326" t="str">
            <v>02.03.35.106</v>
          </cell>
        </row>
        <row r="4327">
          <cell r="B4327" t="str">
            <v>SCS0004361</v>
          </cell>
          <cell r="C4327" t="str">
            <v>02.03.35.107</v>
          </cell>
        </row>
        <row r="4328">
          <cell r="B4328" t="str">
            <v>SCS0004360</v>
          </cell>
          <cell r="C4328" t="str">
            <v>02.03.35.111</v>
          </cell>
        </row>
        <row r="4329">
          <cell r="B4329" t="str">
            <v>SCS0004359</v>
          </cell>
          <cell r="C4329" t="str">
            <v>02.03.35.112</v>
          </cell>
        </row>
        <row r="4330">
          <cell r="B4330" t="str">
            <v>SCS0004358</v>
          </cell>
          <cell r="C4330" t="str">
            <v>02.03.35.113</v>
          </cell>
        </row>
        <row r="4331">
          <cell r="B4331" t="str">
            <v>SCS0004357</v>
          </cell>
          <cell r="C4331" t="str">
            <v>02.03.35.114</v>
          </cell>
        </row>
        <row r="4332">
          <cell r="B4332" t="str">
            <v>SHT0000989</v>
          </cell>
          <cell r="C4332" t="str">
            <v>02.03.37.003</v>
          </cell>
        </row>
        <row r="4333">
          <cell r="B4333" t="str">
            <v>SHT0000988</v>
          </cell>
          <cell r="C4333" t="str">
            <v>02.03.37.004</v>
          </cell>
        </row>
        <row r="4334">
          <cell r="B4334" t="str">
            <v>SHT0001394</v>
          </cell>
          <cell r="C4334" t="str">
            <v>02.03.37.005</v>
          </cell>
        </row>
        <row r="4335">
          <cell r="B4335" t="str">
            <v>SHT0001920</v>
          </cell>
          <cell r="C4335" t="str">
            <v>02.03.37.005A</v>
          </cell>
        </row>
        <row r="4336">
          <cell r="B4336" t="str">
            <v>SHT0000987</v>
          </cell>
          <cell r="C4336" t="str">
            <v>02.03.37.007</v>
          </cell>
        </row>
        <row r="4337">
          <cell r="B4337" t="str">
            <v>SHT0000986</v>
          </cell>
          <cell r="C4337" t="str">
            <v>02.03.37.012</v>
          </cell>
        </row>
        <row r="4338">
          <cell r="B4338" t="str">
            <v>BFA0000315</v>
          </cell>
          <cell r="C4338" t="str">
            <v>02.03.37.014</v>
          </cell>
        </row>
        <row r="4339">
          <cell r="B4339" t="str">
            <v>BFA0000556</v>
          </cell>
          <cell r="C4339" t="str">
            <v>02.03.37.015</v>
          </cell>
        </row>
        <row r="4340">
          <cell r="B4340" t="str">
            <v>SHT0001877</v>
          </cell>
          <cell r="C4340" t="str">
            <v>02.03.37.017</v>
          </cell>
        </row>
        <row r="4341">
          <cell r="B4341" t="str">
            <v>SHT0001904</v>
          </cell>
          <cell r="C4341" t="str">
            <v>02.03.37.018</v>
          </cell>
        </row>
        <row r="4342">
          <cell r="B4342" t="str">
            <v>SHT0001856</v>
          </cell>
          <cell r="C4342" t="str">
            <v>02.03.37.019</v>
          </cell>
        </row>
        <row r="4343">
          <cell r="B4343" t="str">
            <v>SHT0001854</v>
          </cell>
          <cell r="C4343" t="str">
            <v>02.03.37.020</v>
          </cell>
        </row>
        <row r="4344">
          <cell r="B4344" t="str">
            <v>SHT0001855</v>
          </cell>
          <cell r="C4344" t="str">
            <v>02.03.37.021</v>
          </cell>
        </row>
        <row r="4345">
          <cell r="B4345" t="str">
            <v>SHT0001861</v>
          </cell>
          <cell r="C4345" t="str">
            <v>02.03.37.022</v>
          </cell>
        </row>
        <row r="4346">
          <cell r="B4346" t="str">
            <v>SHT0001860</v>
          </cell>
          <cell r="C4346" t="str">
            <v>02.03.37.023</v>
          </cell>
        </row>
        <row r="4347">
          <cell r="B4347" t="str">
            <v>SHT0001872</v>
          </cell>
          <cell r="C4347" t="str">
            <v>02.03.37.024</v>
          </cell>
        </row>
        <row r="4348">
          <cell r="C4348" t="str">
            <v>02.03.37.025</v>
          </cell>
        </row>
        <row r="4349">
          <cell r="B4349" t="str">
            <v>SHT0001890</v>
          </cell>
          <cell r="C4349" t="str">
            <v>02.03.37.026</v>
          </cell>
        </row>
        <row r="4350">
          <cell r="B4350" t="str">
            <v>SHT0001891</v>
          </cell>
          <cell r="C4350" t="str">
            <v>02.03.37.027</v>
          </cell>
        </row>
        <row r="4351">
          <cell r="B4351" t="str">
            <v>SHT0001853</v>
          </cell>
          <cell r="C4351" t="str">
            <v>02.03.37.028</v>
          </cell>
        </row>
        <row r="4352">
          <cell r="B4352" t="str">
            <v>SHT0001864</v>
          </cell>
          <cell r="C4352" t="str">
            <v>02.03.37.029</v>
          </cell>
        </row>
        <row r="4353">
          <cell r="C4353" t="str">
            <v>02.03.37.030</v>
          </cell>
        </row>
        <row r="4354">
          <cell r="C4354" t="str">
            <v>02.03.37.031</v>
          </cell>
        </row>
        <row r="4355">
          <cell r="B4355" t="str">
            <v>SHT0001874</v>
          </cell>
          <cell r="C4355" t="str">
            <v>02.03.37.030A</v>
          </cell>
        </row>
        <row r="4356">
          <cell r="B4356" t="str">
            <v>SHT0001760</v>
          </cell>
          <cell r="C4356" t="str">
            <v>02.03.37.031A</v>
          </cell>
        </row>
        <row r="4357">
          <cell r="B4357" t="str">
            <v>SHT0001870</v>
          </cell>
          <cell r="C4357" t="str">
            <v>02.03.37.032</v>
          </cell>
        </row>
        <row r="4358">
          <cell r="B4358" t="str">
            <v>SHT0001892</v>
          </cell>
          <cell r="C4358" t="str">
            <v>02.03.37.033</v>
          </cell>
        </row>
        <row r="4359">
          <cell r="B4359" t="str">
            <v>SHT0001893</v>
          </cell>
          <cell r="C4359" t="str">
            <v>02.03.37.034</v>
          </cell>
        </row>
        <row r="4360">
          <cell r="B4360" t="str">
            <v>SHT0001857</v>
          </cell>
          <cell r="C4360" t="str">
            <v>02.03.37.040</v>
          </cell>
        </row>
        <row r="4361">
          <cell r="C4361" t="str">
            <v>02.03.37.041</v>
          </cell>
        </row>
        <row r="4362">
          <cell r="B4362" t="str">
            <v>SHT0001859</v>
          </cell>
          <cell r="C4362" t="str">
            <v>02.03.37.042</v>
          </cell>
        </row>
        <row r="4363">
          <cell r="B4363" t="str">
            <v>SHT0001917</v>
          </cell>
          <cell r="C4363" t="str">
            <v>02.03.37.043</v>
          </cell>
        </row>
        <row r="4364">
          <cell r="B4364" t="str">
            <v>BSP0000078</v>
          </cell>
          <cell r="C4364" t="str">
            <v>02.03.37.044</v>
          </cell>
        </row>
        <row r="4365">
          <cell r="B4365" t="str">
            <v>BSP0000077</v>
          </cell>
          <cell r="C4365" t="str">
            <v>02.03.37.045</v>
          </cell>
        </row>
        <row r="4366">
          <cell r="B4366" t="str">
            <v>SHT0001895</v>
          </cell>
          <cell r="C4366" t="str">
            <v>02.03.37.048</v>
          </cell>
        </row>
        <row r="4367">
          <cell r="B4367" t="str">
            <v>SHT0001896</v>
          </cell>
          <cell r="C4367" t="str">
            <v>02.03.37.049</v>
          </cell>
        </row>
        <row r="4368">
          <cell r="B4368" t="str">
            <v>SHT0001971</v>
          </cell>
          <cell r="C4368" t="str">
            <v>02.03.37.050</v>
          </cell>
        </row>
        <row r="4369">
          <cell r="B4369" t="str">
            <v>SHT0001772</v>
          </cell>
          <cell r="C4369" t="str">
            <v>02.03.37.054</v>
          </cell>
        </row>
        <row r="4370">
          <cell r="B4370" t="str">
            <v>SHT0001910</v>
          </cell>
          <cell r="C4370" t="str">
            <v>02.03.37.057</v>
          </cell>
        </row>
        <row r="4371">
          <cell r="B4371" t="str">
            <v>SHT0001862</v>
          </cell>
          <cell r="C4371" t="str">
            <v>02.03.37.058</v>
          </cell>
        </row>
        <row r="4372">
          <cell r="B4372" t="str">
            <v>SHT0001863</v>
          </cell>
          <cell r="C4372" t="str">
            <v>02.03.37.059</v>
          </cell>
        </row>
        <row r="4373">
          <cell r="B4373" t="str">
            <v>SHT0001899</v>
          </cell>
          <cell r="C4373" t="str">
            <v>02.03.37.060</v>
          </cell>
        </row>
        <row r="4374">
          <cell r="B4374" t="str">
            <v>BFA0000591</v>
          </cell>
          <cell r="C4374" t="str">
            <v>02.03.37.062</v>
          </cell>
        </row>
        <row r="4375">
          <cell r="B4375" t="str">
            <v>SHT0001889</v>
          </cell>
          <cell r="C4375" t="str">
            <v>02.03.37.063</v>
          </cell>
        </row>
        <row r="4376">
          <cell r="B4376" t="str">
            <v>SHT0001798</v>
          </cell>
          <cell r="C4376" t="str">
            <v>02.03.37.064</v>
          </cell>
        </row>
        <row r="4377">
          <cell r="B4377" t="str">
            <v>SHT0001951</v>
          </cell>
          <cell r="C4377" t="str">
            <v>02.03.37.065</v>
          </cell>
        </row>
        <row r="4378">
          <cell r="B4378" t="str">
            <v>SHT0001945</v>
          </cell>
          <cell r="C4378" t="str">
            <v>02.03.37.066</v>
          </cell>
        </row>
        <row r="4379">
          <cell r="B4379" t="str">
            <v>SHT0001950</v>
          </cell>
          <cell r="C4379" t="str">
            <v>02.03.37.067</v>
          </cell>
        </row>
        <row r="4380">
          <cell r="B4380" t="str">
            <v>SHT0001887</v>
          </cell>
          <cell r="C4380" t="str">
            <v>02.03.37.068</v>
          </cell>
        </row>
        <row r="4381">
          <cell r="B4381" t="str">
            <v>SHT0001768</v>
          </cell>
          <cell r="C4381" t="str">
            <v>02.03.37.070</v>
          </cell>
        </row>
        <row r="4382">
          <cell r="B4382" t="str">
            <v>SHT0001780</v>
          </cell>
          <cell r="C4382" t="str">
            <v>02.03.37.071</v>
          </cell>
        </row>
        <row r="4383">
          <cell r="B4383" t="str">
            <v>SHT0001923</v>
          </cell>
          <cell r="C4383" t="str">
            <v>02.03.37.072</v>
          </cell>
        </row>
        <row r="4384">
          <cell r="C4384" t="str">
            <v>02.03.37.073</v>
          </cell>
        </row>
        <row r="4385">
          <cell r="B4385" t="str">
            <v>SHT0001792</v>
          </cell>
          <cell r="C4385" t="str">
            <v>02.03.37.074</v>
          </cell>
        </row>
        <row r="4386">
          <cell r="B4386" t="str">
            <v>SHT0001794</v>
          </cell>
          <cell r="C4386" t="str">
            <v>02.03.37.075</v>
          </cell>
        </row>
        <row r="4387">
          <cell r="B4387" t="str">
            <v>SHT0001793</v>
          </cell>
          <cell r="C4387" t="str">
            <v>02.03.37.076</v>
          </cell>
        </row>
        <row r="4388">
          <cell r="B4388" t="str">
            <v>SHT0001797</v>
          </cell>
          <cell r="C4388" t="str">
            <v>02.03.37.077</v>
          </cell>
        </row>
        <row r="4389">
          <cell r="B4389" t="str">
            <v>SHT0001790</v>
          </cell>
          <cell r="C4389" t="str">
            <v>02.03.37.078</v>
          </cell>
        </row>
        <row r="4390">
          <cell r="B4390" t="str">
            <v>SHT0001967</v>
          </cell>
          <cell r="C4390" t="str">
            <v>02.03.37.079</v>
          </cell>
        </row>
        <row r="4391">
          <cell r="B4391" t="str">
            <v>SHT0001954</v>
          </cell>
          <cell r="C4391" t="str">
            <v>02.03.37.080</v>
          </cell>
        </row>
        <row r="4392">
          <cell r="B4392" t="str">
            <v>DCL0000563</v>
          </cell>
          <cell r="C4392" t="str">
            <v>02.03.37.082</v>
          </cell>
        </row>
        <row r="4393">
          <cell r="B4393" t="str">
            <v>BFA0000561</v>
          </cell>
          <cell r="C4393" t="str">
            <v>02.03.37.084</v>
          </cell>
        </row>
        <row r="4394">
          <cell r="B4394" t="str">
            <v>BSP0000080</v>
          </cell>
          <cell r="C4394" t="str">
            <v>02.03.37.085</v>
          </cell>
        </row>
        <row r="4395">
          <cell r="B4395" t="str">
            <v>BFA0000589</v>
          </cell>
          <cell r="C4395" t="str">
            <v>02.03.37.086</v>
          </cell>
        </row>
        <row r="4396">
          <cell r="B4396" t="str">
            <v>SCS0005287</v>
          </cell>
          <cell r="C4396" t="str">
            <v>02.03.39.005</v>
          </cell>
        </row>
        <row r="4397">
          <cell r="B4397" t="str">
            <v>SCS0005288</v>
          </cell>
          <cell r="C4397" t="str">
            <v>02.03.39.006</v>
          </cell>
        </row>
        <row r="4398">
          <cell r="B4398" t="str">
            <v>SCS0005289</v>
          </cell>
          <cell r="C4398" t="str">
            <v>02.03.39.007</v>
          </cell>
        </row>
        <row r="4399">
          <cell r="B4399" t="str">
            <v>SCS0005290</v>
          </cell>
          <cell r="C4399" t="str">
            <v>02.03.39.008</v>
          </cell>
        </row>
        <row r="4400">
          <cell r="B4400" t="str">
            <v>SCS0005291</v>
          </cell>
          <cell r="C4400" t="str">
            <v>02.03.39.009</v>
          </cell>
        </row>
        <row r="4401">
          <cell r="B4401" t="str">
            <v>SCS0005292</v>
          </cell>
          <cell r="C4401" t="str">
            <v>02.03.39.010</v>
          </cell>
        </row>
        <row r="4402">
          <cell r="B4402" t="str">
            <v>SCS0005293</v>
          </cell>
          <cell r="C4402" t="str">
            <v>02.03.39.011</v>
          </cell>
        </row>
        <row r="4403">
          <cell r="B4403" t="str">
            <v>BSP0000034</v>
          </cell>
          <cell r="C4403" t="str">
            <v>02.03.41.023</v>
          </cell>
        </row>
        <row r="4404">
          <cell r="B4404" t="str">
            <v>SCS0005579</v>
          </cell>
          <cell r="C4404" t="str">
            <v>02.03.41.024</v>
          </cell>
        </row>
        <row r="4405">
          <cell r="B4405" t="str">
            <v>SCS0005580</v>
          </cell>
          <cell r="C4405" t="str">
            <v>02.03.41.025</v>
          </cell>
        </row>
        <row r="4406">
          <cell r="B4406" t="str">
            <v>SLT0001974</v>
          </cell>
          <cell r="C4406" t="str">
            <v>02.03.42.004</v>
          </cell>
        </row>
        <row r="4407">
          <cell r="B4407" t="str">
            <v>SLT0001975</v>
          </cell>
          <cell r="C4407" t="str">
            <v>02.03.42.008</v>
          </cell>
        </row>
        <row r="4408">
          <cell r="B4408" t="str">
            <v>SCS0004356</v>
          </cell>
          <cell r="C4408" t="str">
            <v>02.03.42.009</v>
          </cell>
        </row>
        <row r="4409">
          <cell r="B4409" t="str">
            <v>BFA0000314</v>
          </cell>
          <cell r="C4409" t="str">
            <v>02.03.44.005</v>
          </cell>
        </row>
        <row r="4410">
          <cell r="B4410" t="str">
            <v>SHT0002049</v>
          </cell>
          <cell r="C4410" t="str">
            <v>02.03.44.006</v>
          </cell>
        </row>
        <row r="4411">
          <cell r="B4411" t="str">
            <v>SHT0002043</v>
          </cell>
          <cell r="C4411" t="str">
            <v>02.03.44.007</v>
          </cell>
        </row>
        <row r="4412">
          <cell r="B4412" t="str">
            <v>SHT0002050</v>
          </cell>
          <cell r="C4412" t="str">
            <v>02.03.44.009</v>
          </cell>
        </row>
        <row r="4413">
          <cell r="B4413" t="str">
            <v>SHT0002044</v>
          </cell>
          <cell r="C4413" t="str">
            <v>02.03.44.010</v>
          </cell>
        </row>
        <row r="4414">
          <cell r="B4414" t="str">
            <v>SHT0002045</v>
          </cell>
          <cell r="C4414" t="str">
            <v>02.03.44.011</v>
          </cell>
        </row>
        <row r="4415">
          <cell r="B4415" t="str">
            <v>SHT0001934</v>
          </cell>
          <cell r="C4415" t="str">
            <v>02.03.44.013</v>
          </cell>
        </row>
        <row r="4416">
          <cell r="B4416" t="str">
            <v>SHT0001936</v>
          </cell>
          <cell r="C4416" t="str">
            <v>02.03.44.014</v>
          </cell>
        </row>
        <row r="4417">
          <cell r="B4417" t="str">
            <v>SCS0005618</v>
          </cell>
          <cell r="C4417" t="str">
            <v>02.03.45.001</v>
          </cell>
        </row>
        <row r="4418">
          <cell r="B4418" t="str">
            <v>BFA0000749</v>
          </cell>
          <cell r="C4418" t="str">
            <v>02.03.45.026</v>
          </cell>
        </row>
        <row r="4419">
          <cell r="B4419" t="str">
            <v>BFA0000590</v>
          </cell>
          <cell r="C4419" t="str">
            <v>02.03.45.027</v>
          </cell>
        </row>
        <row r="4420">
          <cell r="B4420" t="str">
            <v>SHT0001935</v>
          </cell>
          <cell r="C4420" t="str">
            <v>02.03.46.002</v>
          </cell>
        </row>
        <row r="4421">
          <cell r="B4421" t="str">
            <v>SHT0001776</v>
          </cell>
          <cell r="C4421" t="str">
            <v>02.03.49.001</v>
          </cell>
        </row>
        <row r="4422">
          <cell r="B4422" t="str">
            <v>SCS0005506</v>
          </cell>
          <cell r="C4422" t="str">
            <v>02.03.50.003</v>
          </cell>
        </row>
        <row r="4423">
          <cell r="B4423" t="str">
            <v>SCS0005512</v>
          </cell>
          <cell r="C4423" t="str">
            <v>02.03.50.004</v>
          </cell>
        </row>
        <row r="4424">
          <cell r="B4424" t="str">
            <v>SCS0006414</v>
          </cell>
          <cell r="C4424" t="str">
            <v>02.03.50.009</v>
          </cell>
        </row>
        <row r="4425">
          <cell r="B4425" t="str">
            <v>SCS0006416</v>
          </cell>
          <cell r="C4425" t="str">
            <v>02.03.50.010</v>
          </cell>
        </row>
        <row r="4426">
          <cell r="B4426" t="str">
            <v>SCS0006415</v>
          </cell>
          <cell r="C4426" t="str">
            <v>02.03.50.012</v>
          </cell>
        </row>
        <row r="4427">
          <cell r="B4427" t="str">
            <v>SCS0006418</v>
          </cell>
          <cell r="C4427" t="str">
            <v>02.03.50.013</v>
          </cell>
        </row>
        <row r="4428">
          <cell r="B4428" t="str">
            <v>BSP0000076</v>
          </cell>
          <cell r="C4428" t="str">
            <v>02.03.50.017</v>
          </cell>
        </row>
        <row r="4429">
          <cell r="B4429" t="str">
            <v>SCS0005393</v>
          </cell>
          <cell r="C4429" t="str">
            <v>02.03.50.018</v>
          </cell>
        </row>
        <row r="4430">
          <cell r="B4430" t="str">
            <v>SCS0005507</v>
          </cell>
          <cell r="C4430" t="str">
            <v>02.03.50.019</v>
          </cell>
        </row>
        <row r="4431">
          <cell r="B4431" t="str">
            <v>SCS0005624</v>
          </cell>
          <cell r="C4431" t="str">
            <v>02.03.50.020</v>
          </cell>
        </row>
        <row r="4432">
          <cell r="B4432" t="str">
            <v>SCS0005505</v>
          </cell>
          <cell r="C4432" t="str">
            <v>02.03.50.022</v>
          </cell>
        </row>
        <row r="4433">
          <cell r="B4433" t="str">
            <v>SCS0005627</v>
          </cell>
          <cell r="C4433" t="str">
            <v>02.03.50.024</v>
          </cell>
        </row>
        <row r="4434">
          <cell r="B4434" t="str">
            <v>SCS0005628</v>
          </cell>
          <cell r="C4434" t="str">
            <v>02.03.50.025</v>
          </cell>
        </row>
        <row r="4435">
          <cell r="B4435" t="str">
            <v>SCS0005629</v>
          </cell>
          <cell r="C4435" t="str">
            <v>02.03.50.026</v>
          </cell>
        </row>
        <row r="4436">
          <cell r="B4436" t="str">
            <v>SCS0005511</v>
          </cell>
          <cell r="C4436" t="str">
            <v>02.03.50.027</v>
          </cell>
        </row>
        <row r="4437">
          <cell r="B4437" t="str">
            <v>BEC0000053</v>
          </cell>
          <cell r="C4437" t="str">
            <v>02.03.50.030</v>
          </cell>
        </row>
        <row r="4438">
          <cell r="B4438" t="str">
            <v>SCS0005388</v>
          </cell>
          <cell r="C4438" t="str">
            <v>01.02.29.002</v>
          </cell>
        </row>
        <row r="4439">
          <cell r="B4439" t="str">
            <v>SCS0005389</v>
          </cell>
          <cell r="C4439" t="str">
            <v>01.02.29.005</v>
          </cell>
        </row>
        <row r="4440">
          <cell r="B4440" t="str">
            <v>TST0001241</v>
          </cell>
          <cell r="C4440" t="str">
            <v>02.04.01.011A</v>
          </cell>
        </row>
        <row r="4441">
          <cell r="B4441" t="str">
            <v>TST0000152</v>
          </cell>
          <cell r="C4441" t="str">
            <v>02.04.01.014</v>
          </cell>
        </row>
        <row r="4442">
          <cell r="B4442" t="str">
            <v>TST0001353</v>
          </cell>
          <cell r="C4442" t="str">
            <v>02.04.02.008</v>
          </cell>
        </row>
        <row r="4443">
          <cell r="B4443" t="str">
            <v>TST0001350</v>
          </cell>
          <cell r="C4443" t="str">
            <v>02.04.02.012</v>
          </cell>
        </row>
        <row r="4444">
          <cell r="B4444" t="str">
            <v>TST0001349</v>
          </cell>
          <cell r="C4444" t="str">
            <v>02.04.02.014</v>
          </cell>
        </row>
        <row r="4445">
          <cell r="B4445" t="str">
            <v>TST0001373</v>
          </cell>
          <cell r="C4445" t="str">
            <v>02.04.02.017</v>
          </cell>
        </row>
        <row r="4446">
          <cell r="B4446" t="str">
            <v>TST0001368</v>
          </cell>
          <cell r="C4446" t="str">
            <v>02.04.02.023</v>
          </cell>
        </row>
        <row r="4447">
          <cell r="B4447" t="str">
            <v>TST0001365</v>
          </cell>
          <cell r="C4447" t="str">
            <v>02.04.02.028</v>
          </cell>
        </row>
        <row r="4448">
          <cell r="B4448" t="str">
            <v>TST0001375</v>
          </cell>
          <cell r="C4448" t="str">
            <v>02.04.02.037</v>
          </cell>
        </row>
        <row r="4449">
          <cell r="B4449" t="str">
            <v>TST0001370</v>
          </cell>
          <cell r="C4449" t="str">
            <v>02.04.02.044</v>
          </cell>
        </row>
        <row r="4450">
          <cell r="B4450" t="str">
            <v>TST0000153</v>
          </cell>
          <cell r="C4450" t="str">
            <v>02.04.02.046</v>
          </cell>
        </row>
        <row r="4451">
          <cell r="B4451" t="str">
            <v>TST0000154</v>
          </cell>
          <cell r="C4451" t="str">
            <v>02.04.02.048</v>
          </cell>
        </row>
        <row r="4452">
          <cell r="B4452" t="str">
            <v>TST0000155</v>
          </cell>
          <cell r="C4452" t="str">
            <v>02.04.02.050</v>
          </cell>
        </row>
        <row r="4453">
          <cell r="B4453" t="str">
            <v>TST0000156</v>
          </cell>
          <cell r="C4453" t="str">
            <v>02.04.02.053</v>
          </cell>
        </row>
        <row r="4454">
          <cell r="B4454" t="str">
            <v>TST0000157</v>
          </cell>
          <cell r="C4454" t="str">
            <v>02.04.02.056</v>
          </cell>
        </row>
        <row r="4455">
          <cell r="B4455" t="str">
            <v>TST0000158</v>
          </cell>
          <cell r="C4455" t="str">
            <v>02.04.02.057</v>
          </cell>
        </row>
        <row r="4456">
          <cell r="B4456" t="str">
            <v>TST0000159</v>
          </cell>
          <cell r="C4456" t="str">
            <v>02.04.02.059</v>
          </cell>
        </row>
        <row r="4457">
          <cell r="B4457" t="str">
            <v>TST0000160</v>
          </cell>
          <cell r="C4457" t="str">
            <v>02.04.02.060</v>
          </cell>
        </row>
        <row r="4458">
          <cell r="B4458" t="str">
            <v>TST0000161</v>
          </cell>
          <cell r="C4458" t="str">
            <v>02.04.02.061</v>
          </cell>
        </row>
        <row r="4459">
          <cell r="B4459" t="str">
            <v>TST0000162</v>
          </cell>
          <cell r="C4459" t="str">
            <v>02.04.02.062</v>
          </cell>
        </row>
        <row r="4460">
          <cell r="B4460" t="str">
            <v>TST0000163</v>
          </cell>
          <cell r="C4460" t="str">
            <v>02.04.02.063</v>
          </cell>
        </row>
        <row r="4461">
          <cell r="B4461" t="str">
            <v>TST0000164</v>
          </cell>
          <cell r="C4461" t="str">
            <v>02.04.02.065</v>
          </cell>
        </row>
        <row r="4462">
          <cell r="B4462" t="str">
            <v>TST0000165</v>
          </cell>
          <cell r="C4462" t="str">
            <v>02.04.02.066</v>
          </cell>
        </row>
        <row r="4463">
          <cell r="B4463" t="str">
            <v>TST0000166</v>
          </cell>
          <cell r="C4463" t="str">
            <v>02.04.02.067</v>
          </cell>
        </row>
        <row r="4464">
          <cell r="B4464" t="str">
            <v>TST0001378</v>
          </cell>
          <cell r="C4464" t="str">
            <v>02.04.02.069</v>
          </cell>
        </row>
        <row r="4465">
          <cell r="B4465" t="str">
            <v>TST0001382</v>
          </cell>
          <cell r="C4465" t="str">
            <v>02.04.02.070</v>
          </cell>
        </row>
        <row r="4466">
          <cell r="B4466" t="str">
            <v>TST0000167</v>
          </cell>
          <cell r="C4466" t="str">
            <v>02.04.02.073</v>
          </cell>
        </row>
        <row r="4467">
          <cell r="B4467" t="str">
            <v>TST0000168</v>
          </cell>
          <cell r="C4467" t="str">
            <v>02.04.02.074</v>
          </cell>
        </row>
        <row r="4468">
          <cell r="B4468" t="str">
            <v>TST0001377</v>
          </cell>
          <cell r="C4468" t="str">
            <v>02.04.02.074A</v>
          </cell>
        </row>
        <row r="4469">
          <cell r="B4469" t="str">
            <v>TST0001376</v>
          </cell>
          <cell r="C4469" t="str">
            <v>02.04.02.075</v>
          </cell>
        </row>
        <row r="4470">
          <cell r="B4470" t="str">
            <v>TST0000169</v>
          </cell>
          <cell r="C4470" t="str">
            <v>02.04.02.078</v>
          </cell>
        </row>
        <row r="4471">
          <cell r="B4471" t="str">
            <v>TST0001380</v>
          </cell>
          <cell r="C4471" t="str">
            <v>02.04.02.080</v>
          </cell>
        </row>
        <row r="4472">
          <cell r="B4472" t="str">
            <v>TST0001379</v>
          </cell>
          <cell r="C4472" t="str">
            <v>02.04.02.084</v>
          </cell>
        </row>
        <row r="4473">
          <cell r="B4473" t="str">
            <v>TST0000170</v>
          </cell>
          <cell r="C4473" t="str">
            <v>02.04.02.085</v>
          </cell>
        </row>
        <row r="4474">
          <cell r="B4474" t="str">
            <v>TST0001383</v>
          </cell>
          <cell r="C4474" t="str">
            <v>02.04.02.086</v>
          </cell>
        </row>
        <row r="4475">
          <cell r="B4475" t="str">
            <v>TST0000171</v>
          </cell>
          <cell r="C4475" t="str">
            <v>02.04.02.088</v>
          </cell>
        </row>
        <row r="4476">
          <cell r="B4476" t="str">
            <v>TST0000172</v>
          </cell>
          <cell r="C4476" t="str">
            <v>02.04.02.090</v>
          </cell>
        </row>
        <row r="4477">
          <cell r="B4477" t="str">
            <v>TST0000173</v>
          </cell>
          <cell r="C4477" t="str">
            <v>02.04.02.092</v>
          </cell>
        </row>
        <row r="4478">
          <cell r="B4478" t="str">
            <v>TST0000174</v>
          </cell>
          <cell r="C4478" t="str">
            <v>02.04.02.094</v>
          </cell>
        </row>
        <row r="4479">
          <cell r="B4479" t="str">
            <v>TST0000175</v>
          </cell>
          <cell r="C4479" t="str">
            <v>02.04.02.097</v>
          </cell>
        </row>
        <row r="4480">
          <cell r="B4480" t="str">
            <v>TST0000176</v>
          </cell>
          <cell r="C4480" t="str">
            <v>02.04.02.098</v>
          </cell>
        </row>
        <row r="4481">
          <cell r="B4481" t="str">
            <v>TST0000177</v>
          </cell>
          <cell r="C4481" t="str">
            <v>02.04.02.102</v>
          </cell>
        </row>
        <row r="4482">
          <cell r="B4482" t="str">
            <v>TST0000178</v>
          </cell>
          <cell r="C4482" t="str">
            <v>02.04.02.103</v>
          </cell>
        </row>
        <row r="4483">
          <cell r="B4483" t="str">
            <v>TST0000179</v>
          </cell>
          <cell r="C4483" t="str">
            <v>02.04.02.104</v>
          </cell>
        </row>
        <row r="4484">
          <cell r="B4484" t="str">
            <v>TST0000180</v>
          </cell>
          <cell r="C4484" t="str">
            <v>02.04.02.105</v>
          </cell>
        </row>
        <row r="4485">
          <cell r="B4485" t="str">
            <v>TST0000181</v>
          </cell>
          <cell r="C4485" t="str">
            <v>02.04.02.106</v>
          </cell>
        </row>
        <row r="4486">
          <cell r="B4486" t="str">
            <v>TST0001381</v>
          </cell>
          <cell r="C4486" t="str">
            <v>02.04.02.111</v>
          </cell>
        </row>
        <row r="4487">
          <cell r="B4487" t="str">
            <v>TST0000182</v>
          </cell>
          <cell r="C4487" t="str">
            <v>02.04.02.112</v>
          </cell>
        </row>
        <row r="4488">
          <cell r="B4488" t="str">
            <v>TST0000183</v>
          </cell>
          <cell r="C4488" t="str">
            <v>02.04.02.114</v>
          </cell>
        </row>
        <row r="4489">
          <cell r="B4489" t="str">
            <v>TST0000184</v>
          </cell>
          <cell r="C4489" t="str">
            <v>02.04.02.115</v>
          </cell>
        </row>
        <row r="4490">
          <cell r="B4490" t="str">
            <v>TST0000185</v>
          </cell>
          <cell r="C4490" t="str">
            <v>02.04.02.116</v>
          </cell>
        </row>
        <row r="4491">
          <cell r="B4491" t="str">
            <v>TST0000186</v>
          </cell>
          <cell r="C4491" t="str">
            <v>02.04.02.117</v>
          </cell>
        </row>
        <row r="4492">
          <cell r="B4492" t="str">
            <v>TST0000187</v>
          </cell>
          <cell r="C4492" t="str">
            <v>02.04.02.118</v>
          </cell>
        </row>
        <row r="4493">
          <cell r="B4493" t="str">
            <v>TST0001384</v>
          </cell>
          <cell r="C4493" t="str">
            <v>02.04.02.150</v>
          </cell>
        </row>
        <row r="4494">
          <cell r="B4494" t="str">
            <v>TST0000188</v>
          </cell>
          <cell r="C4494" t="str">
            <v>02.04.02.188</v>
          </cell>
        </row>
        <row r="4495">
          <cell r="B4495" t="str">
            <v>TST0000189</v>
          </cell>
          <cell r="C4495" t="str">
            <v>02.04.02.189</v>
          </cell>
        </row>
        <row r="4496">
          <cell r="B4496" t="str">
            <v>TST0000190</v>
          </cell>
          <cell r="C4496" t="str">
            <v>02.04.02.190</v>
          </cell>
        </row>
        <row r="4497">
          <cell r="B4497" t="str">
            <v>TST0000191</v>
          </cell>
          <cell r="C4497" t="str">
            <v>02.04.02.191</v>
          </cell>
        </row>
        <row r="4498">
          <cell r="B4498" t="str">
            <v>TST0000192</v>
          </cell>
          <cell r="C4498" t="str">
            <v>02.04.02.192</v>
          </cell>
        </row>
        <row r="4499">
          <cell r="B4499" t="str">
            <v>TST0000193</v>
          </cell>
          <cell r="C4499" t="str">
            <v>02.04.02.193</v>
          </cell>
        </row>
        <row r="4500">
          <cell r="B4500" t="str">
            <v>TST0000194</v>
          </cell>
          <cell r="C4500" t="str">
            <v>02.04.02.194</v>
          </cell>
        </row>
        <row r="4501">
          <cell r="B4501" t="str">
            <v>TST0000195</v>
          </cell>
          <cell r="C4501" t="str">
            <v>02.04.02.195</v>
          </cell>
        </row>
        <row r="4502">
          <cell r="B4502" t="str">
            <v>TST0000196</v>
          </cell>
          <cell r="C4502" t="str">
            <v>02.04.02.196</v>
          </cell>
        </row>
        <row r="4503">
          <cell r="B4503" t="str">
            <v>TST0000197</v>
          </cell>
          <cell r="C4503" t="str">
            <v>02.04.02.200</v>
          </cell>
        </row>
        <row r="4504">
          <cell r="B4504" t="str">
            <v>TST0000198</v>
          </cell>
          <cell r="C4504" t="str">
            <v>02.04.02.204</v>
          </cell>
        </row>
        <row r="4505">
          <cell r="B4505" t="str">
            <v>TST0000199</v>
          </cell>
          <cell r="C4505" t="str">
            <v>02.04.02.205</v>
          </cell>
        </row>
        <row r="4506">
          <cell r="B4506" t="str">
            <v>TST0000200</v>
          </cell>
          <cell r="C4506" t="str">
            <v>02.04.02.206</v>
          </cell>
        </row>
        <row r="4507">
          <cell r="B4507" t="str">
            <v>TST0000201</v>
          </cell>
          <cell r="C4507" t="str">
            <v>02.04.02.207</v>
          </cell>
        </row>
        <row r="4508">
          <cell r="B4508" t="str">
            <v>TST0000202</v>
          </cell>
          <cell r="C4508" t="str">
            <v>02.04.02.207A</v>
          </cell>
        </row>
        <row r="4509">
          <cell r="B4509" t="str">
            <v>TST0000203</v>
          </cell>
          <cell r="C4509" t="str">
            <v>02.04.02.209</v>
          </cell>
        </row>
        <row r="4510">
          <cell r="B4510" t="str">
            <v>TST0000204</v>
          </cell>
          <cell r="C4510" t="str">
            <v>02.04.02.216</v>
          </cell>
        </row>
        <row r="4511">
          <cell r="B4511" t="str">
            <v>TST0000205</v>
          </cell>
          <cell r="C4511" t="str">
            <v>02.04.02.221</v>
          </cell>
        </row>
        <row r="4512">
          <cell r="B4512" t="str">
            <v>TST0000206</v>
          </cell>
          <cell r="C4512" t="str">
            <v>02.04.02.222</v>
          </cell>
        </row>
        <row r="4513">
          <cell r="B4513" t="str">
            <v>TST0000207</v>
          </cell>
          <cell r="C4513" t="str">
            <v>02.04.02.223</v>
          </cell>
        </row>
        <row r="4514">
          <cell r="B4514" t="str">
            <v>TST0000208</v>
          </cell>
          <cell r="C4514" t="str">
            <v>02.04.02.225</v>
          </cell>
        </row>
        <row r="4515">
          <cell r="B4515" t="str">
            <v>TST0000209</v>
          </cell>
          <cell r="C4515" t="str">
            <v>02.04.02.226</v>
          </cell>
        </row>
        <row r="4516">
          <cell r="B4516" t="str">
            <v>TST0000210</v>
          </cell>
          <cell r="C4516" t="str">
            <v>02.04.02.229</v>
          </cell>
        </row>
        <row r="4517">
          <cell r="B4517" t="str">
            <v>TST0000211</v>
          </cell>
          <cell r="C4517" t="str">
            <v>02.04.02.230</v>
          </cell>
        </row>
        <row r="4518">
          <cell r="B4518" t="str">
            <v>TST0000212</v>
          </cell>
          <cell r="C4518" t="str">
            <v>02.04.02.231</v>
          </cell>
        </row>
        <row r="4519">
          <cell r="B4519" t="str">
            <v>TST0000213</v>
          </cell>
          <cell r="C4519" t="str">
            <v>02.04.02.233</v>
          </cell>
        </row>
        <row r="4520">
          <cell r="B4520" t="str">
            <v>TST0000214</v>
          </cell>
          <cell r="C4520" t="str">
            <v>02.04.02.235</v>
          </cell>
        </row>
        <row r="4521">
          <cell r="B4521" t="str">
            <v>TST0000215</v>
          </cell>
          <cell r="C4521" t="str">
            <v>02.04.02.237</v>
          </cell>
        </row>
        <row r="4522">
          <cell r="B4522" t="str">
            <v>TST0000216</v>
          </cell>
          <cell r="C4522" t="str">
            <v>02.04.02.245</v>
          </cell>
        </row>
        <row r="4523">
          <cell r="B4523" t="str">
            <v>TST0000217</v>
          </cell>
          <cell r="C4523" t="str">
            <v>02.04.02.247</v>
          </cell>
        </row>
        <row r="4524">
          <cell r="B4524" t="str">
            <v>TST0000218</v>
          </cell>
          <cell r="C4524" t="str">
            <v>02.04.02.253</v>
          </cell>
        </row>
        <row r="4525">
          <cell r="B4525" t="str">
            <v>TST0000219</v>
          </cell>
          <cell r="C4525" t="str">
            <v>02.04.02.265</v>
          </cell>
        </row>
        <row r="4526">
          <cell r="B4526" t="str">
            <v>TST0000220</v>
          </cell>
          <cell r="C4526" t="str">
            <v>02.04.02.267</v>
          </cell>
        </row>
        <row r="4527">
          <cell r="B4527" t="str">
            <v>TST0000221</v>
          </cell>
          <cell r="C4527" t="str">
            <v>02.04.02.267A</v>
          </cell>
        </row>
        <row r="4528">
          <cell r="B4528" t="str">
            <v>TST0000222</v>
          </cell>
          <cell r="C4528" t="str">
            <v>02.04.02.268</v>
          </cell>
        </row>
        <row r="4529">
          <cell r="B4529" t="str">
            <v>TST0000223</v>
          </cell>
          <cell r="C4529" t="str">
            <v>02.04.02.269</v>
          </cell>
        </row>
        <row r="4530">
          <cell r="B4530" t="str">
            <v>TST0000224</v>
          </cell>
          <cell r="C4530" t="str">
            <v>02.04.02.278</v>
          </cell>
        </row>
        <row r="4531">
          <cell r="B4531" t="str">
            <v>TST0001374</v>
          </cell>
          <cell r="C4531" t="str">
            <v>02.04.02.280</v>
          </cell>
        </row>
        <row r="4532">
          <cell r="B4532" t="str">
            <v>TST0000225</v>
          </cell>
          <cell r="C4532" t="str">
            <v>02.04.02.282</v>
          </cell>
        </row>
        <row r="4533">
          <cell r="B4533" t="str">
            <v>TST0001354</v>
          </cell>
          <cell r="C4533" t="str">
            <v>02.04.02.290</v>
          </cell>
        </row>
        <row r="4534">
          <cell r="B4534" t="str">
            <v>TST0001355</v>
          </cell>
          <cell r="C4534" t="str">
            <v>02.04.02.291</v>
          </cell>
        </row>
        <row r="4535">
          <cell r="B4535" t="str">
            <v>TST0001356</v>
          </cell>
          <cell r="C4535" t="str">
            <v>02.04.02.292</v>
          </cell>
        </row>
        <row r="4536">
          <cell r="B4536" t="str">
            <v>TST0001357</v>
          </cell>
          <cell r="C4536" t="str">
            <v>02.04.02.293</v>
          </cell>
        </row>
        <row r="4537">
          <cell r="B4537" t="str">
            <v>TST0000226</v>
          </cell>
          <cell r="C4537" t="str">
            <v>02.04.02.294</v>
          </cell>
        </row>
        <row r="4538">
          <cell r="B4538" t="str">
            <v>TST0001366</v>
          </cell>
          <cell r="C4538" t="str">
            <v>02.04.02.295</v>
          </cell>
        </row>
        <row r="4539">
          <cell r="B4539" t="str">
            <v>TST0001367</v>
          </cell>
          <cell r="C4539" t="str">
            <v>02.04.02.296</v>
          </cell>
        </row>
        <row r="4540">
          <cell r="B4540" t="str">
            <v>TST0000227</v>
          </cell>
          <cell r="C4540" t="str">
            <v>02.04.02.297</v>
          </cell>
        </row>
        <row r="4541">
          <cell r="B4541" t="str">
            <v>TST0001358</v>
          </cell>
          <cell r="C4541" t="str">
            <v>02.04.02.299</v>
          </cell>
        </row>
        <row r="4542">
          <cell r="B4542" t="str">
            <v>TST0001369</v>
          </cell>
          <cell r="C4542" t="str">
            <v>02.04.02.300</v>
          </cell>
        </row>
        <row r="4543">
          <cell r="B4543" t="str">
            <v>TST0001362</v>
          </cell>
          <cell r="C4543" t="str">
            <v>02.04.02.301</v>
          </cell>
        </row>
        <row r="4544">
          <cell r="B4544" t="str">
            <v>TST0001351</v>
          </cell>
          <cell r="C4544" t="str">
            <v>02.04.02.309</v>
          </cell>
        </row>
        <row r="4545">
          <cell r="B4545" t="str">
            <v>TST0001352</v>
          </cell>
          <cell r="C4545" t="str">
            <v>02.04.02.310</v>
          </cell>
        </row>
        <row r="4546">
          <cell r="B4546" t="str">
            <v>TST0001348</v>
          </cell>
          <cell r="C4546" t="str">
            <v>02.04.02.311</v>
          </cell>
        </row>
        <row r="4547">
          <cell r="B4547" t="str">
            <v>TST0001364</v>
          </cell>
          <cell r="C4547" t="str">
            <v>02.04.02.312</v>
          </cell>
        </row>
        <row r="4548">
          <cell r="B4548" t="str">
            <v>TST0001371</v>
          </cell>
          <cell r="C4548" t="str">
            <v>02.04.02.321</v>
          </cell>
        </row>
        <row r="4549">
          <cell r="B4549" t="str">
            <v>TST0001361</v>
          </cell>
          <cell r="C4549" t="str">
            <v>02.04.02.322</v>
          </cell>
        </row>
        <row r="4550">
          <cell r="B4550" t="str">
            <v>TST0001359</v>
          </cell>
          <cell r="C4550" t="str">
            <v>02.04.02.323</v>
          </cell>
        </row>
        <row r="4551">
          <cell r="B4551" t="str">
            <v>TST0001363</v>
          </cell>
          <cell r="C4551" t="str">
            <v>02.04.02.324</v>
          </cell>
        </row>
        <row r="4552">
          <cell r="B4552" t="str">
            <v>TST0001372</v>
          </cell>
          <cell r="C4552" t="str">
            <v>02.04.02.325</v>
          </cell>
        </row>
        <row r="4553">
          <cell r="B4553" t="str">
            <v>TST0001360</v>
          </cell>
          <cell r="C4553" t="str">
            <v>02.04.02.326</v>
          </cell>
        </row>
        <row r="4554">
          <cell r="B4554" t="str">
            <v>TST0001347</v>
          </cell>
          <cell r="C4554" t="str">
            <v>02.04.02.327</v>
          </cell>
        </row>
        <row r="4555">
          <cell r="B4555" t="str">
            <v>TST0001346</v>
          </cell>
          <cell r="C4555" t="str">
            <v>02.04.02.328</v>
          </cell>
        </row>
        <row r="4556">
          <cell r="B4556" t="str">
            <v>TST0001221</v>
          </cell>
          <cell r="C4556" t="str">
            <v>02.04.03.002</v>
          </cell>
        </row>
        <row r="4557">
          <cell r="B4557" t="str">
            <v>TST0001230</v>
          </cell>
          <cell r="C4557" t="str">
            <v>02.04.03.003</v>
          </cell>
        </row>
        <row r="4558">
          <cell r="B4558" t="str">
            <v>TST0000228</v>
          </cell>
          <cell r="C4558" t="str">
            <v>02.04.03.015</v>
          </cell>
        </row>
        <row r="4559">
          <cell r="B4559" t="str">
            <v>TST0001227</v>
          </cell>
          <cell r="C4559" t="str">
            <v>02.04.03.016</v>
          </cell>
        </row>
        <row r="4560">
          <cell r="B4560" t="str">
            <v>TST0000229</v>
          </cell>
          <cell r="C4560" t="str">
            <v>02.04.03.057</v>
          </cell>
        </row>
        <row r="4561">
          <cell r="B4561" t="str">
            <v>TST0000230</v>
          </cell>
          <cell r="C4561" t="str">
            <v>02.04.03.078</v>
          </cell>
        </row>
        <row r="4562">
          <cell r="B4562" t="str">
            <v>TST0000231</v>
          </cell>
          <cell r="C4562" t="str">
            <v>02.04.03.079</v>
          </cell>
        </row>
        <row r="4563">
          <cell r="B4563" t="str">
            <v>TST0000232</v>
          </cell>
          <cell r="C4563" t="str">
            <v>02.04.03.080</v>
          </cell>
        </row>
        <row r="4564">
          <cell r="B4564" t="str">
            <v>TST0001229</v>
          </cell>
          <cell r="C4564" t="str">
            <v>02.04.03.082</v>
          </cell>
        </row>
        <row r="4565">
          <cell r="B4565" t="str">
            <v>TST0001231</v>
          </cell>
          <cell r="C4565" t="str">
            <v>02.04.03.087</v>
          </cell>
        </row>
        <row r="4566">
          <cell r="B4566" t="str">
            <v>TST0000233</v>
          </cell>
          <cell r="C4566" t="str">
            <v>02.04.03.088</v>
          </cell>
        </row>
        <row r="4567">
          <cell r="B4567" t="str">
            <v>TST0001236</v>
          </cell>
          <cell r="C4567" t="str">
            <v>02.04.03.126A</v>
          </cell>
        </row>
        <row r="4568">
          <cell r="B4568" t="str">
            <v>TST0001235</v>
          </cell>
          <cell r="C4568" t="str">
            <v>02.04.03.128</v>
          </cell>
        </row>
        <row r="4569">
          <cell r="B4569" t="str">
            <v>TST0001233</v>
          </cell>
          <cell r="C4569" t="str">
            <v>02.04.03.130</v>
          </cell>
        </row>
        <row r="4570">
          <cell r="B4570" t="str">
            <v>TST0001234</v>
          </cell>
          <cell r="C4570" t="str">
            <v>02.04.03.143</v>
          </cell>
        </row>
        <row r="4571">
          <cell r="B4571" t="str">
            <v>TST0001232</v>
          </cell>
          <cell r="C4571" t="str">
            <v>02.04.03.150</v>
          </cell>
        </row>
        <row r="4572">
          <cell r="B4572" t="str">
            <v>TST0001240</v>
          </cell>
          <cell r="C4572" t="str">
            <v>02.04.03.172</v>
          </cell>
        </row>
        <row r="4573">
          <cell r="B4573" t="str">
            <v>TST0001228</v>
          </cell>
          <cell r="C4573" t="str">
            <v>02.04.03.175</v>
          </cell>
        </row>
        <row r="4574">
          <cell r="B4574" t="str">
            <v>TST0001225</v>
          </cell>
          <cell r="C4574" t="str">
            <v>02.04.03.176</v>
          </cell>
        </row>
        <row r="4575">
          <cell r="B4575" t="str">
            <v>TST0001226</v>
          </cell>
          <cell r="C4575" t="str">
            <v>02.04.03.178</v>
          </cell>
        </row>
        <row r="4576">
          <cell r="B4576" t="str">
            <v>TST0001222</v>
          </cell>
          <cell r="C4576" t="str">
            <v>02.04.03.179</v>
          </cell>
        </row>
        <row r="4577">
          <cell r="B4577" t="str">
            <v>TST0001224</v>
          </cell>
          <cell r="C4577" t="str">
            <v>02.04.03.180</v>
          </cell>
        </row>
        <row r="4578">
          <cell r="B4578" t="str">
            <v>TST0001223</v>
          </cell>
          <cell r="C4578" t="str">
            <v>02.04.03.181</v>
          </cell>
        </row>
        <row r="4579">
          <cell r="B4579" t="str">
            <v>TST0001239</v>
          </cell>
          <cell r="C4579" t="str">
            <v>02.04.03.182</v>
          </cell>
        </row>
        <row r="4580">
          <cell r="B4580" t="str">
            <v>TST0001238</v>
          </cell>
          <cell r="C4580" t="str">
            <v>02.04.03.192</v>
          </cell>
        </row>
        <row r="4581">
          <cell r="B4581" t="str">
            <v>TST0001237</v>
          </cell>
          <cell r="C4581" t="str">
            <v>02.04.03.193</v>
          </cell>
        </row>
        <row r="4582">
          <cell r="B4582" t="str">
            <v>TST0001257</v>
          </cell>
          <cell r="C4582" t="str">
            <v>02.04.04.004</v>
          </cell>
        </row>
        <row r="4583">
          <cell r="B4583" t="str">
            <v>TST0000234</v>
          </cell>
          <cell r="C4583" t="str">
            <v>02.04.04.010</v>
          </cell>
        </row>
        <row r="4584">
          <cell r="B4584" t="str">
            <v>TST0001252</v>
          </cell>
          <cell r="C4584" t="str">
            <v>02.04.04.011</v>
          </cell>
        </row>
        <row r="4585">
          <cell r="B4585" t="str">
            <v>TST0001251</v>
          </cell>
          <cell r="C4585" t="str">
            <v>02.04.04.012</v>
          </cell>
        </row>
        <row r="4586">
          <cell r="B4586" t="str">
            <v>TST0001256</v>
          </cell>
          <cell r="C4586" t="str">
            <v>02.04.04.013</v>
          </cell>
        </row>
        <row r="4587">
          <cell r="B4587" t="str">
            <v>TST0001255</v>
          </cell>
          <cell r="C4587" t="str">
            <v>02.04.04.014</v>
          </cell>
        </row>
        <row r="4588">
          <cell r="B4588" t="str">
            <v>TST0001254</v>
          </cell>
          <cell r="C4588" t="str">
            <v>02.04.04.015</v>
          </cell>
        </row>
        <row r="4589">
          <cell r="B4589" t="str">
            <v>TST0000235</v>
          </cell>
          <cell r="C4589" t="str">
            <v>02.04.04.017</v>
          </cell>
        </row>
        <row r="4590">
          <cell r="B4590" t="str">
            <v>TST0000236</v>
          </cell>
          <cell r="C4590" t="str">
            <v>02.04.04.021</v>
          </cell>
        </row>
        <row r="4591">
          <cell r="B4591" t="str">
            <v>TST0000238</v>
          </cell>
          <cell r="C4591" t="str">
            <v>02.04.04.023</v>
          </cell>
        </row>
        <row r="4592">
          <cell r="B4592" t="str">
            <v>TST0000239</v>
          </cell>
          <cell r="C4592" t="str">
            <v>02.04.04.024</v>
          </cell>
        </row>
        <row r="4593">
          <cell r="B4593" t="str">
            <v>TST0000240</v>
          </cell>
          <cell r="C4593" t="str">
            <v>02.04.04.027</v>
          </cell>
        </row>
        <row r="4594">
          <cell r="B4594" t="str">
            <v>TST0001253</v>
          </cell>
          <cell r="C4594" t="str">
            <v>02.04.04.028</v>
          </cell>
        </row>
        <row r="4595">
          <cell r="B4595" t="str">
            <v>TST0001245</v>
          </cell>
          <cell r="C4595" t="str">
            <v>02.04.04.037A</v>
          </cell>
        </row>
        <row r="4596">
          <cell r="B4596" t="str">
            <v>TST0000241</v>
          </cell>
          <cell r="C4596" t="str">
            <v>02.04.04.052</v>
          </cell>
        </row>
        <row r="4597">
          <cell r="B4597" t="str">
            <v>TST0001247</v>
          </cell>
          <cell r="C4597" t="str">
            <v>02.04.04.056</v>
          </cell>
        </row>
        <row r="4598">
          <cell r="B4598" t="str">
            <v>TST0001246</v>
          </cell>
          <cell r="C4598" t="str">
            <v>02.04.04.058</v>
          </cell>
        </row>
        <row r="4599">
          <cell r="B4599" t="str">
            <v>TST0001244</v>
          </cell>
          <cell r="C4599" t="str">
            <v>02.04.04.073</v>
          </cell>
        </row>
        <row r="4600">
          <cell r="B4600" t="str">
            <v>TST0001250</v>
          </cell>
          <cell r="C4600" t="str">
            <v>02.04.04.075</v>
          </cell>
        </row>
        <row r="4601">
          <cell r="B4601" t="str">
            <v>TST0001248</v>
          </cell>
          <cell r="C4601" t="str">
            <v>02.04.04.086</v>
          </cell>
        </row>
        <row r="4602">
          <cell r="B4602" t="str">
            <v>TST0001249</v>
          </cell>
          <cell r="C4602" t="str">
            <v>02.04.04.089</v>
          </cell>
        </row>
        <row r="4603">
          <cell r="B4603" t="str">
            <v>TST0000242</v>
          </cell>
          <cell r="C4603" t="str">
            <v>02.04.05.003</v>
          </cell>
        </row>
        <row r="4604">
          <cell r="B4604" t="str">
            <v>TST0000243</v>
          </cell>
          <cell r="C4604" t="str">
            <v>02.04.05.005</v>
          </cell>
        </row>
        <row r="4605">
          <cell r="B4605" t="str">
            <v>TST0001344</v>
          </cell>
          <cell r="C4605" t="str">
            <v>02.04.05.006</v>
          </cell>
        </row>
        <row r="4606">
          <cell r="B4606" t="str">
            <v>TST0000244</v>
          </cell>
          <cell r="C4606" t="str">
            <v>02.04.05.010</v>
          </cell>
        </row>
        <row r="4607">
          <cell r="B4607" t="str">
            <v>TST0000245</v>
          </cell>
          <cell r="C4607" t="str">
            <v>02.04.05.016</v>
          </cell>
        </row>
        <row r="4608">
          <cell r="B4608" t="str">
            <v>TST0001342</v>
          </cell>
          <cell r="C4608" t="str">
            <v>02.04.05.017</v>
          </cell>
        </row>
        <row r="4609">
          <cell r="B4609" t="str">
            <v>TST0000246</v>
          </cell>
          <cell r="C4609" t="str">
            <v>02.04.05.018</v>
          </cell>
        </row>
        <row r="4610">
          <cell r="B4610" t="str">
            <v>TST0000247</v>
          </cell>
          <cell r="C4610" t="str">
            <v>02.04.05.019</v>
          </cell>
        </row>
        <row r="4611">
          <cell r="B4611" t="str">
            <v>TST0000248</v>
          </cell>
          <cell r="C4611" t="str">
            <v>02.04.05.020</v>
          </cell>
        </row>
        <row r="4612">
          <cell r="B4612" t="str">
            <v>TST0001340</v>
          </cell>
          <cell r="C4612" t="str">
            <v>02.04.05.023</v>
          </cell>
        </row>
        <row r="4613">
          <cell r="B4613" t="str">
            <v>TST0001343</v>
          </cell>
          <cell r="C4613" t="str">
            <v>02.04.05.028</v>
          </cell>
        </row>
        <row r="4614">
          <cell r="B4614" t="str">
            <v>TST0001338</v>
          </cell>
          <cell r="C4614" t="str">
            <v>02.04.05.030</v>
          </cell>
        </row>
        <row r="4615">
          <cell r="B4615" t="str">
            <v>TST0001336</v>
          </cell>
          <cell r="C4615" t="str">
            <v>02.04.05.032</v>
          </cell>
        </row>
        <row r="4616">
          <cell r="B4616" t="str">
            <v>TST0000249</v>
          </cell>
          <cell r="C4616" t="str">
            <v>02.04.05.036</v>
          </cell>
        </row>
        <row r="4617">
          <cell r="B4617" t="str">
            <v>TST0000250</v>
          </cell>
          <cell r="C4617" t="str">
            <v>02.04.05.037</v>
          </cell>
        </row>
        <row r="4618">
          <cell r="B4618" t="str">
            <v>TST0001339</v>
          </cell>
          <cell r="C4618" t="str">
            <v>02.04.05.038</v>
          </cell>
        </row>
        <row r="4619">
          <cell r="B4619" t="str">
            <v>TST0001337</v>
          </cell>
          <cell r="C4619" t="str">
            <v>02.04.05.044</v>
          </cell>
        </row>
        <row r="4620">
          <cell r="B4620" t="str">
            <v>TST0000251</v>
          </cell>
          <cell r="C4620" t="str">
            <v>02.04.05.048</v>
          </cell>
        </row>
        <row r="4621">
          <cell r="B4621" t="str">
            <v>TST0000252</v>
          </cell>
          <cell r="C4621" t="str">
            <v>02.04.05.051</v>
          </cell>
        </row>
        <row r="4622">
          <cell r="B4622" t="str">
            <v>TST0001341</v>
          </cell>
          <cell r="C4622" t="str">
            <v>02.04.05.052</v>
          </cell>
        </row>
        <row r="4623">
          <cell r="B4623" t="str">
            <v>TST0001345</v>
          </cell>
          <cell r="C4623" t="str">
            <v>02.04.05.053</v>
          </cell>
        </row>
        <row r="4624">
          <cell r="B4624" t="str">
            <v>TST0001326</v>
          </cell>
          <cell r="C4624" t="str">
            <v>02.04.05.063</v>
          </cell>
        </row>
        <row r="4625">
          <cell r="B4625" t="str">
            <v>TST0000253</v>
          </cell>
          <cell r="C4625" t="str">
            <v>02.04.05.066</v>
          </cell>
        </row>
        <row r="4626">
          <cell r="B4626" t="str">
            <v>TST0000254</v>
          </cell>
          <cell r="C4626" t="str">
            <v>02.04.05.079</v>
          </cell>
        </row>
        <row r="4627">
          <cell r="B4627" t="str">
            <v>TST0000255</v>
          </cell>
          <cell r="C4627" t="str">
            <v>02.04.05.083</v>
          </cell>
        </row>
        <row r="4628">
          <cell r="B4628" t="str">
            <v>TST0001319</v>
          </cell>
          <cell r="C4628" t="str">
            <v>02.04.05.084</v>
          </cell>
        </row>
        <row r="4629">
          <cell r="B4629" t="str">
            <v>TST0001335</v>
          </cell>
          <cell r="C4629" t="str">
            <v>02.04.05.086</v>
          </cell>
        </row>
        <row r="4630">
          <cell r="B4630" t="str">
            <v>TST0001324</v>
          </cell>
          <cell r="C4630" t="str">
            <v>02.04.05.091</v>
          </cell>
        </row>
        <row r="4631">
          <cell r="B4631" t="str">
            <v>TST0000256</v>
          </cell>
          <cell r="C4631" t="str">
            <v>02.04.05.097</v>
          </cell>
        </row>
        <row r="4632">
          <cell r="B4632" t="str">
            <v>TST0001322</v>
          </cell>
          <cell r="C4632" t="str">
            <v>02.04.05.098</v>
          </cell>
        </row>
        <row r="4633">
          <cell r="B4633" t="str">
            <v>TST0001320</v>
          </cell>
          <cell r="C4633" t="str">
            <v>02.04.05.099</v>
          </cell>
        </row>
        <row r="4634">
          <cell r="B4634" t="str">
            <v>TST0001333</v>
          </cell>
          <cell r="C4634" t="str">
            <v>02.04.05.100</v>
          </cell>
        </row>
        <row r="4635">
          <cell r="B4635" t="str">
            <v>TST0001327</v>
          </cell>
          <cell r="C4635" t="str">
            <v>02.04.05.102</v>
          </cell>
        </row>
        <row r="4636">
          <cell r="B4636" t="str">
            <v>TST0001330</v>
          </cell>
          <cell r="C4636" t="str">
            <v>02.04.05.103</v>
          </cell>
        </row>
        <row r="4637">
          <cell r="B4637" t="str">
            <v>TST0001328</v>
          </cell>
          <cell r="C4637" t="str">
            <v>02.04.05.104</v>
          </cell>
        </row>
        <row r="4638">
          <cell r="B4638" t="str">
            <v>TST0001334</v>
          </cell>
          <cell r="C4638" t="str">
            <v>02.04.05.106</v>
          </cell>
        </row>
        <row r="4639">
          <cell r="B4639" t="str">
            <v>TST0000257</v>
          </cell>
          <cell r="C4639" t="str">
            <v>02.04.05.108</v>
          </cell>
        </row>
        <row r="4640">
          <cell r="B4640" t="str">
            <v>TST0001332</v>
          </cell>
          <cell r="C4640" t="str">
            <v>02.04.05.110</v>
          </cell>
        </row>
        <row r="4641">
          <cell r="B4641" t="str">
            <v>TST0001325</v>
          </cell>
          <cell r="C4641" t="str">
            <v>02.04.05.114</v>
          </cell>
        </row>
        <row r="4642">
          <cell r="B4642" t="str">
            <v>TST0001329</v>
          </cell>
          <cell r="C4642" t="str">
            <v>02.04.05.117</v>
          </cell>
        </row>
        <row r="4643">
          <cell r="B4643" t="str">
            <v>TST0001331</v>
          </cell>
          <cell r="C4643" t="str">
            <v>02.04.05.118</v>
          </cell>
        </row>
        <row r="4644">
          <cell r="B4644" t="str">
            <v>TST0001323</v>
          </cell>
          <cell r="C4644" t="str">
            <v>02.04.05.122</v>
          </cell>
        </row>
        <row r="4645">
          <cell r="B4645" t="str">
            <v>TST0001321</v>
          </cell>
          <cell r="C4645" t="str">
            <v>02.04.05.123</v>
          </cell>
        </row>
        <row r="4646">
          <cell r="B4646" t="str">
            <v>TST0001317</v>
          </cell>
          <cell r="C4646" t="str">
            <v>02.04.06.003</v>
          </cell>
        </row>
        <row r="4647">
          <cell r="B4647" t="str">
            <v>TST0000258</v>
          </cell>
          <cell r="C4647" t="str">
            <v>02.04.06.004</v>
          </cell>
        </row>
        <row r="4648">
          <cell r="B4648" t="str">
            <v>TST0000259</v>
          </cell>
          <cell r="C4648" t="str">
            <v>02.04.06.005</v>
          </cell>
        </row>
        <row r="4649">
          <cell r="B4649" t="str">
            <v>TST0001310</v>
          </cell>
          <cell r="C4649" t="str">
            <v>02.04.06.007</v>
          </cell>
        </row>
        <row r="4650">
          <cell r="B4650" t="str">
            <v>TST0001313</v>
          </cell>
          <cell r="C4650" t="str">
            <v>02.04.06.008</v>
          </cell>
        </row>
        <row r="4651">
          <cell r="B4651" t="str">
            <v>TST0001304</v>
          </cell>
          <cell r="C4651" t="str">
            <v>02.04.06.010</v>
          </cell>
        </row>
        <row r="4652">
          <cell r="B4652" t="str">
            <v>TST0000260</v>
          </cell>
          <cell r="C4652" t="str">
            <v>02.04.06.015</v>
          </cell>
        </row>
        <row r="4653">
          <cell r="B4653" t="str">
            <v>TST0001312</v>
          </cell>
          <cell r="C4653" t="str">
            <v>02.04.06.016</v>
          </cell>
        </row>
        <row r="4654">
          <cell r="B4654" t="str">
            <v>TST0000261</v>
          </cell>
          <cell r="C4654" t="str">
            <v>02.04.06.017</v>
          </cell>
        </row>
        <row r="4655">
          <cell r="B4655" t="str">
            <v>TST0000262</v>
          </cell>
          <cell r="C4655" t="str">
            <v>02.04.06.019</v>
          </cell>
        </row>
        <row r="4656">
          <cell r="B4656" t="str">
            <v>TST0001311</v>
          </cell>
          <cell r="C4656" t="str">
            <v>02.04.06.021</v>
          </cell>
        </row>
        <row r="4657">
          <cell r="B4657" t="str">
            <v>TST0000263</v>
          </cell>
          <cell r="C4657" t="str">
            <v>02.04.06.022</v>
          </cell>
        </row>
        <row r="4658">
          <cell r="B4658" t="str">
            <v>TST0001307</v>
          </cell>
          <cell r="C4658" t="str">
            <v>02.04.06.025</v>
          </cell>
        </row>
        <row r="4659">
          <cell r="B4659" t="str">
            <v>TST0000264</v>
          </cell>
          <cell r="C4659" t="str">
            <v>02.04.06.030</v>
          </cell>
        </row>
        <row r="4660">
          <cell r="B4660" t="str">
            <v>TST0000265</v>
          </cell>
          <cell r="C4660" t="str">
            <v>02.04.06.033</v>
          </cell>
        </row>
        <row r="4661">
          <cell r="B4661" t="str">
            <v>TST0001306</v>
          </cell>
          <cell r="C4661" t="str">
            <v>02.04.06.034</v>
          </cell>
        </row>
        <row r="4662">
          <cell r="B4662" t="str">
            <v>TST0001315</v>
          </cell>
          <cell r="C4662" t="str">
            <v>02.04.06.037</v>
          </cell>
        </row>
        <row r="4663">
          <cell r="B4663" t="str">
            <v>TST0001316</v>
          </cell>
          <cell r="C4663" t="str">
            <v>02.04.06.038</v>
          </cell>
        </row>
        <row r="4664">
          <cell r="B4664" t="str">
            <v>TST0001314</v>
          </cell>
          <cell r="C4664" t="str">
            <v>02.04.06.048</v>
          </cell>
        </row>
        <row r="4665">
          <cell r="B4665" t="str">
            <v>TST0001279</v>
          </cell>
          <cell r="C4665" t="str">
            <v>02.04.06.133</v>
          </cell>
        </row>
        <row r="4666">
          <cell r="B4666" t="str">
            <v>TST0001291</v>
          </cell>
          <cell r="C4666" t="str">
            <v>02.04.06.135</v>
          </cell>
        </row>
        <row r="4667">
          <cell r="B4667" t="str">
            <v>TST0001308</v>
          </cell>
          <cell r="C4667" t="str">
            <v>02.04.06.145</v>
          </cell>
        </row>
        <row r="4668">
          <cell r="B4668" t="str">
            <v>TST0000266</v>
          </cell>
          <cell r="C4668" t="str">
            <v>02.04.06.146</v>
          </cell>
        </row>
        <row r="4669">
          <cell r="B4669" t="str">
            <v>TST0000267</v>
          </cell>
          <cell r="C4669" t="str">
            <v>02.04.06.147</v>
          </cell>
        </row>
        <row r="4670">
          <cell r="B4670" t="str">
            <v>TST0001292</v>
          </cell>
          <cell r="C4670" t="str">
            <v>02.04.06.170</v>
          </cell>
        </row>
        <row r="4671">
          <cell r="B4671" t="str">
            <v>TST0001294</v>
          </cell>
          <cell r="C4671" t="str">
            <v>02.04.06.191</v>
          </cell>
        </row>
        <row r="4672">
          <cell r="B4672" t="str">
            <v>TST0001286</v>
          </cell>
          <cell r="C4672" t="str">
            <v>02.04.06.197</v>
          </cell>
        </row>
        <row r="4673">
          <cell r="B4673" t="str">
            <v>TST0001288</v>
          </cell>
          <cell r="C4673" t="str">
            <v>02.04.06.201</v>
          </cell>
        </row>
        <row r="4674">
          <cell r="B4674" t="str">
            <v>TST0001287</v>
          </cell>
          <cell r="C4674" t="str">
            <v>02.04.06.202</v>
          </cell>
        </row>
        <row r="4675">
          <cell r="B4675" t="str">
            <v>TST0001289</v>
          </cell>
          <cell r="C4675" t="str">
            <v>02.04.06.204</v>
          </cell>
        </row>
        <row r="4676">
          <cell r="B4676" t="str">
            <v>TST0001277</v>
          </cell>
          <cell r="C4676" t="str">
            <v>02.04.06.232</v>
          </cell>
        </row>
        <row r="4677">
          <cell r="B4677" t="str">
            <v>TST0001276</v>
          </cell>
          <cell r="C4677" t="str">
            <v>02.04.06.233</v>
          </cell>
        </row>
        <row r="4678">
          <cell r="B4678" t="str">
            <v>TST0001275</v>
          </cell>
          <cell r="C4678" t="str">
            <v>02.04.06.234</v>
          </cell>
        </row>
        <row r="4679">
          <cell r="B4679" t="str">
            <v>TST0001271</v>
          </cell>
          <cell r="C4679" t="str">
            <v>02.04.06.238</v>
          </cell>
        </row>
        <row r="4680">
          <cell r="B4680" t="str">
            <v>TST0001270</v>
          </cell>
          <cell r="C4680" t="str">
            <v>02.04.06.239</v>
          </cell>
        </row>
        <row r="4681">
          <cell r="B4681" t="str">
            <v>TST0001272</v>
          </cell>
          <cell r="C4681" t="str">
            <v>02.04.06.241A</v>
          </cell>
        </row>
        <row r="4682">
          <cell r="B4682" t="str">
            <v>TST0001269</v>
          </cell>
          <cell r="C4682" t="str">
            <v>02.04.06.245</v>
          </cell>
        </row>
        <row r="4683">
          <cell r="B4683" t="str">
            <v>TST0001268</v>
          </cell>
          <cell r="C4683" t="str">
            <v>02.04.06.246</v>
          </cell>
        </row>
        <row r="4684">
          <cell r="B4684" t="str">
            <v>TST0001309</v>
          </cell>
          <cell r="C4684" t="str">
            <v>02.04.06.247</v>
          </cell>
        </row>
        <row r="4685">
          <cell r="B4685" t="str">
            <v>TST0001274</v>
          </cell>
          <cell r="C4685" t="str">
            <v>02.04.06.249</v>
          </cell>
        </row>
        <row r="4686">
          <cell r="B4686" t="str">
            <v>TST0001273</v>
          </cell>
          <cell r="C4686" t="str">
            <v>02.04.06.250</v>
          </cell>
        </row>
        <row r="4687">
          <cell r="B4687" t="str">
            <v>TST0001280</v>
          </cell>
          <cell r="C4687" t="str">
            <v>02.04.06.262</v>
          </cell>
        </row>
        <row r="4688">
          <cell r="B4688" t="str">
            <v>TST0001278</v>
          </cell>
          <cell r="C4688" t="str">
            <v>02.04.06.275</v>
          </cell>
        </row>
        <row r="4689">
          <cell r="B4689" t="str">
            <v>TST0001265</v>
          </cell>
          <cell r="C4689" t="str">
            <v>02.04.06.307</v>
          </cell>
        </row>
        <row r="4690">
          <cell r="B4690" t="str">
            <v>TST0001266</v>
          </cell>
          <cell r="C4690" t="str">
            <v>02.04.06.311</v>
          </cell>
        </row>
        <row r="4691">
          <cell r="B4691" t="str">
            <v>TST0000268</v>
          </cell>
          <cell r="C4691" t="str">
            <v>02.04.06.318</v>
          </cell>
        </row>
        <row r="4692">
          <cell r="B4692" t="str">
            <v>TST0001301</v>
          </cell>
          <cell r="C4692" t="str">
            <v>02.04.06.322</v>
          </cell>
        </row>
        <row r="4693">
          <cell r="B4693" t="str">
            <v>TST0001293</v>
          </cell>
          <cell r="C4693" t="str">
            <v>02.04.06.332</v>
          </cell>
        </row>
        <row r="4694">
          <cell r="B4694" t="str">
            <v>TST0001303</v>
          </cell>
          <cell r="C4694" t="str">
            <v>02.04.06.335</v>
          </cell>
        </row>
        <row r="4695">
          <cell r="B4695" t="str">
            <v>TST0001282</v>
          </cell>
          <cell r="C4695" t="str">
            <v>02.04.06.341</v>
          </cell>
        </row>
        <row r="4696">
          <cell r="B4696" t="str">
            <v>TST0001267</v>
          </cell>
          <cell r="C4696" t="str">
            <v>02.04.06.342</v>
          </cell>
        </row>
        <row r="4697">
          <cell r="B4697" t="str">
            <v>TST0001262</v>
          </cell>
          <cell r="C4697" t="str">
            <v>02.04.06.343</v>
          </cell>
        </row>
        <row r="4698">
          <cell r="B4698" t="str">
            <v>TST0001261</v>
          </cell>
          <cell r="C4698" t="str">
            <v>02.04.06.344</v>
          </cell>
        </row>
        <row r="4699">
          <cell r="B4699" t="str">
            <v>TST0001285</v>
          </cell>
          <cell r="C4699" t="str">
            <v>02.04.06.345</v>
          </cell>
        </row>
        <row r="4700">
          <cell r="B4700" t="str">
            <v>TST0001284</v>
          </cell>
          <cell r="C4700" t="str">
            <v>02.04.06.346</v>
          </cell>
        </row>
        <row r="4701">
          <cell r="B4701" t="str">
            <v>TST0001283</v>
          </cell>
          <cell r="C4701" t="str">
            <v>02.04.06.347</v>
          </cell>
        </row>
        <row r="4702">
          <cell r="B4702" t="str">
            <v>TST0001263</v>
          </cell>
          <cell r="C4702" t="str">
            <v>02.04.06.348</v>
          </cell>
        </row>
        <row r="4703">
          <cell r="B4703" t="str">
            <v>TST0001305</v>
          </cell>
          <cell r="C4703" t="str">
            <v>02.04.06.349</v>
          </cell>
        </row>
        <row r="4704">
          <cell r="B4704" t="str">
            <v>TST0001318</v>
          </cell>
          <cell r="C4704" t="str">
            <v>02.04.06.351</v>
          </cell>
        </row>
        <row r="4705">
          <cell r="B4705" t="str">
            <v>TST0001299</v>
          </cell>
          <cell r="C4705" t="str">
            <v>02.04.06.352</v>
          </cell>
        </row>
        <row r="4706">
          <cell r="B4706" t="str">
            <v>TST0001296</v>
          </cell>
          <cell r="C4706" t="str">
            <v>02.04.06.353</v>
          </cell>
        </row>
        <row r="4707">
          <cell r="B4707" t="str">
            <v>TST0001297</v>
          </cell>
          <cell r="C4707" t="str">
            <v>02.04.06.354</v>
          </cell>
        </row>
        <row r="4708">
          <cell r="B4708" t="str">
            <v>TST0001295</v>
          </cell>
          <cell r="C4708" t="str">
            <v>02.04.06.355</v>
          </cell>
        </row>
        <row r="4709">
          <cell r="B4709" t="str">
            <v>TST0001298</v>
          </cell>
          <cell r="C4709" t="str">
            <v>02.04.06.356</v>
          </cell>
        </row>
        <row r="4710">
          <cell r="B4710" t="str">
            <v>TST0001300</v>
          </cell>
          <cell r="C4710" t="str">
            <v>02.04.06.357</v>
          </cell>
        </row>
        <row r="4711">
          <cell r="B4711" t="str">
            <v>TST0001264</v>
          </cell>
          <cell r="C4711" t="str">
            <v>02.04.06.358</v>
          </cell>
        </row>
        <row r="4712">
          <cell r="B4712" t="str">
            <v>TST0001281</v>
          </cell>
          <cell r="C4712" t="str">
            <v>02.04.06.359</v>
          </cell>
        </row>
        <row r="4713">
          <cell r="B4713" t="str">
            <v>TST0001290</v>
          </cell>
          <cell r="C4713" t="str">
            <v>02.04.06.363</v>
          </cell>
        </row>
        <row r="4714">
          <cell r="B4714" t="str">
            <v>TST0001302</v>
          </cell>
          <cell r="C4714" t="str">
            <v>02.04.06.364</v>
          </cell>
        </row>
        <row r="4715">
          <cell r="B4715" t="str">
            <v>TST0000269</v>
          </cell>
          <cell r="C4715" t="str">
            <v>02.04.07.001</v>
          </cell>
        </row>
        <row r="4716">
          <cell r="B4716" t="str">
            <v>TST0001102</v>
          </cell>
          <cell r="C4716" t="str">
            <v>02.04.07.002</v>
          </cell>
        </row>
        <row r="4717">
          <cell r="B4717" t="str">
            <v>TST0000270</v>
          </cell>
          <cell r="C4717" t="str">
            <v>02.04.07.003</v>
          </cell>
        </row>
        <row r="4718">
          <cell r="B4718" t="str">
            <v>TST0000271</v>
          </cell>
          <cell r="C4718" t="str">
            <v>02.04.07.004</v>
          </cell>
        </row>
        <row r="4719">
          <cell r="B4719" t="str">
            <v>TST0000272</v>
          </cell>
          <cell r="C4719" t="str">
            <v>02.04.07.005</v>
          </cell>
        </row>
        <row r="4720">
          <cell r="B4720" t="str">
            <v>TST0000273</v>
          </cell>
          <cell r="C4720" t="str">
            <v>02.04.07.006</v>
          </cell>
        </row>
        <row r="4721">
          <cell r="B4721" t="str">
            <v>TST0000274</v>
          </cell>
          <cell r="C4721" t="str">
            <v>02.04.07.007</v>
          </cell>
        </row>
        <row r="4722">
          <cell r="B4722" t="str">
            <v>TST0000275</v>
          </cell>
          <cell r="C4722" t="str">
            <v>02.04.07.009</v>
          </cell>
        </row>
        <row r="4723">
          <cell r="B4723" t="str">
            <v>TST0000276</v>
          </cell>
          <cell r="C4723" t="str">
            <v>02.04.07.011</v>
          </cell>
        </row>
        <row r="4724">
          <cell r="B4724" t="str">
            <v>TST0001101</v>
          </cell>
          <cell r="C4724" t="str">
            <v>02.04.07.013</v>
          </cell>
        </row>
        <row r="4725">
          <cell r="B4725" t="str">
            <v>TST0000277</v>
          </cell>
          <cell r="C4725" t="str">
            <v>02.04.07.014</v>
          </cell>
        </row>
        <row r="4726">
          <cell r="B4726" t="str">
            <v>TST0000278</v>
          </cell>
          <cell r="C4726" t="str">
            <v>02.04.07.023</v>
          </cell>
        </row>
        <row r="4727">
          <cell r="B4727" t="str">
            <v>TST0001103</v>
          </cell>
          <cell r="C4727" t="str">
            <v>02.04.07.033</v>
          </cell>
        </row>
        <row r="4728">
          <cell r="B4728" t="str">
            <v>TST0001104</v>
          </cell>
          <cell r="C4728" t="str">
            <v>02.04.08.001</v>
          </cell>
        </row>
        <row r="4729">
          <cell r="B4729" t="str">
            <v>TST0001105</v>
          </cell>
          <cell r="C4729" t="str">
            <v>02.04.08.002</v>
          </cell>
        </row>
        <row r="4730">
          <cell r="B4730" t="str">
            <v>TST0000279</v>
          </cell>
          <cell r="C4730" t="str">
            <v>02.04.08.004</v>
          </cell>
        </row>
        <row r="4731">
          <cell r="B4731" t="str">
            <v>TST0000280</v>
          </cell>
          <cell r="C4731" t="str">
            <v>02.04.08.006</v>
          </cell>
        </row>
        <row r="4732">
          <cell r="B4732" t="str">
            <v>TST0000282</v>
          </cell>
          <cell r="C4732" t="str">
            <v>02.04.09.003</v>
          </cell>
        </row>
        <row r="4733">
          <cell r="B4733" t="str">
            <v>TST0000283</v>
          </cell>
          <cell r="C4733" t="str">
            <v>02.04.09.004</v>
          </cell>
        </row>
        <row r="4734">
          <cell r="B4734" t="str">
            <v>TST0000284</v>
          </cell>
          <cell r="C4734" t="str">
            <v>02.04.09.005</v>
          </cell>
        </row>
        <row r="4735">
          <cell r="B4735" t="str">
            <v>TST0000285</v>
          </cell>
          <cell r="C4735" t="str">
            <v>02.04.09.006</v>
          </cell>
        </row>
        <row r="4736">
          <cell r="B4736" t="str">
            <v>TST0000286</v>
          </cell>
          <cell r="C4736" t="str">
            <v>02.04.09.008</v>
          </cell>
        </row>
        <row r="4737">
          <cell r="B4737" t="str">
            <v>TST0000287</v>
          </cell>
          <cell r="C4737" t="str">
            <v>02.04.09.010</v>
          </cell>
        </row>
        <row r="4738">
          <cell r="B4738" t="str">
            <v>TST0000288</v>
          </cell>
          <cell r="C4738" t="str">
            <v>02.04.09.011</v>
          </cell>
        </row>
        <row r="4739">
          <cell r="B4739" t="str">
            <v>TST0001404</v>
          </cell>
          <cell r="C4739" t="str">
            <v>02.04.09.011A</v>
          </cell>
        </row>
        <row r="4740">
          <cell r="B4740" t="str">
            <v>TST0000289</v>
          </cell>
          <cell r="C4740" t="str">
            <v>02.04.09.020</v>
          </cell>
        </row>
        <row r="4741">
          <cell r="B4741" t="str">
            <v>TST0001403</v>
          </cell>
          <cell r="C4741" t="str">
            <v>02.04.09.023</v>
          </cell>
        </row>
        <row r="4742">
          <cell r="B4742" t="str">
            <v>TST0000290</v>
          </cell>
          <cell r="C4742" t="str">
            <v>02.04.09.028</v>
          </cell>
        </row>
        <row r="4743">
          <cell r="B4743" t="str">
            <v>TST0000291</v>
          </cell>
          <cell r="C4743" t="str">
            <v>02.04.09.030</v>
          </cell>
        </row>
        <row r="4744">
          <cell r="B4744" t="str">
            <v>TST0001418</v>
          </cell>
          <cell r="C4744" t="str">
            <v>02.04.09.036A</v>
          </cell>
        </row>
        <row r="4745">
          <cell r="B4745" t="str">
            <v>TST0001423</v>
          </cell>
          <cell r="C4745" t="str">
            <v>02.04.09.073</v>
          </cell>
        </row>
        <row r="4746">
          <cell r="B4746" t="str">
            <v>TST0001422</v>
          </cell>
          <cell r="C4746" t="str">
            <v>02.04.09.076</v>
          </cell>
        </row>
        <row r="4747">
          <cell r="B4747" t="str">
            <v>TST0000292</v>
          </cell>
          <cell r="C4747" t="str">
            <v>02.04.09.077</v>
          </cell>
        </row>
        <row r="4748">
          <cell r="B4748" t="str">
            <v>TST0001420</v>
          </cell>
          <cell r="C4748" t="str">
            <v>02.04.09.081</v>
          </cell>
        </row>
        <row r="4749">
          <cell r="B4749" t="str">
            <v>TST0001424</v>
          </cell>
          <cell r="C4749" t="str">
            <v>02.04.09.082</v>
          </cell>
        </row>
        <row r="4750">
          <cell r="B4750" t="str">
            <v>TST0001425</v>
          </cell>
          <cell r="C4750" t="str">
            <v>02.04.09.083</v>
          </cell>
        </row>
        <row r="4751">
          <cell r="B4751" t="str">
            <v>TST0001419</v>
          </cell>
          <cell r="C4751" t="str">
            <v>02.04.09.084</v>
          </cell>
        </row>
        <row r="4752">
          <cell r="B4752" t="str">
            <v>TST0001408</v>
          </cell>
          <cell r="C4752" t="str">
            <v>02.04.09.086</v>
          </cell>
        </row>
        <row r="4753">
          <cell r="B4753" t="str">
            <v>TST0001411</v>
          </cell>
          <cell r="C4753" t="str">
            <v>02.04.09.087</v>
          </cell>
        </row>
        <row r="4754">
          <cell r="B4754" t="str">
            <v>TST0001410</v>
          </cell>
          <cell r="C4754" t="str">
            <v>02.04.09.088</v>
          </cell>
        </row>
        <row r="4755">
          <cell r="B4755" t="str">
            <v>TST0001413</v>
          </cell>
          <cell r="C4755" t="str">
            <v>02.04.09.089</v>
          </cell>
        </row>
        <row r="4756">
          <cell r="B4756" t="str">
            <v>TST0001409</v>
          </cell>
          <cell r="C4756" t="str">
            <v>02.04.09.090</v>
          </cell>
        </row>
        <row r="4757">
          <cell r="B4757" t="str">
            <v>TST0001414</v>
          </cell>
          <cell r="C4757" t="str">
            <v>02.04.09.091</v>
          </cell>
        </row>
        <row r="4758">
          <cell r="B4758" t="str">
            <v>TST0001415</v>
          </cell>
          <cell r="C4758" t="str">
            <v>02.04.09.092</v>
          </cell>
        </row>
        <row r="4759">
          <cell r="B4759" t="str">
            <v>TST0001417</v>
          </cell>
          <cell r="C4759" t="str">
            <v>02.04.09.093</v>
          </cell>
        </row>
        <row r="4760">
          <cell r="B4760" t="str">
            <v>TST0001405</v>
          </cell>
          <cell r="C4760" t="str">
            <v>02.04.09.094</v>
          </cell>
        </row>
        <row r="4761">
          <cell r="B4761" t="str">
            <v>TST0001416</v>
          </cell>
          <cell r="C4761" t="str">
            <v>02.04.09.095</v>
          </cell>
        </row>
        <row r="4762">
          <cell r="B4762" t="str">
            <v>TST0001412</v>
          </cell>
          <cell r="C4762" t="str">
            <v>02.04.09.096</v>
          </cell>
        </row>
        <row r="4763">
          <cell r="B4763" t="str">
            <v>TST0001406</v>
          </cell>
          <cell r="C4763" t="str">
            <v>02.04.09.097</v>
          </cell>
        </row>
        <row r="4764">
          <cell r="B4764" t="str">
            <v>TST0001407</v>
          </cell>
          <cell r="C4764" t="str">
            <v>02.04.09.098</v>
          </cell>
        </row>
        <row r="4765">
          <cell r="B4765" t="str">
            <v>TST0001421</v>
          </cell>
          <cell r="C4765" t="str">
            <v>02.04.09.099</v>
          </cell>
        </row>
        <row r="4766">
          <cell r="B4766" t="str">
            <v>TST0001107</v>
          </cell>
          <cell r="C4766" t="str">
            <v>02.04.10.0003</v>
          </cell>
        </row>
        <row r="4767">
          <cell r="B4767" t="str">
            <v>TST0001201</v>
          </cell>
          <cell r="C4767" t="str">
            <v>02.04.10.0005</v>
          </cell>
        </row>
        <row r="4768">
          <cell r="B4768" t="str">
            <v>TST0000293</v>
          </cell>
          <cell r="C4768" t="str">
            <v>02.04.10.0006</v>
          </cell>
        </row>
        <row r="4769">
          <cell r="B4769" t="str">
            <v>TST0001147</v>
          </cell>
          <cell r="C4769" t="str">
            <v>02.04.10.0011</v>
          </cell>
        </row>
        <row r="4770">
          <cell r="B4770" t="str">
            <v>TST0001137</v>
          </cell>
          <cell r="C4770" t="str">
            <v>02.04.10.0012</v>
          </cell>
        </row>
        <row r="4771">
          <cell r="B4771" t="str">
            <v>TST0001136</v>
          </cell>
          <cell r="C4771" t="str">
            <v>02.04.10.005</v>
          </cell>
        </row>
        <row r="4772">
          <cell r="B4772" t="str">
            <v>TST0000294</v>
          </cell>
          <cell r="C4772" t="str">
            <v>02.04.10.006</v>
          </cell>
        </row>
        <row r="4773">
          <cell r="B4773" t="str">
            <v>TST0000295</v>
          </cell>
          <cell r="C4773" t="str">
            <v>02.04.10.011</v>
          </cell>
        </row>
        <row r="4774">
          <cell r="B4774" t="str">
            <v>TST0001180</v>
          </cell>
          <cell r="C4774" t="str">
            <v>02.04.10.012</v>
          </cell>
        </row>
        <row r="4775">
          <cell r="B4775" t="str">
            <v>TST0001135</v>
          </cell>
          <cell r="C4775" t="str">
            <v>02.04.10.016</v>
          </cell>
        </row>
        <row r="4776">
          <cell r="B4776" t="str">
            <v>TST0000296</v>
          </cell>
          <cell r="C4776" t="str">
            <v>02.04.10.017</v>
          </cell>
        </row>
        <row r="4777">
          <cell r="B4777" t="str">
            <v>TWT0000002</v>
          </cell>
          <cell r="C4777" t="str">
            <v>02.04.10.023</v>
          </cell>
        </row>
        <row r="4778">
          <cell r="B4778" t="str">
            <v>TST0001220</v>
          </cell>
          <cell r="C4778" t="str">
            <v>02.04.10.030</v>
          </cell>
        </row>
        <row r="4779">
          <cell r="B4779" t="str">
            <v>TST0001194</v>
          </cell>
          <cell r="C4779" t="str">
            <v>02.04.10.031</v>
          </cell>
        </row>
        <row r="4780">
          <cell r="B4780" t="str">
            <v>TST0000297</v>
          </cell>
          <cell r="C4780" t="str">
            <v>02.04.10.032</v>
          </cell>
        </row>
        <row r="4781">
          <cell r="B4781" t="str">
            <v>TST0001145</v>
          </cell>
          <cell r="C4781" t="str">
            <v>02.04.10.033</v>
          </cell>
        </row>
        <row r="4782">
          <cell r="B4782" t="str">
            <v>TST0001176</v>
          </cell>
          <cell r="C4782" t="str">
            <v>02.04.10.034</v>
          </cell>
        </row>
        <row r="4783">
          <cell r="B4783" t="str">
            <v>TST0001163</v>
          </cell>
          <cell r="C4783" t="str">
            <v>02.04.10.035A</v>
          </cell>
        </row>
        <row r="4784">
          <cell r="B4784" t="str">
            <v>TST0001112</v>
          </cell>
          <cell r="C4784" t="str">
            <v>02.04.10.035B</v>
          </cell>
        </row>
        <row r="4785">
          <cell r="B4785" t="str">
            <v>TST0001202</v>
          </cell>
          <cell r="C4785" t="str">
            <v>02.04.10.040</v>
          </cell>
        </row>
        <row r="4786">
          <cell r="B4786" t="str">
            <v>TST0000298</v>
          </cell>
          <cell r="C4786" t="str">
            <v>02.04.10.045</v>
          </cell>
        </row>
        <row r="4787">
          <cell r="B4787" t="str">
            <v>TST0000299</v>
          </cell>
          <cell r="C4787" t="str">
            <v>02.04.10.046</v>
          </cell>
        </row>
        <row r="4788">
          <cell r="B4788" t="str">
            <v>TST0001117</v>
          </cell>
          <cell r="C4788" t="str">
            <v>02.04.10.047</v>
          </cell>
        </row>
        <row r="4789">
          <cell r="B4789" t="str">
            <v>TST0001165</v>
          </cell>
          <cell r="C4789" t="str">
            <v>02.04.10.059</v>
          </cell>
        </row>
        <row r="4790">
          <cell r="B4790" t="str">
            <v>TST0000300</v>
          </cell>
          <cell r="C4790" t="str">
            <v>02.04.10.060</v>
          </cell>
        </row>
        <row r="4791">
          <cell r="B4791" t="str">
            <v>TST0001151</v>
          </cell>
          <cell r="C4791" t="str">
            <v>02.04.10.061</v>
          </cell>
        </row>
        <row r="4792">
          <cell r="B4792" t="str">
            <v>TST0001190</v>
          </cell>
          <cell r="C4792" t="str">
            <v>02.04.10.063</v>
          </cell>
        </row>
        <row r="4793">
          <cell r="B4793" t="str">
            <v>TST0001125</v>
          </cell>
          <cell r="C4793" t="str">
            <v>02.04.10.072</v>
          </cell>
        </row>
        <row r="4794">
          <cell r="B4794" t="str">
            <v>TST0000301</v>
          </cell>
          <cell r="C4794" t="str">
            <v>02.04.10.075</v>
          </cell>
        </row>
        <row r="4795">
          <cell r="B4795" t="str">
            <v>TMA0000013</v>
          </cell>
          <cell r="C4795" t="str">
            <v>02.04.10.078</v>
          </cell>
        </row>
        <row r="4796">
          <cell r="B4796" t="str">
            <v>TST0000302</v>
          </cell>
          <cell r="C4796" t="str">
            <v>02.04.10.080</v>
          </cell>
        </row>
        <row r="4797">
          <cell r="B4797" t="str">
            <v>TST0001130</v>
          </cell>
          <cell r="C4797" t="str">
            <v>02.04.10.084</v>
          </cell>
        </row>
        <row r="4798">
          <cell r="B4798" t="str">
            <v>TST0001109</v>
          </cell>
          <cell r="C4798" t="str">
            <v>02.04.10.085</v>
          </cell>
        </row>
        <row r="4799">
          <cell r="B4799" t="str">
            <v>TST0001184</v>
          </cell>
          <cell r="C4799" t="str">
            <v>02.04.10.087</v>
          </cell>
        </row>
        <row r="4800">
          <cell r="B4800" t="str">
            <v>TST0000303</v>
          </cell>
          <cell r="C4800" t="str">
            <v>02.04.10.088A</v>
          </cell>
        </row>
        <row r="4801">
          <cell r="B4801" t="str">
            <v>TST0001116</v>
          </cell>
          <cell r="C4801" t="str">
            <v>02.04.10.091</v>
          </cell>
        </row>
        <row r="4802">
          <cell r="B4802" t="str">
            <v>TST0000304</v>
          </cell>
          <cell r="C4802" t="str">
            <v>02.04.10.096</v>
          </cell>
        </row>
        <row r="4803">
          <cell r="B4803" t="str">
            <v>TST0000305</v>
          </cell>
          <cell r="C4803" t="str">
            <v>02.04.10.097</v>
          </cell>
        </row>
        <row r="4804">
          <cell r="B4804" t="str">
            <v>TST0000306</v>
          </cell>
          <cell r="C4804" t="str">
            <v>02.04.10.1001</v>
          </cell>
        </row>
        <row r="4805">
          <cell r="B4805" t="str">
            <v>TST0000307</v>
          </cell>
          <cell r="C4805" t="str">
            <v>02.04.10.1002</v>
          </cell>
        </row>
        <row r="4806">
          <cell r="B4806" t="str">
            <v>TST0001138</v>
          </cell>
          <cell r="C4806" t="str">
            <v>02.04.10.1021</v>
          </cell>
        </row>
        <row r="4807">
          <cell r="B4807" t="str">
            <v>TST0000308</v>
          </cell>
          <cell r="C4807" t="str">
            <v>02.04.10.108</v>
          </cell>
        </row>
        <row r="4808">
          <cell r="B4808" t="str">
            <v>TST0000309</v>
          </cell>
          <cell r="C4808" t="str">
            <v>02.04.10.111</v>
          </cell>
        </row>
        <row r="4809">
          <cell r="B4809" t="str">
            <v>TST0000310</v>
          </cell>
          <cell r="C4809" t="str">
            <v>02.04.10.116A</v>
          </cell>
        </row>
        <row r="4810">
          <cell r="B4810" t="str">
            <v>TST0001198</v>
          </cell>
          <cell r="C4810" t="str">
            <v>02.04.10.118</v>
          </cell>
        </row>
        <row r="4811">
          <cell r="B4811" t="str">
            <v>TST0000311</v>
          </cell>
          <cell r="C4811" t="str">
            <v>02.04.10.121</v>
          </cell>
        </row>
        <row r="4812">
          <cell r="B4812" t="str">
            <v>TST0000312</v>
          </cell>
          <cell r="C4812" t="str">
            <v>02.04.10.122</v>
          </cell>
        </row>
        <row r="4813">
          <cell r="B4813" t="str">
            <v>TST0001119</v>
          </cell>
          <cell r="C4813" t="str">
            <v>02.04.10.124</v>
          </cell>
        </row>
        <row r="4814">
          <cell r="B4814" t="str">
            <v>TST0001148</v>
          </cell>
          <cell r="C4814" t="str">
            <v>02.04.10.125</v>
          </cell>
        </row>
        <row r="4815">
          <cell r="B4815" t="str">
            <v>TST0001182</v>
          </cell>
          <cell r="C4815" t="str">
            <v>02.04.10.127</v>
          </cell>
        </row>
        <row r="4816">
          <cell r="B4816" t="str">
            <v>TST0000313</v>
          </cell>
          <cell r="C4816" t="str">
            <v>02.04.10.128</v>
          </cell>
        </row>
        <row r="4817">
          <cell r="B4817" t="str">
            <v>TST0000314</v>
          </cell>
          <cell r="C4817" t="str">
            <v>02.04.10.129</v>
          </cell>
        </row>
        <row r="4818">
          <cell r="B4818" t="str">
            <v>TST0000315</v>
          </cell>
          <cell r="C4818" t="str">
            <v>02.04.10.132</v>
          </cell>
        </row>
        <row r="4819">
          <cell r="B4819" t="str">
            <v>TST0000316</v>
          </cell>
          <cell r="C4819" t="str">
            <v>02.04.10.135</v>
          </cell>
        </row>
        <row r="4820">
          <cell r="B4820" t="str">
            <v>TST0001159</v>
          </cell>
          <cell r="C4820" t="str">
            <v>02.04.10.142</v>
          </cell>
        </row>
        <row r="4821">
          <cell r="B4821" t="str">
            <v>TST0000317</v>
          </cell>
          <cell r="C4821" t="str">
            <v>02.04.10.142A</v>
          </cell>
        </row>
        <row r="4822">
          <cell r="B4822" t="str">
            <v>TST0001108</v>
          </cell>
          <cell r="C4822" t="str">
            <v>02.04.10.143</v>
          </cell>
        </row>
        <row r="4823">
          <cell r="B4823" t="str">
            <v>TST0000318</v>
          </cell>
          <cell r="C4823" t="str">
            <v>02.04.10.145</v>
          </cell>
        </row>
        <row r="4824">
          <cell r="B4824" t="str">
            <v>TST0000319</v>
          </cell>
          <cell r="C4824" t="str">
            <v>02.04.10.146</v>
          </cell>
        </row>
        <row r="4825">
          <cell r="B4825" t="str">
            <v>TST0000320</v>
          </cell>
          <cell r="C4825" t="str">
            <v>02.04.10.148</v>
          </cell>
        </row>
        <row r="4826">
          <cell r="B4826" t="str">
            <v>TST0000321</v>
          </cell>
          <cell r="C4826" t="str">
            <v>02.04.10.149</v>
          </cell>
        </row>
        <row r="4827">
          <cell r="B4827" t="str">
            <v>TST0001193</v>
          </cell>
          <cell r="C4827" t="str">
            <v>02.04.10.154A</v>
          </cell>
        </row>
        <row r="4828">
          <cell r="B4828" t="str">
            <v>TST0000322</v>
          </cell>
          <cell r="C4828" t="str">
            <v>02.04.10.157</v>
          </cell>
        </row>
        <row r="4829">
          <cell r="B4829" t="str">
            <v>TST0001149</v>
          </cell>
          <cell r="C4829" t="str">
            <v>02.04.10.158</v>
          </cell>
        </row>
        <row r="4830">
          <cell r="B4830" t="str">
            <v>TST0001199</v>
          </cell>
          <cell r="C4830" t="str">
            <v>02.04.10.160</v>
          </cell>
        </row>
        <row r="4831">
          <cell r="B4831" t="str">
            <v>TST0001161</v>
          </cell>
          <cell r="C4831" t="str">
            <v>02.04.10.163</v>
          </cell>
        </row>
        <row r="4832">
          <cell r="B4832" t="str">
            <v>TST0000323</v>
          </cell>
          <cell r="C4832" t="str">
            <v>02.04.10.164</v>
          </cell>
        </row>
        <row r="4833">
          <cell r="B4833" t="str">
            <v>TST0000324</v>
          </cell>
          <cell r="C4833" t="str">
            <v>02.04.10.165</v>
          </cell>
        </row>
        <row r="4834">
          <cell r="B4834" t="str">
            <v>TST0000325</v>
          </cell>
          <cell r="C4834" t="str">
            <v>02.04.10.168</v>
          </cell>
        </row>
        <row r="4835">
          <cell r="B4835" t="str">
            <v>TST0001106</v>
          </cell>
          <cell r="C4835" t="str">
            <v>02.04.10.168A</v>
          </cell>
        </row>
        <row r="4836">
          <cell r="B4836" t="str">
            <v>TST0001160</v>
          </cell>
          <cell r="C4836" t="str">
            <v>02.04.10.173</v>
          </cell>
        </row>
        <row r="4837">
          <cell r="B4837" t="str">
            <v>TST0000326</v>
          </cell>
          <cell r="C4837" t="str">
            <v>02.04.10.179</v>
          </cell>
        </row>
        <row r="4838">
          <cell r="B4838" t="str">
            <v>TST0001153</v>
          </cell>
          <cell r="C4838" t="str">
            <v>02.04.10.180</v>
          </cell>
        </row>
        <row r="4839">
          <cell r="B4839" t="str">
            <v>TST0000327</v>
          </cell>
          <cell r="C4839" t="str">
            <v>02.04.10.182</v>
          </cell>
        </row>
        <row r="4840">
          <cell r="B4840" t="str">
            <v>TST0001141</v>
          </cell>
          <cell r="C4840" t="str">
            <v>02.04.10.188</v>
          </cell>
        </row>
        <row r="4841">
          <cell r="B4841" t="str">
            <v>TST0001183</v>
          </cell>
          <cell r="C4841" t="str">
            <v>02.04.10.189</v>
          </cell>
        </row>
        <row r="4842">
          <cell r="B4842" t="str">
            <v>TST0000328</v>
          </cell>
          <cell r="C4842" t="str">
            <v>02.04.10.194</v>
          </cell>
        </row>
        <row r="4843">
          <cell r="B4843" t="str">
            <v>TST0000329</v>
          </cell>
          <cell r="C4843" t="str">
            <v>02.04.10.195</v>
          </cell>
        </row>
        <row r="4844">
          <cell r="B4844" t="str">
            <v>TST0001143</v>
          </cell>
          <cell r="C4844" t="str">
            <v>02.04.10.197</v>
          </cell>
        </row>
        <row r="4845">
          <cell r="B4845" t="str">
            <v>TST0001172</v>
          </cell>
          <cell r="C4845" t="str">
            <v>02.04.10.198</v>
          </cell>
        </row>
        <row r="4846">
          <cell r="B4846" t="str">
            <v>TST0001115</v>
          </cell>
          <cell r="C4846" t="str">
            <v>02.04.10.203</v>
          </cell>
        </row>
        <row r="4847">
          <cell r="B4847" t="str">
            <v>TST0000330</v>
          </cell>
          <cell r="C4847" t="str">
            <v>02.04.10.205</v>
          </cell>
        </row>
        <row r="4848">
          <cell r="B4848" t="str">
            <v>TST0000331</v>
          </cell>
          <cell r="C4848" t="str">
            <v>02.04.10.215</v>
          </cell>
        </row>
        <row r="4849">
          <cell r="B4849" t="str">
            <v>TST0000332</v>
          </cell>
          <cell r="C4849" t="str">
            <v>02.04.10.215A</v>
          </cell>
        </row>
        <row r="4850">
          <cell r="B4850" t="str">
            <v>BPC0000039</v>
          </cell>
          <cell r="C4850" t="str">
            <v>02.04.10.220</v>
          </cell>
        </row>
        <row r="4851">
          <cell r="B4851" t="str">
            <v>TST0000333</v>
          </cell>
          <cell r="C4851" t="str">
            <v>02.04.10.225</v>
          </cell>
        </row>
        <row r="4852">
          <cell r="B4852" t="str">
            <v>TST0001175</v>
          </cell>
          <cell r="C4852" t="str">
            <v>02.04.10.228</v>
          </cell>
        </row>
        <row r="4853">
          <cell r="B4853" t="str">
            <v>TST0000334</v>
          </cell>
          <cell r="C4853" t="str">
            <v>02.04.10.245</v>
          </cell>
        </row>
        <row r="4854">
          <cell r="B4854" t="str">
            <v>TST0001131</v>
          </cell>
          <cell r="C4854" t="str">
            <v>02.04.10.248A</v>
          </cell>
        </row>
        <row r="4855">
          <cell r="B4855" t="str">
            <v>TST0001133</v>
          </cell>
          <cell r="C4855" t="str">
            <v>02.04.10.253</v>
          </cell>
        </row>
        <row r="4856">
          <cell r="B4856" t="str">
            <v>TST0000335</v>
          </cell>
          <cell r="C4856" t="str">
            <v>02.04.10.254</v>
          </cell>
        </row>
        <row r="4857">
          <cell r="B4857" t="str">
            <v>TST0001197</v>
          </cell>
          <cell r="C4857" t="str">
            <v>02.04.10.256</v>
          </cell>
        </row>
        <row r="4858">
          <cell r="B4858" t="str">
            <v>TST0000336</v>
          </cell>
          <cell r="C4858" t="str">
            <v>02.04.10.261</v>
          </cell>
        </row>
        <row r="4859">
          <cell r="B4859" t="str">
            <v>TST0000337</v>
          </cell>
          <cell r="C4859" t="str">
            <v>02.04.10.263</v>
          </cell>
        </row>
        <row r="4860">
          <cell r="B4860" t="str">
            <v>TST0001203</v>
          </cell>
          <cell r="C4860" t="str">
            <v>02.04.10.264</v>
          </cell>
        </row>
        <row r="4861">
          <cell r="B4861" t="str">
            <v>TST0001132</v>
          </cell>
          <cell r="C4861" t="str">
            <v>02.04.10.271</v>
          </cell>
        </row>
        <row r="4862">
          <cell r="B4862" t="str">
            <v>TST0000338</v>
          </cell>
          <cell r="C4862" t="str">
            <v>02.04.10.274</v>
          </cell>
        </row>
        <row r="4863">
          <cell r="B4863" t="str">
            <v>TST0000339</v>
          </cell>
          <cell r="C4863" t="str">
            <v>02.04.10.275</v>
          </cell>
        </row>
        <row r="4864">
          <cell r="B4864" t="str">
            <v>TST0000340</v>
          </cell>
          <cell r="C4864" t="str">
            <v>02.04.10.284</v>
          </cell>
        </row>
        <row r="4865">
          <cell r="B4865" t="str">
            <v>TST0000341</v>
          </cell>
          <cell r="C4865" t="str">
            <v>02.04.10.285</v>
          </cell>
        </row>
        <row r="4866">
          <cell r="B4866" t="str">
            <v>TST0000342</v>
          </cell>
          <cell r="C4866" t="str">
            <v>02.04.10.290</v>
          </cell>
        </row>
        <row r="4867">
          <cell r="B4867" t="str">
            <v>TST0000343</v>
          </cell>
          <cell r="C4867" t="str">
            <v>02.04.10.291</v>
          </cell>
        </row>
        <row r="4868">
          <cell r="B4868" t="str">
            <v>TST0000344</v>
          </cell>
          <cell r="C4868" t="str">
            <v>02.04.10.297</v>
          </cell>
        </row>
        <row r="4869">
          <cell r="B4869" t="str">
            <v>TST0000345</v>
          </cell>
          <cell r="C4869" t="str">
            <v>02.04.10.305</v>
          </cell>
        </row>
        <row r="4870">
          <cell r="B4870" t="str">
            <v>TST0000346</v>
          </cell>
          <cell r="C4870" t="str">
            <v>02.04.10.307</v>
          </cell>
        </row>
        <row r="4871">
          <cell r="B4871" t="str">
            <v>TST0001134</v>
          </cell>
          <cell r="C4871" t="str">
            <v>02.04.10.310</v>
          </cell>
        </row>
        <row r="4872">
          <cell r="B4872" t="str">
            <v>TST0000347</v>
          </cell>
          <cell r="C4872" t="str">
            <v>02.04.10.313</v>
          </cell>
        </row>
        <row r="4873">
          <cell r="B4873" t="str">
            <v>TST0001126</v>
          </cell>
          <cell r="C4873" t="str">
            <v>02.04.10.319</v>
          </cell>
        </row>
        <row r="4874">
          <cell r="B4874" t="str">
            <v>TST0001191</v>
          </cell>
          <cell r="C4874" t="str">
            <v>02.04.10.323</v>
          </cell>
        </row>
        <row r="4875">
          <cell r="B4875" t="str">
            <v>TST0000348</v>
          </cell>
          <cell r="C4875" t="str">
            <v>02.04.10.326</v>
          </cell>
        </row>
        <row r="4876">
          <cell r="B4876" t="str">
            <v>TST0001192</v>
          </cell>
          <cell r="C4876" t="str">
            <v>02.04.10.329</v>
          </cell>
        </row>
        <row r="4877">
          <cell r="B4877" t="str">
            <v>TST0001156</v>
          </cell>
          <cell r="C4877" t="str">
            <v>02.04.10.352</v>
          </cell>
        </row>
        <row r="4878">
          <cell r="B4878" t="str">
            <v>TST0000349</v>
          </cell>
          <cell r="C4878" t="str">
            <v>02.04.10.360</v>
          </cell>
        </row>
        <row r="4879">
          <cell r="B4879" t="str">
            <v>TST0001158</v>
          </cell>
          <cell r="C4879" t="str">
            <v>02.04.10.362</v>
          </cell>
        </row>
        <row r="4880">
          <cell r="B4880" t="str">
            <v>TST0001150</v>
          </cell>
          <cell r="C4880" t="str">
            <v>02.04.10.367</v>
          </cell>
        </row>
        <row r="4881">
          <cell r="B4881" t="str">
            <v>TST0000350</v>
          </cell>
          <cell r="C4881" t="str">
            <v>02.04.10.375</v>
          </cell>
        </row>
        <row r="4882">
          <cell r="B4882" t="str">
            <v>TST0001110</v>
          </cell>
          <cell r="C4882" t="str">
            <v>02.04.10.379</v>
          </cell>
        </row>
        <row r="4883">
          <cell r="B4883" t="str">
            <v>TST0001124</v>
          </cell>
          <cell r="C4883" t="str">
            <v>02.04.10.389</v>
          </cell>
        </row>
        <row r="4884">
          <cell r="B4884" t="str">
            <v>TST0001177</v>
          </cell>
          <cell r="C4884" t="str">
            <v>02.04.10.390</v>
          </cell>
        </row>
        <row r="4885">
          <cell r="B4885" t="str">
            <v>TST0000351</v>
          </cell>
          <cell r="C4885" t="str">
            <v>02.04.10.392</v>
          </cell>
        </row>
        <row r="4886">
          <cell r="B4886" t="str">
            <v>TST0001214</v>
          </cell>
          <cell r="C4886" t="str">
            <v>02.04.10.394</v>
          </cell>
        </row>
        <row r="4887">
          <cell r="B4887" t="str">
            <v>TST0000352</v>
          </cell>
          <cell r="C4887" t="str">
            <v>02.04.10.401</v>
          </cell>
        </row>
        <row r="4888">
          <cell r="B4888" t="str">
            <v>TST0001189</v>
          </cell>
          <cell r="C4888" t="str">
            <v>02.04.10.409</v>
          </cell>
        </row>
        <row r="4889">
          <cell r="B4889" t="str">
            <v>TST0001111</v>
          </cell>
          <cell r="C4889" t="str">
            <v>02.04.10.413</v>
          </cell>
        </row>
        <row r="4890">
          <cell r="B4890" t="str">
            <v>TST0001206</v>
          </cell>
          <cell r="C4890" t="str">
            <v>02.04.10.420</v>
          </cell>
        </row>
        <row r="4891">
          <cell r="B4891" t="str">
            <v>TST0001144</v>
          </cell>
          <cell r="C4891" t="str">
            <v>02.04.10.421</v>
          </cell>
        </row>
        <row r="4892">
          <cell r="B4892" t="str">
            <v>TST0000353</v>
          </cell>
          <cell r="C4892" t="str">
            <v>02.04.10.422</v>
          </cell>
        </row>
        <row r="4893">
          <cell r="B4893" t="str">
            <v>TST0001129</v>
          </cell>
          <cell r="C4893" t="str">
            <v>02.04.10.426</v>
          </cell>
        </row>
        <row r="4894">
          <cell r="B4894" t="str">
            <v>TST0001204</v>
          </cell>
          <cell r="C4894" t="str">
            <v>02.04.10.429</v>
          </cell>
        </row>
        <row r="4895">
          <cell r="B4895" t="str">
            <v>TST0000354</v>
          </cell>
          <cell r="C4895" t="str">
            <v>02.04.10.434</v>
          </cell>
        </row>
        <row r="4896">
          <cell r="B4896" t="str">
            <v>TST0000355</v>
          </cell>
          <cell r="C4896" t="str">
            <v>02.04.10.435</v>
          </cell>
        </row>
        <row r="4897">
          <cell r="B4897" t="str">
            <v>TST0001123</v>
          </cell>
          <cell r="C4897" t="str">
            <v>02.04.10.438</v>
          </cell>
        </row>
        <row r="4898">
          <cell r="B4898" t="str">
            <v>TST0001186</v>
          </cell>
          <cell r="C4898" t="str">
            <v>02.04.10.439</v>
          </cell>
        </row>
        <row r="4899">
          <cell r="B4899" t="str">
            <v>TST0001209</v>
          </cell>
          <cell r="C4899" t="str">
            <v>02.04.10.443</v>
          </cell>
        </row>
        <row r="4900">
          <cell r="B4900" t="str">
            <v>TST0001195</v>
          </cell>
          <cell r="C4900" t="str">
            <v>02.04.10.445</v>
          </cell>
        </row>
        <row r="4901">
          <cell r="B4901" t="str">
            <v>TST0001113</v>
          </cell>
          <cell r="C4901" t="str">
            <v>02.04.10.449</v>
          </cell>
        </row>
        <row r="4902">
          <cell r="B4902" t="str">
            <v>TST0000356</v>
          </cell>
          <cell r="C4902" t="str">
            <v>02.04.10.452</v>
          </cell>
        </row>
        <row r="4903">
          <cell r="B4903" t="str">
            <v>TST0001114</v>
          </cell>
          <cell r="C4903" t="str">
            <v>02.04.10.453</v>
          </cell>
        </row>
        <row r="4904">
          <cell r="B4904" t="str">
            <v>TST0000357</v>
          </cell>
          <cell r="C4904" t="str">
            <v>02.04.10.454</v>
          </cell>
        </row>
        <row r="4905">
          <cell r="B4905" t="str">
            <v>TST0000358</v>
          </cell>
          <cell r="C4905" t="str">
            <v>02.04.10.455</v>
          </cell>
        </row>
        <row r="4906">
          <cell r="B4906" t="str">
            <v>TST0001188</v>
          </cell>
          <cell r="C4906" t="str">
            <v>02.04.10.458</v>
          </cell>
        </row>
        <row r="4907">
          <cell r="B4907" t="str">
            <v>TST0001187</v>
          </cell>
          <cell r="C4907" t="str">
            <v>02.04.10.459</v>
          </cell>
        </row>
        <row r="4908">
          <cell r="B4908" t="str">
            <v>TST0000359</v>
          </cell>
          <cell r="C4908" t="str">
            <v>02.04.10.468</v>
          </cell>
        </row>
        <row r="4909">
          <cell r="B4909" t="str">
            <v>TST0001155</v>
          </cell>
          <cell r="C4909" t="str">
            <v>02.04.10.479</v>
          </cell>
        </row>
        <row r="4910">
          <cell r="C4910" t="str">
            <v>02.04.10.480</v>
          </cell>
        </row>
        <row r="4911">
          <cell r="B4911" t="str">
            <v>TST0001196</v>
          </cell>
          <cell r="C4911" t="str">
            <v>02.04.10.482</v>
          </cell>
        </row>
        <row r="4912">
          <cell r="B4912" t="str">
            <v>TST0001121</v>
          </cell>
          <cell r="C4912" t="str">
            <v>02.04.10.485</v>
          </cell>
        </row>
        <row r="4913">
          <cell r="B4913" t="str">
            <v>TST0001118</v>
          </cell>
          <cell r="C4913" t="str">
            <v>02.04.10.486A</v>
          </cell>
        </row>
        <row r="4914">
          <cell r="B4914" t="str">
            <v>TST0001208</v>
          </cell>
          <cell r="C4914" t="str">
            <v>02.04.10.487</v>
          </cell>
        </row>
        <row r="4915">
          <cell r="B4915" t="str">
            <v>TST0001154</v>
          </cell>
          <cell r="C4915" t="str">
            <v>02.04.10.492</v>
          </cell>
        </row>
        <row r="4916">
          <cell r="B4916" t="str">
            <v>TST0000361</v>
          </cell>
          <cell r="C4916" t="str">
            <v>02.04.10.493B</v>
          </cell>
        </row>
        <row r="4917">
          <cell r="B4917" t="str">
            <v>TST0001122</v>
          </cell>
          <cell r="C4917" t="str">
            <v>02.04.10.498A</v>
          </cell>
        </row>
        <row r="4918">
          <cell r="B4918" t="str">
            <v>TST0000362</v>
          </cell>
          <cell r="C4918" t="str">
            <v>02.04.10.499</v>
          </cell>
        </row>
        <row r="4919">
          <cell r="B4919" t="str">
            <v>TST0000363</v>
          </cell>
          <cell r="C4919" t="str">
            <v>02.04.10.500</v>
          </cell>
        </row>
        <row r="4920">
          <cell r="B4920" t="str">
            <v>TST0000364</v>
          </cell>
          <cell r="C4920" t="str">
            <v>02.04.10.503</v>
          </cell>
        </row>
        <row r="4921">
          <cell r="B4921" t="str">
            <v>TST0001205</v>
          </cell>
          <cell r="C4921" t="str">
            <v>02.04.10.509</v>
          </cell>
        </row>
        <row r="4922">
          <cell r="B4922" t="str">
            <v>TST0000365</v>
          </cell>
          <cell r="C4922" t="str">
            <v>02.04.10.510</v>
          </cell>
        </row>
        <row r="4923">
          <cell r="B4923" t="str">
            <v>TST0001157</v>
          </cell>
          <cell r="C4923" t="str">
            <v>02.04.10.512</v>
          </cell>
        </row>
        <row r="4924">
          <cell r="B4924" t="str">
            <v>TST0001219</v>
          </cell>
          <cell r="C4924" t="str">
            <v>02.04.10.516</v>
          </cell>
        </row>
        <row r="4925">
          <cell r="B4925" t="str">
            <v>TST0001127</v>
          </cell>
          <cell r="C4925" t="str">
            <v>02.04.10.521</v>
          </cell>
        </row>
        <row r="4926">
          <cell r="B4926" t="str">
            <v>TST0001120</v>
          </cell>
          <cell r="C4926" t="str">
            <v>02.04.10.522</v>
          </cell>
        </row>
        <row r="4927">
          <cell r="B4927" t="str">
            <v>TST0000366</v>
          </cell>
          <cell r="C4927" t="str">
            <v>02.04.10.523</v>
          </cell>
        </row>
        <row r="4928">
          <cell r="B4928" t="str">
            <v>TST0001140</v>
          </cell>
          <cell r="C4928" t="str">
            <v>02.04.10.524A</v>
          </cell>
        </row>
        <row r="4929">
          <cell r="B4929" t="str">
            <v>TST0001211</v>
          </cell>
          <cell r="C4929" t="str">
            <v>02.04.10.531</v>
          </cell>
        </row>
        <row r="4930">
          <cell r="B4930" t="str">
            <v>TST0000367</v>
          </cell>
          <cell r="C4930" t="str">
            <v>02.04.10.534</v>
          </cell>
        </row>
        <row r="4931">
          <cell r="B4931" t="str">
            <v>TST0000368</v>
          </cell>
          <cell r="C4931" t="str">
            <v>02.04.10.536</v>
          </cell>
        </row>
        <row r="4932">
          <cell r="B4932" t="str">
            <v>TST0001212</v>
          </cell>
          <cell r="C4932" t="str">
            <v>02.04.10.551</v>
          </cell>
        </row>
        <row r="4933">
          <cell r="B4933" t="str">
            <v>TST0001185</v>
          </cell>
          <cell r="C4933" t="str">
            <v>02.04.10.568A</v>
          </cell>
        </row>
        <row r="4934">
          <cell r="B4934" t="str">
            <v>TST0000369</v>
          </cell>
          <cell r="C4934" t="str">
            <v>02.04.10.574</v>
          </cell>
        </row>
        <row r="4935">
          <cell r="B4935" t="str">
            <v>TST0001200</v>
          </cell>
          <cell r="C4935" t="str">
            <v>02.04.10.580</v>
          </cell>
        </row>
        <row r="4936">
          <cell r="B4936" t="str">
            <v>TST0001169</v>
          </cell>
          <cell r="C4936" t="str">
            <v>02.04.10.582</v>
          </cell>
        </row>
        <row r="4937">
          <cell r="B4937" t="str">
            <v>TST0001128</v>
          </cell>
          <cell r="C4937" t="str">
            <v>02.04.10.588</v>
          </cell>
        </row>
        <row r="4938">
          <cell r="B4938" t="str">
            <v>TST0001181</v>
          </cell>
          <cell r="C4938" t="str">
            <v>02.04.10.594</v>
          </cell>
        </row>
        <row r="4939">
          <cell r="B4939" t="str">
            <v>TST0001167</v>
          </cell>
          <cell r="C4939" t="str">
            <v>02.04.10.596</v>
          </cell>
        </row>
        <row r="4940">
          <cell r="B4940" t="str">
            <v>TST0001166</v>
          </cell>
          <cell r="C4940" t="str">
            <v>02.04.10.597</v>
          </cell>
        </row>
        <row r="4941">
          <cell r="B4941" t="str">
            <v>TST0001139</v>
          </cell>
          <cell r="C4941" t="str">
            <v>02.04.10.599</v>
          </cell>
        </row>
        <row r="4942">
          <cell r="B4942" t="str">
            <v>TST0000370</v>
          </cell>
          <cell r="C4942" t="str">
            <v>02.04.10.617</v>
          </cell>
        </row>
        <row r="4943">
          <cell r="B4943" t="str">
            <v>TST0000371</v>
          </cell>
          <cell r="C4943" t="str">
            <v>02.04.10.618</v>
          </cell>
        </row>
        <row r="4944">
          <cell r="B4944" t="str">
            <v>TST0001213</v>
          </cell>
          <cell r="C4944" t="str">
            <v>02.04.10.619</v>
          </cell>
        </row>
        <row r="4945">
          <cell r="B4945" t="str">
            <v>TST0001152</v>
          </cell>
          <cell r="C4945" t="str">
            <v>02.04.10.660</v>
          </cell>
        </row>
        <row r="4946">
          <cell r="B4946" t="str">
            <v>TST0000372</v>
          </cell>
          <cell r="C4946" t="str">
            <v>02.04.10.662</v>
          </cell>
        </row>
        <row r="4947">
          <cell r="B4947" t="str">
            <v>TST0001210</v>
          </cell>
          <cell r="C4947" t="str">
            <v>02.04.10.664</v>
          </cell>
        </row>
        <row r="4948">
          <cell r="B4948" t="str">
            <v>TST0001178</v>
          </cell>
          <cell r="C4948" t="str">
            <v>02.04.10.679</v>
          </cell>
        </row>
        <row r="4949">
          <cell r="B4949" t="str">
            <v>TST0001162</v>
          </cell>
          <cell r="C4949" t="str">
            <v>02.04.10.680</v>
          </cell>
        </row>
        <row r="4950">
          <cell r="B4950" t="str">
            <v>TST0001142</v>
          </cell>
          <cell r="C4950" t="str">
            <v>02.04.10.683</v>
          </cell>
        </row>
        <row r="4951">
          <cell r="B4951" t="str">
            <v>TST0001164</v>
          </cell>
          <cell r="C4951" t="str">
            <v>02.04.10.692</v>
          </cell>
        </row>
        <row r="4952">
          <cell r="B4952" t="str">
            <v>TST0001146</v>
          </cell>
          <cell r="C4952" t="str">
            <v>02.04.10.699</v>
          </cell>
        </row>
        <row r="4953">
          <cell r="B4953" t="str">
            <v>TST0000374</v>
          </cell>
          <cell r="C4953" t="str">
            <v>02.04.10.701</v>
          </cell>
        </row>
        <row r="4954">
          <cell r="B4954" t="str">
            <v>TST0001179</v>
          </cell>
          <cell r="C4954" t="str">
            <v>02.04.10.871</v>
          </cell>
        </row>
        <row r="4955">
          <cell r="B4955" t="str">
            <v>TST0001207</v>
          </cell>
          <cell r="C4955" t="str">
            <v>02.04.10.872A</v>
          </cell>
        </row>
        <row r="4956">
          <cell r="B4956" t="str">
            <v>TST0001217</v>
          </cell>
          <cell r="C4956" t="str">
            <v>02.04.10.873</v>
          </cell>
        </row>
        <row r="4957">
          <cell r="B4957" t="str">
            <v>TST0001168</v>
          </cell>
          <cell r="C4957" t="str">
            <v>02.04.10.934</v>
          </cell>
        </row>
        <row r="4958">
          <cell r="B4958" t="str">
            <v>TST0001171</v>
          </cell>
          <cell r="C4958" t="str">
            <v>02.04.10.955</v>
          </cell>
        </row>
        <row r="4959">
          <cell r="B4959" t="str">
            <v>TST0001170</v>
          </cell>
          <cell r="C4959" t="str">
            <v>02.04.10.955A</v>
          </cell>
        </row>
        <row r="4960">
          <cell r="B4960" t="str">
            <v>TST0000376</v>
          </cell>
          <cell r="C4960" t="str">
            <v>02.04.10.958</v>
          </cell>
        </row>
        <row r="4961">
          <cell r="B4961" t="str">
            <v>TST0001173</v>
          </cell>
          <cell r="C4961" t="str">
            <v>02.04.10.964</v>
          </cell>
        </row>
        <row r="4962">
          <cell r="B4962" t="str">
            <v>TST0001174</v>
          </cell>
          <cell r="C4962" t="str">
            <v>02.04.10.967</v>
          </cell>
        </row>
        <row r="4963">
          <cell r="B4963" t="str">
            <v>TST0001218</v>
          </cell>
          <cell r="C4963" t="str">
            <v>02.04.10.982A</v>
          </cell>
        </row>
        <row r="4964">
          <cell r="B4964" t="str">
            <v>TST0001215</v>
          </cell>
          <cell r="C4964" t="str">
            <v>02.04.10.984</v>
          </cell>
        </row>
        <row r="4965">
          <cell r="B4965" t="str">
            <v>TST0001216</v>
          </cell>
          <cell r="C4965" t="str">
            <v>02.04.10.985A</v>
          </cell>
        </row>
        <row r="4966">
          <cell r="B4966" t="str">
            <v>TST0000377</v>
          </cell>
          <cell r="C4966" t="str">
            <v>02.04.10.999</v>
          </cell>
        </row>
        <row r="4967">
          <cell r="B4967" t="str">
            <v>TST0001243</v>
          </cell>
          <cell r="C4967" t="str">
            <v>02.04.11.002</v>
          </cell>
        </row>
        <row r="4968">
          <cell r="B4968" t="str">
            <v>TST0001242</v>
          </cell>
          <cell r="C4968" t="str">
            <v>02.04.11.007</v>
          </cell>
        </row>
        <row r="4969">
          <cell r="B4969" t="str">
            <v>TST0000378</v>
          </cell>
          <cell r="C4969" t="str">
            <v>02.04.13.001A</v>
          </cell>
        </row>
        <row r="4970">
          <cell r="B4970" t="str">
            <v>TST0000379</v>
          </cell>
          <cell r="C4970" t="str">
            <v>02.04.13.036</v>
          </cell>
        </row>
        <row r="4971">
          <cell r="B4971" t="str">
            <v>TST0000380</v>
          </cell>
          <cell r="C4971" t="str">
            <v>02.04.13.071</v>
          </cell>
        </row>
        <row r="4972">
          <cell r="B4972" t="str">
            <v>TST0000381</v>
          </cell>
          <cell r="C4972" t="str">
            <v>02.04.13.166</v>
          </cell>
        </row>
        <row r="4973">
          <cell r="B4973" t="str">
            <v>TST0000382</v>
          </cell>
          <cell r="C4973" t="str">
            <v>02.04.13.169</v>
          </cell>
        </row>
        <row r="4974">
          <cell r="B4974" t="str">
            <v>TST0000383</v>
          </cell>
          <cell r="C4974" t="str">
            <v>02.04.13.170</v>
          </cell>
        </row>
        <row r="4975">
          <cell r="B4975" t="str">
            <v>TST0000384</v>
          </cell>
          <cell r="C4975" t="str">
            <v>02.04.13.171</v>
          </cell>
        </row>
        <row r="4976">
          <cell r="B4976" t="str">
            <v>TST0000385</v>
          </cell>
          <cell r="C4976" t="str">
            <v>02.04.13.172</v>
          </cell>
        </row>
        <row r="4977">
          <cell r="B4977" t="str">
            <v>TST0000386</v>
          </cell>
          <cell r="C4977" t="str">
            <v>02.04.13.173</v>
          </cell>
        </row>
        <row r="4978">
          <cell r="B4978" t="str">
            <v>TST0000387</v>
          </cell>
          <cell r="C4978" t="str">
            <v>02.04.13.174</v>
          </cell>
        </row>
        <row r="4979">
          <cell r="B4979" t="str">
            <v>TST0000388</v>
          </cell>
          <cell r="C4979" t="str">
            <v>02.04.13.175</v>
          </cell>
        </row>
        <row r="4980">
          <cell r="B4980" t="str">
            <v>TST0000389</v>
          </cell>
          <cell r="C4980" t="str">
            <v>02.04.13.183</v>
          </cell>
        </row>
        <row r="4981">
          <cell r="B4981" t="str">
            <v>TST0000390</v>
          </cell>
          <cell r="C4981" t="str">
            <v>02.04.13.185</v>
          </cell>
        </row>
        <row r="4982">
          <cell r="B4982" t="str">
            <v>TST0000391</v>
          </cell>
          <cell r="C4982" t="str">
            <v>02.04.13.194</v>
          </cell>
        </row>
        <row r="4983">
          <cell r="B4983" t="str">
            <v>TST0000392</v>
          </cell>
          <cell r="C4983" t="str">
            <v>02.04.13.195</v>
          </cell>
        </row>
        <row r="4984">
          <cell r="B4984" t="str">
            <v>TST0000393</v>
          </cell>
          <cell r="C4984" t="str">
            <v>02.04.13.196</v>
          </cell>
        </row>
        <row r="4985">
          <cell r="B4985" t="str">
            <v>TST0000394</v>
          </cell>
          <cell r="C4985" t="str">
            <v>02.04.13.197</v>
          </cell>
        </row>
        <row r="4986">
          <cell r="B4986" t="str">
            <v>TST0000395</v>
          </cell>
          <cell r="C4986" t="str">
            <v>02.04.13.198</v>
          </cell>
        </row>
        <row r="4987">
          <cell r="B4987" t="str">
            <v>TST0000396</v>
          </cell>
          <cell r="C4987" t="str">
            <v>02.04.13.200</v>
          </cell>
        </row>
        <row r="4988">
          <cell r="B4988" t="str">
            <v>TST0000397</v>
          </cell>
          <cell r="C4988" t="str">
            <v>02.04.13.201</v>
          </cell>
        </row>
        <row r="4989">
          <cell r="B4989" t="str">
            <v>TST0000398</v>
          </cell>
          <cell r="C4989" t="str">
            <v>02.04.13.202</v>
          </cell>
        </row>
        <row r="4990">
          <cell r="B4990" t="str">
            <v>TST0000399</v>
          </cell>
          <cell r="C4990" t="str">
            <v>02.04.13.203</v>
          </cell>
        </row>
        <row r="4991">
          <cell r="B4991" t="str">
            <v>TST0000400</v>
          </cell>
          <cell r="C4991" t="str">
            <v>02.04.13.204</v>
          </cell>
        </row>
        <row r="4992">
          <cell r="B4992" t="str">
            <v>TST0000401</v>
          </cell>
          <cell r="C4992" t="str">
            <v>02.04.13.205</v>
          </cell>
        </row>
        <row r="4993">
          <cell r="B4993" t="str">
            <v>TST0000402</v>
          </cell>
          <cell r="C4993" t="str">
            <v>02.04.13.207</v>
          </cell>
        </row>
        <row r="4994">
          <cell r="B4994" t="str">
            <v>TST0000403</v>
          </cell>
          <cell r="C4994" t="str">
            <v>02.04.13.208</v>
          </cell>
        </row>
        <row r="4995">
          <cell r="B4995" t="str">
            <v>TST0000404</v>
          </cell>
          <cell r="C4995" t="str">
            <v>02.04.13.209</v>
          </cell>
        </row>
        <row r="4996">
          <cell r="B4996" t="str">
            <v>TST0000405</v>
          </cell>
          <cell r="C4996" t="str">
            <v>02.04.13.210</v>
          </cell>
        </row>
        <row r="4997">
          <cell r="B4997" t="str">
            <v>TST0000406</v>
          </cell>
          <cell r="C4997" t="str">
            <v>02.04.13.211</v>
          </cell>
        </row>
        <row r="4998">
          <cell r="B4998" t="str">
            <v>TST0000407</v>
          </cell>
          <cell r="C4998" t="str">
            <v>02.04.13.212</v>
          </cell>
        </row>
        <row r="4999">
          <cell r="B4999" t="str">
            <v>TST0000408</v>
          </cell>
          <cell r="C4999" t="str">
            <v>02.04.13.213</v>
          </cell>
        </row>
        <row r="5000">
          <cell r="B5000" t="str">
            <v>TST0000409</v>
          </cell>
          <cell r="C5000" t="str">
            <v>02.04.13.215</v>
          </cell>
        </row>
        <row r="5001">
          <cell r="B5001" t="str">
            <v>TST0000410</v>
          </cell>
          <cell r="C5001" t="str">
            <v>02.04.13.216</v>
          </cell>
        </row>
        <row r="5002">
          <cell r="B5002" t="str">
            <v>TST0000411</v>
          </cell>
          <cell r="C5002" t="str">
            <v>02.04.13.217</v>
          </cell>
        </row>
        <row r="5003">
          <cell r="B5003" t="str">
            <v>TST0000412</v>
          </cell>
          <cell r="C5003" t="str">
            <v>02.04.13.218</v>
          </cell>
        </row>
        <row r="5004">
          <cell r="B5004" t="str">
            <v>TST0000413</v>
          </cell>
          <cell r="C5004" t="str">
            <v>02.04.13.219</v>
          </cell>
        </row>
        <row r="5005">
          <cell r="B5005" t="str">
            <v>TST0000414</v>
          </cell>
          <cell r="C5005" t="str">
            <v>02.04.13.220</v>
          </cell>
        </row>
        <row r="5006">
          <cell r="B5006" t="str">
            <v>TST0000415</v>
          </cell>
          <cell r="C5006" t="str">
            <v>02.04.13.231</v>
          </cell>
        </row>
        <row r="5007">
          <cell r="B5007" t="str">
            <v>TST0000416</v>
          </cell>
          <cell r="C5007" t="str">
            <v>02.04.13.237</v>
          </cell>
        </row>
        <row r="5008">
          <cell r="B5008" t="str">
            <v>TST0000417</v>
          </cell>
          <cell r="C5008" t="str">
            <v>02.04.13.250</v>
          </cell>
        </row>
        <row r="5009">
          <cell r="B5009" t="str">
            <v>TST0000418</v>
          </cell>
          <cell r="C5009" t="str">
            <v>02.04.13.253</v>
          </cell>
        </row>
        <row r="5010">
          <cell r="B5010" t="str">
            <v>TST0000419</v>
          </cell>
          <cell r="C5010" t="str">
            <v>02.04.13.255</v>
          </cell>
        </row>
        <row r="5011">
          <cell r="B5011" t="str">
            <v>TST0001395</v>
          </cell>
          <cell r="C5011" t="str">
            <v>02.04.13.257</v>
          </cell>
        </row>
        <row r="5012">
          <cell r="B5012" t="str">
            <v>TST0000420</v>
          </cell>
          <cell r="C5012" t="str">
            <v>02.04.13.260</v>
          </cell>
        </row>
        <row r="5013">
          <cell r="B5013" t="str">
            <v>TST0000421</v>
          </cell>
          <cell r="C5013" t="str">
            <v>02.04.13.263</v>
          </cell>
        </row>
        <row r="5014">
          <cell r="B5014" t="str">
            <v>TST0000422</v>
          </cell>
          <cell r="C5014" t="str">
            <v>02.04.13.265</v>
          </cell>
        </row>
        <row r="5015">
          <cell r="B5015" t="str">
            <v>TST0001402</v>
          </cell>
          <cell r="C5015" t="str">
            <v>02.04.13.269</v>
          </cell>
        </row>
        <row r="5016">
          <cell r="B5016" t="str">
            <v>TST0001393</v>
          </cell>
          <cell r="C5016" t="str">
            <v>02.04.13.270</v>
          </cell>
        </row>
        <row r="5017">
          <cell r="B5017" t="str">
            <v>TST0001388</v>
          </cell>
          <cell r="C5017" t="str">
            <v>02.04.13.272</v>
          </cell>
        </row>
        <row r="5018">
          <cell r="B5018" t="str">
            <v>TST0001385</v>
          </cell>
          <cell r="C5018" t="str">
            <v>02.04.13.273</v>
          </cell>
        </row>
        <row r="5019">
          <cell r="B5019" t="str">
            <v>TST0001398</v>
          </cell>
          <cell r="C5019" t="str">
            <v>02.04.13.274</v>
          </cell>
        </row>
        <row r="5020">
          <cell r="B5020" t="str">
            <v>TST0001400</v>
          </cell>
          <cell r="C5020" t="str">
            <v>02.04.13.275</v>
          </cell>
        </row>
        <row r="5021">
          <cell r="B5021" t="str">
            <v>TST0001399</v>
          </cell>
          <cell r="C5021" t="str">
            <v>02.04.13.276</v>
          </cell>
        </row>
        <row r="5022">
          <cell r="B5022" t="str">
            <v>TST0000423</v>
          </cell>
          <cell r="C5022" t="str">
            <v>02.04.13.277</v>
          </cell>
        </row>
        <row r="5023">
          <cell r="B5023" t="str">
            <v>TST0001394</v>
          </cell>
          <cell r="C5023" t="str">
            <v>02.04.13.278</v>
          </cell>
        </row>
        <row r="5024">
          <cell r="B5024" t="str">
            <v>TST0001397</v>
          </cell>
          <cell r="C5024" t="str">
            <v>02.04.13.279</v>
          </cell>
        </row>
        <row r="5025">
          <cell r="B5025" t="str">
            <v>TST0001396</v>
          </cell>
          <cell r="C5025" t="str">
            <v>02.04.13.280</v>
          </cell>
        </row>
        <row r="5026">
          <cell r="B5026" t="str">
            <v>TST0001386</v>
          </cell>
          <cell r="C5026" t="str">
            <v>02.04.13.281</v>
          </cell>
        </row>
        <row r="5027">
          <cell r="B5027" t="str">
            <v>TST0001401</v>
          </cell>
          <cell r="C5027" t="str">
            <v>02.04.13.282</v>
          </cell>
        </row>
        <row r="5028">
          <cell r="B5028" t="str">
            <v>TST0001392</v>
          </cell>
          <cell r="C5028" t="str">
            <v>02.04.13.283</v>
          </cell>
        </row>
        <row r="5029">
          <cell r="B5029" t="str">
            <v>TST0001390</v>
          </cell>
          <cell r="C5029" t="str">
            <v>02.04.13.284</v>
          </cell>
        </row>
        <row r="5030">
          <cell r="B5030" t="str">
            <v>TST0001389</v>
          </cell>
          <cell r="C5030" t="str">
            <v>02.04.13.285</v>
          </cell>
        </row>
        <row r="5031">
          <cell r="B5031" t="str">
            <v>TST0001391</v>
          </cell>
          <cell r="C5031" t="str">
            <v>02.04.13.286</v>
          </cell>
        </row>
        <row r="5032">
          <cell r="B5032" t="str">
            <v>TST0000424</v>
          </cell>
          <cell r="C5032" t="str">
            <v>02.04.13.287</v>
          </cell>
        </row>
        <row r="5033">
          <cell r="B5033" t="str">
            <v>TST0001387</v>
          </cell>
          <cell r="C5033" t="str">
            <v>02.04.13.288</v>
          </cell>
        </row>
        <row r="5034">
          <cell r="B5034" t="str">
            <v>TST0000425</v>
          </cell>
          <cell r="C5034" t="str">
            <v>02.04.16.011</v>
          </cell>
        </row>
        <row r="5035">
          <cell r="B5035" t="str">
            <v>TST0000426</v>
          </cell>
          <cell r="C5035" t="str">
            <v>02.04.16.012</v>
          </cell>
        </row>
        <row r="5036">
          <cell r="B5036" t="str">
            <v>TST0000427</v>
          </cell>
          <cell r="C5036" t="str">
            <v>02.04.16.018</v>
          </cell>
        </row>
        <row r="5037">
          <cell r="B5037" t="str">
            <v>TST0000428</v>
          </cell>
          <cell r="C5037" t="str">
            <v>02.04.16.019</v>
          </cell>
        </row>
        <row r="5038">
          <cell r="B5038" t="str">
            <v>TST0000429</v>
          </cell>
          <cell r="C5038" t="str">
            <v>02.04.16.021</v>
          </cell>
        </row>
        <row r="5039">
          <cell r="B5039" t="str">
            <v>TST0000430</v>
          </cell>
          <cell r="C5039" t="str">
            <v>02.04.16.022</v>
          </cell>
        </row>
        <row r="5040">
          <cell r="B5040" t="str">
            <v>TST0000431</v>
          </cell>
          <cell r="C5040" t="str">
            <v>02.04.16.025</v>
          </cell>
        </row>
        <row r="5041">
          <cell r="B5041" t="str">
            <v>TST0000432</v>
          </cell>
          <cell r="C5041" t="str">
            <v>02.04.16.026</v>
          </cell>
        </row>
        <row r="5042">
          <cell r="B5042" t="str">
            <v>TST0000433</v>
          </cell>
          <cell r="C5042" t="str">
            <v>02.04.16.031</v>
          </cell>
        </row>
        <row r="5043">
          <cell r="B5043" t="str">
            <v>TST0000801</v>
          </cell>
          <cell r="C5043" t="str">
            <v>02.04.16.036</v>
          </cell>
        </row>
        <row r="5044">
          <cell r="B5044" t="str">
            <v>TST0000802</v>
          </cell>
          <cell r="C5044" t="str">
            <v>02.04.16.037</v>
          </cell>
        </row>
        <row r="5045">
          <cell r="B5045" t="str">
            <v>TST0000798</v>
          </cell>
          <cell r="C5045" t="str">
            <v>02.04.16.038</v>
          </cell>
        </row>
        <row r="5046">
          <cell r="B5046" t="str">
            <v>TST0000803</v>
          </cell>
          <cell r="C5046" t="str">
            <v>02.04.16.039</v>
          </cell>
        </row>
        <row r="5047">
          <cell r="B5047" t="str">
            <v>TST0000797</v>
          </cell>
          <cell r="C5047" t="str">
            <v>02.04.16.040</v>
          </cell>
        </row>
        <row r="5048">
          <cell r="B5048" t="str">
            <v>TST0000799</v>
          </cell>
          <cell r="C5048" t="str">
            <v>02.04.16.041</v>
          </cell>
        </row>
        <row r="5049">
          <cell r="B5049" t="str">
            <v>TST0000800</v>
          </cell>
          <cell r="C5049" t="str">
            <v>02.04.16.042</v>
          </cell>
        </row>
        <row r="5050">
          <cell r="B5050" t="str">
            <v>TST0000434</v>
          </cell>
          <cell r="C5050" t="str">
            <v>02.04.17.003</v>
          </cell>
        </row>
        <row r="5051">
          <cell r="B5051" t="str">
            <v>TST0000435</v>
          </cell>
          <cell r="C5051" t="str">
            <v>02.04.17.006</v>
          </cell>
        </row>
        <row r="5052">
          <cell r="B5052" t="str">
            <v>TST0000436</v>
          </cell>
          <cell r="C5052" t="str">
            <v>02.04.17.007</v>
          </cell>
        </row>
        <row r="5053">
          <cell r="B5053" t="str">
            <v>TST0000437</v>
          </cell>
          <cell r="C5053" t="str">
            <v>02.04.17.009</v>
          </cell>
        </row>
        <row r="5054">
          <cell r="B5054" t="str">
            <v>TST0001026</v>
          </cell>
          <cell r="C5054" t="str">
            <v>02.04.17.010</v>
          </cell>
        </row>
        <row r="5055">
          <cell r="B5055" t="str">
            <v>TST0001029</v>
          </cell>
          <cell r="C5055" t="str">
            <v>02.04.17.012</v>
          </cell>
        </row>
        <row r="5056">
          <cell r="B5056" t="str">
            <v>TST0000438</v>
          </cell>
          <cell r="C5056" t="str">
            <v>02.04.17.021</v>
          </cell>
        </row>
        <row r="5057">
          <cell r="B5057" t="str">
            <v>TST0000439</v>
          </cell>
          <cell r="C5057" t="str">
            <v>02.04.17.022</v>
          </cell>
        </row>
        <row r="5058">
          <cell r="B5058" t="str">
            <v>TST0000440</v>
          </cell>
          <cell r="C5058" t="str">
            <v>02.04.17.023</v>
          </cell>
        </row>
        <row r="5059">
          <cell r="B5059" t="str">
            <v>TST0000441</v>
          </cell>
          <cell r="C5059" t="str">
            <v>02.04.17.024</v>
          </cell>
        </row>
        <row r="5060">
          <cell r="B5060" t="str">
            <v>TST0000442</v>
          </cell>
          <cell r="C5060" t="str">
            <v>02.04.17.025</v>
          </cell>
        </row>
        <row r="5061">
          <cell r="B5061" t="str">
            <v>TST0000443</v>
          </cell>
          <cell r="C5061" t="str">
            <v>02.04.17.026</v>
          </cell>
        </row>
        <row r="5062">
          <cell r="B5062" t="str">
            <v>TST0000444</v>
          </cell>
          <cell r="C5062" t="str">
            <v>02.04.17.029A</v>
          </cell>
        </row>
        <row r="5063">
          <cell r="B5063" t="str">
            <v>TST0000445</v>
          </cell>
          <cell r="C5063" t="str">
            <v>02.04.17.032</v>
          </cell>
        </row>
        <row r="5064">
          <cell r="B5064" t="str">
            <v>TST0000446</v>
          </cell>
          <cell r="C5064" t="str">
            <v>02.04.17.033</v>
          </cell>
        </row>
        <row r="5065">
          <cell r="B5065" t="str">
            <v>TST0000447</v>
          </cell>
          <cell r="C5065" t="str">
            <v>02.04.17.035</v>
          </cell>
        </row>
        <row r="5066">
          <cell r="B5066" t="str">
            <v>TST0000448</v>
          </cell>
          <cell r="C5066" t="str">
            <v>02.04.17.039</v>
          </cell>
        </row>
        <row r="5067">
          <cell r="B5067" t="str">
            <v>TST0000449</v>
          </cell>
          <cell r="C5067" t="str">
            <v>02.04.17.040</v>
          </cell>
        </row>
        <row r="5068">
          <cell r="B5068" t="str">
            <v>TST0000450</v>
          </cell>
          <cell r="C5068" t="str">
            <v>02.04.17.042</v>
          </cell>
        </row>
        <row r="5069">
          <cell r="B5069" t="str">
            <v>TST0000451</v>
          </cell>
          <cell r="C5069" t="str">
            <v>02.04.17.044</v>
          </cell>
        </row>
        <row r="5070">
          <cell r="B5070" t="str">
            <v>TST0000452</v>
          </cell>
          <cell r="C5070" t="str">
            <v>02.04.17.045</v>
          </cell>
        </row>
        <row r="5071">
          <cell r="B5071" t="str">
            <v>TST0000977</v>
          </cell>
          <cell r="C5071" t="str">
            <v>02.04.17.047</v>
          </cell>
        </row>
        <row r="5072">
          <cell r="B5072" t="str">
            <v>TST0000976</v>
          </cell>
          <cell r="C5072" t="str">
            <v>02.04.17.048</v>
          </cell>
        </row>
        <row r="5073">
          <cell r="B5073" t="str">
            <v>TST0000453</v>
          </cell>
          <cell r="C5073" t="str">
            <v>02.04.17.049</v>
          </cell>
        </row>
        <row r="5074">
          <cell r="B5074" t="str">
            <v>TST0000454</v>
          </cell>
          <cell r="C5074" t="str">
            <v>02.04.17.050</v>
          </cell>
        </row>
        <row r="5075">
          <cell r="B5075" t="str">
            <v>TST0001073</v>
          </cell>
          <cell r="C5075" t="str">
            <v>02.04.17.051</v>
          </cell>
        </row>
        <row r="5076">
          <cell r="B5076" t="str">
            <v>TST0001014</v>
          </cell>
          <cell r="C5076" t="str">
            <v>02.04.17.052</v>
          </cell>
        </row>
        <row r="5077">
          <cell r="B5077" t="str">
            <v>TST0000455</v>
          </cell>
          <cell r="C5077" t="str">
            <v>02.04.17.057</v>
          </cell>
        </row>
        <row r="5078">
          <cell r="B5078" t="str">
            <v>TST0000456</v>
          </cell>
          <cell r="C5078" t="str">
            <v>02.04.17.064</v>
          </cell>
        </row>
        <row r="5079">
          <cell r="B5079" t="str">
            <v>TST0000972</v>
          </cell>
          <cell r="C5079" t="str">
            <v>02.04.17.064A</v>
          </cell>
        </row>
        <row r="5080">
          <cell r="B5080" t="str">
            <v>TST0000457</v>
          </cell>
          <cell r="C5080" t="str">
            <v>02.04.17.065</v>
          </cell>
        </row>
        <row r="5081">
          <cell r="B5081" t="str">
            <v>TST0000458</v>
          </cell>
          <cell r="C5081" t="str">
            <v>02.04.17.066</v>
          </cell>
        </row>
        <row r="5082">
          <cell r="B5082" t="str">
            <v>TST0000459</v>
          </cell>
          <cell r="C5082" t="str">
            <v>02.04.17.067</v>
          </cell>
        </row>
        <row r="5083">
          <cell r="B5083" t="str">
            <v>TST0000460</v>
          </cell>
          <cell r="C5083" t="str">
            <v>02.04.17.068</v>
          </cell>
        </row>
        <row r="5084">
          <cell r="B5084" t="str">
            <v>TST0000461</v>
          </cell>
          <cell r="C5084" t="str">
            <v>02.04.17.071</v>
          </cell>
        </row>
        <row r="5085">
          <cell r="B5085" t="str">
            <v>TST0000462</v>
          </cell>
          <cell r="C5085" t="str">
            <v>02.04.17.072</v>
          </cell>
        </row>
        <row r="5086">
          <cell r="B5086" t="str">
            <v>TST0000463</v>
          </cell>
          <cell r="C5086" t="str">
            <v>02.04.17.075A</v>
          </cell>
        </row>
        <row r="5087">
          <cell r="B5087" t="str">
            <v>TST0001078</v>
          </cell>
          <cell r="C5087" t="str">
            <v>02.04.17.077</v>
          </cell>
        </row>
        <row r="5088">
          <cell r="B5088" t="str">
            <v>TST0000464</v>
          </cell>
          <cell r="C5088" t="str">
            <v>02.04.17.078</v>
          </cell>
        </row>
        <row r="5089">
          <cell r="B5089" t="str">
            <v>TST0000465</v>
          </cell>
          <cell r="C5089" t="str">
            <v>02.04.17.086</v>
          </cell>
        </row>
        <row r="5090">
          <cell r="B5090" t="str">
            <v>TST0000466</v>
          </cell>
          <cell r="C5090" t="str">
            <v>02.04.17.087</v>
          </cell>
        </row>
        <row r="5091">
          <cell r="B5091" t="str">
            <v>TST0000467</v>
          </cell>
          <cell r="C5091" t="str">
            <v>02.04.17.088</v>
          </cell>
        </row>
        <row r="5092">
          <cell r="B5092" t="str">
            <v>TST0000468</v>
          </cell>
          <cell r="C5092" t="str">
            <v>02.04.17.089</v>
          </cell>
        </row>
        <row r="5093">
          <cell r="B5093" t="str">
            <v>TST0000469</v>
          </cell>
          <cell r="C5093" t="str">
            <v>02.04.17.091</v>
          </cell>
        </row>
        <row r="5094">
          <cell r="B5094" t="str">
            <v>TST0001100</v>
          </cell>
          <cell r="C5094" t="str">
            <v>02.04.17.092</v>
          </cell>
        </row>
        <row r="5095">
          <cell r="B5095" t="str">
            <v>TST0000470</v>
          </cell>
          <cell r="C5095" t="str">
            <v>02.04.17.093</v>
          </cell>
        </row>
        <row r="5096">
          <cell r="B5096" t="str">
            <v>TST0000471</v>
          </cell>
          <cell r="C5096" t="str">
            <v>02.04.17.096</v>
          </cell>
        </row>
        <row r="5097">
          <cell r="B5097" t="str">
            <v>TST0000472</v>
          </cell>
          <cell r="C5097" t="str">
            <v>02.04.17.098</v>
          </cell>
        </row>
        <row r="5098">
          <cell r="B5098" t="str">
            <v>TST0000473</v>
          </cell>
          <cell r="C5098" t="str">
            <v>02.04.17.100</v>
          </cell>
        </row>
        <row r="5099">
          <cell r="B5099" t="str">
            <v>TST0000474</v>
          </cell>
          <cell r="C5099" t="str">
            <v>02.04.17.1000</v>
          </cell>
        </row>
        <row r="5100">
          <cell r="B5100" t="str">
            <v>TST0001007</v>
          </cell>
          <cell r="C5100" t="str">
            <v>02.04.17.1005</v>
          </cell>
        </row>
        <row r="5101">
          <cell r="B5101" t="str">
            <v>TST0000475</v>
          </cell>
          <cell r="C5101" t="str">
            <v>02.04.17.101</v>
          </cell>
        </row>
        <row r="5102">
          <cell r="B5102" t="str">
            <v>TST0001067</v>
          </cell>
          <cell r="C5102" t="str">
            <v>02.04.17.1017</v>
          </cell>
        </row>
        <row r="5103">
          <cell r="B5103" t="str">
            <v>TST0000476</v>
          </cell>
          <cell r="C5103" t="str">
            <v>02.04.17.1018</v>
          </cell>
        </row>
        <row r="5104">
          <cell r="B5104" t="str">
            <v>TST0000477</v>
          </cell>
          <cell r="C5104" t="str">
            <v>02.04.17.1019</v>
          </cell>
        </row>
        <row r="5105">
          <cell r="B5105" t="str">
            <v>TST0000478</v>
          </cell>
          <cell r="C5105" t="str">
            <v>02.04.17.103</v>
          </cell>
        </row>
        <row r="5106">
          <cell r="B5106" t="str">
            <v>TST0000479</v>
          </cell>
          <cell r="C5106" t="str">
            <v>02.04.17.105</v>
          </cell>
        </row>
        <row r="5107">
          <cell r="B5107" t="str">
            <v>TST0000480</v>
          </cell>
          <cell r="C5107" t="str">
            <v>02.04.17.107</v>
          </cell>
        </row>
        <row r="5108">
          <cell r="B5108" t="str">
            <v>TST0000481</v>
          </cell>
          <cell r="C5108" t="str">
            <v>02.04.17.109</v>
          </cell>
        </row>
        <row r="5109">
          <cell r="B5109" t="str">
            <v>TST0001020</v>
          </cell>
          <cell r="C5109" t="str">
            <v>02.04.17.110</v>
          </cell>
        </row>
        <row r="5110">
          <cell r="B5110" t="str">
            <v>TST0000482</v>
          </cell>
          <cell r="C5110" t="str">
            <v>02.04.17.111</v>
          </cell>
        </row>
        <row r="5111">
          <cell r="B5111" t="str">
            <v>TST0000483</v>
          </cell>
          <cell r="C5111" t="str">
            <v>02.04.17.112A</v>
          </cell>
        </row>
        <row r="5112">
          <cell r="B5112" t="str">
            <v>TST0000484</v>
          </cell>
          <cell r="C5112" t="str">
            <v>02.04.17.113</v>
          </cell>
        </row>
        <row r="5113">
          <cell r="B5113" t="str">
            <v>TST0000485</v>
          </cell>
          <cell r="C5113" t="str">
            <v>02.04.17.114</v>
          </cell>
        </row>
        <row r="5114">
          <cell r="B5114" t="str">
            <v>TST0000486</v>
          </cell>
          <cell r="C5114" t="str">
            <v>02.04.17.116</v>
          </cell>
        </row>
        <row r="5115">
          <cell r="B5115" t="str">
            <v>TST0001097</v>
          </cell>
          <cell r="C5115" t="str">
            <v>02.04.17.117</v>
          </cell>
        </row>
        <row r="5116">
          <cell r="B5116" t="str">
            <v>TST0000487</v>
          </cell>
          <cell r="C5116" t="str">
            <v>02.04.17.121</v>
          </cell>
        </row>
        <row r="5117">
          <cell r="B5117" t="str">
            <v>TST0000488</v>
          </cell>
          <cell r="C5117" t="str">
            <v>02.04.17.122</v>
          </cell>
        </row>
        <row r="5118">
          <cell r="B5118" t="str">
            <v>TST0000489</v>
          </cell>
          <cell r="C5118" t="str">
            <v>02.04.17.123</v>
          </cell>
        </row>
        <row r="5119">
          <cell r="B5119" t="str">
            <v>TST0000981</v>
          </cell>
          <cell r="C5119" t="str">
            <v>02.04.17.125</v>
          </cell>
        </row>
        <row r="5120">
          <cell r="B5120" t="str">
            <v>TST0000490</v>
          </cell>
          <cell r="C5120" t="str">
            <v>02.04.17.127</v>
          </cell>
        </row>
        <row r="5121">
          <cell r="B5121" t="str">
            <v>TST0000491</v>
          </cell>
          <cell r="C5121" t="str">
            <v>02.04.17.129</v>
          </cell>
        </row>
        <row r="5122">
          <cell r="B5122" t="str">
            <v>TST0000492</v>
          </cell>
          <cell r="C5122" t="str">
            <v>02.04.17.130</v>
          </cell>
        </row>
        <row r="5123">
          <cell r="B5123" t="str">
            <v>TST0000493</v>
          </cell>
          <cell r="C5123" t="str">
            <v>02.04.17.131</v>
          </cell>
        </row>
        <row r="5124">
          <cell r="B5124" t="str">
            <v>TST0000494</v>
          </cell>
          <cell r="C5124" t="str">
            <v>02.04.17.132</v>
          </cell>
        </row>
        <row r="5125">
          <cell r="B5125" t="str">
            <v>TST0000495</v>
          </cell>
          <cell r="C5125" t="str">
            <v>02.04.17.133</v>
          </cell>
        </row>
        <row r="5126">
          <cell r="B5126" t="str">
            <v>TST0000496</v>
          </cell>
          <cell r="C5126" t="str">
            <v>02.04.17.135</v>
          </cell>
        </row>
        <row r="5127">
          <cell r="B5127" t="str">
            <v>TST0000497</v>
          </cell>
          <cell r="C5127" t="str">
            <v>02.04.17.137</v>
          </cell>
        </row>
        <row r="5128">
          <cell r="B5128" t="str">
            <v>TST0000498</v>
          </cell>
          <cell r="C5128" t="str">
            <v>02.04.17.138</v>
          </cell>
        </row>
        <row r="5129">
          <cell r="B5129" t="str">
            <v>TST0000499</v>
          </cell>
          <cell r="C5129" t="str">
            <v>02.04.17.139</v>
          </cell>
        </row>
        <row r="5130">
          <cell r="B5130" t="str">
            <v>TST0000500</v>
          </cell>
          <cell r="C5130" t="str">
            <v>02.04.17.141</v>
          </cell>
        </row>
        <row r="5131">
          <cell r="B5131" t="str">
            <v>TST0000501</v>
          </cell>
          <cell r="C5131" t="str">
            <v>02.04.17.142</v>
          </cell>
        </row>
        <row r="5132">
          <cell r="B5132" t="str">
            <v>TST0000502</v>
          </cell>
          <cell r="C5132" t="str">
            <v>02.04.17.143</v>
          </cell>
        </row>
        <row r="5133">
          <cell r="B5133" t="str">
            <v>TST0000503</v>
          </cell>
          <cell r="C5133" t="str">
            <v>02.04.17.144</v>
          </cell>
        </row>
        <row r="5134">
          <cell r="B5134" t="str">
            <v>TST0000504</v>
          </cell>
          <cell r="C5134" t="str">
            <v>02.04.17.145</v>
          </cell>
        </row>
        <row r="5135">
          <cell r="B5135" t="str">
            <v>TST0000505</v>
          </cell>
          <cell r="C5135" t="str">
            <v>02.04.17.146</v>
          </cell>
        </row>
        <row r="5136">
          <cell r="B5136" t="str">
            <v>TST0000506</v>
          </cell>
          <cell r="C5136" t="str">
            <v>02.04.17.152A</v>
          </cell>
        </row>
        <row r="5137">
          <cell r="B5137" t="str">
            <v>TST0001037</v>
          </cell>
          <cell r="C5137" t="str">
            <v>02.04.17.154</v>
          </cell>
        </row>
        <row r="5138">
          <cell r="B5138" t="str">
            <v>TST0000507</v>
          </cell>
          <cell r="C5138" t="str">
            <v>02.04.17.155</v>
          </cell>
        </row>
        <row r="5139">
          <cell r="B5139" t="str">
            <v>TST0000508</v>
          </cell>
          <cell r="C5139" t="str">
            <v>02.04.17.156</v>
          </cell>
        </row>
        <row r="5140">
          <cell r="B5140" t="str">
            <v>TST0001047</v>
          </cell>
          <cell r="C5140" t="str">
            <v>02.04.17.157</v>
          </cell>
        </row>
        <row r="5141">
          <cell r="B5141" t="str">
            <v>TST0000509</v>
          </cell>
          <cell r="C5141" t="str">
            <v>02.04.17.159</v>
          </cell>
        </row>
        <row r="5142">
          <cell r="B5142" t="str">
            <v>TST0000510</v>
          </cell>
          <cell r="C5142" t="str">
            <v>02.04.17.160</v>
          </cell>
        </row>
        <row r="5143">
          <cell r="B5143" t="str">
            <v>TST0000511</v>
          </cell>
          <cell r="C5143" t="str">
            <v>02.04.17.162</v>
          </cell>
        </row>
        <row r="5144">
          <cell r="B5144" t="str">
            <v>TST0000512</v>
          </cell>
          <cell r="C5144" t="str">
            <v>02.04.17.163</v>
          </cell>
        </row>
        <row r="5145">
          <cell r="B5145" t="str">
            <v>TST0000513</v>
          </cell>
          <cell r="C5145" t="str">
            <v>02.04.17.164</v>
          </cell>
        </row>
        <row r="5146">
          <cell r="B5146" t="str">
            <v>TST0000514</v>
          </cell>
          <cell r="C5146" t="str">
            <v>02.04.17.165</v>
          </cell>
        </row>
        <row r="5147">
          <cell r="B5147" t="str">
            <v>TST0000515</v>
          </cell>
          <cell r="C5147" t="str">
            <v>02.04.17.168</v>
          </cell>
        </row>
        <row r="5148">
          <cell r="B5148" t="str">
            <v>TST0000516</v>
          </cell>
          <cell r="C5148" t="str">
            <v>02.04.17.169</v>
          </cell>
        </row>
        <row r="5149">
          <cell r="B5149" t="str">
            <v>TST0000517</v>
          </cell>
          <cell r="C5149" t="str">
            <v>02.04.17.170</v>
          </cell>
        </row>
        <row r="5150">
          <cell r="B5150" t="str">
            <v>TST0001038</v>
          </cell>
          <cell r="C5150" t="str">
            <v>02.04.17.174</v>
          </cell>
        </row>
        <row r="5151">
          <cell r="B5151" t="str">
            <v>TST0000518</v>
          </cell>
          <cell r="C5151" t="str">
            <v>02.04.17.178</v>
          </cell>
        </row>
        <row r="5152">
          <cell r="B5152" t="str">
            <v>TST0000519</v>
          </cell>
          <cell r="C5152" t="str">
            <v>02.04.17.180</v>
          </cell>
        </row>
        <row r="5153">
          <cell r="B5153" t="str">
            <v>TST0001008</v>
          </cell>
          <cell r="C5153" t="str">
            <v>02.04.17.183</v>
          </cell>
        </row>
        <row r="5154">
          <cell r="B5154" t="str">
            <v>TST0001009</v>
          </cell>
          <cell r="C5154" t="str">
            <v>02.04.17.184</v>
          </cell>
        </row>
        <row r="5155">
          <cell r="B5155" t="str">
            <v>TST0001043</v>
          </cell>
          <cell r="C5155" t="str">
            <v>02.04.17.185</v>
          </cell>
        </row>
        <row r="5156">
          <cell r="B5156" t="str">
            <v>TST0000520</v>
          </cell>
          <cell r="C5156" t="str">
            <v>02.04.17.186</v>
          </cell>
        </row>
        <row r="5157">
          <cell r="B5157" t="str">
            <v>TST0000521</v>
          </cell>
          <cell r="C5157" t="str">
            <v>02.04.17.187</v>
          </cell>
        </row>
        <row r="5158">
          <cell r="B5158" t="str">
            <v>TST0000522</v>
          </cell>
          <cell r="C5158" t="str">
            <v>02.04.17.189</v>
          </cell>
        </row>
        <row r="5159">
          <cell r="B5159" t="str">
            <v>TST0001058</v>
          </cell>
          <cell r="C5159" t="str">
            <v>02.04.17.190</v>
          </cell>
        </row>
        <row r="5160">
          <cell r="B5160" t="str">
            <v>TST0001059</v>
          </cell>
          <cell r="C5160" t="str">
            <v>02.04.17.190A</v>
          </cell>
        </row>
        <row r="5161">
          <cell r="B5161" t="str">
            <v>TST0000523</v>
          </cell>
          <cell r="C5161" t="str">
            <v>02.04.17.191</v>
          </cell>
        </row>
        <row r="5162">
          <cell r="B5162" t="str">
            <v>TST0000524</v>
          </cell>
          <cell r="C5162" t="str">
            <v>02.04.17.192</v>
          </cell>
        </row>
        <row r="5163">
          <cell r="B5163" t="str">
            <v>TST0000525</v>
          </cell>
          <cell r="C5163" t="str">
            <v>02.04.17.194</v>
          </cell>
        </row>
        <row r="5164">
          <cell r="B5164" t="str">
            <v>TST0000526</v>
          </cell>
          <cell r="C5164" t="str">
            <v>02.04.17.195</v>
          </cell>
        </row>
        <row r="5165">
          <cell r="B5165" t="str">
            <v>TST0000527</v>
          </cell>
          <cell r="C5165" t="str">
            <v>02.04.17.196</v>
          </cell>
        </row>
        <row r="5166">
          <cell r="B5166" t="str">
            <v>TST0000528</v>
          </cell>
          <cell r="C5166" t="str">
            <v>02.04.17.198</v>
          </cell>
        </row>
        <row r="5167">
          <cell r="B5167" t="str">
            <v>TST0001012</v>
          </cell>
          <cell r="C5167" t="str">
            <v>02.04.17.199</v>
          </cell>
        </row>
        <row r="5168">
          <cell r="B5168" t="str">
            <v>TST0000529</v>
          </cell>
          <cell r="C5168" t="str">
            <v>02.04.17.200</v>
          </cell>
        </row>
        <row r="5169">
          <cell r="B5169" t="str">
            <v>TST0001074</v>
          </cell>
          <cell r="C5169" t="str">
            <v>02.04.17.201</v>
          </cell>
        </row>
        <row r="5170">
          <cell r="B5170" t="str">
            <v>TST0000530</v>
          </cell>
          <cell r="C5170" t="str">
            <v>02.04.17.201A</v>
          </cell>
        </row>
        <row r="5171">
          <cell r="B5171" t="str">
            <v>TST0001076</v>
          </cell>
          <cell r="C5171" t="str">
            <v>02.04.17.202</v>
          </cell>
        </row>
        <row r="5172">
          <cell r="B5172" t="str">
            <v>TST0001077</v>
          </cell>
          <cell r="C5172" t="str">
            <v>02.04.17.203</v>
          </cell>
        </row>
        <row r="5173">
          <cell r="B5173" t="str">
            <v>TST0000531</v>
          </cell>
          <cell r="C5173" t="str">
            <v>02.04.17.205</v>
          </cell>
        </row>
        <row r="5174">
          <cell r="B5174" t="str">
            <v>TST0001075</v>
          </cell>
          <cell r="C5174" t="str">
            <v>02.04.17.205A</v>
          </cell>
        </row>
        <row r="5175">
          <cell r="B5175" t="str">
            <v>TST0001036</v>
          </cell>
          <cell r="C5175" t="str">
            <v>02.04.17.208A</v>
          </cell>
        </row>
        <row r="5176">
          <cell r="B5176" t="str">
            <v>TST0000532</v>
          </cell>
          <cell r="C5176" t="str">
            <v>02.04.17.210</v>
          </cell>
        </row>
        <row r="5177">
          <cell r="B5177" t="str">
            <v>TST0000533</v>
          </cell>
          <cell r="C5177" t="str">
            <v>02.04.17.211</v>
          </cell>
        </row>
        <row r="5178">
          <cell r="B5178" t="str">
            <v>TST0000534</v>
          </cell>
          <cell r="C5178" t="str">
            <v>02.04.17.214</v>
          </cell>
        </row>
        <row r="5179">
          <cell r="B5179" t="str">
            <v>TST0000535</v>
          </cell>
          <cell r="C5179" t="str">
            <v>02.04.17.218</v>
          </cell>
        </row>
        <row r="5180">
          <cell r="B5180" t="str">
            <v>TST0000536</v>
          </cell>
          <cell r="C5180" t="str">
            <v>02.04.17.222</v>
          </cell>
        </row>
        <row r="5181">
          <cell r="B5181" t="str">
            <v>TST0000537</v>
          </cell>
          <cell r="C5181" t="str">
            <v>02.04.17.227</v>
          </cell>
        </row>
        <row r="5182">
          <cell r="B5182" t="str">
            <v>TST0000538</v>
          </cell>
          <cell r="C5182" t="str">
            <v>02.04.17.228</v>
          </cell>
        </row>
        <row r="5183">
          <cell r="B5183" t="str">
            <v>TST0000539</v>
          </cell>
          <cell r="C5183" t="str">
            <v>02.04.17.230</v>
          </cell>
        </row>
        <row r="5184">
          <cell r="B5184" t="str">
            <v>TST0000540</v>
          </cell>
          <cell r="C5184" t="str">
            <v>02.04.17.230A</v>
          </cell>
        </row>
        <row r="5185">
          <cell r="B5185" t="str">
            <v>TST0000541</v>
          </cell>
          <cell r="C5185" t="str">
            <v>02.04.17.231</v>
          </cell>
        </row>
        <row r="5186">
          <cell r="B5186" t="str">
            <v>TST0001023</v>
          </cell>
          <cell r="C5186" t="str">
            <v>02.04.17.237</v>
          </cell>
        </row>
        <row r="5187">
          <cell r="B5187" t="str">
            <v>TST0001039</v>
          </cell>
          <cell r="C5187" t="str">
            <v>02.04.17.239</v>
          </cell>
        </row>
        <row r="5188">
          <cell r="B5188" t="str">
            <v>TST0001069</v>
          </cell>
          <cell r="C5188" t="str">
            <v>02.04.17.240</v>
          </cell>
        </row>
        <row r="5189">
          <cell r="B5189" t="str">
            <v>TST0000542</v>
          </cell>
          <cell r="C5189" t="str">
            <v>02.04.17.250</v>
          </cell>
        </row>
        <row r="5190">
          <cell r="B5190" t="str">
            <v>TST0000963</v>
          </cell>
          <cell r="C5190" t="str">
            <v>02.04.17.254</v>
          </cell>
        </row>
        <row r="5191">
          <cell r="B5191" t="str">
            <v>TST0000543</v>
          </cell>
          <cell r="C5191" t="str">
            <v>02.04.17.256</v>
          </cell>
        </row>
        <row r="5192">
          <cell r="B5192" t="str">
            <v>TST0000544</v>
          </cell>
          <cell r="C5192" t="str">
            <v>02.04.17.257</v>
          </cell>
        </row>
        <row r="5193">
          <cell r="B5193" t="str">
            <v>TST0000980</v>
          </cell>
          <cell r="C5193" t="str">
            <v>02.04.17.260</v>
          </cell>
        </row>
        <row r="5194">
          <cell r="B5194" t="str">
            <v>TST0001006</v>
          </cell>
          <cell r="C5194" t="str">
            <v>02.04.17.263</v>
          </cell>
        </row>
        <row r="5195">
          <cell r="B5195" t="str">
            <v>TST0000545</v>
          </cell>
          <cell r="C5195" t="str">
            <v>02.04.17.264</v>
          </cell>
        </row>
        <row r="5196">
          <cell r="B5196" t="str">
            <v>TST0001018</v>
          </cell>
          <cell r="C5196" t="str">
            <v>02.04.17.266</v>
          </cell>
        </row>
        <row r="5197">
          <cell r="B5197" t="str">
            <v>TST0000546</v>
          </cell>
          <cell r="C5197" t="str">
            <v>02.04.17.273</v>
          </cell>
        </row>
        <row r="5198">
          <cell r="B5198" t="str">
            <v>TST0001025</v>
          </cell>
          <cell r="C5198" t="str">
            <v>02.04.17.280</v>
          </cell>
        </row>
        <row r="5199">
          <cell r="B5199" t="str">
            <v>TST0000547</v>
          </cell>
          <cell r="C5199" t="str">
            <v>02.04.17.281</v>
          </cell>
        </row>
        <row r="5200">
          <cell r="B5200" t="str">
            <v>TST0000548</v>
          </cell>
          <cell r="C5200" t="str">
            <v>02.04.17.282</v>
          </cell>
        </row>
        <row r="5201">
          <cell r="B5201" t="str">
            <v>TST0000549</v>
          </cell>
          <cell r="C5201" t="str">
            <v>02.04.17.289</v>
          </cell>
        </row>
        <row r="5202">
          <cell r="B5202" t="str">
            <v>TST0000550</v>
          </cell>
          <cell r="C5202" t="str">
            <v>02.04.17.294</v>
          </cell>
        </row>
        <row r="5203">
          <cell r="B5203" t="str">
            <v>TST0001033</v>
          </cell>
          <cell r="C5203" t="str">
            <v>02.04.17.297A</v>
          </cell>
        </row>
        <row r="5204">
          <cell r="B5204" t="str">
            <v>TST0001028</v>
          </cell>
          <cell r="C5204" t="str">
            <v>02.04.17.300</v>
          </cell>
        </row>
        <row r="5205">
          <cell r="B5205" t="str">
            <v>TST0000978</v>
          </cell>
          <cell r="C5205" t="str">
            <v>02.04.17.310</v>
          </cell>
        </row>
        <row r="5206">
          <cell r="B5206" t="str">
            <v>TST0000553</v>
          </cell>
          <cell r="C5206" t="str">
            <v>02.04.17.316</v>
          </cell>
        </row>
        <row r="5207">
          <cell r="B5207" t="str">
            <v>TST0001030</v>
          </cell>
          <cell r="C5207" t="str">
            <v>02.04.17.319</v>
          </cell>
        </row>
        <row r="5208">
          <cell r="B5208" t="str">
            <v>TST0000554</v>
          </cell>
          <cell r="C5208" t="str">
            <v>02.04.17.320</v>
          </cell>
        </row>
        <row r="5209">
          <cell r="B5209" t="str">
            <v>TST0000555</v>
          </cell>
          <cell r="C5209" t="str">
            <v>02.04.17.321</v>
          </cell>
        </row>
        <row r="5210">
          <cell r="B5210" t="str">
            <v>TST0000556</v>
          </cell>
          <cell r="C5210" t="str">
            <v>02.04.17.322</v>
          </cell>
        </row>
        <row r="5211">
          <cell r="B5211" t="str">
            <v>TST0001005</v>
          </cell>
          <cell r="C5211" t="str">
            <v>02.04.17.323A</v>
          </cell>
        </row>
        <row r="5212">
          <cell r="B5212" t="str">
            <v>TST0000557</v>
          </cell>
          <cell r="C5212" t="str">
            <v>02.04.17.326A</v>
          </cell>
        </row>
        <row r="5213">
          <cell r="B5213" t="str">
            <v>TST0001019</v>
          </cell>
          <cell r="C5213" t="str">
            <v>02.04.17.329</v>
          </cell>
        </row>
        <row r="5214">
          <cell r="B5214" t="str">
            <v>TST0000558</v>
          </cell>
          <cell r="C5214" t="str">
            <v>02.04.17.342</v>
          </cell>
        </row>
        <row r="5215">
          <cell r="B5215" t="str">
            <v>TST0000997</v>
          </cell>
          <cell r="C5215" t="str">
            <v>02.04.17.346</v>
          </cell>
        </row>
        <row r="5216">
          <cell r="B5216" t="str">
            <v>TST0001084</v>
          </cell>
          <cell r="C5216" t="str">
            <v>02.04.17.349</v>
          </cell>
        </row>
        <row r="5217">
          <cell r="B5217" t="str">
            <v>TST0001085</v>
          </cell>
          <cell r="C5217" t="str">
            <v>02.04.17.349A</v>
          </cell>
        </row>
        <row r="5218">
          <cell r="B5218" t="str">
            <v>TST0001091</v>
          </cell>
          <cell r="C5218" t="str">
            <v>02.04.17.350A</v>
          </cell>
        </row>
        <row r="5219">
          <cell r="B5219" t="str">
            <v>TST0001092</v>
          </cell>
          <cell r="C5219" t="str">
            <v>02.04.17.351</v>
          </cell>
        </row>
        <row r="5220">
          <cell r="B5220" t="str">
            <v>TST0001093</v>
          </cell>
          <cell r="C5220" t="str">
            <v>02.04.17.352A</v>
          </cell>
        </row>
        <row r="5221">
          <cell r="B5221" t="str">
            <v>TST0001095</v>
          </cell>
          <cell r="C5221" t="str">
            <v>02.04.17.353</v>
          </cell>
        </row>
        <row r="5222">
          <cell r="B5222" t="str">
            <v>TST0001089</v>
          </cell>
          <cell r="C5222" t="str">
            <v>02.04.17.354A</v>
          </cell>
        </row>
        <row r="5223">
          <cell r="B5223" t="str">
            <v>TST0001079</v>
          </cell>
          <cell r="C5223" t="str">
            <v>02.04.17.354B</v>
          </cell>
        </row>
        <row r="5224">
          <cell r="B5224" t="str">
            <v>TST0000999</v>
          </cell>
          <cell r="C5224" t="str">
            <v>02.04.17.359</v>
          </cell>
        </row>
        <row r="5225">
          <cell r="B5225" t="str">
            <v>TST0000559</v>
          </cell>
          <cell r="C5225" t="str">
            <v>02.04.17.363A</v>
          </cell>
        </row>
        <row r="5226">
          <cell r="B5226" t="str">
            <v>TST0000560</v>
          </cell>
          <cell r="C5226" t="str">
            <v>02.04.17.365A</v>
          </cell>
        </row>
        <row r="5227">
          <cell r="B5227" t="str">
            <v>TST0000561</v>
          </cell>
          <cell r="C5227" t="str">
            <v>02.04.17.366A</v>
          </cell>
        </row>
        <row r="5228">
          <cell r="B5228" t="str">
            <v>TST0000562</v>
          </cell>
          <cell r="C5228" t="str">
            <v>02.04.17.371</v>
          </cell>
        </row>
        <row r="5229">
          <cell r="B5229" t="str">
            <v>TST0000563</v>
          </cell>
          <cell r="C5229" t="str">
            <v>02.04.17.372</v>
          </cell>
        </row>
        <row r="5230">
          <cell r="B5230" t="str">
            <v>TST0000564</v>
          </cell>
          <cell r="C5230" t="str">
            <v>02.04.17.373</v>
          </cell>
        </row>
        <row r="5231">
          <cell r="B5231" t="str">
            <v>TST0000565</v>
          </cell>
          <cell r="C5231" t="str">
            <v>02.04.17.374</v>
          </cell>
        </row>
        <row r="5232">
          <cell r="B5232" t="str">
            <v>TST0000566</v>
          </cell>
          <cell r="C5232" t="str">
            <v>02.04.17.375</v>
          </cell>
        </row>
        <row r="5233">
          <cell r="B5233" t="str">
            <v>TST0000567</v>
          </cell>
          <cell r="C5233" t="str">
            <v>02.04.17.376</v>
          </cell>
        </row>
        <row r="5234">
          <cell r="B5234" t="str">
            <v>TST0000568</v>
          </cell>
          <cell r="C5234" t="str">
            <v>02.04.17.377</v>
          </cell>
        </row>
        <row r="5235">
          <cell r="B5235" t="str">
            <v>TST0000569</v>
          </cell>
          <cell r="C5235" t="str">
            <v>02.04.17.378</v>
          </cell>
        </row>
        <row r="5236">
          <cell r="B5236" t="str">
            <v>TST0000570</v>
          </cell>
          <cell r="C5236" t="str">
            <v>02.04.17.379</v>
          </cell>
        </row>
        <row r="5237">
          <cell r="B5237" t="str">
            <v>TST0000571</v>
          </cell>
          <cell r="C5237" t="str">
            <v>02.04.17.380</v>
          </cell>
        </row>
        <row r="5238">
          <cell r="B5238" t="str">
            <v>TST0000572</v>
          </cell>
          <cell r="C5238" t="str">
            <v>02.04.17.381</v>
          </cell>
        </row>
        <row r="5239">
          <cell r="B5239" t="str">
            <v>TST0000573</v>
          </cell>
          <cell r="C5239" t="str">
            <v>02.04.17.382</v>
          </cell>
        </row>
        <row r="5240">
          <cell r="B5240" t="str">
            <v>TST0000574</v>
          </cell>
          <cell r="C5240" t="str">
            <v>02.04.17.388</v>
          </cell>
        </row>
        <row r="5241">
          <cell r="B5241" t="str">
            <v>TST0000575</v>
          </cell>
          <cell r="C5241" t="str">
            <v>02.04.17.389</v>
          </cell>
        </row>
        <row r="5242">
          <cell r="B5242" t="str">
            <v>TST0000576</v>
          </cell>
          <cell r="C5242" t="str">
            <v>02.04.17.390</v>
          </cell>
        </row>
        <row r="5243">
          <cell r="B5243" t="str">
            <v>TST0001098</v>
          </cell>
          <cell r="C5243" t="str">
            <v>02.04.17.400</v>
          </cell>
        </row>
        <row r="5244">
          <cell r="B5244" t="str">
            <v>TST0001082</v>
          </cell>
          <cell r="C5244" t="str">
            <v>02.04.17.402</v>
          </cell>
        </row>
        <row r="5245">
          <cell r="B5245" t="str">
            <v>TST0001094</v>
          </cell>
          <cell r="C5245" t="str">
            <v>02.04.17.403A</v>
          </cell>
        </row>
        <row r="5246">
          <cell r="B5246" t="str">
            <v>TST0001087</v>
          </cell>
          <cell r="C5246" t="str">
            <v>02.04.17.404</v>
          </cell>
        </row>
        <row r="5247">
          <cell r="B5247" t="str">
            <v>TST0000577</v>
          </cell>
          <cell r="C5247" t="str">
            <v>02.04.17.406</v>
          </cell>
        </row>
        <row r="5248">
          <cell r="B5248" t="str">
            <v>TST0000578</v>
          </cell>
          <cell r="C5248" t="str">
            <v>02.04.17.407</v>
          </cell>
        </row>
        <row r="5249">
          <cell r="B5249" t="str">
            <v>TST0000579</v>
          </cell>
          <cell r="C5249" t="str">
            <v>02.04.17.408</v>
          </cell>
        </row>
        <row r="5250">
          <cell r="B5250" t="str">
            <v>TST0000580</v>
          </cell>
          <cell r="C5250" t="str">
            <v>02.04.17.415</v>
          </cell>
        </row>
        <row r="5251">
          <cell r="B5251" t="str">
            <v>TST0000581</v>
          </cell>
          <cell r="C5251" t="str">
            <v>02.04.17.427</v>
          </cell>
        </row>
        <row r="5252">
          <cell r="B5252" t="str">
            <v>TST0001080</v>
          </cell>
          <cell r="C5252" t="str">
            <v>02.04.17.429</v>
          </cell>
        </row>
        <row r="5253">
          <cell r="B5253" t="str">
            <v>TST0000583</v>
          </cell>
          <cell r="C5253" t="str">
            <v>02.04.17.431A</v>
          </cell>
        </row>
        <row r="5254">
          <cell r="B5254" t="str">
            <v>TST0001035</v>
          </cell>
          <cell r="C5254" t="str">
            <v>02.04.17.434A</v>
          </cell>
        </row>
        <row r="5255">
          <cell r="B5255" t="str">
            <v>TST0000983</v>
          </cell>
          <cell r="C5255" t="str">
            <v>02.04.17.441</v>
          </cell>
        </row>
        <row r="5256">
          <cell r="B5256" t="str">
            <v>TST0001068</v>
          </cell>
          <cell r="C5256" t="str">
            <v>02.04.17.450</v>
          </cell>
        </row>
        <row r="5257">
          <cell r="B5257" t="str">
            <v>TST0000996</v>
          </cell>
          <cell r="C5257" t="str">
            <v>02.04.17.454</v>
          </cell>
        </row>
        <row r="5258">
          <cell r="B5258" t="str">
            <v>TST0000973</v>
          </cell>
          <cell r="C5258" t="str">
            <v>02.04.17.464</v>
          </cell>
        </row>
        <row r="5259">
          <cell r="B5259" t="str">
            <v>TST0001050</v>
          </cell>
          <cell r="C5259" t="str">
            <v>02.04.17.469</v>
          </cell>
        </row>
        <row r="5260">
          <cell r="B5260" t="str">
            <v>TST0001066</v>
          </cell>
          <cell r="C5260" t="str">
            <v>02.04.17.470</v>
          </cell>
        </row>
        <row r="5261">
          <cell r="B5261" t="str">
            <v>TST0001057</v>
          </cell>
          <cell r="C5261" t="str">
            <v>02.04.17.480</v>
          </cell>
        </row>
        <row r="5262">
          <cell r="B5262" t="str">
            <v>TST0001040</v>
          </cell>
          <cell r="C5262" t="str">
            <v>02.04.17.486A</v>
          </cell>
        </row>
        <row r="5263">
          <cell r="B5263" t="str">
            <v>TST0001016</v>
          </cell>
          <cell r="C5263" t="str">
            <v>02.04.17.488</v>
          </cell>
        </row>
        <row r="5264">
          <cell r="B5264" t="str">
            <v>TST0000986</v>
          </cell>
          <cell r="C5264" t="str">
            <v>02.04.17.489</v>
          </cell>
        </row>
        <row r="5265">
          <cell r="B5265" t="str">
            <v>TST0001015</v>
          </cell>
          <cell r="C5265" t="str">
            <v>02.04.17.499</v>
          </cell>
        </row>
        <row r="5266">
          <cell r="B5266" t="str">
            <v>TST0001011</v>
          </cell>
          <cell r="C5266" t="str">
            <v>02.04.17.500</v>
          </cell>
        </row>
        <row r="5267">
          <cell r="B5267" t="str">
            <v>TST0000966</v>
          </cell>
          <cell r="C5267" t="str">
            <v>02.04.17.506</v>
          </cell>
        </row>
        <row r="5268">
          <cell r="B5268" t="str">
            <v>TST0000584</v>
          </cell>
          <cell r="C5268" t="str">
            <v>02.04.17.509</v>
          </cell>
        </row>
        <row r="5269">
          <cell r="B5269" t="str">
            <v>TST0000585</v>
          </cell>
          <cell r="C5269" t="str">
            <v>02.04.17.511</v>
          </cell>
        </row>
        <row r="5270">
          <cell r="B5270" t="str">
            <v>TST0000979</v>
          </cell>
          <cell r="C5270" t="str">
            <v>02.04.17.521</v>
          </cell>
        </row>
        <row r="5271">
          <cell r="B5271" t="str">
            <v>TST0001065</v>
          </cell>
          <cell r="C5271" t="str">
            <v>02.04.17.522</v>
          </cell>
        </row>
        <row r="5272">
          <cell r="B5272" t="str">
            <v>TST0000587</v>
          </cell>
          <cell r="C5272" t="str">
            <v>02.04.17.523</v>
          </cell>
        </row>
        <row r="5273">
          <cell r="B5273" t="str">
            <v>TST0000588</v>
          </cell>
          <cell r="C5273" t="str">
            <v>02.04.17.527</v>
          </cell>
        </row>
        <row r="5274">
          <cell r="B5274" t="str">
            <v>TST0000589</v>
          </cell>
          <cell r="C5274" t="str">
            <v>02.04.17.530</v>
          </cell>
        </row>
        <row r="5275">
          <cell r="B5275" t="str">
            <v>TST0001003</v>
          </cell>
          <cell r="C5275" t="str">
            <v>02.04.17.539</v>
          </cell>
        </row>
        <row r="5276">
          <cell r="B5276" t="str">
            <v>TST0001002</v>
          </cell>
          <cell r="C5276" t="str">
            <v>02.04.17.539A</v>
          </cell>
        </row>
        <row r="5277">
          <cell r="B5277" t="str">
            <v>TST0000590</v>
          </cell>
          <cell r="C5277" t="str">
            <v>02.04.17.539B</v>
          </cell>
        </row>
        <row r="5278">
          <cell r="B5278" t="str">
            <v>TST0000998</v>
          </cell>
          <cell r="C5278" t="str">
            <v>02.04.17.540A</v>
          </cell>
        </row>
        <row r="5279">
          <cell r="B5279" t="str">
            <v>TST0000591</v>
          </cell>
          <cell r="C5279" t="str">
            <v>02.04.17.543</v>
          </cell>
        </row>
        <row r="5280">
          <cell r="B5280" t="str">
            <v>TST0001024</v>
          </cell>
          <cell r="C5280" t="str">
            <v>02.04.17.556</v>
          </cell>
        </row>
        <row r="5281">
          <cell r="B5281" t="str">
            <v>TST0001062</v>
          </cell>
          <cell r="C5281" t="str">
            <v>02.04.17.586</v>
          </cell>
        </row>
        <row r="5282">
          <cell r="B5282" t="str">
            <v>TST0001004</v>
          </cell>
          <cell r="C5282" t="str">
            <v>02.04.17.601</v>
          </cell>
        </row>
        <row r="5283">
          <cell r="B5283" t="str">
            <v>TST0000984</v>
          </cell>
          <cell r="C5283" t="str">
            <v>02.04.17.603</v>
          </cell>
        </row>
        <row r="5284">
          <cell r="B5284" t="str">
            <v>TST0000592</v>
          </cell>
          <cell r="C5284" t="str">
            <v>02.04.17.627A</v>
          </cell>
        </row>
        <row r="5285">
          <cell r="B5285" t="str">
            <v>TST0000594</v>
          </cell>
          <cell r="C5285" t="str">
            <v>02.04.17.637</v>
          </cell>
        </row>
        <row r="5286">
          <cell r="B5286" t="str">
            <v>TST0001055</v>
          </cell>
          <cell r="C5286" t="str">
            <v>02.04.17.650</v>
          </cell>
        </row>
        <row r="5287">
          <cell r="B5287" t="str">
            <v>TST0001090</v>
          </cell>
          <cell r="C5287" t="str">
            <v>02.04.17.652</v>
          </cell>
        </row>
        <row r="5288">
          <cell r="B5288" t="str">
            <v>TST0001081</v>
          </cell>
          <cell r="C5288" t="str">
            <v>02.04.17.653</v>
          </cell>
        </row>
        <row r="5289">
          <cell r="B5289" t="str">
            <v>TST0001088</v>
          </cell>
          <cell r="C5289" t="str">
            <v>02.04.17.656</v>
          </cell>
        </row>
        <row r="5290">
          <cell r="B5290" t="str">
            <v>TST0001083</v>
          </cell>
          <cell r="C5290" t="str">
            <v>02.04.17.661</v>
          </cell>
        </row>
        <row r="5291">
          <cell r="B5291" t="str">
            <v>TST0001086</v>
          </cell>
          <cell r="C5291" t="str">
            <v>02.04.17.663A</v>
          </cell>
        </row>
        <row r="5292">
          <cell r="B5292" t="str">
            <v>TST0000985</v>
          </cell>
          <cell r="C5292" t="str">
            <v>02.04.17.675</v>
          </cell>
        </row>
        <row r="5293">
          <cell r="B5293" t="str">
            <v>TST0001063</v>
          </cell>
          <cell r="C5293" t="str">
            <v>02.04.17.678</v>
          </cell>
        </row>
        <row r="5294">
          <cell r="B5294" t="str">
            <v>TST0001000</v>
          </cell>
          <cell r="C5294" t="str">
            <v>02.04.17.678A</v>
          </cell>
        </row>
        <row r="5295">
          <cell r="B5295" t="str">
            <v>TST0000597</v>
          </cell>
          <cell r="C5295" t="str">
            <v>02.04.17.680</v>
          </cell>
        </row>
        <row r="5296">
          <cell r="B5296" t="str">
            <v>TST0001060</v>
          </cell>
          <cell r="C5296" t="str">
            <v>02.04.17.681</v>
          </cell>
        </row>
        <row r="5297">
          <cell r="B5297" t="str">
            <v>TST0001013</v>
          </cell>
          <cell r="C5297" t="str">
            <v>02.04.17.685</v>
          </cell>
        </row>
        <row r="5298">
          <cell r="B5298" t="str">
            <v>TST0001054</v>
          </cell>
          <cell r="C5298" t="str">
            <v>02.04.17.687</v>
          </cell>
        </row>
        <row r="5299">
          <cell r="B5299" t="str">
            <v>TST0000969</v>
          </cell>
          <cell r="C5299" t="str">
            <v>02.04.17.695</v>
          </cell>
        </row>
        <row r="5300">
          <cell r="B5300" t="str">
            <v>TST0001046</v>
          </cell>
          <cell r="C5300" t="str">
            <v>02.04.17.700</v>
          </cell>
        </row>
        <row r="5301">
          <cell r="B5301" t="str">
            <v>TST0000995</v>
          </cell>
          <cell r="C5301" t="str">
            <v>02.04.17.706</v>
          </cell>
        </row>
        <row r="5302">
          <cell r="B5302" t="str">
            <v>TST0001061</v>
          </cell>
          <cell r="C5302" t="str">
            <v>02.04.17.708A</v>
          </cell>
        </row>
        <row r="5303">
          <cell r="B5303" t="str">
            <v>TST0000975</v>
          </cell>
          <cell r="C5303" t="str">
            <v>02.04.17.720</v>
          </cell>
        </row>
        <row r="5304">
          <cell r="B5304" t="str">
            <v>TST0001099</v>
          </cell>
          <cell r="C5304" t="str">
            <v>02.04.17.730</v>
          </cell>
        </row>
        <row r="5305">
          <cell r="B5305" t="str">
            <v>TST0000599</v>
          </cell>
          <cell r="C5305" t="str">
            <v>02.04.17.732</v>
          </cell>
        </row>
        <row r="5306">
          <cell r="B5306" t="str">
            <v>TST0000600</v>
          </cell>
          <cell r="C5306" t="str">
            <v>02.04.17.733</v>
          </cell>
        </row>
        <row r="5307">
          <cell r="B5307" t="str">
            <v>TST0001048</v>
          </cell>
          <cell r="C5307" t="str">
            <v>02.04.17.746</v>
          </cell>
        </row>
        <row r="5308">
          <cell r="B5308" t="str">
            <v>TST0001064</v>
          </cell>
          <cell r="C5308" t="str">
            <v>02.04.17.757</v>
          </cell>
        </row>
        <row r="5309">
          <cell r="B5309" t="str">
            <v>TST0000602</v>
          </cell>
          <cell r="C5309" t="str">
            <v>02.04.17.779</v>
          </cell>
        </row>
        <row r="5310">
          <cell r="B5310" t="str">
            <v>TST0001049</v>
          </cell>
          <cell r="C5310" t="str">
            <v>02.04.17.783A</v>
          </cell>
        </row>
        <row r="5311">
          <cell r="B5311" t="str">
            <v>TST0001045</v>
          </cell>
          <cell r="C5311" t="str">
            <v>02.04.17.802A</v>
          </cell>
        </row>
        <row r="5312">
          <cell r="B5312" t="str">
            <v>TST0001071</v>
          </cell>
          <cell r="C5312" t="str">
            <v>02.04.17.810</v>
          </cell>
        </row>
        <row r="5313">
          <cell r="B5313" t="str">
            <v>TST0001070</v>
          </cell>
          <cell r="C5313" t="str">
            <v>02.04.17.813</v>
          </cell>
        </row>
        <row r="5314">
          <cell r="B5314" t="str">
            <v>TST0000605</v>
          </cell>
          <cell r="C5314" t="str">
            <v>02.04.17.821</v>
          </cell>
        </row>
        <row r="5315">
          <cell r="B5315" t="str">
            <v>TST0000989</v>
          </cell>
          <cell r="C5315" t="str">
            <v>02.04.17.821A</v>
          </cell>
        </row>
        <row r="5316">
          <cell r="B5316" t="str">
            <v>TST0000606</v>
          </cell>
          <cell r="C5316" t="str">
            <v>02.04.17.842</v>
          </cell>
        </row>
        <row r="5317">
          <cell r="B5317" t="str">
            <v>TST0001027</v>
          </cell>
          <cell r="C5317" t="str">
            <v>02.04.17.849</v>
          </cell>
        </row>
        <row r="5318">
          <cell r="B5318" t="str">
            <v>TST0001034</v>
          </cell>
          <cell r="C5318" t="str">
            <v>02.04.17.850</v>
          </cell>
        </row>
        <row r="5319">
          <cell r="B5319" t="str">
            <v>TST0001053</v>
          </cell>
          <cell r="C5319" t="str">
            <v>02.04.17.854</v>
          </cell>
        </row>
        <row r="5320">
          <cell r="B5320" t="str">
            <v>TST0000607</v>
          </cell>
          <cell r="C5320" t="str">
            <v>02.04.17.855</v>
          </cell>
        </row>
        <row r="5321">
          <cell r="B5321" t="str">
            <v>TST0000608</v>
          </cell>
          <cell r="C5321" t="str">
            <v>02.04.17.856A</v>
          </cell>
        </row>
        <row r="5322">
          <cell r="B5322" t="str">
            <v>TST0000609</v>
          </cell>
          <cell r="C5322" t="str">
            <v>02.04.17.857</v>
          </cell>
        </row>
        <row r="5323">
          <cell r="B5323" t="str">
            <v>TST0000992</v>
          </cell>
          <cell r="C5323" t="str">
            <v>02.04.17.860</v>
          </cell>
        </row>
        <row r="5324">
          <cell r="B5324" t="str">
            <v>TST0000993</v>
          </cell>
          <cell r="C5324" t="str">
            <v>02.04.17.861</v>
          </cell>
        </row>
        <row r="5325">
          <cell r="B5325" t="str">
            <v>TST0000610</v>
          </cell>
          <cell r="C5325" t="str">
            <v>02.04.17.864</v>
          </cell>
        </row>
        <row r="5326">
          <cell r="B5326" t="str">
            <v>TST0001021</v>
          </cell>
          <cell r="C5326" t="str">
            <v>02.04.17.867A</v>
          </cell>
        </row>
        <row r="5327">
          <cell r="B5327" t="str">
            <v>TST0001017</v>
          </cell>
          <cell r="C5327" t="str">
            <v>02.04.17.868</v>
          </cell>
        </row>
        <row r="5328">
          <cell r="B5328" t="str">
            <v>TST0000987</v>
          </cell>
          <cell r="C5328" t="str">
            <v>02.04.17.870A</v>
          </cell>
        </row>
        <row r="5329">
          <cell r="B5329" t="str">
            <v>TST0000611</v>
          </cell>
          <cell r="C5329" t="str">
            <v>02.04.17.871</v>
          </cell>
        </row>
        <row r="5330">
          <cell r="B5330" t="str">
            <v>TST0001032</v>
          </cell>
          <cell r="C5330" t="str">
            <v>02.04.17.872</v>
          </cell>
        </row>
        <row r="5331">
          <cell r="B5331" t="str">
            <v>TST0001031</v>
          </cell>
          <cell r="C5331" t="str">
            <v>02.04.17.872A</v>
          </cell>
        </row>
        <row r="5332">
          <cell r="B5332" t="str">
            <v>TST0000991</v>
          </cell>
          <cell r="C5332" t="str">
            <v>02.04.17.879</v>
          </cell>
        </row>
        <row r="5333">
          <cell r="B5333" t="str">
            <v>TST0000612</v>
          </cell>
          <cell r="C5333" t="str">
            <v>02.04.17.883</v>
          </cell>
        </row>
        <row r="5334">
          <cell r="B5334" t="str">
            <v>TST0000613</v>
          </cell>
          <cell r="C5334" t="str">
            <v>02.04.17.884</v>
          </cell>
        </row>
        <row r="5335">
          <cell r="B5335" t="str">
            <v>TST0001042</v>
          </cell>
          <cell r="C5335" t="str">
            <v>02.04.17.885</v>
          </cell>
        </row>
        <row r="5336">
          <cell r="B5336" t="str">
            <v>TST0000982</v>
          </cell>
          <cell r="C5336" t="str">
            <v>02.04.17.886</v>
          </cell>
        </row>
        <row r="5337">
          <cell r="B5337" t="str">
            <v>TST0001052</v>
          </cell>
          <cell r="C5337" t="str">
            <v>02.04.17.888</v>
          </cell>
        </row>
        <row r="5338">
          <cell r="B5338" t="str">
            <v>TST0001022</v>
          </cell>
          <cell r="C5338" t="str">
            <v>02.04.17.889</v>
          </cell>
        </row>
        <row r="5339">
          <cell r="B5339" t="str">
            <v>TST0000614</v>
          </cell>
          <cell r="C5339" t="str">
            <v>02.04.17.890</v>
          </cell>
        </row>
        <row r="5340">
          <cell r="B5340" t="str">
            <v>TST0000615</v>
          </cell>
          <cell r="C5340" t="str">
            <v>02.04.17.898</v>
          </cell>
        </row>
        <row r="5341">
          <cell r="B5341" t="str">
            <v>TST0001041</v>
          </cell>
          <cell r="C5341" t="str">
            <v>02.04.17.910</v>
          </cell>
        </row>
        <row r="5342">
          <cell r="B5342" t="str">
            <v>TST0000616</v>
          </cell>
          <cell r="C5342" t="str">
            <v>02.04.17.912</v>
          </cell>
        </row>
        <row r="5343">
          <cell r="B5343" t="str">
            <v>TST0000617</v>
          </cell>
          <cell r="C5343" t="str">
            <v>02.04.17.913</v>
          </cell>
        </row>
        <row r="5344">
          <cell r="B5344" t="str">
            <v>TST0000618</v>
          </cell>
          <cell r="C5344" t="str">
            <v>02.04.17.919</v>
          </cell>
        </row>
        <row r="5345">
          <cell r="B5345" t="str">
            <v>TST0001072</v>
          </cell>
          <cell r="C5345" t="str">
            <v>02.04.17.927A</v>
          </cell>
        </row>
        <row r="5346">
          <cell r="B5346" t="str">
            <v>TST0000968</v>
          </cell>
          <cell r="C5346" t="str">
            <v>02.04.17.937A</v>
          </cell>
        </row>
        <row r="5347">
          <cell r="B5347" t="str">
            <v>TST0000964</v>
          </cell>
          <cell r="C5347" t="str">
            <v>02.04.17.939</v>
          </cell>
        </row>
        <row r="5348">
          <cell r="B5348" t="str">
            <v>TST0000619</v>
          </cell>
          <cell r="C5348" t="str">
            <v>02.04.17.940</v>
          </cell>
        </row>
        <row r="5349">
          <cell r="B5349" t="str">
            <v>TST0000620</v>
          </cell>
          <cell r="C5349" t="str">
            <v>02.04.17.945</v>
          </cell>
        </row>
        <row r="5350">
          <cell r="B5350" t="str">
            <v>TST0000974</v>
          </cell>
          <cell r="C5350" t="str">
            <v>02.04.17.950</v>
          </cell>
        </row>
        <row r="5351">
          <cell r="B5351" t="str">
            <v>TST0000621</v>
          </cell>
          <cell r="C5351" t="str">
            <v>02.04.17.951</v>
          </cell>
        </row>
        <row r="5352">
          <cell r="B5352" t="str">
            <v>TST0000967</v>
          </cell>
          <cell r="C5352" t="str">
            <v>02.04.17.957</v>
          </cell>
        </row>
        <row r="5353">
          <cell r="B5353" t="str">
            <v>TST0001001</v>
          </cell>
          <cell r="C5353" t="str">
            <v>02.04.17.972</v>
          </cell>
        </row>
        <row r="5354">
          <cell r="B5354" t="str">
            <v>TST0001044</v>
          </cell>
          <cell r="C5354" t="str">
            <v>02.04.17.973</v>
          </cell>
        </row>
        <row r="5355">
          <cell r="B5355" t="str">
            <v>TST0000622</v>
          </cell>
          <cell r="C5355" t="str">
            <v>02.04.17.977</v>
          </cell>
        </row>
        <row r="5356">
          <cell r="B5356" t="str">
            <v>TST0000623</v>
          </cell>
          <cell r="C5356" t="str">
            <v>02.04.17.981</v>
          </cell>
        </row>
        <row r="5357">
          <cell r="B5357" t="str">
            <v>TST0000970</v>
          </cell>
          <cell r="C5357" t="str">
            <v>02.04.17.985</v>
          </cell>
        </row>
        <row r="5358">
          <cell r="B5358" t="str">
            <v>TST0000624</v>
          </cell>
          <cell r="C5358" t="str">
            <v>02.04.17.987</v>
          </cell>
        </row>
        <row r="5359">
          <cell r="B5359" t="str">
            <v>TST0001010</v>
          </cell>
          <cell r="C5359" t="str">
            <v>02.04.17.992</v>
          </cell>
        </row>
        <row r="5360">
          <cell r="B5360" t="str">
            <v>TST0001056</v>
          </cell>
          <cell r="C5360" t="str">
            <v>02.04.17.993</v>
          </cell>
        </row>
        <row r="5361">
          <cell r="B5361" t="str">
            <v>TST0001096</v>
          </cell>
          <cell r="C5361" t="str">
            <v>02.04.17.995A</v>
          </cell>
        </row>
        <row r="5362">
          <cell r="B5362" t="str">
            <v>TST0001051</v>
          </cell>
          <cell r="C5362" t="str">
            <v>02.04.17.999</v>
          </cell>
        </row>
        <row r="5363">
          <cell r="B5363" t="str">
            <v>TST0000625</v>
          </cell>
          <cell r="C5363" t="str">
            <v>02.04.18.089</v>
          </cell>
        </row>
        <row r="5364">
          <cell r="B5364" t="str">
            <v>TST0000626</v>
          </cell>
          <cell r="C5364" t="str">
            <v>02.04.18.090</v>
          </cell>
        </row>
        <row r="5365">
          <cell r="B5365" t="str">
            <v>TST0001260</v>
          </cell>
          <cell r="C5365" t="str">
            <v>02.04.19.002</v>
          </cell>
        </row>
        <row r="5366">
          <cell r="B5366" t="str">
            <v>TST0001259</v>
          </cell>
          <cell r="C5366" t="str">
            <v>02.04.19.003</v>
          </cell>
        </row>
        <row r="5367">
          <cell r="B5367" t="str">
            <v>TST0001258</v>
          </cell>
          <cell r="C5367" t="str">
            <v>02.04.19.004</v>
          </cell>
        </row>
        <row r="5368">
          <cell r="B5368" t="str">
            <v>TST0000856</v>
          </cell>
          <cell r="C5368" t="str">
            <v>02.04.20.002</v>
          </cell>
        </row>
        <row r="5369">
          <cell r="B5369" t="str">
            <v>TST0000627</v>
          </cell>
          <cell r="C5369" t="str">
            <v>02.04.20.009</v>
          </cell>
        </row>
        <row r="5370">
          <cell r="B5370" t="str">
            <v>TST0000898</v>
          </cell>
          <cell r="C5370" t="str">
            <v>02.04.20.016</v>
          </cell>
        </row>
        <row r="5371">
          <cell r="B5371" t="str">
            <v>TST0000854</v>
          </cell>
          <cell r="C5371" t="str">
            <v>02.04.20.018</v>
          </cell>
        </row>
        <row r="5372">
          <cell r="B5372" t="str">
            <v>TST0000628</v>
          </cell>
          <cell r="C5372" t="str">
            <v>02.04.20.027</v>
          </cell>
        </row>
        <row r="5373">
          <cell r="B5373" t="str">
            <v>TST0000629</v>
          </cell>
          <cell r="C5373" t="str">
            <v>02.04.20.028</v>
          </cell>
        </row>
        <row r="5374">
          <cell r="B5374" t="str">
            <v>TST0000907</v>
          </cell>
          <cell r="C5374" t="str">
            <v>02.04.20.029</v>
          </cell>
        </row>
        <row r="5375">
          <cell r="B5375" t="str">
            <v>TST0000878</v>
          </cell>
          <cell r="C5375" t="str">
            <v>02.04.20.034A</v>
          </cell>
        </row>
        <row r="5376">
          <cell r="B5376" t="str">
            <v>TST0000894</v>
          </cell>
          <cell r="C5376" t="str">
            <v>02.04.20.035</v>
          </cell>
        </row>
        <row r="5377">
          <cell r="B5377" t="str">
            <v>TST0000847</v>
          </cell>
          <cell r="C5377" t="str">
            <v>02.04.20.038</v>
          </cell>
        </row>
        <row r="5378">
          <cell r="B5378" t="str">
            <v>TST0000869</v>
          </cell>
          <cell r="C5378" t="str">
            <v>02.04.20.045</v>
          </cell>
        </row>
        <row r="5379">
          <cell r="B5379" t="str">
            <v>TST0000922</v>
          </cell>
          <cell r="C5379" t="str">
            <v>02.04.20.046</v>
          </cell>
        </row>
        <row r="5380">
          <cell r="B5380" t="str">
            <v>TST0000893</v>
          </cell>
          <cell r="C5380" t="str">
            <v>02.04.20.050</v>
          </cell>
        </row>
        <row r="5381">
          <cell r="B5381" t="str">
            <v>TST0000630</v>
          </cell>
          <cell r="C5381" t="str">
            <v>02.04.20.053</v>
          </cell>
        </row>
        <row r="5382">
          <cell r="B5382" t="str">
            <v>TST0000870</v>
          </cell>
          <cell r="C5382" t="str">
            <v>02.04.20.057</v>
          </cell>
        </row>
        <row r="5383">
          <cell r="B5383" t="str">
            <v>TST0000906</v>
          </cell>
          <cell r="C5383" t="str">
            <v>02.04.20.059</v>
          </cell>
        </row>
        <row r="5384">
          <cell r="B5384" t="str">
            <v>TST0000871</v>
          </cell>
          <cell r="C5384" t="str">
            <v>02.04.20.060</v>
          </cell>
        </row>
        <row r="5385">
          <cell r="B5385" t="str">
            <v>TST0000808</v>
          </cell>
          <cell r="C5385" t="str">
            <v>02.04.20.061</v>
          </cell>
        </row>
        <row r="5386">
          <cell r="B5386" t="str">
            <v>TST0000910</v>
          </cell>
          <cell r="C5386" t="str">
            <v>02.04.20.062</v>
          </cell>
        </row>
        <row r="5387">
          <cell r="B5387" t="str">
            <v>TST0000631</v>
          </cell>
          <cell r="C5387" t="str">
            <v>02.04.20.071A</v>
          </cell>
        </row>
        <row r="5388">
          <cell r="B5388" t="str">
            <v>TST0000845</v>
          </cell>
          <cell r="C5388" t="str">
            <v>02.04.20.072</v>
          </cell>
        </row>
        <row r="5389">
          <cell r="B5389" t="str">
            <v>TST0000840</v>
          </cell>
          <cell r="C5389" t="str">
            <v>02.04.20.073</v>
          </cell>
        </row>
        <row r="5390">
          <cell r="B5390" t="str">
            <v>TST0000632</v>
          </cell>
          <cell r="C5390" t="str">
            <v>02.04.20.074</v>
          </cell>
        </row>
        <row r="5391">
          <cell r="B5391" t="str">
            <v>TST0000633</v>
          </cell>
          <cell r="C5391" t="str">
            <v>02.04.20.075</v>
          </cell>
        </row>
        <row r="5392">
          <cell r="B5392" t="str">
            <v>TST0000816</v>
          </cell>
          <cell r="C5392" t="str">
            <v>02.04.20.076</v>
          </cell>
        </row>
        <row r="5393">
          <cell r="B5393" t="str">
            <v>TST0000884</v>
          </cell>
          <cell r="C5393" t="str">
            <v>02.04.20.079</v>
          </cell>
        </row>
        <row r="5394">
          <cell r="B5394" t="str">
            <v>TST0000634</v>
          </cell>
          <cell r="C5394" t="str">
            <v>02.04.20.083</v>
          </cell>
        </row>
        <row r="5395">
          <cell r="B5395" t="str">
            <v>TST0000890</v>
          </cell>
          <cell r="C5395" t="str">
            <v>02.04.20.086</v>
          </cell>
        </row>
        <row r="5396">
          <cell r="B5396" t="str">
            <v>TST0000891</v>
          </cell>
          <cell r="C5396" t="str">
            <v>02.04.20.087</v>
          </cell>
        </row>
        <row r="5397">
          <cell r="B5397" t="str">
            <v>TST0000886</v>
          </cell>
          <cell r="C5397" t="str">
            <v>02.04.20.091</v>
          </cell>
        </row>
        <row r="5398">
          <cell r="B5398" t="str">
            <v>TST0000852</v>
          </cell>
          <cell r="C5398" t="str">
            <v>02.04.20.092</v>
          </cell>
        </row>
        <row r="5399">
          <cell r="B5399" t="str">
            <v>TST0000860</v>
          </cell>
          <cell r="C5399" t="str">
            <v>02.04.20.093</v>
          </cell>
        </row>
        <row r="5400">
          <cell r="B5400" t="str">
            <v>TST0000635</v>
          </cell>
          <cell r="C5400" t="str">
            <v>02.04.20.095</v>
          </cell>
        </row>
        <row r="5401">
          <cell r="B5401" t="str">
            <v>TST0000636</v>
          </cell>
          <cell r="C5401" t="str">
            <v>02.04.20.106</v>
          </cell>
        </row>
        <row r="5402">
          <cell r="B5402" t="str">
            <v>TST0000637</v>
          </cell>
          <cell r="C5402" t="str">
            <v>02.04.20.110</v>
          </cell>
        </row>
        <row r="5403">
          <cell r="B5403" t="str">
            <v>TST0000638</v>
          </cell>
          <cell r="C5403" t="str">
            <v>02.04.20.111</v>
          </cell>
        </row>
        <row r="5404">
          <cell r="B5404" t="str">
            <v>TST0000639</v>
          </cell>
          <cell r="C5404" t="str">
            <v>02.04.20.119</v>
          </cell>
        </row>
        <row r="5405">
          <cell r="B5405" t="str">
            <v>TST0000640</v>
          </cell>
          <cell r="C5405" t="str">
            <v>02.04.20.120</v>
          </cell>
        </row>
        <row r="5406">
          <cell r="B5406" t="str">
            <v>TST0000929</v>
          </cell>
          <cell r="C5406" t="str">
            <v>02.04.20.126</v>
          </cell>
        </row>
        <row r="5407">
          <cell r="B5407" t="str">
            <v>TST0000641</v>
          </cell>
          <cell r="C5407" t="str">
            <v>02.04.20.128</v>
          </cell>
        </row>
        <row r="5408">
          <cell r="B5408" t="str">
            <v>TST0000642</v>
          </cell>
          <cell r="C5408" t="str">
            <v>02.04.20.130</v>
          </cell>
        </row>
        <row r="5409">
          <cell r="B5409" t="str">
            <v>TST0000862</v>
          </cell>
          <cell r="C5409" t="str">
            <v>02.04.20.132</v>
          </cell>
        </row>
        <row r="5410">
          <cell r="B5410" t="str">
            <v>TST0000643</v>
          </cell>
          <cell r="C5410" t="str">
            <v>02.04.20.133</v>
          </cell>
        </row>
        <row r="5411">
          <cell r="B5411" t="str">
            <v>TST0000911</v>
          </cell>
          <cell r="C5411" t="str">
            <v>02.04.20.134</v>
          </cell>
        </row>
        <row r="5412">
          <cell r="B5412" t="str">
            <v>TST0000823</v>
          </cell>
          <cell r="C5412" t="str">
            <v>02.04.20.135</v>
          </cell>
        </row>
        <row r="5413">
          <cell r="B5413" t="str">
            <v>TST0000644</v>
          </cell>
          <cell r="C5413" t="str">
            <v>02.04.20.136</v>
          </cell>
        </row>
        <row r="5414">
          <cell r="B5414" t="str">
            <v>TST0000645</v>
          </cell>
          <cell r="C5414" t="str">
            <v>02.04.20.145</v>
          </cell>
        </row>
        <row r="5415">
          <cell r="B5415" t="str">
            <v>TST0000916</v>
          </cell>
          <cell r="C5415" t="str">
            <v>02.04.20.147</v>
          </cell>
        </row>
        <row r="5416">
          <cell r="B5416" t="str">
            <v>TST0000915</v>
          </cell>
          <cell r="C5416" t="str">
            <v>02.04.20.148</v>
          </cell>
        </row>
        <row r="5417">
          <cell r="B5417" t="str">
            <v>TST0000914</v>
          </cell>
          <cell r="C5417" t="str">
            <v>02.04.20.149</v>
          </cell>
        </row>
        <row r="5418">
          <cell r="B5418" t="str">
            <v>TST0000913</v>
          </cell>
          <cell r="C5418" t="str">
            <v>02.04.20.150</v>
          </cell>
        </row>
        <row r="5419">
          <cell r="B5419" t="str">
            <v>TST0000819</v>
          </cell>
          <cell r="C5419" t="str">
            <v>02.04.20.151</v>
          </cell>
        </row>
        <row r="5420">
          <cell r="B5420" t="str">
            <v>TST0000857</v>
          </cell>
          <cell r="C5420" t="str">
            <v>02.04.20.153</v>
          </cell>
        </row>
        <row r="5421">
          <cell r="B5421" t="str">
            <v>TST0000892</v>
          </cell>
          <cell r="C5421" t="str">
            <v>02.04.20.154</v>
          </cell>
        </row>
        <row r="5422">
          <cell r="B5422" t="str">
            <v>TST0000909</v>
          </cell>
          <cell r="C5422" t="str">
            <v>02.04.20.155</v>
          </cell>
        </row>
        <row r="5423">
          <cell r="B5423" t="str">
            <v>TST0000865</v>
          </cell>
          <cell r="C5423" t="str">
            <v>02.04.20.156</v>
          </cell>
        </row>
        <row r="5424">
          <cell r="B5424" t="str">
            <v>TST0000835</v>
          </cell>
          <cell r="C5424" t="str">
            <v>02.04.20.157</v>
          </cell>
        </row>
        <row r="5425">
          <cell r="B5425" t="str">
            <v>TST0000834</v>
          </cell>
          <cell r="C5425" t="str">
            <v>02.04.20.158</v>
          </cell>
        </row>
        <row r="5426">
          <cell r="B5426" t="str">
            <v>TST0000864</v>
          </cell>
          <cell r="C5426" t="str">
            <v>02.04.20.159</v>
          </cell>
        </row>
        <row r="5427">
          <cell r="B5427" t="str">
            <v>TST0000882</v>
          </cell>
          <cell r="C5427" t="str">
            <v>02.04.20.161</v>
          </cell>
        </row>
        <row r="5428">
          <cell r="B5428" t="str">
            <v>TST0000932</v>
          </cell>
          <cell r="C5428" t="str">
            <v>02.04.20.162</v>
          </cell>
        </row>
        <row r="5429">
          <cell r="B5429" t="str">
            <v>TST0000934</v>
          </cell>
          <cell r="C5429" t="str">
            <v>02.04.20.163</v>
          </cell>
        </row>
        <row r="5430">
          <cell r="B5430" t="str">
            <v>TST0000809</v>
          </cell>
          <cell r="C5430" t="str">
            <v>02.04.20.166</v>
          </cell>
        </row>
        <row r="5431">
          <cell r="B5431" t="str">
            <v>TST0000939</v>
          </cell>
          <cell r="C5431" t="str">
            <v>02.04.20.170</v>
          </cell>
        </row>
        <row r="5432">
          <cell r="B5432" t="str">
            <v>TST0000646</v>
          </cell>
          <cell r="C5432" t="str">
            <v>02.04.20.178</v>
          </cell>
        </row>
        <row r="5433">
          <cell r="B5433" t="str">
            <v>TST0000904</v>
          </cell>
          <cell r="C5433" t="str">
            <v>02.04.20.180</v>
          </cell>
        </row>
        <row r="5434">
          <cell r="B5434" t="str">
            <v>TST0000647</v>
          </cell>
          <cell r="C5434" t="str">
            <v>02.04.20.187</v>
          </cell>
        </row>
        <row r="5435">
          <cell r="B5435" t="str">
            <v>TST0000917</v>
          </cell>
          <cell r="C5435" t="str">
            <v>02.04.20.192</v>
          </cell>
        </row>
        <row r="5436">
          <cell r="B5436" t="str">
            <v>TST0000818</v>
          </cell>
          <cell r="C5436" t="str">
            <v>02.04.20.193</v>
          </cell>
        </row>
        <row r="5437">
          <cell r="B5437" t="str">
            <v>TST0000896</v>
          </cell>
          <cell r="C5437" t="str">
            <v>02.04.20.194</v>
          </cell>
        </row>
        <row r="5438">
          <cell r="B5438" t="str">
            <v>TST0000858</v>
          </cell>
          <cell r="C5438" t="str">
            <v>02.04.20.195</v>
          </cell>
        </row>
        <row r="5439">
          <cell r="B5439" t="str">
            <v>TST0000842</v>
          </cell>
          <cell r="C5439" t="str">
            <v>02.04.20.196</v>
          </cell>
        </row>
        <row r="5440">
          <cell r="B5440" t="str">
            <v>TST0000885</v>
          </cell>
          <cell r="C5440" t="str">
            <v>02.04.20.197</v>
          </cell>
        </row>
        <row r="5441">
          <cell r="B5441" t="str">
            <v>TST0000920</v>
          </cell>
          <cell r="C5441" t="str">
            <v>02.04.20.198</v>
          </cell>
        </row>
        <row r="5442">
          <cell r="B5442" t="str">
            <v>TST0000897</v>
          </cell>
          <cell r="C5442" t="str">
            <v>02.04.20.203</v>
          </cell>
        </row>
        <row r="5443">
          <cell r="B5443" t="str">
            <v>TST0000648</v>
          </cell>
          <cell r="C5443" t="str">
            <v>02.04.20.204</v>
          </cell>
        </row>
        <row r="5444">
          <cell r="B5444" t="str">
            <v>TST0000649</v>
          </cell>
          <cell r="C5444" t="str">
            <v>02.04.20.206</v>
          </cell>
        </row>
        <row r="5445">
          <cell r="B5445" t="str">
            <v>TST0000848</v>
          </cell>
          <cell r="C5445" t="str">
            <v>02.04.20.218</v>
          </cell>
        </row>
        <row r="5446">
          <cell r="B5446" t="str">
            <v>TST0000650</v>
          </cell>
          <cell r="C5446" t="str">
            <v>02.04.20.219</v>
          </cell>
        </row>
        <row r="5447">
          <cell r="B5447" t="str">
            <v>TST0000651</v>
          </cell>
          <cell r="C5447" t="str">
            <v>02.04.20.220</v>
          </cell>
        </row>
        <row r="5448">
          <cell r="B5448" t="str">
            <v>TST0000921</v>
          </cell>
          <cell r="C5448" t="str">
            <v>02.04.20.226</v>
          </cell>
        </row>
        <row r="5449">
          <cell r="B5449" t="str">
            <v>TST0000919</v>
          </cell>
          <cell r="C5449" t="str">
            <v>02.04.20.230</v>
          </cell>
        </row>
        <row r="5450">
          <cell r="B5450" t="str">
            <v>TST0000652</v>
          </cell>
          <cell r="C5450" t="str">
            <v>02.04.20.231</v>
          </cell>
        </row>
        <row r="5451">
          <cell r="B5451" t="str">
            <v>TST0000653</v>
          </cell>
          <cell r="C5451" t="str">
            <v>02.04.20.232</v>
          </cell>
        </row>
        <row r="5452">
          <cell r="B5452" t="str">
            <v>TST0000850</v>
          </cell>
          <cell r="C5452" t="str">
            <v>02.04.20.236</v>
          </cell>
        </row>
        <row r="5453">
          <cell r="B5453" t="str">
            <v>TST0000923</v>
          </cell>
          <cell r="C5453" t="str">
            <v>02.04.20.239</v>
          </cell>
        </row>
        <row r="5454">
          <cell r="B5454" t="str">
            <v>TST0000654</v>
          </cell>
          <cell r="C5454" t="str">
            <v>02.04.20.240</v>
          </cell>
        </row>
        <row r="5455">
          <cell r="B5455" t="str">
            <v>TST0000855</v>
          </cell>
          <cell r="C5455" t="str">
            <v>02.04.20.242</v>
          </cell>
        </row>
        <row r="5456">
          <cell r="B5456" t="str">
            <v>TST0000655</v>
          </cell>
          <cell r="C5456" t="str">
            <v>02.04.20.243</v>
          </cell>
        </row>
        <row r="5457">
          <cell r="B5457" t="str">
            <v>TST0000656</v>
          </cell>
          <cell r="C5457" t="str">
            <v>02.04.20.245</v>
          </cell>
        </row>
        <row r="5458">
          <cell r="B5458" t="str">
            <v>TST0000926</v>
          </cell>
          <cell r="C5458" t="str">
            <v>02.04.20.246</v>
          </cell>
        </row>
        <row r="5459">
          <cell r="B5459" t="str">
            <v>TST0000657</v>
          </cell>
          <cell r="C5459" t="str">
            <v>02.04.20.249</v>
          </cell>
        </row>
        <row r="5460">
          <cell r="B5460" t="str">
            <v>TST0000925</v>
          </cell>
          <cell r="C5460" t="str">
            <v>02.04.20.262</v>
          </cell>
        </row>
        <row r="5461">
          <cell r="B5461" t="str">
            <v>TST0000658</v>
          </cell>
          <cell r="C5461" t="str">
            <v>02.04.20.263</v>
          </cell>
        </row>
        <row r="5462">
          <cell r="B5462" t="str">
            <v>TST0000659</v>
          </cell>
          <cell r="C5462" t="str">
            <v>02.04.20.269</v>
          </cell>
        </row>
        <row r="5463">
          <cell r="B5463" t="str">
            <v>TST0000660</v>
          </cell>
          <cell r="C5463" t="str">
            <v>02.04.20.270</v>
          </cell>
        </row>
        <row r="5464">
          <cell r="B5464" t="str">
            <v>TST0000868</v>
          </cell>
          <cell r="C5464" t="str">
            <v>02.04.20.275</v>
          </cell>
        </row>
        <row r="5465">
          <cell r="B5465" t="str">
            <v>TST0000661</v>
          </cell>
          <cell r="C5465" t="str">
            <v>02.04.20.276</v>
          </cell>
        </row>
        <row r="5466">
          <cell r="B5466" t="str">
            <v>TST0000662</v>
          </cell>
          <cell r="C5466" t="str">
            <v>02.04.20.285</v>
          </cell>
        </row>
        <row r="5467">
          <cell r="B5467" t="str">
            <v>TST0000853</v>
          </cell>
          <cell r="C5467" t="str">
            <v>02.04.20.291</v>
          </cell>
        </row>
        <row r="5468">
          <cell r="B5468" t="str">
            <v>TST0000866</v>
          </cell>
          <cell r="C5468" t="str">
            <v>02.04.20.296</v>
          </cell>
        </row>
        <row r="5469">
          <cell r="B5469" t="str">
            <v>TST0000663</v>
          </cell>
          <cell r="C5469" t="str">
            <v>02.04.20.298</v>
          </cell>
        </row>
        <row r="5470">
          <cell r="B5470" t="str">
            <v>TST0000664</v>
          </cell>
          <cell r="C5470" t="str">
            <v>02.04.20.307</v>
          </cell>
        </row>
        <row r="5471">
          <cell r="B5471" t="str">
            <v>TST0000665</v>
          </cell>
          <cell r="C5471" t="str">
            <v>02.04.20.308</v>
          </cell>
        </row>
        <row r="5472">
          <cell r="B5472" t="str">
            <v>TST0000666</v>
          </cell>
          <cell r="C5472" t="str">
            <v>02.04.20.309</v>
          </cell>
        </row>
        <row r="5473">
          <cell r="B5473" t="str">
            <v>TST0000667</v>
          </cell>
          <cell r="C5473" t="str">
            <v>02.04.20.310</v>
          </cell>
        </row>
        <row r="5474">
          <cell r="B5474" t="str">
            <v>TST0000668</v>
          </cell>
          <cell r="C5474" t="str">
            <v>02.04.20.312</v>
          </cell>
        </row>
        <row r="5475">
          <cell r="B5475" t="str">
            <v>TST0000669</v>
          </cell>
          <cell r="C5475" t="str">
            <v>02.04.20.313</v>
          </cell>
        </row>
        <row r="5476">
          <cell r="B5476" t="str">
            <v>TST0000670</v>
          </cell>
          <cell r="C5476" t="str">
            <v>02.04.20.315</v>
          </cell>
        </row>
        <row r="5477">
          <cell r="B5477" t="str">
            <v>TST0000671</v>
          </cell>
          <cell r="C5477" t="str">
            <v>02.04.20.318</v>
          </cell>
        </row>
        <row r="5478">
          <cell r="B5478" t="str">
            <v>TST0000672</v>
          </cell>
          <cell r="C5478" t="str">
            <v>02.04.20.319</v>
          </cell>
        </row>
        <row r="5479">
          <cell r="B5479" t="str">
            <v>TST0000924</v>
          </cell>
          <cell r="C5479" t="str">
            <v>02.04.20.329</v>
          </cell>
        </row>
        <row r="5480">
          <cell r="B5480" t="str">
            <v>TST0000899</v>
          </cell>
          <cell r="C5480" t="str">
            <v>02.04.20.330</v>
          </cell>
        </row>
        <row r="5481">
          <cell r="B5481" t="str">
            <v>TST0000927</v>
          </cell>
          <cell r="C5481" t="str">
            <v>02.04.20.336</v>
          </cell>
        </row>
        <row r="5482">
          <cell r="B5482" t="str">
            <v>TST0000928</v>
          </cell>
          <cell r="C5482" t="str">
            <v>02.04.20.337</v>
          </cell>
        </row>
        <row r="5483">
          <cell r="B5483" t="str">
            <v>TST0000879</v>
          </cell>
          <cell r="C5483" t="str">
            <v>02.04.20.338</v>
          </cell>
        </row>
        <row r="5484">
          <cell r="B5484" t="str">
            <v>TST0000812</v>
          </cell>
          <cell r="C5484" t="str">
            <v>02.04.20.339</v>
          </cell>
        </row>
        <row r="5485">
          <cell r="B5485" t="str">
            <v>TST0000811</v>
          </cell>
          <cell r="C5485" t="str">
            <v>02.04.20.340</v>
          </cell>
        </row>
        <row r="5486">
          <cell r="B5486" t="str">
            <v>TST0000830</v>
          </cell>
          <cell r="C5486" t="str">
            <v>02.04.20.352</v>
          </cell>
        </row>
        <row r="5487">
          <cell r="B5487" t="str">
            <v>TST0000881</v>
          </cell>
          <cell r="C5487" t="str">
            <v>02.04.20.353</v>
          </cell>
        </row>
        <row r="5488">
          <cell r="B5488" t="str">
            <v>TST0000880</v>
          </cell>
          <cell r="C5488" t="str">
            <v>02.04.20.354</v>
          </cell>
        </row>
        <row r="5489">
          <cell r="B5489" t="str">
            <v>TST0000673</v>
          </cell>
          <cell r="C5489" t="str">
            <v>02.04.20.355</v>
          </cell>
        </row>
        <row r="5490">
          <cell r="B5490" t="str">
            <v>TST0000817</v>
          </cell>
          <cell r="C5490" t="str">
            <v>02.04.20.356</v>
          </cell>
        </row>
        <row r="5491">
          <cell r="B5491" t="str">
            <v>TST0000873</v>
          </cell>
          <cell r="C5491" t="str">
            <v>02.04.20.357</v>
          </cell>
        </row>
        <row r="5492">
          <cell r="B5492" t="str">
            <v>TST0000829</v>
          </cell>
          <cell r="C5492" t="str">
            <v>02.04.20.358</v>
          </cell>
        </row>
        <row r="5493">
          <cell r="B5493" t="str">
            <v>TST0000828</v>
          </cell>
          <cell r="C5493" t="str">
            <v>02.04.20.359</v>
          </cell>
        </row>
        <row r="5494">
          <cell r="B5494" t="str">
            <v>TST0000827</v>
          </cell>
          <cell r="C5494" t="str">
            <v>02.04.20.360</v>
          </cell>
        </row>
        <row r="5495">
          <cell r="B5495" t="str">
            <v>TST0000826</v>
          </cell>
          <cell r="C5495" t="str">
            <v>02.04.20.361</v>
          </cell>
        </row>
        <row r="5496">
          <cell r="B5496" t="str">
            <v>TST0000900</v>
          </cell>
          <cell r="C5496" t="str">
            <v>02.04.20.362</v>
          </cell>
        </row>
        <row r="5497">
          <cell r="B5497" t="str">
            <v>TST0000875</v>
          </cell>
          <cell r="C5497" t="str">
            <v>02.04.20.377</v>
          </cell>
        </row>
        <row r="5498">
          <cell r="B5498" t="str">
            <v>TST0000863</v>
          </cell>
          <cell r="C5498" t="str">
            <v>02.04.20.378</v>
          </cell>
        </row>
        <row r="5499">
          <cell r="B5499" t="str">
            <v>TST0000936</v>
          </cell>
          <cell r="C5499" t="str">
            <v>02.04.20.380</v>
          </cell>
        </row>
        <row r="5500">
          <cell r="B5500" t="str">
            <v>TST0000674</v>
          </cell>
          <cell r="C5500" t="str">
            <v>02.04.20.386</v>
          </cell>
        </row>
        <row r="5501">
          <cell r="B5501" t="str">
            <v>TST0000872</v>
          </cell>
          <cell r="C5501" t="str">
            <v>02.04.20.393</v>
          </cell>
        </row>
        <row r="5502">
          <cell r="B5502" t="str">
            <v>TST0000675</v>
          </cell>
          <cell r="C5502" t="str">
            <v>02.04.20.405</v>
          </cell>
        </row>
        <row r="5503">
          <cell r="B5503" t="str">
            <v>TST0000813</v>
          </cell>
          <cell r="C5503" t="str">
            <v>02.04.20.406</v>
          </cell>
        </row>
        <row r="5504">
          <cell r="B5504" t="str">
            <v>TST0000839</v>
          </cell>
          <cell r="C5504" t="str">
            <v>02.04.20.407</v>
          </cell>
        </row>
        <row r="5505">
          <cell r="B5505" t="str">
            <v>TST0000676</v>
          </cell>
          <cell r="C5505" t="str">
            <v>02.04.20.411</v>
          </cell>
        </row>
        <row r="5506">
          <cell r="B5506" t="str">
            <v>TST0000677</v>
          </cell>
          <cell r="C5506" t="str">
            <v>02.04.20.413</v>
          </cell>
        </row>
        <row r="5507">
          <cell r="B5507" t="str">
            <v>TST0000905</v>
          </cell>
          <cell r="C5507" t="str">
            <v>02.04.20.414</v>
          </cell>
        </row>
        <row r="5508">
          <cell r="B5508" t="str">
            <v>TST0000804</v>
          </cell>
          <cell r="C5508" t="str">
            <v>02.04.20.418</v>
          </cell>
        </row>
        <row r="5509">
          <cell r="B5509" t="str">
            <v>TST0000678</v>
          </cell>
          <cell r="C5509" t="str">
            <v>02.04.20.421</v>
          </cell>
        </row>
        <row r="5510">
          <cell r="B5510" t="str">
            <v>TST0000679</v>
          </cell>
          <cell r="C5510" t="str">
            <v>02.04.20.424</v>
          </cell>
        </row>
        <row r="5511">
          <cell r="B5511" t="str">
            <v>TST0000889</v>
          </cell>
          <cell r="C5511" t="str">
            <v>02.04.20.425</v>
          </cell>
        </row>
        <row r="5512">
          <cell r="B5512" t="str">
            <v>TST0000902</v>
          </cell>
          <cell r="C5512" t="str">
            <v>02.04.20.431</v>
          </cell>
        </row>
        <row r="5513">
          <cell r="B5513" t="str">
            <v>TST0000836</v>
          </cell>
          <cell r="C5513" t="str">
            <v>02.04.20.435</v>
          </cell>
        </row>
        <row r="5514">
          <cell r="B5514" t="str">
            <v>TST0000918</v>
          </cell>
          <cell r="C5514" t="str">
            <v>02.04.20.436</v>
          </cell>
        </row>
        <row r="5515">
          <cell r="B5515" t="str">
            <v>TST0000680</v>
          </cell>
          <cell r="C5515" t="str">
            <v>02.04.20.444</v>
          </cell>
        </row>
        <row r="5516">
          <cell r="B5516" t="str">
            <v>TST0000681</v>
          </cell>
          <cell r="C5516" t="str">
            <v>02.04.20.445</v>
          </cell>
        </row>
        <row r="5517">
          <cell r="B5517" t="str">
            <v>TST0000883</v>
          </cell>
          <cell r="C5517" t="str">
            <v>02.04.20.447</v>
          </cell>
        </row>
        <row r="5518">
          <cell r="B5518" t="str">
            <v>TST0000682</v>
          </cell>
          <cell r="C5518" t="str">
            <v>02.04.20.450</v>
          </cell>
        </row>
        <row r="5519">
          <cell r="B5519" t="str">
            <v>TST0000683</v>
          </cell>
          <cell r="C5519" t="str">
            <v>02.04.20.452</v>
          </cell>
        </row>
        <row r="5520">
          <cell r="B5520" t="str">
            <v>TST0000684</v>
          </cell>
          <cell r="C5520" t="str">
            <v>02.04.20.454</v>
          </cell>
        </row>
        <row r="5521">
          <cell r="B5521" t="str">
            <v>TST0000685</v>
          </cell>
          <cell r="C5521" t="str">
            <v>02.04.20.455</v>
          </cell>
        </row>
        <row r="5522">
          <cell r="B5522" t="str">
            <v>TST0000940</v>
          </cell>
          <cell r="C5522" t="str">
            <v>02.04.20.462</v>
          </cell>
        </row>
        <row r="5523">
          <cell r="B5523" t="str">
            <v>TST0000833</v>
          </cell>
          <cell r="C5523" t="str">
            <v>02.04.20.463</v>
          </cell>
        </row>
        <row r="5524">
          <cell r="B5524" t="str">
            <v>TST0000859</v>
          </cell>
          <cell r="C5524" t="str">
            <v>02.04.20.469</v>
          </cell>
        </row>
        <row r="5525">
          <cell r="B5525" t="str">
            <v>TST0000814</v>
          </cell>
          <cell r="C5525" t="str">
            <v>02.04.20.472</v>
          </cell>
        </row>
        <row r="5526">
          <cell r="B5526" t="str">
            <v>TST0000841</v>
          </cell>
          <cell r="C5526" t="str">
            <v>02.04.20.474</v>
          </cell>
        </row>
        <row r="5527">
          <cell r="B5527" t="str">
            <v>TST0000822</v>
          </cell>
          <cell r="C5527" t="str">
            <v>02.04.20.475</v>
          </cell>
        </row>
        <row r="5528">
          <cell r="B5528" t="str">
            <v>TST0000908</v>
          </cell>
          <cell r="C5528" t="str">
            <v>02.04.20.476</v>
          </cell>
        </row>
        <row r="5529">
          <cell r="B5529" t="str">
            <v>TST0000686</v>
          </cell>
          <cell r="C5529" t="str">
            <v>02.04.20.477</v>
          </cell>
        </row>
        <row r="5530">
          <cell r="B5530" t="str">
            <v>TST0000687</v>
          </cell>
          <cell r="C5530" t="str">
            <v>02.04.20.484</v>
          </cell>
        </row>
        <row r="5531">
          <cell r="B5531" t="str">
            <v>TST0000688</v>
          </cell>
          <cell r="C5531" t="str">
            <v>02.04.20.485</v>
          </cell>
        </row>
        <row r="5532">
          <cell r="B5532" t="str">
            <v>TST0000689</v>
          </cell>
          <cell r="C5532" t="str">
            <v>02.04.20.487</v>
          </cell>
        </row>
        <row r="5533">
          <cell r="B5533" t="str">
            <v>TST0000825</v>
          </cell>
          <cell r="C5533" t="str">
            <v>02.04.20.491</v>
          </cell>
        </row>
        <row r="5534">
          <cell r="B5534" t="str">
            <v>TST0000810</v>
          </cell>
          <cell r="C5534" t="str">
            <v>02.04.20.496</v>
          </cell>
        </row>
        <row r="5535">
          <cell r="B5535" t="str">
            <v>TST0000815</v>
          </cell>
          <cell r="C5535" t="str">
            <v>02.04.20.499</v>
          </cell>
        </row>
        <row r="5536">
          <cell r="B5536" t="str">
            <v>TST0000903</v>
          </cell>
          <cell r="C5536" t="str">
            <v>02.04.20.503</v>
          </cell>
        </row>
        <row r="5537">
          <cell r="B5537" t="str">
            <v>TST0000912</v>
          </cell>
          <cell r="C5537" t="str">
            <v>02.04.20.506</v>
          </cell>
        </row>
        <row r="5538">
          <cell r="B5538" t="str">
            <v>TST0000846</v>
          </cell>
          <cell r="C5538" t="str">
            <v>02.04.20.507</v>
          </cell>
        </row>
        <row r="5539">
          <cell r="B5539" t="str">
            <v>TST0000837</v>
          </cell>
          <cell r="C5539" t="str">
            <v>02.04.20.510</v>
          </cell>
        </row>
        <row r="5540">
          <cell r="B5540" t="str">
            <v>TST0000690</v>
          </cell>
          <cell r="C5540" t="str">
            <v>02.04.20.511</v>
          </cell>
        </row>
        <row r="5541">
          <cell r="B5541" t="str">
            <v>TST0000887</v>
          </cell>
          <cell r="C5541" t="str">
            <v>02.04.20.514</v>
          </cell>
        </row>
        <row r="5542">
          <cell r="B5542" t="str">
            <v>TST0000888</v>
          </cell>
          <cell r="C5542" t="str">
            <v>02.04.20.523</v>
          </cell>
        </row>
        <row r="5543">
          <cell r="B5543" t="str">
            <v>TST0000821</v>
          </cell>
          <cell r="C5543" t="str">
            <v>02.04.20.524</v>
          </cell>
        </row>
        <row r="5544">
          <cell r="B5544" t="str">
            <v>TST0000877</v>
          </cell>
          <cell r="C5544" t="str">
            <v>02.04.20.544</v>
          </cell>
        </row>
        <row r="5545">
          <cell r="B5545" t="str">
            <v>TST0000935</v>
          </cell>
          <cell r="C5545" t="str">
            <v>02.04.20.561</v>
          </cell>
        </row>
        <row r="5546">
          <cell r="B5546" t="str">
            <v>TST0000937</v>
          </cell>
          <cell r="C5546" t="str">
            <v>02.04.20.565</v>
          </cell>
        </row>
        <row r="5547">
          <cell r="B5547" t="str">
            <v>TST0000824</v>
          </cell>
          <cell r="C5547" t="str">
            <v>02.04.20.567</v>
          </cell>
        </row>
        <row r="5548">
          <cell r="B5548" t="str">
            <v>TST0000691</v>
          </cell>
          <cell r="C5548" t="str">
            <v>02.04.20.571</v>
          </cell>
        </row>
        <row r="5549">
          <cell r="B5549" t="str">
            <v>TST0000692</v>
          </cell>
          <cell r="C5549" t="str">
            <v>02.04.20.572</v>
          </cell>
        </row>
        <row r="5550">
          <cell r="B5550" t="str">
            <v>TST0000693</v>
          </cell>
          <cell r="C5550" t="str">
            <v>02.04.20.573</v>
          </cell>
        </row>
        <row r="5551">
          <cell r="B5551" t="str">
            <v>TST0000694</v>
          </cell>
          <cell r="C5551" t="str">
            <v>02.04.20.574</v>
          </cell>
        </row>
        <row r="5552">
          <cell r="B5552" t="str">
            <v>TST0000895</v>
          </cell>
          <cell r="C5552" t="str">
            <v>02.04.20.575</v>
          </cell>
        </row>
        <row r="5553">
          <cell r="B5553" t="str">
            <v>TST0000695</v>
          </cell>
          <cell r="C5553" t="str">
            <v>02.04.20.580</v>
          </cell>
        </row>
        <row r="5554">
          <cell r="B5554" t="str">
            <v>TST0000851</v>
          </cell>
          <cell r="C5554" t="str">
            <v>02.04.20.628</v>
          </cell>
        </row>
        <row r="5555">
          <cell r="B5555" t="str">
            <v>TST0000832</v>
          </cell>
          <cell r="C5555" t="str">
            <v>02.04.20.639</v>
          </cell>
        </row>
        <row r="5556">
          <cell r="B5556" t="str">
            <v>TST0000696</v>
          </cell>
          <cell r="C5556" t="str">
            <v>02.04.20.640</v>
          </cell>
        </row>
        <row r="5557">
          <cell r="B5557" t="str">
            <v>TST0000697</v>
          </cell>
          <cell r="C5557" t="str">
            <v>02.04.20.641</v>
          </cell>
        </row>
        <row r="5558">
          <cell r="B5558" t="str">
            <v>TST0000843</v>
          </cell>
          <cell r="C5558" t="str">
            <v>02.04.20.642</v>
          </cell>
        </row>
        <row r="5559">
          <cell r="B5559" t="str">
            <v>TST0000901</v>
          </cell>
          <cell r="C5559" t="str">
            <v>02.04.20.643</v>
          </cell>
        </row>
        <row r="5560">
          <cell r="B5560" t="str">
            <v>TST0000698</v>
          </cell>
          <cell r="C5560" t="str">
            <v>02.04.20.644</v>
          </cell>
        </row>
        <row r="5561">
          <cell r="B5561" t="str">
            <v>TST0000844</v>
          </cell>
          <cell r="C5561" t="str">
            <v>02.04.20.654</v>
          </cell>
        </row>
        <row r="5562">
          <cell r="B5562" t="str">
            <v>TST0000849</v>
          </cell>
          <cell r="C5562" t="str">
            <v>02.04.20.676</v>
          </cell>
        </row>
        <row r="5563">
          <cell r="B5563" t="str">
            <v>TST0000933</v>
          </cell>
          <cell r="C5563" t="str">
            <v>02.04.20.683</v>
          </cell>
        </row>
        <row r="5564">
          <cell r="B5564" t="str">
            <v>TST0000931</v>
          </cell>
          <cell r="C5564" t="str">
            <v>02.04.20.684</v>
          </cell>
        </row>
        <row r="5565">
          <cell r="B5565" t="str">
            <v>TST0000838</v>
          </cell>
          <cell r="C5565" t="str">
            <v>02.04.20.685</v>
          </cell>
        </row>
        <row r="5566">
          <cell r="B5566" t="str">
            <v>TST0000876</v>
          </cell>
          <cell r="C5566" t="str">
            <v>02.04.20.686</v>
          </cell>
        </row>
        <row r="5567">
          <cell r="B5567" t="str">
            <v>TST0000861</v>
          </cell>
          <cell r="C5567" t="str">
            <v>02.04.20.687</v>
          </cell>
        </row>
        <row r="5568">
          <cell r="B5568" t="str">
            <v>TST0000930</v>
          </cell>
          <cell r="C5568" t="str">
            <v>02.04.20.688</v>
          </cell>
        </row>
        <row r="5569">
          <cell r="B5569" t="str">
            <v>TST0000938</v>
          </cell>
          <cell r="C5569" t="str">
            <v>02.04.20.689</v>
          </cell>
        </row>
        <row r="5570">
          <cell r="B5570" t="str">
            <v>TST0000820</v>
          </cell>
          <cell r="C5570" t="str">
            <v>02.04.20.690</v>
          </cell>
        </row>
        <row r="5571">
          <cell r="B5571" t="str">
            <v>TST0000806</v>
          </cell>
          <cell r="C5571" t="str">
            <v>02.04.20.691</v>
          </cell>
        </row>
        <row r="5572">
          <cell r="B5572" t="str">
            <v>TST0000807</v>
          </cell>
          <cell r="C5572" t="str">
            <v>02.04.20.692</v>
          </cell>
        </row>
        <row r="5573">
          <cell r="B5573" t="str">
            <v>TST0000867</v>
          </cell>
          <cell r="C5573" t="str">
            <v>02.04.20.693</v>
          </cell>
        </row>
        <row r="5574">
          <cell r="B5574" t="str">
            <v>TST0000805</v>
          </cell>
          <cell r="C5574" t="str">
            <v>02.04.20.697</v>
          </cell>
        </row>
        <row r="5575">
          <cell r="B5575" t="str">
            <v>TST0000831</v>
          </cell>
          <cell r="C5575" t="str">
            <v>02.04.20.698</v>
          </cell>
        </row>
        <row r="5576">
          <cell r="B5576" t="str">
            <v>TST0000958</v>
          </cell>
          <cell r="C5576" t="str">
            <v>02.04.21.012</v>
          </cell>
        </row>
        <row r="5577">
          <cell r="B5577" t="str">
            <v>TST0000955</v>
          </cell>
          <cell r="C5577" t="str">
            <v>02.04.21.015</v>
          </cell>
        </row>
        <row r="5578">
          <cell r="B5578" t="str">
            <v>TST0000962</v>
          </cell>
          <cell r="C5578" t="str">
            <v>02.04.21.024</v>
          </cell>
        </row>
        <row r="5579">
          <cell r="B5579" t="str">
            <v>TST0000952</v>
          </cell>
          <cell r="C5579" t="str">
            <v>02.04.21.040</v>
          </cell>
        </row>
        <row r="5580">
          <cell r="B5580" t="str">
            <v>TST0000957</v>
          </cell>
          <cell r="C5580" t="str">
            <v>02.04.21.042</v>
          </cell>
        </row>
        <row r="5581">
          <cell r="B5581" t="str">
            <v>TST0000953</v>
          </cell>
          <cell r="C5581" t="str">
            <v>02.04.21.043</v>
          </cell>
        </row>
        <row r="5582">
          <cell r="B5582" t="str">
            <v>TST0000956</v>
          </cell>
          <cell r="C5582" t="str">
            <v>02.04.21.044</v>
          </cell>
        </row>
        <row r="5583">
          <cell r="B5583" t="str">
            <v>TST0000699</v>
          </cell>
          <cell r="C5583" t="str">
            <v>02.04.21.079</v>
          </cell>
        </row>
        <row r="5584">
          <cell r="B5584" t="str">
            <v>TST0000700</v>
          </cell>
          <cell r="C5584" t="str">
            <v>02.04.21.080</v>
          </cell>
        </row>
        <row r="5585">
          <cell r="B5585" t="str">
            <v>TST0000701</v>
          </cell>
          <cell r="C5585" t="str">
            <v>02.04.21.084</v>
          </cell>
        </row>
        <row r="5586">
          <cell r="B5586" t="str">
            <v>TST0000943</v>
          </cell>
          <cell r="C5586" t="str">
            <v>02.04.21.108</v>
          </cell>
        </row>
        <row r="5587">
          <cell r="B5587" t="str">
            <v>TST0000944</v>
          </cell>
          <cell r="C5587" t="str">
            <v>02.04.21.109</v>
          </cell>
        </row>
        <row r="5588">
          <cell r="B5588" t="str">
            <v>TST0000946</v>
          </cell>
          <cell r="C5588" t="str">
            <v>02.04.21.110</v>
          </cell>
        </row>
        <row r="5589">
          <cell r="B5589" t="str">
            <v>TST0000947</v>
          </cell>
          <cell r="C5589" t="str">
            <v>02.04.21.111</v>
          </cell>
        </row>
        <row r="5590">
          <cell r="B5590" t="str">
            <v>TST0000948</v>
          </cell>
          <cell r="C5590" t="str">
            <v>02.04.21.112</v>
          </cell>
        </row>
        <row r="5591">
          <cell r="B5591" t="str">
            <v>TST0000945</v>
          </cell>
          <cell r="C5591" t="str">
            <v>02.04.21.113</v>
          </cell>
        </row>
        <row r="5592">
          <cell r="B5592" t="str">
            <v>TST0000949</v>
          </cell>
          <cell r="C5592" t="str">
            <v>02.04.21.114</v>
          </cell>
        </row>
        <row r="5593">
          <cell r="B5593" t="str">
            <v>TST0000942</v>
          </cell>
          <cell r="C5593" t="str">
            <v>02.04.21.145</v>
          </cell>
        </row>
        <row r="5594">
          <cell r="B5594" t="str">
            <v>TST0000702</v>
          </cell>
          <cell r="C5594" t="str">
            <v>02.04.21.166</v>
          </cell>
        </row>
        <row r="5595">
          <cell r="B5595" t="str">
            <v>TST0000954</v>
          </cell>
          <cell r="C5595" t="str">
            <v>02.04.21.170</v>
          </cell>
        </row>
        <row r="5596">
          <cell r="B5596" t="str">
            <v>TST0000950</v>
          </cell>
          <cell r="C5596" t="str">
            <v>02.04.21.188</v>
          </cell>
        </row>
        <row r="5597">
          <cell r="B5597" t="str">
            <v>TST0000959</v>
          </cell>
          <cell r="C5597" t="str">
            <v>02.04.21.194</v>
          </cell>
        </row>
        <row r="5598">
          <cell r="B5598" t="str">
            <v>TST0000703</v>
          </cell>
          <cell r="C5598" t="str">
            <v>02.04.21.195</v>
          </cell>
        </row>
        <row r="5599">
          <cell r="B5599" t="str">
            <v>TST0000704</v>
          </cell>
          <cell r="C5599" t="str">
            <v>02.04.21.201</v>
          </cell>
        </row>
        <row r="5600">
          <cell r="B5600" t="str">
            <v>TST0000960</v>
          </cell>
          <cell r="C5600" t="str">
            <v>02.04.21.202</v>
          </cell>
        </row>
        <row r="5601">
          <cell r="B5601" t="str">
            <v>TST0000705</v>
          </cell>
          <cell r="C5601" t="str">
            <v>02.04.21.203</v>
          </cell>
        </row>
        <row r="5602">
          <cell r="B5602" t="str">
            <v>TST0000961</v>
          </cell>
          <cell r="C5602" t="str">
            <v>02.04.21.204</v>
          </cell>
        </row>
        <row r="5603">
          <cell r="B5603" t="str">
            <v>TST0000941</v>
          </cell>
          <cell r="C5603" t="str">
            <v>02.04.21.209</v>
          </cell>
        </row>
        <row r="5604">
          <cell r="B5604" t="str">
            <v>TST0000951</v>
          </cell>
          <cell r="C5604" t="str">
            <v>02.04.21.210</v>
          </cell>
        </row>
        <row r="5605">
          <cell r="B5605" t="str">
            <v>TWT0000026</v>
          </cell>
          <cell r="C5605" t="str">
            <v>02.05.01.002</v>
          </cell>
        </row>
        <row r="5606">
          <cell r="B5606" t="str">
            <v>TWT0000023</v>
          </cell>
          <cell r="C5606" t="str">
            <v>02.05.01.008</v>
          </cell>
        </row>
        <row r="5607">
          <cell r="B5607" t="str">
            <v>TWT0000022</v>
          </cell>
          <cell r="C5607" t="str">
            <v>02.05.01.009</v>
          </cell>
        </row>
        <row r="5608">
          <cell r="B5608" t="str">
            <v>TWT0000030</v>
          </cell>
          <cell r="C5608" t="str">
            <v>02.05.02.004</v>
          </cell>
        </row>
        <row r="5609">
          <cell r="B5609" t="str">
            <v>TWT0000032</v>
          </cell>
          <cell r="C5609" t="str">
            <v>02.05.02.006</v>
          </cell>
        </row>
        <row r="5610">
          <cell r="B5610" t="str">
            <v>TWT0000033</v>
          </cell>
          <cell r="C5610" t="str">
            <v>02.05.02.015</v>
          </cell>
        </row>
        <row r="5611">
          <cell r="B5611" t="str">
            <v>TWT0000019</v>
          </cell>
          <cell r="C5611" t="str">
            <v>02.05.02.018</v>
          </cell>
        </row>
        <row r="5612">
          <cell r="B5612" t="str">
            <v>TWT0000081</v>
          </cell>
          <cell r="C5612" t="str">
            <v>02.05.02.017</v>
          </cell>
        </row>
        <row r="5613">
          <cell r="B5613" t="str">
            <v>TWT0000069</v>
          </cell>
          <cell r="C5613" t="str">
            <v>02.05.02.020</v>
          </cell>
        </row>
        <row r="5614">
          <cell r="B5614" t="str">
            <v>TWT0000070</v>
          </cell>
          <cell r="C5614" t="str">
            <v>02.05.03.004</v>
          </cell>
        </row>
        <row r="5615">
          <cell r="B5615" t="str">
            <v>TWT0000071</v>
          </cell>
          <cell r="C5615" t="str">
            <v>02.05.03.008</v>
          </cell>
        </row>
        <row r="5616">
          <cell r="B5616" t="str">
            <v>TST0001564</v>
          </cell>
          <cell r="C5616" t="str">
            <v>02.05.03.012</v>
          </cell>
        </row>
        <row r="5617">
          <cell r="B5617" t="str">
            <v>TWT0000045</v>
          </cell>
          <cell r="C5617" t="str">
            <v>02.05.04.001</v>
          </cell>
        </row>
        <row r="5618">
          <cell r="B5618" t="str">
            <v>TWT0000034</v>
          </cell>
          <cell r="C5618" t="str">
            <v>02.05.05.001</v>
          </cell>
        </row>
        <row r="5619">
          <cell r="B5619" t="str">
            <v>TWT0000016</v>
          </cell>
          <cell r="C5619" t="str">
            <v>02.05.05.004</v>
          </cell>
        </row>
        <row r="5620">
          <cell r="B5620" t="str">
            <v>TWT0000014</v>
          </cell>
          <cell r="C5620" t="str">
            <v>02.05.05.019</v>
          </cell>
        </row>
        <row r="5621">
          <cell r="B5621" t="str">
            <v>TWT0000013</v>
          </cell>
          <cell r="C5621" t="str">
            <v>02.05.05.020</v>
          </cell>
        </row>
        <row r="5622">
          <cell r="B5622" t="str">
            <v>TWT0000041</v>
          </cell>
          <cell r="C5622" t="str">
            <v>02.05.05.022</v>
          </cell>
        </row>
        <row r="5623">
          <cell r="B5623" t="str">
            <v>TWT0000012</v>
          </cell>
          <cell r="C5623" t="str">
            <v>02.05.05.023</v>
          </cell>
        </row>
        <row r="5624">
          <cell r="B5624" t="str">
            <v>TWT0000072</v>
          </cell>
          <cell r="C5624" t="str">
            <v>02.05.05.031</v>
          </cell>
        </row>
        <row r="5625">
          <cell r="B5625" t="str">
            <v>TST0000708</v>
          </cell>
          <cell r="C5625" t="str">
            <v>02.05.05.033</v>
          </cell>
        </row>
        <row r="5626">
          <cell r="B5626" t="str">
            <v>TST0000023</v>
          </cell>
          <cell r="C5626" t="str">
            <v>02.05.06.001</v>
          </cell>
        </row>
        <row r="5627">
          <cell r="B5627" t="str">
            <v>TST0000024</v>
          </cell>
          <cell r="C5627" t="str">
            <v>02.05.06.008</v>
          </cell>
        </row>
        <row r="5628">
          <cell r="B5628" t="str">
            <v>TST0000777</v>
          </cell>
          <cell r="C5628" t="str">
            <v>02.05.06.023</v>
          </cell>
        </row>
        <row r="5629">
          <cell r="B5629" t="str">
            <v>TST0001561</v>
          </cell>
          <cell r="C5629" t="str">
            <v>02.05.07.006</v>
          </cell>
        </row>
        <row r="5630">
          <cell r="B5630" t="str">
            <v>TST0000778</v>
          </cell>
          <cell r="C5630" t="str">
            <v>02.05.07.007</v>
          </cell>
        </row>
        <row r="5631">
          <cell r="B5631" t="str">
            <v>TST0001563</v>
          </cell>
          <cell r="C5631" t="str">
            <v>02.05.07.007B</v>
          </cell>
        </row>
        <row r="5632">
          <cell r="B5632" t="str">
            <v>TST0000026</v>
          </cell>
          <cell r="C5632" t="str">
            <v>02.05.07.011</v>
          </cell>
        </row>
        <row r="5633">
          <cell r="B5633" t="str">
            <v>TST0000009</v>
          </cell>
          <cell r="C5633" t="str">
            <v>02.05.07.020</v>
          </cell>
        </row>
        <row r="5634">
          <cell r="B5634" t="str">
            <v>TST0000779</v>
          </cell>
          <cell r="C5634" t="str">
            <v>02.05.07.021</v>
          </cell>
        </row>
        <row r="5635">
          <cell r="B5635" t="str">
            <v>TST0000795</v>
          </cell>
          <cell r="C5635" t="str">
            <v>02.05.07.022</v>
          </cell>
        </row>
        <row r="5636">
          <cell r="B5636" t="str">
            <v>TST0000029</v>
          </cell>
          <cell r="C5636" t="str">
            <v>02.05.07.023</v>
          </cell>
        </row>
        <row r="5637">
          <cell r="B5637" t="str">
            <v>TST0000008</v>
          </cell>
          <cell r="C5637" t="str">
            <v>02.05.07.024</v>
          </cell>
        </row>
        <row r="5638">
          <cell r="B5638" t="str">
            <v>TST0000006</v>
          </cell>
          <cell r="C5638" t="str">
            <v>02.05.07.031</v>
          </cell>
        </row>
        <row r="5639">
          <cell r="B5639" t="str">
            <v>TST0000038</v>
          </cell>
          <cell r="C5639" t="str">
            <v>02.05.07.037</v>
          </cell>
        </row>
        <row r="5640">
          <cell r="B5640" t="str">
            <v>TST0001560</v>
          </cell>
          <cell r="C5640" t="str">
            <v>02.05.07.038</v>
          </cell>
        </row>
        <row r="5641">
          <cell r="B5641" t="str">
            <v>TST0001562</v>
          </cell>
          <cell r="C5641" t="str">
            <v>02.05.07.039</v>
          </cell>
        </row>
        <row r="5642">
          <cell r="B5642" t="str">
            <v>TST0000780</v>
          </cell>
          <cell r="C5642" t="str">
            <v>02.05.07.079</v>
          </cell>
        </row>
        <row r="5643">
          <cell r="B5643" t="str">
            <v>TST0000781</v>
          </cell>
          <cell r="C5643" t="str">
            <v>02.05.07.080</v>
          </cell>
        </row>
        <row r="5644">
          <cell r="B5644" t="str">
            <v>TST0000782</v>
          </cell>
          <cell r="C5644" t="str">
            <v>02.05.07.085</v>
          </cell>
        </row>
        <row r="5645">
          <cell r="B5645" t="str">
            <v>TST0000783</v>
          </cell>
          <cell r="C5645" t="str">
            <v>02.05.07.086</v>
          </cell>
        </row>
        <row r="5646">
          <cell r="B5646" t="str">
            <v>TST0000037</v>
          </cell>
          <cell r="C5646" t="str">
            <v>02.05.07.098</v>
          </cell>
        </row>
        <row r="5647">
          <cell r="B5647" t="str">
            <v>TST0000785</v>
          </cell>
          <cell r="C5647" t="str">
            <v>02.05.07.101</v>
          </cell>
        </row>
        <row r="5648">
          <cell r="B5648" t="str">
            <v>TST0000786</v>
          </cell>
          <cell r="C5648" t="str">
            <v>02.05.07.102</v>
          </cell>
        </row>
        <row r="5649">
          <cell r="B5649" t="str">
            <v>TST0000015</v>
          </cell>
        </row>
        <row r="5650">
          <cell r="B5650" t="str">
            <v>TST0000787</v>
          </cell>
          <cell r="C5650" t="str">
            <v>02.05.07.104</v>
          </cell>
        </row>
        <row r="5651">
          <cell r="B5651" t="str">
            <v>TST0000788</v>
          </cell>
          <cell r="C5651" t="str">
            <v>02.05.07.105</v>
          </cell>
        </row>
        <row r="5652">
          <cell r="B5652" t="str">
            <v>TST0000789</v>
          </cell>
          <cell r="C5652" t="str">
            <v>02.05.07.108</v>
          </cell>
        </row>
        <row r="5653">
          <cell r="B5653" t="str">
            <v>TST0000790</v>
          </cell>
          <cell r="C5653" t="str">
            <v>02.05.07.109</v>
          </cell>
        </row>
        <row r="5654">
          <cell r="B5654" t="str">
            <v>TST0000791</v>
          </cell>
          <cell r="C5654" t="str">
            <v>02.05.07.120</v>
          </cell>
        </row>
        <row r="5655">
          <cell r="B5655" t="str">
            <v>TST0000792</v>
          </cell>
          <cell r="C5655" t="str">
            <v>02.05.07.121</v>
          </cell>
        </row>
        <row r="5656">
          <cell r="B5656" t="str">
            <v>TST0000793</v>
          </cell>
          <cell r="C5656" t="str">
            <v>02.05.08.004</v>
          </cell>
        </row>
        <row r="5657">
          <cell r="B5657" t="str">
            <v>TST0000039</v>
          </cell>
          <cell r="C5657" t="str">
            <v>02.05.08.018</v>
          </cell>
        </row>
        <row r="5658">
          <cell r="C5658" t="str">
            <v>02.05.09.005</v>
          </cell>
        </row>
        <row r="5659">
          <cell r="B5659" t="str">
            <v>TST0000794</v>
          </cell>
          <cell r="C5659" t="str">
            <v>02.05.10.004</v>
          </cell>
        </row>
        <row r="5660">
          <cell r="B5660" t="str">
            <v>TMI0000014</v>
          </cell>
          <cell r="C5660" t="str">
            <v>02.07.01.006</v>
          </cell>
        </row>
        <row r="5661">
          <cell r="B5661" t="str">
            <v>TMI0000010</v>
          </cell>
          <cell r="C5661" t="str">
            <v>02.07.01.010</v>
          </cell>
        </row>
        <row r="5662">
          <cell r="B5662" t="str">
            <v>TMI0000051</v>
          </cell>
          <cell r="C5662" t="str">
            <v>02.07.01.026</v>
          </cell>
        </row>
        <row r="5663">
          <cell r="B5663" t="str">
            <v>TMI0000025</v>
          </cell>
          <cell r="C5663" t="str">
            <v>02.07.01.032</v>
          </cell>
        </row>
        <row r="5664">
          <cell r="B5664" t="str">
            <v>TMI0000058</v>
          </cell>
          <cell r="C5664" t="str">
            <v>02.07.01.044</v>
          </cell>
        </row>
        <row r="5665">
          <cell r="B5665" t="str">
            <v>TMI0000097</v>
          </cell>
          <cell r="C5665" t="str">
            <v>02.07.01.065</v>
          </cell>
        </row>
        <row r="5666">
          <cell r="B5666" t="str">
            <v>TMI0000068</v>
          </cell>
          <cell r="C5666" t="str">
            <v>02.07.01.075</v>
          </cell>
        </row>
        <row r="5667">
          <cell r="B5667" t="str">
            <v>TMI0000049</v>
          </cell>
          <cell r="C5667" t="str">
            <v>02.07.01.077</v>
          </cell>
        </row>
        <row r="5668">
          <cell r="B5668" t="str">
            <v>TMI0000011</v>
          </cell>
          <cell r="C5668" t="str">
            <v>02.07.01.080</v>
          </cell>
        </row>
        <row r="5669">
          <cell r="B5669" t="str">
            <v>TMI0000016</v>
          </cell>
          <cell r="C5669" t="str">
            <v>02.07.01.088</v>
          </cell>
        </row>
        <row r="5670">
          <cell r="B5670" t="str">
            <v>TMI0000098</v>
          </cell>
          <cell r="C5670" t="str">
            <v>02.07.01.089</v>
          </cell>
        </row>
        <row r="5671">
          <cell r="B5671" t="str">
            <v>TMI0000039</v>
          </cell>
          <cell r="C5671" t="str">
            <v>02.07.01.097</v>
          </cell>
        </row>
        <row r="5672">
          <cell r="B5672" t="str">
            <v>TST0001434</v>
          </cell>
          <cell r="C5672" t="str">
            <v>02.08.01.009</v>
          </cell>
        </row>
        <row r="5673">
          <cell r="B5673" t="str">
            <v>TST0001436</v>
          </cell>
          <cell r="C5673" t="str">
            <v>02.08.01.022</v>
          </cell>
        </row>
        <row r="5674">
          <cell r="B5674" t="str">
            <v>TST0001433</v>
          </cell>
          <cell r="C5674" t="str">
            <v>02.08.01.045</v>
          </cell>
        </row>
        <row r="5675">
          <cell r="B5675" t="str">
            <v>TST0001431</v>
          </cell>
          <cell r="C5675" t="str">
            <v>02.08.01.054</v>
          </cell>
        </row>
        <row r="5676">
          <cell r="B5676" t="str">
            <v>TST0001435</v>
          </cell>
          <cell r="C5676" t="str">
            <v>02.08.01.059</v>
          </cell>
        </row>
        <row r="5677">
          <cell r="B5677" t="str">
            <v>TST0001429</v>
          </cell>
          <cell r="C5677" t="str">
            <v>02.08.01.060</v>
          </cell>
        </row>
        <row r="5678">
          <cell r="B5678" t="str">
            <v>TST0001430</v>
          </cell>
          <cell r="C5678" t="str">
            <v>02.08.01.068</v>
          </cell>
        </row>
        <row r="5679">
          <cell r="B5679" t="str">
            <v>TST0001432</v>
          </cell>
          <cell r="C5679" t="str">
            <v>02.08.01.084</v>
          </cell>
        </row>
        <row r="5680">
          <cell r="B5680" t="str">
            <v>TST0001427</v>
          </cell>
          <cell r="C5680" t="str">
            <v>02.08.01.087</v>
          </cell>
        </row>
        <row r="5681">
          <cell r="B5681" t="str">
            <v>TST0001428</v>
          </cell>
          <cell r="C5681" t="str">
            <v>02.08.01.089</v>
          </cell>
        </row>
        <row r="5682">
          <cell r="B5682" t="str">
            <v>TST0001483</v>
          </cell>
          <cell r="C5682" t="str">
            <v>02.08.02.001</v>
          </cell>
        </row>
        <row r="5683">
          <cell r="B5683" t="str">
            <v>TST0001484</v>
          </cell>
          <cell r="C5683" t="str">
            <v>02.08.02.004</v>
          </cell>
        </row>
        <row r="5684">
          <cell r="B5684" t="str">
            <v>TST0001447</v>
          </cell>
          <cell r="C5684" t="str">
            <v>02.08.02.010</v>
          </cell>
        </row>
        <row r="5685">
          <cell r="B5685" t="str">
            <v>TST0001442</v>
          </cell>
          <cell r="C5685" t="str">
            <v>02.08.02.011</v>
          </cell>
        </row>
        <row r="5686">
          <cell r="B5686" t="str">
            <v>TST0001443</v>
          </cell>
          <cell r="C5686" t="str">
            <v>02.08.02.012</v>
          </cell>
        </row>
        <row r="5687">
          <cell r="B5687" t="str">
            <v>TST0001441</v>
          </cell>
          <cell r="C5687" t="str">
            <v>02.08.02.013</v>
          </cell>
        </row>
        <row r="5688">
          <cell r="B5688" t="str">
            <v>TST0001440</v>
          </cell>
          <cell r="C5688" t="str">
            <v>02.08.02.014</v>
          </cell>
        </row>
        <row r="5689">
          <cell r="B5689" t="str">
            <v>TST0001453</v>
          </cell>
          <cell r="C5689" t="str">
            <v>02.08.02.016</v>
          </cell>
        </row>
        <row r="5690">
          <cell r="B5690" t="str">
            <v>TST0001454</v>
          </cell>
          <cell r="C5690" t="str">
            <v>02.08.02.017</v>
          </cell>
        </row>
        <row r="5691">
          <cell r="B5691" t="str">
            <v>TST0001452</v>
          </cell>
          <cell r="C5691" t="str">
            <v>02.08.02.020</v>
          </cell>
        </row>
        <row r="5692">
          <cell r="B5692" t="str">
            <v>TST0001459</v>
          </cell>
          <cell r="C5692" t="str">
            <v>02.08.02.022</v>
          </cell>
        </row>
        <row r="5693">
          <cell r="B5693" t="str">
            <v>TST0001478</v>
          </cell>
          <cell r="C5693" t="str">
            <v>02.08.02.026</v>
          </cell>
        </row>
        <row r="5694">
          <cell r="B5694" t="str">
            <v>TST0001482</v>
          </cell>
          <cell r="C5694" t="str">
            <v>02.08.02.039</v>
          </cell>
        </row>
        <row r="5695">
          <cell r="B5695" t="str">
            <v>TST0001449</v>
          </cell>
          <cell r="C5695" t="str">
            <v>02.08.02.040</v>
          </cell>
        </row>
        <row r="5696">
          <cell r="B5696" t="str">
            <v>TST0001489</v>
          </cell>
          <cell r="C5696" t="str">
            <v>02.08.02.044</v>
          </cell>
        </row>
        <row r="5697">
          <cell r="B5697" t="str">
            <v>TST0001488</v>
          </cell>
          <cell r="C5697" t="str">
            <v>02.08.02.045</v>
          </cell>
        </row>
        <row r="5698">
          <cell r="B5698" t="str">
            <v>TST0001451</v>
          </cell>
          <cell r="C5698" t="str">
            <v>02.08.02.047</v>
          </cell>
        </row>
        <row r="5699">
          <cell r="B5699" t="str">
            <v>TST0001450</v>
          </cell>
          <cell r="C5699" t="str">
            <v>02.08.02.048</v>
          </cell>
        </row>
        <row r="5700">
          <cell r="B5700" t="str">
            <v>TST0001458</v>
          </cell>
          <cell r="C5700" t="str">
            <v>02.08.02.049</v>
          </cell>
        </row>
        <row r="5701">
          <cell r="B5701" t="str">
            <v>TST0001456</v>
          </cell>
          <cell r="C5701" t="str">
            <v>02.08.02.050</v>
          </cell>
        </row>
        <row r="5702">
          <cell r="B5702" t="str">
            <v>TST0001457</v>
          </cell>
          <cell r="C5702" t="str">
            <v>02.08.02.051</v>
          </cell>
        </row>
        <row r="5703">
          <cell r="B5703" t="str">
            <v>TST0001485</v>
          </cell>
          <cell r="C5703" t="str">
            <v>02.08.02.053</v>
          </cell>
        </row>
        <row r="5704">
          <cell r="B5704" t="str">
            <v>TST0001486</v>
          </cell>
          <cell r="C5704" t="str">
            <v>02.08.02.055</v>
          </cell>
        </row>
        <row r="5705">
          <cell r="B5705" t="str">
            <v>TST0001472</v>
          </cell>
          <cell r="C5705" t="str">
            <v>02.08.02.058</v>
          </cell>
        </row>
        <row r="5706">
          <cell r="B5706" t="str">
            <v>TST0001476</v>
          </cell>
          <cell r="C5706" t="str">
            <v>02.08.02.062</v>
          </cell>
        </row>
        <row r="5707">
          <cell r="B5707" t="str">
            <v>TST0001479</v>
          </cell>
          <cell r="C5707" t="str">
            <v>02.08.02.063</v>
          </cell>
        </row>
        <row r="5708">
          <cell r="B5708" t="str">
            <v>TST0001480</v>
          </cell>
          <cell r="C5708" t="str">
            <v>02.08.02.064</v>
          </cell>
        </row>
        <row r="5709">
          <cell r="B5709" t="str">
            <v>TST0001475</v>
          </cell>
          <cell r="C5709" t="str">
            <v>02.08.02.065</v>
          </cell>
        </row>
        <row r="5710">
          <cell r="B5710" t="str">
            <v>TST0001445</v>
          </cell>
          <cell r="C5710" t="str">
            <v>02.08.02.066</v>
          </cell>
        </row>
        <row r="5711">
          <cell r="B5711" t="str">
            <v>TST0001477</v>
          </cell>
          <cell r="C5711" t="str">
            <v>02.08.02.071</v>
          </cell>
        </row>
        <row r="5712">
          <cell r="B5712" t="str">
            <v>TST0001461</v>
          </cell>
          <cell r="C5712" t="str">
            <v>02.08.02.075</v>
          </cell>
        </row>
        <row r="5713">
          <cell r="B5713" t="str">
            <v>TST0001466</v>
          </cell>
          <cell r="C5713" t="str">
            <v>02.08.02.081</v>
          </cell>
        </row>
        <row r="5714">
          <cell r="B5714" t="str">
            <v>TST0001439</v>
          </cell>
          <cell r="C5714" t="str">
            <v>02.08.02.083</v>
          </cell>
        </row>
        <row r="5715">
          <cell r="B5715" t="str">
            <v>TST0001473</v>
          </cell>
          <cell r="C5715" t="str">
            <v>02.08.02.087</v>
          </cell>
        </row>
        <row r="5716">
          <cell r="B5716" t="str">
            <v>TST0001438</v>
          </cell>
          <cell r="C5716" t="str">
            <v>02.08.02.092</v>
          </cell>
        </row>
        <row r="5717">
          <cell r="B5717" t="str">
            <v>TST0001463</v>
          </cell>
          <cell r="C5717" t="str">
            <v>02.08.02.094</v>
          </cell>
        </row>
        <row r="5718">
          <cell r="B5718" t="str">
            <v>TST0001446</v>
          </cell>
          <cell r="C5718" t="str">
            <v>02.08.02.095</v>
          </cell>
        </row>
        <row r="5719">
          <cell r="B5719" t="str">
            <v>TST0001467</v>
          </cell>
          <cell r="C5719" t="str">
            <v>02.08.02.097</v>
          </cell>
        </row>
        <row r="5720">
          <cell r="B5720" t="str">
            <v>TST0001481</v>
          </cell>
          <cell r="C5720" t="str">
            <v>02.08.02.105</v>
          </cell>
        </row>
        <row r="5721">
          <cell r="B5721" t="str">
            <v>TST0001468</v>
          </cell>
          <cell r="C5721" t="str">
            <v>02.08.02.107</v>
          </cell>
        </row>
        <row r="5722">
          <cell r="B5722" t="str">
            <v>TST0001462</v>
          </cell>
          <cell r="C5722" t="str">
            <v>02.08.02.110</v>
          </cell>
        </row>
        <row r="5723">
          <cell r="B5723" t="str">
            <v>TST0001487</v>
          </cell>
          <cell r="C5723" t="str">
            <v>02.08.02.112</v>
          </cell>
        </row>
        <row r="5724">
          <cell r="B5724" t="str">
            <v>TST0001455</v>
          </cell>
          <cell r="C5724" t="str">
            <v>02.08.02.122</v>
          </cell>
        </row>
        <row r="5725">
          <cell r="B5725" t="str">
            <v>TST0001474</v>
          </cell>
          <cell r="C5725" t="str">
            <v>02.08.02.124</v>
          </cell>
        </row>
        <row r="5726">
          <cell r="B5726" t="str">
            <v>TST0001448</v>
          </cell>
          <cell r="C5726" t="str">
            <v>02.08.02.126</v>
          </cell>
        </row>
        <row r="5727">
          <cell r="B5727" t="str">
            <v>TST0001460</v>
          </cell>
          <cell r="C5727" t="str">
            <v>02.08.02.155</v>
          </cell>
        </row>
        <row r="5728">
          <cell r="B5728" t="str">
            <v>TST0001465</v>
          </cell>
          <cell r="C5728" t="str">
            <v>02.08.02.213</v>
          </cell>
        </row>
        <row r="5729">
          <cell r="B5729" t="str">
            <v>TST0001469</v>
          </cell>
          <cell r="C5729" t="str">
            <v>02.08.02.226</v>
          </cell>
        </row>
        <row r="5730">
          <cell r="B5730" t="str">
            <v>TST0001471</v>
          </cell>
          <cell r="C5730" t="str">
            <v>02.08.02.251</v>
          </cell>
        </row>
        <row r="5731">
          <cell r="B5731" t="str">
            <v>TST0001470</v>
          </cell>
          <cell r="C5731" t="str">
            <v>02.08.02.251A</v>
          </cell>
        </row>
        <row r="5732">
          <cell r="B5732" t="str">
            <v>TST0001444</v>
          </cell>
          <cell r="C5732" t="str">
            <v>02.08.02.278</v>
          </cell>
        </row>
        <row r="5733">
          <cell r="B5733" t="str">
            <v>TAT0000084</v>
          </cell>
          <cell r="C5733" t="str">
            <v>02.08.02.310</v>
          </cell>
        </row>
        <row r="5734">
          <cell r="B5734" t="str">
            <v>TST0001437</v>
          </cell>
          <cell r="C5734" t="str">
            <v>02.08.02.344</v>
          </cell>
        </row>
        <row r="5735">
          <cell r="B5735" t="str">
            <v>TST0001464</v>
          </cell>
          <cell r="C5735" t="str">
            <v>02.08.02.352</v>
          </cell>
        </row>
        <row r="5736">
          <cell r="B5736" t="str">
            <v>TST0001426</v>
          </cell>
          <cell r="C5736" t="str">
            <v>02.08.04.010</v>
          </cell>
        </row>
        <row r="5737">
          <cell r="B5737" t="str">
            <v>TCT0000005</v>
          </cell>
          <cell r="C5737" t="str">
            <v>02.09.01.153</v>
          </cell>
        </row>
        <row r="5738">
          <cell r="B5738" t="str">
            <v>TCT0000006</v>
          </cell>
          <cell r="C5738" t="str">
            <v>02.09.01.154</v>
          </cell>
        </row>
        <row r="5739">
          <cell r="B5739" t="str">
            <v>TCT0000008</v>
          </cell>
          <cell r="C5739" t="str">
            <v>02.09.01.155</v>
          </cell>
        </row>
        <row r="5740">
          <cell r="B5740" t="str">
            <v>TCT0000009</v>
          </cell>
          <cell r="C5740" t="str">
            <v>02.09.01.156</v>
          </cell>
        </row>
        <row r="5741">
          <cell r="B5741" t="str">
            <v>TCT0000008</v>
          </cell>
          <cell r="C5741" t="str">
            <v>02.09.01.157</v>
          </cell>
        </row>
        <row r="5742">
          <cell r="B5742" t="str">
            <v>TCT0000007</v>
          </cell>
          <cell r="C5742" t="str">
            <v>02.09.01.158</v>
          </cell>
        </row>
        <row r="5743">
          <cell r="B5743" t="str">
            <v>TCT0000004</v>
          </cell>
          <cell r="C5743" t="str">
            <v>02.09.01.159</v>
          </cell>
        </row>
        <row r="5744">
          <cell r="B5744" t="str">
            <v>TCT0000002</v>
          </cell>
          <cell r="C5744" t="str">
            <v>02.09.01.161</v>
          </cell>
        </row>
        <row r="5745">
          <cell r="B5745" t="str">
            <v>TCT0000003</v>
          </cell>
          <cell r="C5745" t="str">
            <v>02.09.01.162</v>
          </cell>
        </row>
        <row r="5746">
          <cell r="B5746" t="str">
            <v>TCT0000001</v>
          </cell>
          <cell r="C5746" t="str">
            <v>02.09.01.163</v>
          </cell>
        </row>
        <row r="5747">
          <cell r="B5747" t="str">
            <v>TST0000709</v>
          </cell>
          <cell r="C5747" t="str">
            <v>02.10.01.014</v>
          </cell>
        </row>
        <row r="5748">
          <cell r="B5748" t="str">
            <v>TST0001559</v>
          </cell>
          <cell r="C5748" t="str">
            <v>02.11.01.078</v>
          </cell>
        </row>
        <row r="5749">
          <cell r="B5749" t="str">
            <v>TSY0000335</v>
          </cell>
          <cell r="C5749" t="str">
            <v>02.12.01.010</v>
          </cell>
        </row>
        <row r="5750">
          <cell r="B5750" t="str">
            <v>TSY0000364</v>
          </cell>
          <cell r="C5750" t="str">
            <v>02.12.01.011</v>
          </cell>
        </row>
        <row r="5751">
          <cell r="B5751" t="str">
            <v>TSY0000489</v>
          </cell>
          <cell r="C5751" t="str">
            <v>02.12.01.018</v>
          </cell>
        </row>
        <row r="5752">
          <cell r="B5752" t="str">
            <v>TSY0000334</v>
          </cell>
          <cell r="C5752" t="str">
            <v>02.12.01.019</v>
          </cell>
        </row>
        <row r="5753">
          <cell r="B5753" t="str">
            <v>TSY0000333</v>
          </cell>
          <cell r="C5753" t="str">
            <v>02.12.01.020</v>
          </cell>
        </row>
        <row r="5754">
          <cell r="B5754" t="str">
            <v>TST0000710</v>
          </cell>
          <cell r="C5754" t="str">
            <v>02.12.01.041</v>
          </cell>
        </row>
        <row r="5755">
          <cell r="B5755" t="str">
            <v>TSY0000332</v>
          </cell>
          <cell r="C5755" t="str">
            <v>02.12.01.046</v>
          </cell>
        </row>
        <row r="5756">
          <cell r="B5756" t="str">
            <v>TSY0000331</v>
          </cell>
          <cell r="C5756" t="str">
            <v>02.12.01.047</v>
          </cell>
        </row>
        <row r="5757">
          <cell r="B5757" t="str">
            <v>TSY0000330</v>
          </cell>
          <cell r="C5757" t="str">
            <v>02.12.01.048</v>
          </cell>
        </row>
        <row r="5758">
          <cell r="B5758" t="str">
            <v>TSY0000329</v>
          </cell>
          <cell r="C5758" t="str">
            <v>02.12.01.056</v>
          </cell>
        </row>
        <row r="5759">
          <cell r="C5759" t="str">
            <v>02.12.01.058</v>
          </cell>
        </row>
        <row r="5760">
          <cell r="B5760" t="str">
            <v>TSY0000328</v>
          </cell>
          <cell r="C5760" t="str">
            <v>02.12.01.063</v>
          </cell>
        </row>
        <row r="5761">
          <cell r="B5761" t="str">
            <v>TST0000711</v>
          </cell>
          <cell r="C5761" t="str">
            <v>02.12.01.065</v>
          </cell>
        </row>
        <row r="5762">
          <cell r="B5762" t="str">
            <v>TSY0000327</v>
          </cell>
          <cell r="C5762" t="str">
            <v>02.12.01.075A</v>
          </cell>
        </row>
        <row r="5763">
          <cell r="B5763" t="str">
            <v>TSY0000326</v>
          </cell>
          <cell r="C5763" t="str">
            <v>02.12.01.076A</v>
          </cell>
        </row>
        <row r="5764">
          <cell r="B5764" t="str">
            <v>TSY0000325</v>
          </cell>
          <cell r="C5764" t="str">
            <v>02.12.01.078</v>
          </cell>
        </row>
        <row r="5765">
          <cell r="B5765" t="str">
            <v>TSY0000365</v>
          </cell>
          <cell r="C5765" t="str">
            <v>02.12.01.114</v>
          </cell>
        </row>
        <row r="5766">
          <cell r="B5766" t="str">
            <v>TSY0000323</v>
          </cell>
          <cell r="C5766" t="str">
            <v>02.12.01.127</v>
          </cell>
        </row>
        <row r="5767">
          <cell r="B5767" t="str">
            <v>TSY0000322</v>
          </cell>
          <cell r="C5767" t="str">
            <v>02.12.01.128</v>
          </cell>
        </row>
        <row r="5768">
          <cell r="B5768" t="str">
            <v>TSY0000321</v>
          </cell>
          <cell r="C5768" t="str">
            <v>02.12.01.129</v>
          </cell>
        </row>
        <row r="5769">
          <cell r="B5769" t="str">
            <v>TSY0000366</v>
          </cell>
          <cell r="C5769" t="str">
            <v>02.12.01.130</v>
          </cell>
        </row>
        <row r="5770">
          <cell r="B5770" t="str">
            <v>TSY0000320</v>
          </cell>
          <cell r="C5770" t="str">
            <v>02.12.01.133</v>
          </cell>
        </row>
        <row r="5771">
          <cell r="B5771" t="str">
            <v>TSY0000319</v>
          </cell>
          <cell r="C5771" t="str">
            <v>02.12.01.134</v>
          </cell>
        </row>
        <row r="5772">
          <cell r="B5772" t="str">
            <v>TSY0000318</v>
          </cell>
          <cell r="C5772" t="str">
            <v>02.12.01.135</v>
          </cell>
        </row>
        <row r="5773">
          <cell r="B5773" t="str">
            <v>TSY0000317</v>
          </cell>
          <cell r="C5773" t="str">
            <v>02.12.01.136</v>
          </cell>
        </row>
        <row r="5774">
          <cell r="B5774" t="str">
            <v>TSY0000451</v>
          </cell>
          <cell r="C5774" t="str">
            <v>02.12.01.137</v>
          </cell>
        </row>
        <row r="5775">
          <cell r="B5775" t="str">
            <v>TSY0000316</v>
          </cell>
          <cell r="C5775" t="str">
            <v>02.12.01.138</v>
          </cell>
        </row>
        <row r="5776">
          <cell r="B5776" t="str">
            <v>TSY0000315</v>
          </cell>
          <cell r="C5776" t="str">
            <v>02.12.01.139</v>
          </cell>
        </row>
        <row r="5777">
          <cell r="B5777" t="str">
            <v>TSY0000314</v>
          </cell>
          <cell r="C5777" t="str">
            <v>02.12.01.140</v>
          </cell>
        </row>
        <row r="5778">
          <cell r="B5778" t="str">
            <v>TSY0000313</v>
          </cell>
          <cell r="C5778" t="str">
            <v>02.12.01.144</v>
          </cell>
        </row>
        <row r="5779">
          <cell r="B5779" t="str">
            <v>TSY0000312</v>
          </cell>
          <cell r="C5779" t="str">
            <v>02.12.01.145</v>
          </cell>
        </row>
        <row r="5780">
          <cell r="B5780" t="str">
            <v>TSY0000311</v>
          </cell>
          <cell r="C5780" t="str">
            <v>02.12.01.146</v>
          </cell>
        </row>
        <row r="5781">
          <cell r="B5781" t="str">
            <v>TSY0000310</v>
          </cell>
          <cell r="C5781" t="str">
            <v>02.12.01.147</v>
          </cell>
        </row>
        <row r="5782">
          <cell r="B5782" t="str">
            <v>TSY0000309</v>
          </cell>
          <cell r="C5782" t="str">
            <v>02.12.01.148</v>
          </cell>
        </row>
        <row r="5783">
          <cell r="B5783" t="str">
            <v>TSY0000452</v>
          </cell>
          <cell r="C5783" t="str">
            <v>02.12.01.149</v>
          </cell>
        </row>
        <row r="5784">
          <cell r="B5784" t="str">
            <v>TSY0000453</v>
          </cell>
          <cell r="C5784" t="str">
            <v>02.12.01.150</v>
          </cell>
        </row>
        <row r="5785">
          <cell r="B5785" t="str">
            <v>TSY0000308</v>
          </cell>
          <cell r="C5785" t="str">
            <v>02.12.01.151</v>
          </cell>
        </row>
        <row r="5786">
          <cell r="B5786" t="str">
            <v>TSY0000307</v>
          </cell>
          <cell r="C5786" t="str">
            <v>02.12.01.152</v>
          </cell>
        </row>
        <row r="5787">
          <cell r="C5787" t="str">
            <v>02.12.01.163</v>
          </cell>
        </row>
        <row r="5788">
          <cell r="B5788" t="str">
            <v>TSY0000306</v>
          </cell>
          <cell r="C5788" t="str">
            <v>02.13.02.434A</v>
          </cell>
        </row>
        <row r="5789">
          <cell r="B5789" t="str">
            <v>TSY0000454</v>
          </cell>
          <cell r="C5789" t="str">
            <v>02.12.01.165</v>
          </cell>
        </row>
        <row r="5790">
          <cell r="B5790" t="str">
            <v>TSY0000367</v>
          </cell>
          <cell r="C5790" t="str">
            <v>02.12.01.166</v>
          </cell>
        </row>
        <row r="5791">
          <cell r="B5791" t="str">
            <v>TSY0000171</v>
          </cell>
          <cell r="C5791" t="str">
            <v>02.12.01.168</v>
          </cell>
        </row>
        <row r="5792">
          <cell r="B5792" t="str">
            <v>TSY0000164</v>
          </cell>
          <cell r="C5792" t="str">
            <v>02.12.01.169</v>
          </cell>
        </row>
        <row r="5793">
          <cell r="B5793" t="str">
            <v>TSY0000162</v>
          </cell>
          <cell r="C5793" t="str">
            <v>02.12.01.170</v>
          </cell>
        </row>
        <row r="5794">
          <cell r="B5794" t="str">
            <v>TSY0000168</v>
          </cell>
          <cell r="C5794" t="str">
            <v>02.12.01.171</v>
          </cell>
        </row>
        <row r="5795">
          <cell r="C5795" t="str">
            <v>02.12.01.172</v>
          </cell>
        </row>
        <row r="5796">
          <cell r="C5796" t="str">
            <v>02.12.01.173</v>
          </cell>
        </row>
        <row r="5797">
          <cell r="B5797" t="str">
            <v>TSY0000169</v>
          </cell>
          <cell r="C5797" t="str">
            <v>02.12.01.174</v>
          </cell>
        </row>
        <row r="5798">
          <cell r="B5798" t="str">
            <v>TSY0000176</v>
          </cell>
          <cell r="C5798" t="str">
            <v>02.12.01.175</v>
          </cell>
        </row>
        <row r="5799">
          <cell r="B5799" t="str">
            <v>TSY0000237</v>
          </cell>
          <cell r="C5799" t="str">
            <v>02.12.01.179</v>
          </cell>
        </row>
        <row r="5800">
          <cell r="B5800" t="str">
            <v>TSY0000305</v>
          </cell>
          <cell r="C5800" t="str">
            <v>02.12.01.181</v>
          </cell>
        </row>
        <row r="5801">
          <cell r="B5801" t="str">
            <v>TSY0000369</v>
          </cell>
          <cell r="C5801" t="str">
            <v>02.12.01.182</v>
          </cell>
        </row>
        <row r="5802">
          <cell r="B5802" t="str">
            <v>TSY0000370</v>
          </cell>
          <cell r="C5802" t="str">
            <v>02.12.01.188</v>
          </cell>
        </row>
        <row r="5803">
          <cell r="B5803" t="str">
            <v>TSY0000304</v>
          </cell>
          <cell r="C5803" t="str">
            <v>02.12.01.189</v>
          </cell>
        </row>
        <row r="5804">
          <cell r="B5804" t="str">
            <v>TSY0000455</v>
          </cell>
          <cell r="C5804" t="str">
            <v>02.12.01.203</v>
          </cell>
        </row>
        <row r="5805">
          <cell r="B5805" t="str">
            <v>TSY0000456</v>
          </cell>
          <cell r="C5805" t="str">
            <v>02.12.01.204</v>
          </cell>
        </row>
        <row r="5806">
          <cell r="B5806" t="str">
            <v>TSY0000303</v>
          </cell>
          <cell r="C5806" t="str">
            <v>02.12.01.205</v>
          </cell>
        </row>
        <row r="5807">
          <cell r="B5807" t="str">
            <v>TSY0000371</v>
          </cell>
          <cell r="C5807" t="str">
            <v>02.12.01.213</v>
          </cell>
        </row>
        <row r="5808">
          <cell r="B5808" t="str">
            <v>TSY0000457</v>
          </cell>
          <cell r="C5808" t="str">
            <v>02.12.01.215</v>
          </cell>
        </row>
        <row r="5809">
          <cell r="B5809" t="str">
            <v>TSY0000458</v>
          </cell>
          <cell r="C5809" t="str">
            <v>02.12.01.216</v>
          </cell>
        </row>
        <row r="5810">
          <cell r="B5810" t="str">
            <v>TST0000712</v>
          </cell>
          <cell r="C5810" t="str">
            <v>02.12.01.220</v>
          </cell>
        </row>
        <row r="5811">
          <cell r="B5811" t="str">
            <v>TST0001513</v>
          </cell>
          <cell r="C5811" t="str">
            <v>02.12.01.223</v>
          </cell>
        </row>
        <row r="5812">
          <cell r="B5812" t="str">
            <v>TSY0000372</v>
          </cell>
          <cell r="C5812" t="str">
            <v>02.12.01.238</v>
          </cell>
        </row>
        <row r="5813">
          <cell r="B5813" t="str">
            <v>TSY0000373</v>
          </cell>
          <cell r="C5813" t="str">
            <v>02.12.01.239</v>
          </cell>
        </row>
        <row r="5814">
          <cell r="B5814" t="str">
            <v>TSY0000302</v>
          </cell>
          <cell r="C5814" t="str">
            <v>02.12.01.240</v>
          </cell>
        </row>
        <row r="5815">
          <cell r="B5815" t="str">
            <v>TSY0000459</v>
          </cell>
          <cell r="C5815" t="str">
            <v>02.12.01.249</v>
          </cell>
        </row>
        <row r="5816">
          <cell r="B5816" t="str">
            <v>TSY0000460</v>
          </cell>
          <cell r="C5816" t="str">
            <v>02.12.01.250</v>
          </cell>
        </row>
        <row r="5817">
          <cell r="B5817" t="str">
            <v>TSY0000461</v>
          </cell>
          <cell r="C5817" t="str">
            <v>02.12.01.256</v>
          </cell>
        </row>
        <row r="5818">
          <cell r="B5818" t="str">
            <v>TSY0000375</v>
          </cell>
          <cell r="C5818" t="str">
            <v>02.12.01.261</v>
          </cell>
        </row>
        <row r="5819">
          <cell r="B5819" t="str">
            <v>TSY0000344</v>
          </cell>
          <cell r="C5819" t="str">
            <v>02.12.01.264</v>
          </cell>
        </row>
        <row r="5820">
          <cell r="B5820" t="str">
            <v>TSY0000462</v>
          </cell>
          <cell r="C5820" t="str">
            <v>02.12.01.265</v>
          </cell>
        </row>
        <row r="5821">
          <cell r="B5821" t="str">
            <v>TSY0000301</v>
          </cell>
          <cell r="C5821" t="str">
            <v>02.12.01.266</v>
          </cell>
        </row>
        <row r="5822">
          <cell r="B5822" t="str">
            <v>TSY0000463</v>
          </cell>
          <cell r="C5822" t="str">
            <v>02.12.01.267</v>
          </cell>
        </row>
        <row r="5823">
          <cell r="B5823" t="str">
            <v>TSY0000300</v>
          </cell>
          <cell r="C5823" t="str">
            <v>02.12.01.268</v>
          </cell>
        </row>
        <row r="5824">
          <cell r="B5824" t="str">
            <v>TSY0000299</v>
          </cell>
          <cell r="C5824" t="str">
            <v>02.12.01.270</v>
          </cell>
        </row>
        <row r="5825">
          <cell r="B5825" t="str">
            <v>TSY0000464</v>
          </cell>
          <cell r="C5825" t="str">
            <v>02.12.01.271</v>
          </cell>
        </row>
        <row r="5826">
          <cell r="B5826" t="str">
            <v>TSY0000490</v>
          </cell>
          <cell r="C5826" t="str">
            <v>02.12.01.285</v>
          </cell>
        </row>
        <row r="5827">
          <cell r="B5827" t="str">
            <v>TSY0000298</v>
          </cell>
          <cell r="C5827" t="str">
            <v>02.12.01.291</v>
          </cell>
        </row>
        <row r="5828">
          <cell r="B5828" t="str">
            <v>TSY0000297</v>
          </cell>
          <cell r="C5828" t="str">
            <v>02.12.01.292</v>
          </cell>
        </row>
        <row r="5829">
          <cell r="B5829" t="str">
            <v>TSY0000296</v>
          </cell>
          <cell r="C5829" t="str">
            <v>02.12.01.306</v>
          </cell>
        </row>
        <row r="5830">
          <cell r="B5830" t="str">
            <v>TSY0000295</v>
          </cell>
          <cell r="C5830" t="str">
            <v>02.12.01.307</v>
          </cell>
        </row>
        <row r="5831">
          <cell r="B5831" t="str">
            <v>TSY0000378</v>
          </cell>
          <cell r="C5831" t="str">
            <v>02.12.01.311</v>
          </cell>
        </row>
        <row r="5832">
          <cell r="B5832" t="str">
            <v>TSY0000379</v>
          </cell>
          <cell r="C5832" t="str">
            <v>02.12.01.312</v>
          </cell>
        </row>
        <row r="5833">
          <cell r="B5833" t="str">
            <v>TSY0000380</v>
          </cell>
          <cell r="C5833" t="str">
            <v>02.12.01.313</v>
          </cell>
        </row>
        <row r="5834">
          <cell r="B5834" t="str">
            <v>TSY0000382</v>
          </cell>
          <cell r="C5834" t="str">
            <v>02.12.01.315</v>
          </cell>
        </row>
        <row r="5835">
          <cell r="B5835" t="str">
            <v>TSY0000383</v>
          </cell>
          <cell r="C5835" t="str">
            <v>02.12.01.316</v>
          </cell>
        </row>
        <row r="5836">
          <cell r="B5836" t="str">
            <v>TSY0000384</v>
          </cell>
          <cell r="C5836" t="str">
            <v>02.12.01.317</v>
          </cell>
        </row>
        <row r="5837">
          <cell r="B5837" t="str">
            <v>TSY0000385</v>
          </cell>
          <cell r="C5837" t="str">
            <v>02.12.01.318</v>
          </cell>
        </row>
        <row r="5838">
          <cell r="B5838" t="str">
            <v>TSY0000386</v>
          </cell>
          <cell r="C5838" t="str">
            <v>02.12.01.319</v>
          </cell>
        </row>
        <row r="5839">
          <cell r="B5839" t="str">
            <v>TSY0000387</v>
          </cell>
          <cell r="C5839" t="str">
            <v>02.12.01.320</v>
          </cell>
        </row>
        <row r="5840">
          <cell r="B5840" t="str">
            <v>TSY0000393</v>
          </cell>
          <cell r="C5840" t="str">
            <v>02.12.01.326</v>
          </cell>
        </row>
        <row r="5841">
          <cell r="B5841" t="str">
            <v>TSY0000406</v>
          </cell>
          <cell r="C5841" t="str">
            <v>02.12.01.340</v>
          </cell>
        </row>
        <row r="5842">
          <cell r="B5842" t="str">
            <v>TSY0000294</v>
          </cell>
          <cell r="C5842" t="str">
            <v>02.12.01.343</v>
          </cell>
        </row>
        <row r="5843">
          <cell r="B5843" t="str">
            <v>TSY0000293</v>
          </cell>
          <cell r="C5843" t="str">
            <v>02.12.01.344</v>
          </cell>
        </row>
        <row r="5844">
          <cell r="B5844" t="str">
            <v>TSY0000408</v>
          </cell>
          <cell r="C5844" t="str">
            <v>02.12.01.345</v>
          </cell>
        </row>
        <row r="5845">
          <cell r="B5845" t="str">
            <v>TSY0000409</v>
          </cell>
          <cell r="C5845" t="str">
            <v>02.12.01.346</v>
          </cell>
        </row>
        <row r="5846">
          <cell r="B5846" t="str">
            <v>TSY0000410</v>
          </cell>
          <cell r="C5846" t="str">
            <v>02.12.01.347</v>
          </cell>
        </row>
        <row r="5847">
          <cell r="B5847" t="str">
            <v>TSY0000411</v>
          </cell>
          <cell r="C5847" t="str">
            <v>02.12.01.348</v>
          </cell>
        </row>
        <row r="5848">
          <cell r="B5848" t="str">
            <v>TSY0000412</v>
          </cell>
          <cell r="C5848" t="str">
            <v>02.12.01.349</v>
          </cell>
        </row>
        <row r="5849">
          <cell r="B5849" t="str">
            <v>TSY0000413</v>
          </cell>
          <cell r="C5849" t="str">
            <v>02.12.01.350</v>
          </cell>
        </row>
        <row r="5850">
          <cell r="C5850" t="str">
            <v>02.12.01.351</v>
          </cell>
        </row>
        <row r="5851">
          <cell r="B5851" t="str">
            <v>TSY0000415</v>
          </cell>
          <cell r="C5851" t="str">
            <v>02.12.01.352</v>
          </cell>
        </row>
        <row r="5852">
          <cell r="B5852" t="str">
            <v>TSY0000292</v>
          </cell>
          <cell r="C5852" t="str">
            <v>02.12.01.356</v>
          </cell>
        </row>
        <row r="5853">
          <cell r="B5853" t="str">
            <v>TSY0000417</v>
          </cell>
          <cell r="C5853" t="str">
            <v>02.12.01.357</v>
          </cell>
        </row>
        <row r="5854">
          <cell r="B5854" t="str">
            <v>TSY0000419</v>
          </cell>
          <cell r="C5854" t="str">
            <v>02.12.01.373</v>
          </cell>
        </row>
        <row r="5855">
          <cell r="B5855" t="str">
            <v>TSY0000291</v>
          </cell>
          <cell r="C5855" t="str">
            <v>02.12.01.376</v>
          </cell>
        </row>
        <row r="5856">
          <cell r="B5856" t="str">
            <v>TSY0000290</v>
          </cell>
          <cell r="C5856" t="str">
            <v>02.12.01.380</v>
          </cell>
        </row>
        <row r="5857">
          <cell r="B5857" t="str">
            <v>TSY0000289</v>
          </cell>
          <cell r="C5857" t="str">
            <v>02.12.01.389</v>
          </cell>
        </row>
        <row r="5858">
          <cell r="B5858" t="str">
            <v>TSY0000288</v>
          </cell>
          <cell r="C5858" t="str">
            <v>02.12.01.390</v>
          </cell>
        </row>
        <row r="5859">
          <cell r="B5859" t="str">
            <v>TSY0000287</v>
          </cell>
          <cell r="C5859" t="str">
            <v>02.12.01.391</v>
          </cell>
        </row>
        <row r="5860">
          <cell r="B5860" t="str">
            <v>TSY0000465</v>
          </cell>
          <cell r="C5860" t="str">
            <v>02.12.01.392</v>
          </cell>
        </row>
        <row r="5861">
          <cell r="B5861" t="str">
            <v>TSY0000286</v>
          </cell>
          <cell r="C5861" t="str">
            <v>02.12.01.393</v>
          </cell>
        </row>
        <row r="5862">
          <cell r="B5862" t="str">
            <v>TSY0000285</v>
          </cell>
          <cell r="C5862" t="str">
            <v>02.12.01.394</v>
          </cell>
        </row>
        <row r="5863">
          <cell r="B5863" t="str">
            <v>TSY0000484</v>
          </cell>
          <cell r="C5863" t="str">
            <v>02.12.01.396</v>
          </cell>
        </row>
        <row r="5864">
          <cell r="B5864" t="str">
            <v>TSY0000485</v>
          </cell>
          <cell r="C5864" t="str">
            <v>02.12.01.397</v>
          </cell>
        </row>
        <row r="5865">
          <cell r="B5865" t="str">
            <v>TSY0000284</v>
          </cell>
          <cell r="C5865" t="str">
            <v>02.12.01.399</v>
          </cell>
        </row>
        <row r="5866">
          <cell r="B5866" t="str">
            <v>TSY0000283</v>
          </cell>
          <cell r="C5866" t="str">
            <v>02.12.01.409</v>
          </cell>
        </row>
        <row r="5867">
          <cell r="B5867" t="str">
            <v>TSY0000713</v>
          </cell>
          <cell r="C5867" t="str">
            <v>02.12.01.410</v>
          </cell>
        </row>
        <row r="5868">
          <cell r="B5868" t="str">
            <v>TSY0000282</v>
          </cell>
          <cell r="C5868" t="str">
            <v>02.12.01.411</v>
          </cell>
        </row>
        <row r="5869">
          <cell r="B5869" t="str">
            <v>TSY0000281</v>
          </cell>
          <cell r="C5869" t="str">
            <v>02.12.01.412</v>
          </cell>
        </row>
        <row r="5870">
          <cell r="B5870" t="str">
            <v>TSY0000280</v>
          </cell>
          <cell r="C5870" t="str">
            <v>02.12.01.413</v>
          </cell>
        </row>
        <row r="5871">
          <cell r="B5871" t="str">
            <v>TSY0000145</v>
          </cell>
          <cell r="C5871" t="str">
            <v>02.12.01.415</v>
          </cell>
        </row>
        <row r="5872">
          <cell r="B5872" t="str">
            <v>TSY0000278</v>
          </cell>
          <cell r="C5872" t="str">
            <v>02.12.01.416</v>
          </cell>
        </row>
        <row r="5873">
          <cell r="B5873" t="str">
            <v>TSY0000277</v>
          </cell>
          <cell r="C5873" t="str">
            <v>02.12.01.417</v>
          </cell>
        </row>
        <row r="5874">
          <cell r="B5874" t="str">
            <v>TSY0000161</v>
          </cell>
          <cell r="C5874" t="str">
            <v>02.12.01.418</v>
          </cell>
        </row>
        <row r="5875">
          <cell r="B5875" t="str">
            <v>TSY0000082</v>
          </cell>
          <cell r="C5875" t="str">
            <v>02.12.01.419</v>
          </cell>
        </row>
        <row r="5876">
          <cell r="B5876" t="str">
            <v>TSY0000274</v>
          </cell>
          <cell r="C5876" t="str">
            <v>02.12.01.420</v>
          </cell>
        </row>
        <row r="5877">
          <cell r="B5877" t="str">
            <v>TSY0000272</v>
          </cell>
          <cell r="C5877" t="str">
            <v>02.12.01.421</v>
          </cell>
        </row>
        <row r="5878">
          <cell r="B5878" t="str">
            <v>TSY0000184</v>
          </cell>
          <cell r="C5878" t="str">
            <v>02.12.01.422</v>
          </cell>
        </row>
        <row r="5879">
          <cell r="B5879" t="str">
            <v>TSY0000270</v>
          </cell>
          <cell r="C5879" t="str">
            <v>02.12.01.423</v>
          </cell>
        </row>
        <row r="5880">
          <cell r="B5880" t="str">
            <v>TSY0000269</v>
          </cell>
          <cell r="C5880" t="str">
            <v>02.12.01.425</v>
          </cell>
        </row>
        <row r="5881">
          <cell r="B5881" t="str">
            <v>TSY0000268</v>
          </cell>
          <cell r="C5881" t="str">
            <v>02.12.01.426</v>
          </cell>
        </row>
        <row r="5882">
          <cell r="B5882" t="str">
            <v>TSY0000267</v>
          </cell>
          <cell r="C5882" t="str">
            <v>02.12.01.427</v>
          </cell>
        </row>
        <row r="5883">
          <cell r="B5883" t="str">
            <v>TSY0000266</v>
          </cell>
          <cell r="C5883" t="str">
            <v>02.12.01.428</v>
          </cell>
        </row>
        <row r="5884">
          <cell r="C5884" t="str">
            <v>02.12.01.430</v>
          </cell>
        </row>
        <row r="5885">
          <cell r="B5885" t="str">
            <v>TSY0000264</v>
          </cell>
          <cell r="C5885" t="str">
            <v>02.12.01.431</v>
          </cell>
        </row>
        <row r="5886">
          <cell r="B5886" t="str">
            <v>TSY0000263</v>
          </cell>
          <cell r="C5886" t="str">
            <v>02.12.01.432</v>
          </cell>
        </row>
        <row r="5887">
          <cell r="B5887" t="str">
            <v>TSY0000262</v>
          </cell>
          <cell r="C5887" t="str">
            <v>02.12.01.436</v>
          </cell>
        </row>
        <row r="5888">
          <cell r="B5888" t="str">
            <v>TSY0000265</v>
          </cell>
          <cell r="C5888" t="str">
            <v>02.12.01.437</v>
          </cell>
        </row>
        <row r="5889">
          <cell r="B5889" t="str">
            <v>TSY0000260</v>
          </cell>
          <cell r="C5889" t="str">
            <v>02.12.01.438</v>
          </cell>
        </row>
        <row r="5890">
          <cell r="B5890" t="str">
            <v>TSY0000259</v>
          </cell>
          <cell r="C5890" t="str">
            <v>02.12.01.439</v>
          </cell>
        </row>
        <row r="5891">
          <cell r="B5891" t="str">
            <v>TSY0000258</v>
          </cell>
          <cell r="C5891" t="str">
            <v>02.12.01.440</v>
          </cell>
        </row>
        <row r="5892">
          <cell r="B5892" t="str">
            <v>TSY0000273</v>
          </cell>
          <cell r="C5892" t="str">
            <v>02.12.01.441</v>
          </cell>
        </row>
        <row r="5893">
          <cell r="B5893" t="str">
            <v>TSY0000257</v>
          </cell>
          <cell r="C5893" t="str">
            <v>02.12.01.442</v>
          </cell>
        </row>
        <row r="5894">
          <cell r="B5894" t="str">
            <v>TSY0000256</v>
          </cell>
          <cell r="C5894" t="str">
            <v>02.12.01.443</v>
          </cell>
        </row>
        <row r="5895">
          <cell r="B5895" t="str">
            <v>TSY0000255</v>
          </cell>
          <cell r="C5895" t="str">
            <v>02.12.01.444</v>
          </cell>
        </row>
        <row r="5896">
          <cell r="B5896" t="str">
            <v>TSY0000254</v>
          </cell>
          <cell r="C5896" t="str">
            <v>02.12.01.445</v>
          </cell>
        </row>
        <row r="5897">
          <cell r="B5897" t="str">
            <v>TSY0000253</v>
          </cell>
          <cell r="C5897" t="str">
            <v>02.12.01.446</v>
          </cell>
        </row>
        <row r="5898">
          <cell r="B5898" t="str">
            <v>TSY0000252</v>
          </cell>
          <cell r="C5898" t="str">
            <v>02.12.01.447</v>
          </cell>
        </row>
        <row r="5899">
          <cell r="B5899" t="str">
            <v>TSY0000251</v>
          </cell>
          <cell r="C5899" t="str">
            <v>02.12.01.448</v>
          </cell>
        </row>
        <row r="5900">
          <cell r="B5900" t="str">
            <v>TSY0000250</v>
          </cell>
          <cell r="C5900" t="str">
            <v>02.12.01.449</v>
          </cell>
        </row>
        <row r="5901">
          <cell r="B5901" t="str">
            <v>TSY0000249</v>
          </cell>
          <cell r="C5901" t="str">
            <v>02.12.01.450</v>
          </cell>
        </row>
        <row r="5902">
          <cell r="B5902" t="str">
            <v>TSY0000248</v>
          </cell>
          <cell r="C5902" t="str">
            <v>02.12.01.451</v>
          </cell>
        </row>
        <row r="5903">
          <cell r="B5903" t="str">
            <v>TSY0000324</v>
          </cell>
          <cell r="C5903" t="str">
            <v>02.12.01.452</v>
          </cell>
        </row>
        <row r="5904">
          <cell r="B5904" t="str">
            <v>TSY0000247</v>
          </cell>
          <cell r="C5904" t="str">
            <v>02.12.01.453</v>
          </cell>
        </row>
        <row r="5905">
          <cell r="B5905" t="str">
            <v>TSY0000246</v>
          </cell>
          <cell r="C5905" t="str">
            <v>02.12.01.454</v>
          </cell>
        </row>
        <row r="5906">
          <cell r="B5906" t="str">
            <v>TSY0000245</v>
          </cell>
          <cell r="C5906" t="str">
            <v>02.12.01.455</v>
          </cell>
        </row>
        <row r="5907">
          <cell r="B5907" t="str">
            <v>TSY0000467</v>
          </cell>
          <cell r="C5907" t="str">
            <v>02.12.01.456</v>
          </cell>
        </row>
        <row r="5908">
          <cell r="B5908" t="str">
            <v>TSY0000476</v>
          </cell>
          <cell r="C5908" t="str">
            <v>02.12.01.457</v>
          </cell>
        </row>
        <row r="5909">
          <cell r="B5909" t="str">
            <v>TSY0000477</v>
          </cell>
          <cell r="C5909" t="str">
            <v>02.12.01.458</v>
          </cell>
        </row>
        <row r="5910">
          <cell r="B5910" t="str">
            <v>TSY0000478</v>
          </cell>
          <cell r="C5910" t="str">
            <v>02.12.01.459</v>
          </cell>
        </row>
        <row r="5911">
          <cell r="B5911" t="str">
            <v>BFA0000495</v>
          </cell>
          <cell r="C5911" t="str">
            <v>02.12.02.003</v>
          </cell>
        </row>
        <row r="5912">
          <cell r="B5912" t="str">
            <v>BFA0000001</v>
          </cell>
          <cell r="C5912" t="str">
            <v>02.12.02.004</v>
          </cell>
        </row>
        <row r="5913">
          <cell r="B5913" t="str">
            <v>BFA0000313</v>
          </cell>
          <cell r="C5913" t="str">
            <v>02.12.02.005</v>
          </cell>
        </row>
        <row r="5914">
          <cell r="B5914" t="str">
            <v>BFA0000520</v>
          </cell>
          <cell r="C5914" t="str">
            <v>02.12.02.006A</v>
          </cell>
        </row>
        <row r="5915">
          <cell r="B5915" t="str">
            <v>BFA0000521</v>
          </cell>
          <cell r="C5915" t="str">
            <v>02.12.02.007</v>
          </cell>
        </row>
        <row r="5916">
          <cell r="B5916" t="str">
            <v>BFA0000435</v>
          </cell>
          <cell r="C5916" t="str">
            <v>02.12.02.008</v>
          </cell>
        </row>
        <row r="5917">
          <cell r="B5917" t="str">
            <v>BFA0000433</v>
          </cell>
          <cell r="C5917" t="str">
            <v>02.12.02.010</v>
          </cell>
        </row>
        <row r="5918">
          <cell r="B5918" t="str">
            <v>BFA0000504</v>
          </cell>
          <cell r="C5918" t="str">
            <v>02.12.02.013</v>
          </cell>
        </row>
        <row r="5919">
          <cell r="B5919" t="str">
            <v>BFA0000015</v>
          </cell>
          <cell r="C5919" t="str">
            <v>02.12.02.015</v>
          </cell>
        </row>
        <row r="5920">
          <cell r="B5920" t="str">
            <v>BFA0000124</v>
          </cell>
          <cell r="C5920" t="str">
            <v>02.12.02.016</v>
          </cell>
        </row>
        <row r="5921">
          <cell r="B5921" t="str">
            <v>BFA0000496</v>
          </cell>
          <cell r="C5921" t="str">
            <v>02.12.02.020</v>
          </cell>
        </row>
        <row r="5922">
          <cell r="B5922" t="str">
            <v>BFA0000018</v>
          </cell>
          <cell r="C5922" t="str">
            <v>02.12.02.021</v>
          </cell>
        </row>
        <row r="5923">
          <cell r="B5923" t="str">
            <v>BFA0000016</v>
          </cell>
          <cell r="C5923" t="str">
            <v>02.12.02.025</v>
          </cell>
        </row>
        <row r="5924">
          <cell r="B5924" t="str">
            <v>BFA0000017</v>
          </cell>
          <cell r="C5924" t="str">
            <v>02.12.02.027</v>
          </cell>
        </row>
        <row r="5925">
          <cell r="B5925" t="str">
            <v>BFA0000312</v>
          </cell>
          <cell r="C5925" t="str">
            <v>02.12.02.030</v>
          </cell>
        </row>
        <row r="5926">
          <cell r="B5926" t="str">
            <v>BFA0000010</v>
          </cell>
          <cell r="C5926" t="str">
            <v>02.12.02.031</v>
          </cell>
        </row>
        <row r="5927">
          <cell r="B5927" t="str">
            <v>BFA0000497</v>
          </cell>
          <cell r="C5927" t="str">
            <v>02.12.02.071</v>
          </cell>
        </row>
        <row r="5928">
          <cell r="B5928" t="str">
            <v>BFA0000239</v>
          </cell>
          <cell r="C5928" t="str">
            <v>02.12.02.085</v>
          </cell>
        </row>
        <row r="5929">
          <cell r="B5929" t="str">
            <v>BFA0000056</v>
          </cell>
          <cell r="C5929" t="str">
            <v>02.12.02.088</v>
          </cell>
        </row>
        <row r="5930">
          <cell r="B5930" t="str">
            <v>BFA0000035</v>
          </cell>
          <cell r="C5930" t="str">
            <v>02.12.02.099</v>
          </cell>
        </row>
        <row r="5931">
          <cell r="B5931" t="str">
            <v>BFA0000572</v>
          </cell>
          <cell r="C5931" t="str">
            <v>02.12.02.105</v>
          </cell>
        </row>
        <row r="5932">
          <cell r="B5932" t="str">
            <v>BFA0000498</v>
          </cell>
          <cell r="C5932" t="str">
            <v>02.12.02.121</v>
          </cell>
        </row>
        <row r="5933">
          <cell r="B5933" t="str">
            <v>TAT0000080</v>
          </cell>
          <cell r="C5933" t="str">
            <v>02.12.02.124A</v>
          </cell>
        </row>
        <row r="5934">
          <cell r="B5934" t="str">
            <v>TAT0000081</v>
          </cell>
          <cell r="C5934" t="str">
            <v>02.12.02.126</v>
          </cell>
        </row>
        <row r="5935">
          <cell r="B5935" t="str">
            <v>TAT0000082</v>
          </cell>
          <cell r="C5935" t="str">
            <v>02.12.02.130</v>
          </cell>
        </row>
        <row r="5936">
          <cell r="B5936" t="str">
            <v>TAT0000083</v>
          </cell>
          <cell r="C5936" t="str">
            <v>02.12.02.130A</v>
          </cell>
        </row>
        <row r="5937">
          <cell r="B5937" t="str">
            <v>BFA0000499</v>
          </cell>
          <cell r="C5937" t="str">
            <v>02.12.02.147</v>
          </cell>
        </row>
        <row r="5938">
          <cell r="B5938" t="str">
            <v>BFA0000500</v>
          </cell>
          <cell r="C5938" t="str">
            <v>02.12.02.148</v>
          </cell>
        </row>
        <row r="5939">
          <cell r="B5939" t="str">
            <v>BFA0000309</v>
          </cell>
          <cell r="C5939" t="str">
            <v>02.12.02.150</v>
          </cell>
        </row>
        <row r="5940">
          <cell r="B5940" t="str">
            <v>BFA0000014</v>
          </cell>
          <cell r="C5940" t="str">
            <v>02.12.02.159</v>
          </cell>
        </row>
        <row r="5941">
          <cell r="B5941" t="str">
            <v>SLT0001845</v>
          </cell>
          <cell r="C5941" t="str">
            <v>02.12.03.051</v>
          </cell>
        </row>
        <row r="5942">
          <cell r="B5942" t="str">
            <v>SCS0004332</v>
          </cell>
          <cell r="C5942" t="str">
            <v>02.12.03.276</v>
          </cell>
        </row>
        <row r="5943">
          <cell r="B5943" t="str">
            <v>SCS0004333</v>
          </cell>
          <cell r="C5943" t="str">
            <v>02.12.03.277</v>
          </cell>
        </row>
        <row r="5944">
          <cell r="B5944" t="str">
            <v>SLT0000076</v>
          </cell>
          <cell r="C5944" t="str">
            <v>02.12.04.039</v>
          </cell>
        </row>
        <row r="5945">
          <cell r="B5945" t="str">
            <v>SLT0000077</v>
          </cell>
          <cell r="C5945" t="str">
            <v>02.12.04.040</v>
          </cell>
        </row>
        <row r="5946">
          <cell r="B5946" t="str">
            <v>SCS0005620</v>
          </cell>
          <cell r="C5946" t="str">
            <v>02.12.04.121</v>
          </cell>
        </row>
        <row r="5947">
          <cell r="B5947" t="str">
            <v>SLT0001708</v>
          </cell>
          <cell r="C5947" t="str">
            <v>02.12.04.122</v>
          </cell>
        </row>
        <row r="5948">
          <cell r="B5948" t="str">
            <v>SLT0001706</v>
          </cell>
          <cell r="C5948" t="str">
            <v>02.12.04.158</v>
          </cell>
        </row>
        <row r="5949">
          <cell r="B5949" t="str">
            <v>SHT0000495</v>
          </cell>
          <cell r="C5949" t="str">
            <v>02.12.04.160</v>
          </cell>
        </row>
        <row r="5950">
          <cell r="B5950" t="str">
            <v>SHT0000501</v>
          </cell>
          <cell r="C5950" t="str">
            <v>02.12.04.161</v>
          </cell>
        </row>
        <row r="5951">
          <cell r="B5951" t="str">
            <v>SLT0002102</v>
          </cell>
          <cell r="C5951" t="str">
            <v>02.12.05.010</v>
          </cell>
        </row>
        <row r="5952">
          <cell r="B5952" t="str">
            <v>SLT0002103</v>
          </cell>
          <cell r="C5952" t="str">
            <v>02.12.05.011</v>
          </cell>
        </row>
        <row r="5953">
          <cell r="B5953" t="str">
            <v>SLT0002104</v>
          </cell>
          <cell r="C5953" t="str">
            <v>02.12.05.018</v>
          </cell>
        </row>
        <row r="5954">
          <cell r="B5954" t="str">
            <v>SLT0000716</v>
          </cell>
          <cell r="C5954" t="str">
            <v>02.12.05.028</v>
          </cell>
        </row>
        <row r="5955">
          <cell r="B5955" t="str">
            <v>SLT0000029</v>
          </cell>
          <cell r="C5955" t="str">
            <v>02.12.05.029</v>
          </cell>
        </row>
        <row r="5956">
          <cell r="B5956" t="str">
            <v>SLT0000117</v>
          </cell>
          <cell r="C5956" t="str">
            <v>02.12.05.036</v>
          </cell>
        </row>
        <row r="5957">
          <cell r="B5957" t="str">
            <v>SLT0002105</v>
          </cell>
          <cell r="C5957" t="str">
            <v>02.12.05.047</v>
          </cell>
        </row>
        <row r="5958">
          <cell r="B5958" t="str">
            <v>SHT0002046</v>
          </cell>
          <cell r="C5958" t="str">
            <v>02.12.05.052</v>
          </cell>
        </row>
        <row r="5959">
          <cell r="B5959" t="str">
            <v>SLT0000037</v>
          </cell>
          <cell r="C5959" t="str">
            <v>02.12.05.059</v>
          </cell>
        </row>
        <row r="5960">
          <cell r="B5960" t="str">
            <v>SLT0000078</v>
          </cell>
          <cell r="C5960" t="str">
            <v>02.12.05.076</v>
          </cell>
        </row>
        <row r="5961">
          <cell r="B5961" t="str">
            <v>SLT0000160</v>
          </cell>
          <cell r="C5961" t="str">
            <v>02.12.05.078</v>
          </cell>
        </row>
        <row r="5962">
          <cell r="B5962" t="str">
            <v>SLT0000079</v>
          </cell>
          <cell r="C5962" t="str">
            <v>02.12.05.082</v>
          </cell>
        </row>
        <row r="5963">
          <cell r="B5963" t="str">
            <v>SLT0000767</v>
          </cell>
          <cell r="C5963" t="str">
            <v>02.12.05.083</v>
          </cell>
        </row>
        <row r="5964">
          <cell r="B5964" t="str">
            <v>SLT0001852</v>
          </cell>
          <cell r="C5964" t="str">
            <v>02.12.05.085</v>
          </cell>
        </row>
        <row r="5965">
          <cell r="B5965" t="str">
            <v>SLT0001976</v>
          </cell>
          <cell r="C5965" t="str">
            <v>02.12.05.097</v>
          </cell>
        </row>
        <row r="5966">
          <cell r="B5966" t="str">
            <v>SLT0000863</v>
          </cell>
          <cell r="C5966" t="str">
            <v>02.12.05.115</v>
          </cell>
        </row>
        <row r="5967">
          <cell r="B5967" t="str">
            <v>SLT0002106</v>
          </cell>
          <cell r="C5967" t="str">
            <v>02.12.05.140</v>
          </cell>
        </row>
        <row r="5968">
          <cell r="B5968" t="str">
            <v>SLT0000735</v>
          </cell>
          <cell r="C5968" t="str">
            <v>02.12.05.155</v>
          </cell>
        </row>
        <row r="5969">
          <cell r="B5969" t="str">
            <v>SLT0001124</v>
          </cell>
          <cell r="C5969" t="str">
            <v>02.12.05.162</v>
          </cell>
        </row>
        <row r="5970">
          <cell r="B5970" t="str">
            <v>SLT0001123</v>
          </cell>
          <cell r="C5970" t="str">
            <v>02.12.05.166</v>
          </cell>
        </row>
        <row r="5971">
          <cell r="B5971" t="str">
            <v>SLT0000103</v>
          </cell>
          <cell r="C5971" t="str">
            <v>02.12.05.167</v>
          </cell>
        </row>
        <row r="5972">
          <cell r="B5972" t="str">
            <v>SLT0000689</v>
          </cell>
          <cell r="C5972" t="str">
            <v>02.12.05.168</v>
          </cell>
        </row>
        <row r="5973">
          <cell r="B5973" t="str">
            <v>SLT0001768</v>
          </cell>
          <cell r="C5973" t="str">
            <v>02.12.05.171</v>
          </cell>
        </row>
        <row r="5974">
          <cell r="B5974" t="str">
            <v>SLT0001123</v>
          </cell>
          <cell r="C5974" t="str">
            <v>02.12.06.001</v>
          </cell>
        </row>
        <row r="5975">
          <cell r="B5975" t="str">
            <v>SLT0001516</v>
          </cell>
          <cell r="C5975" t="str">
            <v>02.12.06.002</v>
          </cell>
        </row>
        <row r="5976">
          <cell r="B5976" t="str">
            <v>SLT0001530</v>
          </cell>
          <cell r="C5976" t="str">
            <v>02.12.06.003</v>
          </cell>
        </row>
        <row r="5977">
          <cell r="B5977" t="str">
            <v>SLT0000134</v>
          </cell>
          <cell r="C5977" t="str">
            <v>02.12.06.004</v>
          </cell>
        </row>
        <row r="5978">
          <cell r="B5978" t="str">
            <v>SLT0001093</v>
          </cell>
          <cell r="C5978" t="str">
            <v>02.12.06.005</v>
          </cell>
        </row>
        <row r="5979">
          <cell r="B5979" t="str">
            <v>SLT0001126</v>
          </cell>
          <cell r="C5979" t="str">
            <v>02.12.06.006</v>
          </cell>
        </row>
        <row r="5980">
          <cell r="B5980" t="str">
            <v>SCS0004335</v>
          </cell>
          <cell r="C5980" t="str">
            <v>02.12.06.007</v>
          </cell>
        </row>
        <row r="5981">
          <cell r="B5981" t="str">
            <v>SCS0004309</v>
          </cell>
          <cell r="C5981" t="str">
            <v>02.12.06.008</v>
          </cell>
        </row>
        <row r="5982">
          <cell r="B5982" t="str">
            <v>SLT0001125</v>
          </cell>
          <cell r="C5982" t="str">
            <v>02.12.06.009</v>
          </cell>
        </row>
        <row r="5983">
          <cell r="B5983" t="str">
            <v>SCS0004310</v>
          </cell>
          <cell r="C5983" t="str">
            <v>02.12.06.010</v>
          </cell>
        </row>
        <row r="5984">
          <cell r="B5984" t="str">
            <v>SLT0000226</v>
          </cell>
          <cell r="C5984" t="str">
            <v>02.12.06.014</v>
          </cell>
        </row>
        <row r="5985">
          <cell r="B5985" t="str">
            <v>SCS0004311</v>
          </cell>
          <cell r="C5985" t="str">
            <v>02.12.06.016</v>
          </cell>
        </row>
        <row r="5986">
          <cell r="B5986" t="str">
            <v>SLT0000774</v>
          </cell>
          <cell r="C5986" t="str">
            <v>02.12.06.022</v>
          </cell>
        </row>
        <row r="5987">
          <cell r="B5987" t="str">
            <v>SLT0000741</v>
          </cell>
          <cell r="C5987" t="str">
            <v>02.12.06.024</v>
          </cell>
        </row>
        <row r="5988">
          <cell r="B5988" t="str">
            <v>SLT0001092</v>
          </cell>
          <cell r="C5988" t="str">
            <v>02.12.06.029</v>
          </cell>
        </row>
        <row r="5989">
          <cell r="B5989" t="str">
            <v>SLT0000740</v>
          </cell>
          <cell r="C5989" t="str">
            <v>02.12.06.030</v>
          </cell>
        </row>
        <row r="5990">
          <cell r="B5990" t="str">
            <v>SLT0000002</v>
          </cell>
          <cell r="C5990" t="str">
            <v>02.12.06.034</v>
          </cell>
        </row>
        <row r="5991">
          <cell r="B5991" t="str">
            <v>SLT0000059</v>
          </cell>
          <cell r="C5991" t="str">
            <v>02.12.06.036</v>
          </cell>
        </row>
        <row r="5992">
          <cell r="B5992" t="str">
            <v>SLT0000264</v>
          </cell>
          <cell r="C5992" t="str">
            <v>02.12.06.040</v>
          </cell>
        </row>
        <row r="5993">
          <cell r="B5993" t="str">
            <v>SLT0000314</v>
          </cell>
          <cell r="C5993" t="str">
            <v>02.12.06.051</v>
          </cell>
        </row>
        <row r="5994">
          <cell r="B5994" t="str">
            <v>SLT0002023</v>
          </cell>
          <cell r="C5994" t="str">
            <v>02.12.06.052</v>
          </cell>
        </row>
        <row r="5995">
          <cell r="B5995" t="str">
            <v>SLT0002024</v>
          </cell>
          <cell r="C5995" t="str">
            <v>02.12.06.053</v>
          </cell>
        </row>
        <row r="5996">
          <cell r="B5996" t="str">
            <v>SLT0002025</v>
          </cell>
          <cell r="C5996" t="str">
            <v>02.12.06.055</v>
          </cell>
        </row>
        <row r="5997">
          <cell r="B5997" t="str">
            <v>SLT0002026</v>
          </cell>
          <cell r="C5997" t="str">
            <v>02.12.06.057</v>
          </cell>
        </row>
        <row r="5998">
          <cell r="B5998" t="str">
            <v>SLT0002027</v>
          </cell>
          <cell r="C5998" t="str">
            <v>02.12.06.062</v>
          </cell>
        </row>
        <row r="5999">
          <cell r="B5999" t="str">
            <v>SLT0002028</v>
          </cell>
          <cell r="C5999" t="str">
            <v>02.12.06.063</v>
          </cell>
        </row>
        <row r="6000">
          <cell r="B6000" t="str">
            <v>SHT0002017</v>
          </cell>
          <cell r="C6000" t="str">
            <v>02.12.06.081</v>
          </cell>
        </row>
        <row r="6001">
          <cell r="B6001" t="str">
            <v>SHT0002018</v>
          </cell>
          <cell r="C6001" t="str">
            <v>02.12.06.082</v>
          </cell>
        </row>
        <row r="6002">
          <cell r="B6002" t="str">
            <v>SLT0000060</v>
          </cell>
          <cell r="C6002" t="str">
            <v>02.12.06.083</v>
          </cell>
        </row>
        <row r="6003">
          <cell r="B6003" t="str">
            <v>SHT0000800</v>
          </cell>
          <cell r="C6003" t="str">
            <v>02.12.06.084</v>
          </cell>
        </row>
        <row r="6004">
          <cell r="B6004" t="str">
            <v>SHT0000801</v>
          </cell>
          <cell r="C6004" t="str">
            <v>02.12.06.085</v>
          </cell>
        </row>
        <row r="6005">
          <cell r="B6005" t="str">
            <v>SCS0004312</v>
          </cell>
          <cell r="C6005" t="str">
            <v>02.12.06.087</v>
          </cell>
        </row>
        <row r="6006">
          <cell r="B6006" t="str">
            <v>SCS0004313</v>
          </cell>
          <cell r="C6006" t="str">
            <v>02.12.06.088</v>
          </cell>
        </row>
        <row r="6007">
          <cell r="B6007" t="str">
            <v>SCS0004314</v>
          </cell>
          <cell r="C6007" t="str">
            <v>02.12.06.089</v>
          </cell>
        </row>
        <row r="6008">
          <cell r="B6008" t="str">
            <v>SCS0005277</v>
          </cell>
          <cell r="C6008" t="str">
            <v>02.12.06.090</v>
          </cell>
        </row>
        <row r="6009">
          <cell r="B6009" t="str">
            <v>SCS0005276</v>
          </cell>
          <cell r="C6009" t="str">
            <v>02.12.06.091</v>
          </cell>
        </row>
        <row r="6010">
          <cell r="B6010" t="str">
            <v>SCS0005275</v>
          </cell>
          <cell r="C6010" t="str">
            <v>02.12.06.092</v>
          </cell>
        </row>
        <row r="6011">
          <cell r="B6011" t="str">
            <v>SCS0004315</v>
          </cell>
          <cell r="C6011" t="str">
            <v>02.12.06.093</v>
          </cell>
        </row>
        <row r="6012">
          <cell r="B6012" t="str">
            <v>SCS0004316</v>
          </cell>
          <cell r="C6012" t="str">
            <v>02.12.06.094</v>
          </cell>
        </row>
        <row r="6013">
          <cell r="B6013" t="str">
            <v>SCS0004318</v>
          </cell>
          <cell r="C6013" t="str">
            <v>02.12.06.095</v>
          </cell>
        </row>
        <row r="6014">
          <cell r="B6014" t="str">
            <v>SCS0004319</v>
          </cell>
          <cell r="C6014" t="str">
            <v>02.12.06.096</v>
          </cell>
        </row>
        <row r="6015">
          <cell r="B6015" t="str">
            <v>SCS0004320</v>
          </cell>
          <cell r="C6015" t="str">
            <v>02.12.06.097</v>
          </cell>
        </row>
        <row r="6016">
          <cell r="B6016" t="str">
            <v>SCS0004321</v>
          </cell>
          <cell r="C6016" t="str">
            <v>02.12.06.098</v>
          </cell>
        </row>
        <row r="6017">
          <cell r="B6017" t="str">
            <v>SCS0004322</v>
          </cell>
          <cell r="C6017" t="str">
            <v>02.12.06.099</v>
          </cell>
        </row>
        <row r="6018">
          <cell r="B6018" t="str">
            <v>SCS0004323</v>
          </cell>
          <cell r="C6018" t="str">
            <v>02.12.06.100</v>
          </cell>
        </row>
        <row r="6019">
          <cell r="B6019" t="str">
            <v>SCS0004324</v>
          </cell>
          <cell r="C6019" t="str">
            <v>02.12.06.101</v>
          </cell>
        </row>
        <row r="6020">
          <cell r="B6020" t="str">
            <v>TSY0000241</v>
          </cell>
          <cell r="C6020" t="str">
            <v>02.12.06.102</v>
          </cell>
        </row>
        <row r="6021">
          <cell r="B6021" t="str">
            <v>TSY0000242</v>
          </cell>
          <cell r="C6021" t="str">
            <v>02.12.06.104</v>
          </cell>
        </row>
        <row r="6022">
          <cell r="B6022" t="str">
            <v>SHT0000496</v>
          </cell>
          <cell r="C6022" t="str">
            <v>02.12.06.107</v>
          </cell>
        </row>
        <row r="6023">
          <cell r="B6023" t="str">
            <v>TST0000713</v>
          </cell>
          <cell r="C6023" t="str">
            <v>02.12.07.004</v>
          </cell>
        </row>
        <row r="6024">
          <cell r="B6024" t="str">
            <v>TST0000714</v>
          </cell>
          <cell r="C6024" t="str">
            <v>02.12.07.005</v>
          </cell>
        </row>
        <row r="6025">
          <cell r="B6025" t="str">
            <v>TST0000715</v>
          </cell>
          <cell r="C6025" t="str">
            <v>02.12.07.006</v>
          </cell>
        </row>
        <row r="6026">
          <cell r="B6026" t="str">
            <v>TST0000716</v>
          </cell>
          <cell r="C6026" t="str">
            <v>02.12.07.014</v>
          </cell>
        </row>
        <row r="6027">
          <cell r="B6027" t="str">
            <v>TST0000717</v>
          </cell>
          <cell r="C6027" t="str">
            <v>02.12.07.015</v>
          </cell>
        </row>
        <row r="6028">
          <cell r="B6028" t="str">
            <v>TST0000718</v>
          </cell>
          <cell r="C6028" t="str">
            <v>02.12.07.016</v>
          </cell>
        </row>
        <row r="6029">
          <cell r="B6029" t="str">
            <v>TST0000719</v>
          </cell>
          <cell r="C6029" t="str">
            <v>02.12.07.018</v>
          </cell>
        </row>
        <row r="6030">
          <cell r="B6030" t="str">
            <v>TSY0000244</v>
          </cell>
          <cell r="C6030" t="str">
            <v>02.12.07.034</v>
          </cell>
        </row>
        <row r="6031">
          <cell r="B6031" t="str">
            <v>TSY0000185</v>
          </cell>
          <cell r="C6031" t="str">
            <v>02.12.07.037</v>
          </cell>
        </row>
        <row r="6032">
          <cell r="B6032" t="str">
            <v>TSY0000468</v>
          </cell>
          <cell r="C6032" t="str">
            <v>02.12.07.039</v>
          </cell>
        </row>
        <row r="6033">
          <cell r="B6033" t="str">
            <v>TSY0000469</v>
          </cell>
          <cell r="C6033" t="str">
            <v>02.12.07.040</v>
          </cell>
        </row>
        <row r="6034">
          <cell r="B6034" t="str">
            <v>TST0001508</v>
          </cell>
          <cell r="C6034" t="str">
            <v>02.12.07.047</v>
          </cell>
        </row>
        <row r="6035">
          <cell r="B6035" t="str">
            <v>TST0000766</v>
          </cell>
          <cell r="C6035" t="str">
            <v>02.12.07.054</v>
          </cell>
        </row>
        <row r="6036">
          <cell r="B6036" t="str">
            <v>TST0000754</v>
          </cell>
          <cell r="C6036" t="str">
            <v>02.12.07.056</v>
          </cell>
        </row>
        <row r="6037">
          <cell r="B6037" t="str">
            <v>TST0000721</v>
          </cell>
          <cell r="C6037" t="str">
            <v>02.12.07.057</v>
          </cell>
        </row>
        <row r="6038">
          <cell r="B6038" t="str">
            <v>TST0001496</v>
          </cell>
          <cell r="C6038" t="str">
            <v>02.12.07.059</v>
          </cell>
        </row>
        <row r="6039">
          <cell r="B6039" t="str">
            <v>TST0001507</v>
          </cell>
          <cell r="C6039" t="str">
            <v>02.12.07.060</v>
          </cell>
        </row>
        <row r="6040">
          <cell r="B6040" t="str">
            <v>SLT0002108</v>
          </cell>
          <cell r="C6040" t="str">
            <v>02.12.07.061</v>
          </cell>
        </row>
        <row r="6041">
          <cell r="B6041" t="str">
            <v>TSY0000243</v>
          </cell>
          <cell r="C6041" t="str">
            <v>02.12.07.074</v>
          </cell>
        </row>
        <row r="6042">
          <cell r="B6042" t="str">
            <v>TST0000722</v>
          </cell>
          <cell r="C6042" t="str">
            <v>02.12.07.079</v>
          </cell>
        </row>
        <row r="6043">
          <cell r="B6043" t="str">
            <v>TST0000723</v>
          </cell>
          <cell r="C6043" t="str">
            <v>02.12.07.081</v>
          </cell>
        </row>
        <row r="6044">
          <cell r="B6044" t="str">
            <v>TST0001500</v>
          </cell>
          <cell r="C6044" t="str">
            <v>02.12.07.082</v>
          </cell>
        </row>
        <row r="6045">
          <cell r="B6045" t="str">
            <v>TST0001506</v>
          </cell>
          <cell r="C6045" t="str">
            <v>02.12.07.089</v>
          </cell>
        </row>
        <row r="6046">
          <cell r="B6046" t="str">
            <v>TST0001492</v>
          </cell>
          <cell r="C6046" t="str">
            <v>02.12.07.090</v>
          </cell>
        </row>
        <row r="6047">
          <cell r="B6047" t="str">
            <v>TST0000724</v>
          </cell>
          <cell r="C6047" t="str">
            <v>02.12.07.097</v>
          </cell>
        </row>
        <row r="6048">
          <cell r="B6048" t="str">
            <v>TST0001494</v>
          </cell>
          <cell r="C6048" t="str">
            <v>02.12.07.099</v>
          </cell>
        </row>
        <row r="6049">
          <cell r="B6049" t="str">
            <v>TST0001511</v>
          </cell>
          <cell r="C6049" t="str">
            <v>02.12.07.102</v>
          </cell>
        </row>
        <row r="6050">
          <cell r="B6050" t="str">
            <v>TST0000725</v>
          </cell>
          <cell r="C6050" t="str">
            <v>02.12.07.103</v>
          </cell>
        </row>
        <row r="6051">
          <cell r="B6051" t="str">
            <v>TST0000726</v>
          </cell>
          <cell r="C6051" t="str">
            <v>02.12.07.105</v>
          </cell>
        </row>
        <row r="6052">
          <cell r="B6052" t="str">
            <v>TST0000727</v>
          </cell>
          <cell r="C6052" t="str">
            <v>02.12.07.106</v>
          </cell>
        </row>
        <row r="6053">
          <cell r="B6053" t="str">
            <v>TST0000728</v>
          </cell>
          <cell r="C6053" t="str">
            <v>02.12.07.108</v>
          </cell>
        </row>
        <row r="6054">
          <cell r="B6054" t="str">
            <v>TST0000730</v>
          </cell>
          <cell r="C6054" t="str">
            <v>02.12.07.114</v>
          </cell>
        </row>
        <row r="6055">
          <cell r="B6055" t="str">
            <v>TST0000731</v>
          </cell>
          <cell r="C6055" t="str">
            <v>02.12.07.115</v>
          </cell>
        </row>
        <row r="6056">
          <cell r="B6056" t="str">
            <v>TST0000732</v>
          </cell>
          <cell r="C6056" t="str">
            <v>02.12.07.116</v>
          </cell>
        </row>
        <row r="6057">
          <cell r="B6057" t="str">
            <v>TST0000733</v>
          </cell>
          <cell r="C6057" t="str">
            <v>02.12.07.117</v>
          </cell>
        </row>
        <row r="6058">
          <cell r="B6058" t="str">
            <v>TST0000757</v>
          </cell>
          <cell r="C6058" t="str">
            <v>02.12.07.118</v>
          </cell>
        </row>
        <row r="6059">
          <cell r="B6059" t="str">
            <v>TST0000734</v>
          </cell>
          <cell r="C6059" t="str">
            <v>02.12.07.119</v>
          </cell>
        </row>
        <row r="6060">
          <cell r="B6060" t="str">
            <v>TST0000736</v>
          </cell>
          <cell r="C6060" t="str">
            <v>02.12.07.127</v>
          </cell>
        </row>
        <row r="6061">
          <cell r="B6061" t="str">
            <v>TST0000738</v>
          </cell>
          <cell r="C6061" t="str">
            <v>02.12.07.157</v>
          </cell>
        </row>
        <row r="6062">
          <cell r="B6062" t="str">
            <v>TST0000739</v>
          </cell>
          <cell r="C6062" t="str">
            <v>02.12.07.162</v>
          </cell>
        </row>
        <row r="6063">
          <cell r="B6063" t="str">
            <v>TST0000756</v>
          </cell>
          <cell r="C6063" t="str">
            <v>02.12.07.187</v>
          </cell>
        </row>
        <row r="6064">
          <cell r="B6064" t="str">
            <v>TST0000740</v>
          </cell>
          <cell r="C6064" t="str">
            <v>02.12.07.191</v>
          </cell>
        </row>
        <row r="6065">
          <cell r="B6065" t="str">
            <v>TST0001491</v>
          </cell>
          <cell r="C6065" t="str">
            <v>02.12.07.251</v>
          </cell>
        </row>
        <row r="6066">
          <cell r="B6066" t="str">
            <v>TST0000741</v>
          </cell>
          <cell r="C6066" t="str">
            <v>02.12.07.254</v>
          </cell>
        </row>
        <row r="6067">
          <cell r="B6067" t="str">
            <v>TST0001495</v>
          </cell>
          <cell r="C6067" t="str">
            <v>02.12.07.262</v>
          </cell>
        </row>
        <row r="6068">
          <cell r="B6068" t="str">
            <v>TST0000742</v>
          </cell>
          <cell r="C6068" t="str">
            <v>02.12.07.263</v>
          </cell>
        </row>
        <row r="6069">
          <cell r="B6069" t="str">
            <v>TST0000747</v>
          </cell>
          <cell r="C6069" t="str">
            <v>02.12.07.295</v>
          </cell>
        </row>
        <row r="6070">
          <cell r="B6070" t="str">
            <v>TSY0000470</v>
          </cell>
          <cell r="C6070" t="str">
            <v>02.12.07.305</v>
          </cell>
        </row>
        <row r="6071">
          <cell r="B6071" t="str">
            <v>TST0001502</v>
          </cell>
          <cell r="C6071" t="str">
            <v>02.12.07.327</v>
          </cell>
        </row>
        <row r="6072">
          <cell r="B6072" t="str">
            <v>TST0000749</v>
          </cell>
          <cell r="C6072" t="str">
            <v>02.12.07.328</v>
          </cell>
        </row>
        <row r="6073">
          <cell r="B6073" t="str">
            <v>TST0001490</v>
          </cell>
          <cell r="C6073" t="str">
            <v>02.12.07.365</v>
          </cell>
        </row>
        <row r="6074">
          <cell r="B6074" t="str">
            <v>TST0001499</v>
          </cell>
          <cell r="C6074" t="str">
            <v>02.12.07.373</v>
          </cell>
        </row>
        <row r="6075">
          <cell r="B6075" t="str">
            <v>TST0001501</v>
          </cell>
          <cell r="C6075" t="str">
            <v>02.12.07.374</v>
          </cell>
        </row>
        <row r="6076">
          <cell r="B6076" t="str">
            <v>TST0001510</v>
          </cell>
          <cell r="C6076" t="str">
            <v>02.12.07.375</v>
          </cell>
        </row>
        <row r="6077">
          <cell r="B6077" t="str">
            <v>TST0000753</v>
          </cell>
          <cell r="C6077" t="str">
            <v>02.12.07.376</v>
          </cell>
        </row>
        <row r="6078">
          <cell r="B6078" t="str">
            <v>TST0001493</v>
          </cell>
          <cell r="C6078" t="str">
            <v>02.12.07.377</v>
          </cell>
        </row>
        <row r="6079">
          <cell r="B6079" t="str">
            <v>TST0001512</v>
          </cell>
          <cell r="C6079" t="str">
            <v>02.12.07.378</v>
          </cell>
        </row>
        <row r="6080">
          <cell r="B6080" t="str">
            <v>TST0001503</v>
          </cell>
          <cell r="C6080" t="str">
            <v>02.12.07.379</v>
          </cell>
        </row>
        <row r="6081">
          <cell r="B6081" t="str">
            <v>TST0000763</v>
          </cell>
          <cell r="C6081" t="str">
            <v>02.12.07.417</v>
          </cell>
        </row>
        <row r="6082">
          <cell r="B6082" t="str">
            <v>TST0001509</v>
          </cell>
          <cell r="C6082" t="str">
            <v>02.12.07.423</v>
          </cell>
        </row>
        <row r="6083">
          <cell r="B6083" t="str">
            <v>TST0001505</v>
          </cell>
          <cell r="C6083" t="str">
            <v>02.12.07.443</v>
          </cell>
        </row>
        <row r="6084">
          <cell r="B6084" t="str">
            <v>TST0000755</v>
          </cell>
          <cell r="C6084" t="str">
            <v>02.12.07.452</v>
          </cell>
        </row>
        <row r="6085">
          <cell r="B6085" t="str">
            <v>TST0001504</v>
          </cell>
          <cell r="C6085" t="str">
            <v>02.12.07.467</v>
          </cell>
        </row>
        <row r="6086">
          <cell r="B6086" t="str">
            <v>TST0001498</v>
          </cell>
          <cell r="C6086" t="str">
            <v>02.12.07.468</v>
          </cell>
        </row>
        <row r="6087">
          <cell r="B6087" t="str">
            <v>TST0001497</v>
          </cell>
          <cell r="C6087" t="str">
            <v>02.12.07.469</v>
          </cell>
        </row>
        <row r="6088">
          <cell r="B6088" t="str">
            <v>TST0000758</v>
          </cell>
          <cell r="C6088" t="str">
            <v>02.12.07.478</v>
          </cell>
        </row>
        <row r="6089">
          <cell r="B6089" t="str">
            <v>TST0000761</v>
          </cell>
          <cell r="C6089" t="str">
            <v>02.12.07.489</v>
          </cell>
        </row>
        <row r="6090">
          <cell r="B6090" t="str">
            <v>TST0000764</v>
          </cell>
          <cell r="C6090" t="str">
            <v>02.12.07.491</v>
          </cell>
        </row>
        <row r="6091">
          <cell r="B6091" t="str">
            <v>TST0000765</v>
          </cell>
          <cell r="C6091" t="str">
            <v>02.12.07.492</v>
          </cell>
        </row>
        <row r="6092">
          <cell r="B6092" t="str">
            <v>TST0000767</v>
          </cell>
          <cell r="C6092" t="str">
            <v>02.12.07.493</v>
          </cell>
        </row>
        <row r="6093">
          <cell r="B6093" t="str">
            <v>TST0000768</v>
          </cell>
          <cell r="C6093" t="str">
            <v>02.12.07.501</v>
          </cell>
        </row>
        <row r="6094">
          <cell r="B6094" t="str">
            <v>SLT0000393</v>
          </cell>
          <cell r="C6094" t="str">
            <v>02.12.08.027</v>
          </cell>
        </row>
        <row r="6095">
          <cell r="B6095" t="str">
            <v>SLT0000522</v>
          </cell>
          <cell r="C6095" t="str">
            <v>02.12.08.029</v>
          </cell>
        </row>
        <row r="6096">
          <cell r="B6096" t="str">
            <v>SLT0000501</v>
          </cell>
          <cell r="C6096" t="str">
            <v>02.12.08.067</v>
          </cell>
        </row>
        <row r="6097">
          <cell r="B6097" t="str">
            <v>SLT0000527</v>
          </cell>
          <cell r="C6097" t="str">
            <v>02.12.08.068</v>
          </cell>
        </row>
        <row r="6098">
          <cell r="B6098" t="str">
            <v>SLT0002029</v>
          </cell>
          <cell r="C6098" t="str">
            <v>02.12.08.112</v>
          </cell>
        </row>
        <row r="6099">
          <cell r="B6099" t="str">
            <v>SLT0002030</v>
          </cell>
          <cell r="C6099" t="str">
            <v>02.12.08.113</v>
          </cell>
        </row>
        <row r="6100">
          <cell r="B6100" t="str">
            <v>SLT0002109</v>
          </cell>
          <cell r="C6100" t="str">
            <v>02.12.08.176</v>
          </cell>
        </row>
        <row r="6101">
          <cell r="B6101" t="str">
            <v>SLT0000464</v>
          </cell>
          <cell r="C6101" t="str">
            <v>02.12.08.182</v>
          </cell>
        </row>
        <row r="6102">
          <cell r="B6102" t="str">
            <v>SLT0000410</v>
          </cell>
          <cell r="C6102" t="str">
            <v>02.12.08.262</v>
          </cell>
        </row>
        <row r="6103">
          <cell r="B6103" t="str">
            <v>SLT0000396</v>
          </cell>
          <cell r="C6103" t="str">
            <v>02.12.08.263</v>
          </cell>
        </row>
        <row r="6104">
          <cell r="B6104" t="str">
            <v>SLT0000397</v>
          </cell>
          <cell r="C6104" t="str">
            <v>02.12.08.264</v>
          </cell>
        </row>
        <row r="6105">
          <cell r="B6105" t="str">
            <v>SLT0000398</v>
          </cell>
          <cell r="C6105" t="str">
            <v>02.12.08.265</v>
          </cell>
        </row>
        <row r="6106">
          <cell r="B6106" t="str">
            <v>SLT0000399</v>
          </cell>
          <cell r="C6106" t="str">
            <v>02.12.08.266</v>
          </cell>
        </row>
        <row r="6107">
          <cell r="B6107" t="str">
            <v>SLT0000519</v>
          </cell>
          <cell r="C6107" t="str">
            <v>02.12.08.271</v>
          </cell>
        </row>
        <row r="6108">
          <cell r="B6108" t="str">
            <v>SLT0000520</v>
          </cell>
          <cell r="C6108" t="str">
            <v>02.12.08.272</v>
          </cell>
        </row>
        <row r="6109">
          <cell r="B6109" t="str">
            <v>SLT0000542</v>
          </cell>
          <cell r="C6109" t="str">
            <v>02.12.08.273</v>
          </cell>
        </row>
        <row r="6110">
          <cell r="B6110" t="str">
            <v>SLT0000543</v>
          </cell>
          <cell r="C6110" t="str">
            <v>02.12.08.274</v>
          </cell>
        </row>
        <row r="6111">
          <cell r="B6111" t="str">
            <v>SLT0002031</v>
          </cell>
          <cell r="C6111" t="str">
            <v>02.12.08.286</v>
          </cell>
        </row>
        <row r="6112">
          <cell r="B6112" t="str">
            <v>SLT0001106</v>
          </cell>
          <cell r="C6112" t="str">
            <v>02.12.08.287</v>
          </cell>
        </row>
        <row r="6113">
          <cell r="B6113" t="str">
            <v>SLT0001102</v>
          </cell>
          <cell r="C6113" t="str">
            <v>02.12.08.288</v>
          </cell>
        </row>
        <row r="6114">
          <cell r="B6114" t="str">
            <v>SLT0001104</v>
          </cell>
          <cell r="C6114" t="str">
            <v>02.12.08.301</v>
          </cell>
        </row>
        <row r="6115">
          <cell r="B6115" t="str">
            <v>SLT0000587</v>
          </cell>
          <cell r="C6115" t="str">
            <v>02.12.08.306</v>
          </cell>
        </row>
        <row r="6116">
          <cell r="B6116" t="str">
            <v>SLT0000598</v>
          </cell>
          <cell r="C6116" t="str">
            <v>02.12.08.307</v>
          </cell>
        </row>
        <row r="6117">
          <cell r="B6117" t="str">
            <v>SLT0001116</v>
          </cell>
          <cell r="C6117" t="str">
            <v>02.12.08.313</v>
          </cell>
        </row>
        <row r="6118">
          <cell r="B6118" t="str">
            <v>SLT0001118</v>
          </cell>
          <cell r="C6118" t="str">
            <v>02.12.08.314</v>
          </cell>
        </row>
        <row r="6119">
          <cell r="B6119" t="str">
            <v>SLT0000284</v>
          </cell>
          <cell r="C6119" t="str">
            <v>02.12.09.074</v>
          </cell>
        </row>
        <row r="6120">
          <cell r="B6120" t="str">
            <v>SLT0001858</v>
          </cell>
          <cell r="C6120" t="str">
            <v>02.12.09.129</v>
          </cell>
        </row>
        <row r="6121">
          <cell r="B6121" t="str">
            <v>SLT0000829</v>
          </cell>
          <cell r="C6121" t="str">
            <v>02.12.10.021</v>
          </cell>
        </row>
        <row r="6122">
          <cell r="B6122" t="str">
            <v>SHT0000176</v>
          </cell>
          <cell r="C6122" t="str">
            <v>02.12.10.027</v>
          </cell>
        </row>
        <row r="6123">
          <cell r="B6123" t="str">
            <v>SHT0000175</v>
          </cell>
          <cell r="C6123" t="str">
            <v>02.12.10.033</v>
          </cell>
        </row>
        <row r="6124">
          <cell r="B6124" t="str">
            <v>SLT0000675</v>
          </cell>
          <cell r="C6124" t="str">
            <v>02.12.10.038</v>
          </cell>
        </row>
        <row r="6125">
          <cell r="B6125" t="str">
            <v>SLT0000841</v>
          </cell>
          <cell r="C6125" t="str">
            <v>02.12.10.043</v>
          </cell>
        </row>
        <row r="6126">
          <cell r="B6126" t="str">
            <v>SLT0000026</v>
          </cell>
          <cell r="C6126" t="str">
            <v>02.12.11.001</v>
          </cell>
        </row>
        <row r="6127">
          <cell r="B6127" t="str">
            <v>SLT0000054</v>
          </cell>
          <cell r="C6127" t="str">
            <v>02.12.11.006</v>
          </cell>
        </row>
        <row r="6128">
          <cell r="B6128" t="str">
            <v>SLT0000053</v>
          </cell>
          <cell r="C6128" t="str">
            <v>02.12.11.007</v>
          </cell>
        </row>
        <row r="6129">
          <cell r="B6129" t="str">
            <v>SLT0002111</v>
          </cell>
          <cell r="C6129" t="str">
            <v>02.12.11.018</v>
          </cell>
        </row>
        <row r="6130">
          <cell r="B6130" t="str">
            <v>SLT0001860</v>
          </cell>
          <cell r="C6130" t="str">
            <v>02.12.11.048</v>
          </cell>
        </row>
        <row r="6131">
          <cell r="B6131" t="str">
            <v>SLT0002032</v>
          </cell>
          <cell r="C6131" t="str">
            <v>02.12.11.052</v>
          </cell>
        </row>
        <row r="6132">
          <cell r="B6132" t="str">
            <v>SLT0000099</v>
          </cell>
          <cell r="C6132" t="str">
            <v>02.12.11.066</v>
          </cell>
        </row>
        <row r="6133">
          <cell r="B6133" t="str">
            <v>SLT0001665</v>
          </cell>
          <cell r="C6133" t="str">
            <v>02.12.11.068</v>
          </cell>
        </row>
        <row r="6134">
          <cell r="B6134" t="str">
            <v>SLT0001674</v>
          </cell>
          <cell r="C6134" t="str">
            <v>02.12.11.069</v>
          </cell>
        </row>
        <row r="6135">
          <cell r="B6135" t="str">
            <v>SCS0004325</v>
          </cell>
          <cell r="C6135" t="str">
            <v>02.12.11.072</v>
          </cell>
        </row>
        <row r="6136">
          <cell r="B6136" t="str">
            <v>SHT0000519</v>
          </cell>
          <cell r="C6136" t="str">
            <v>02.12.12.018</v>
          </cell>
        </row>
        <row r="6137">
          <cell r="B6137" t="str">
            <v>SHT0000405</v>
          </cell>
          <cell r="C6137" t="str">
            <v>02.12.12.019</v>
          </cell>
        </row>
        <row r="6138">
          <cell r="B6138" t="str">
            <v>SHT0000580</v>
          </cell>
          <cell r="C6138" t="str">
            <v>02.12.12.020</v>
          </cell>
        </row>
        <row r="6139">
          <cell r="B6139" t="str">
            <v>SHT0000520</v>
          </cell>
          <cell r="C6139" t="str">
            <v>02.12.12.021</v>
          </cell>
        </row>
        <row r="6140">
          <cell r="B6140" t="str">
            <v>SLT0000579</v>
          </cell>
          <cell r="C6140" t="str">
            <v>02.12.13.052</v>
          </cell>
        </row>
        <row r="6141">
          <cell r="B6141" t="str">
            <v>SLT0002033</v>
          </cell>
          <cell r="C6141" t="str">
            <v>02.12.14.005</v>
          </cell>
        </row>
        <row r="6142">
          <cell r="B6142" t="str">
            <v>SHT0001617</v>
          </cell>
          <cell r="C6142" t="str">
            <v>02.12.14.006</v>
          </cell>
        </row>
        <row r="6143">
          <cell r="B6143" t="str">
            <v>SLT0001695</v>
          </cell>
          <cell r="C6143" t="str">
            <v>02.12.16.006</v>
          </cell>
        </row>
        <row r="6144">
          <cell r="B6144" t="str">
            <v>SLT0001694</v>
          </cell>
          <cell r="C6144" t="str">
            <v>02.12.16.033</v>
          </cell>
        </row>
        <row r="6145">
          <cell r="C6145" t="str">
            <v>02.12.16.034A</v>
          </cell>
        </row>
        <row r="6146">
          <cell r="B6146" t="str">
            <v>SCS0003457</v>
          </cell>
          <cell r="C6146" t="str">
            <v>02.12.16.072</v>
          </cell>
        </row>
        <row r="6147">
          <cell r="B6147" t="str">
            <v>SCS0003409</v>
          </cell>
          <cell r="C6147" t="str">
            <v>02.12.16.084</v>
          </cell>
        </row>
        <row r="6148">
          <cell r="B6148" t="str">
            <v>SCS0005297</v>
          </cell>
          <cell r="C6148" t="str">
            <v>02.12.17.038</v>
          </cell>
        </row>
        <row r="6149">
          <cell r="B6149" t="str">
            <v>SLT0002112</v>
          </cell>
          <cell r="C6149" t="str">
            <v>02.12.18.023</v>
          </cell>
        </row>
        <row r="6150">
          <cell r="B6150" t="str">
            <v>SLT0001111</v>
          </cell>
          <cell r="C6150" t="str">
            <v>02.12.18.056</v>
          </cell>
        </row>
        <row r="6151">
          <cell r="B6151" t="str">
            <v>SLT0001112</v>
          </cell>
          <cell r="C6151" t="str">
            <v>02.12.18.057</v>
          </cell>
        </row>
        <row r="6152">
          <cell r="B6152" t="str">
            <v>SLT0001110</v>
          </cell>
          <cell r="C6152" t="str">
            <v>02.12.18.060</v>
          </cell>
        </row>
        <row r="6153">
          <cell r="C6153" t="str">
            <v>02.12.19.002</v>
          </cell>
        </row>
        <row r="6154">
          <cell r="B6154" t="str">
            <v>TFT0000038</v>
          </cell>
          <cell r="C6154" t="str">
            <v>02.12.19.005</v>
          </cell>
        </row>
        <row r="6155">
          <cell r="B6155" t="str">
            <v>TFT0000039</v>
          </cell>
          <cell r="C6155" t="str">
            <v>02.12.19.007</v>
          </cell>
        </row>
        <row r="6156">
          <cell r="B6156" t="str">
            <v>TFT0000040</v>
          </cell>
          <cell r="C6156" t="str">
            <v>02.12.19.008</v>
          </cell>
        </row>
        <row r="6157">
          <cell r="B6157" t="str">
            <v>TFT0000041</v>
          </cell>
          <cell r="C6157" t="str">
            <v>02.12.19.009</v>
          </cell>
        </row>
        <row r="6158">
          <cell r="B6158" t="str">
            <v>TFT0000045</v>
          </cell>
          <cell r="C6158" t="str">
            <v>02.12.19.010</v>
          </cell>
        </row>
        <row r="6159">
          <cell r="B6159" t="str">
            <v>TFT0000015</v>
          </cell>
          <cell r="C6159" t="str">
            <v>02.12.19.012</v>
          </cell>
        </row>
        <row r="6160">
          <cell r="B6160" t="str">
            <v>TFT0000029</v>
          </cell>
          <cell r="C6160" t="str">
            <v>02.12.19.014</v>
          </cell>
        </row>
        <row r="6161">
          <cell r="B6161" t="str">
            <v>TFT0000056</v>
          </cell>
          <cell r="C6161" t="str">
            <v>02.12.19.048</v>
          </cell>
        </row>
        <row r="6162">
          <cell r="B6162" t="str">
            <v>TST0001557</v>
          </cell>
          <cell r="C6162" t="str">
            <v>02.12.19.017</v>
          </cell>
        </row>
        <row r="6163">
          <cell r="B6163" t="str">
            <v>TST0001514</v>
          </cell>
          <cell r="C6163" t="str">
            <v>02.12.19.019</v>
          </cell>
        </row>
        <row r="6164">
          <cell r="B6164" t="str">
            <v>TFT0000006</v>
          </cell>
          <cell r="C6164" t="str">
            <v>02.12.19.021</v>
          </cell>
        </row>
        <row r="6165">
          <cell r="B6165" t="str">
            <v>TFT0000028</v>
          </cell>
          <cell r="C6165" t="str">
            <v>02.12.19.027</v>
          </cell>
        </row>
        <row r="6166">
          <cell r="B6166" t="str">
            <v>TFT0000042</v>
          </cell>
          <cell r="C6166" t="str">
            <v>02.12.19.028</v>
          </cell>
        </row>
        <row r="6167">
          <cell r="B6167" t="str">
            <v>TFT0000043</v>
          </cell>
          <cell r="C6167" t="str">
            <v>02.12.19.029</v>
          </cell>
        </row>
        <row r="6168">
          <cell r="B6168" t="str">
            <v>TFT0000012</v>
          </cell>
          <cell r="C6168" t="str">
            <v>02.12.19.035</v>
          </cell>
        </row>
        <row r="6169">
          <cell r="B6169" t="str">
            <v>TFT0000013</v>
          </cell>
          <cell r="C6169" t="str">
            <v>02.12.19.036</v>
          </cell>
        </row>
        <row r="6170">
          <cell r="B6170" t="str">
            <v>TFT0000016</v>
          </cell>
          <cell r="C6170" t="str">
            <v>02.12.19.037</v>
          </cell>
        </row>
        <row r="6171">
          <cell r="B6171" t="str">
            <v>TFT0000024</v>
          </cell>
          <cell r="C6171" t="str">
            <v>02.12.19.038</v>
          </cell>
        </row>
        <row r="6172">
          <cell r="B6172" t="str">
            <v>TFT0000018</v>
          </cell>
          <cell r="C6172" t="str">
            <v>02.12.19.039</v>
          </cell>
        </row>
        <row r="6173">
          <cell r="B6173" t="str">
            <v>TFT0000017</v>
          </cell>
          <cell r="C6173" t="str">
            <v>02.12.19.040</v>
          </cell>
        </row>
        <row r="6174">
          <cell r="B6174" t="str">
            <v>TFT0000014</v>
          </cell>
          <cell r="C6174" t="str">
            <v>02.12.19.041</v>
          </cell>
        </row>
        <row r="6175">
          <cell r="B6175" t="str">
            <v>SHT0001618</v>
          </cell>
          <cell r="C6175" t="str">
            <v>02.12.20.001</v>
          </cell>
        </row>
        <row r="6176">
          <cell r="B6176" t="str">
            <v>SHT0001619</v>
          </cell>
          <cell r="C6176" t="str">
            <v>02.12.20.002</v>
          </cell>
        </row>
        <row r="6177">
          <cell r="B6177" t="str">
            <v>SHT0001620</v>
          </cell>
          <cell r="C6177" t="str">
            <v>02.12.20.003</v>
          </cell>
        </row>
        <row r="6178">
          <cell r="B6178" t="str">
            <v>SHT0001621</v>
          </cell>
          <cell r="C6178" t="str">
            <v>02.12.20.004</v>
          </cell>
        </row>
        <row r="6179">
          <cell r="B6179" t="str">
            <v>SHT0001622</v>
          </cell>
          <cell r="C6179" t="str">
            <v>02.12.20.005</v>
          </cell>
        </row>
        <row r="6180">
          <cell r="B6180" t="str">
            <v>SLT0001865</v>
          </cell>
          <cell r="C6180" t="str">
            <v>02.12.22.001</v>
          </cell>
        </row>
        <row r="6181">
          <cell r="B6181" t="str">
            <v>SCS0003112</v>
          </cell>
          <cell r="C6181" t="str">
            <v>02.12.24.092</v>
          </cell>
        </row>
        <row r="6182">
          <cell r="B6182" t="str">
            <v>SCS0005303</v>
          </cell>
          <cell r="C6182" t="str">
            <v>02.12.24.155</v>
          </cell>
        </row>
        <row r="6183">
          <cell r="B6183" t="str">
            <v>SCS0005304</v>
          </cell>
          <cell r="C6183" t="str">
            <v>02.12.24.156</v>
          </cell>
        </row>
        <row r="6184">
          <cell r="B6184" t="str">
            <v>SLT0001692</v>
          </cell>
          <cell r="C6184" t="str">
            <v>02.12.24.222</v>
          </cell>
        </row>
        <row r="6185">
          <cell r="B6185" t="str">
            <v>SLT0001683</v>
          </cell>
          <cell r="C6185" t="str">
            <v>02.12.25.009</v>
          </cell>
        </row>
        <row r="6186">
          <cell r="B6186" t="str">
            <v>SLT0001682</v>
          </cell>
          <cell r="C6186" t="str">
            <v>02.12.25.010</v>
          </cell>
        </row>
        <row r="6187">
          <cell r="B6187" t="str">
            <v>SLT0001681</v>
          </cell>
          <cell r="C6187" t="str">
            <v>02.12.25.011</v>
          </cell>
        </row>
        <row r="6188">
          <cell r="B6188" t="str">
            <v>SLT0001680</v>
          </cell>
          <cell r="C6188" t="str">
            <v>02.12.25.012</v>
          </cell>
        </row>
        <row r="6189">
          <cell r="B6189" t="str">
            <v>SLT0001679</v>
          </cell>
          <cell r="C6189" t="str">
            <v>02.12.25.013</v>
          </cell>
        </row>
        <row r="6190">
          <cell r="B6190" t="str">
            <v>SCS0004337</v>
          </cell>
          <cell r="C6190" t="str">
            <v>02.12.25.016</v>
          </cell>
        </row>
        <row r="6191">
          <cell r="B6191" t="str">
            <v>SCS0004336</v>
          </cell>
          <cell r="C6191" t="str">
            <v>02.12.25.017</v>
          </cell>
        </row>
        <row r="6192">
          <cell r="B6192" t="str">
            <v>SLT0001675</v>
          </cell>
          <cell r="C6192" t="str">
            <v>02.12.25.019</v>
          </cell>
        </row>
        <row r="6193">
          <cell r="B6193" t="str">
            <v>SLT0001993</v>
          </cell>
          <cell r="C6193" t="str">
            <v>02.12.25.021</v>
          </cell>
        </row>
        <row r="6194">
          <cell r="B6194" t="str">
            <v>TSY0000240</v>
          </cell>
          <cell r="C6194" t="str">
            <v>02.13.01.001</v>
          </cell>
        </row>
        <row r="6195">
          <cell r="B6195" t="str">
            <v>TSY0000239</v>
          </cell>
          <cell r="C6195" t="str">
            <v>02.13.01.002</v>
          </cell>
        </row>
        <row r="6196">
          <cell r="B6196" t="str">
            <v>TSY0000238</v>
          </cell>
          <cell r="C6196" t="str">
            <v>02.13.01.003</v>
          </cell>
        </row>
        <row r="6197">
          <cell r="B6197" t="str">
            <v>TSY0000345</v>
          </cell>
          <cell r="C6197" t="str">
            <v>02.13.01.005</v>
          </cell>
        </row>
        <row r="6198">
          <cell r="B6198" t="str">
            <v>TSY0000237</v>
          </cell>
          <cell r="C6198" t="str">
            <v>02.13.01.007</v>
          </cell>
        </row>
        <row r="6199">
          <cell r="B6199" t="str">
            <v>TSY0000236</v>
          </cell>
          <cell r="C6199" t="str">
            <v>02.13.01.008</v>
          </cell>
        </row>
        <row r="6200">
          <cell r="B6200" t="str">
            <v>TSY0000599</v>
          </cell>
          <cell r="C6200" t="str">
            <v>02.13.01.012</v>
          </cell>
        </row>
        <row r="6201">
          <cell r="B6201" t="str">
            <v>TSY0000347</v>
          </cell>
          <cell r="C6201" t="str">
            <v>02.13.01.014</v>
          </cell>
        </row>
        <row r="6202">
          <cell r="B6202" t="str">
            <v>TSY0000600</v>
          </cell>
          <cell r="C6202" t="str">
            <v>02.13.01.015</v>
          </cell>
        </row>
        <row r="6203">
          <cell r="B6203" t="str">
            <v>TSY0000601</v>
          </cell>
          <cell r="C6203" t="str">
            <v>02.13.01.016</v>
          </cell>
        </row>
        <row r="6204">
          <cell r="B6204" t="str">
            <v>TSY0000471</v>
          </cell>
          <cell r="C6204" t="str">
            <v>02.13.01.017</v>
          </cell>
        </row>
        <row r="6205">
          <cell r="B6205" t="str">
            <v>TSY0000619</v>
          </cell>
          <cell r="C6205" t="str">
            <v>02.13.01.020</v>
          </cell>
        </row>
        <row r="6206">
          <cell r="B6206" t="str">
            <v>TSY0000235</v>
          </cell>
          <cell r="C6206" t="str">
            <v>02.13.01.021</v>
          </cell>
        </row>
        <row r="6207">
          <cell r="B6207" t="str">
            <v>TSY0000472</v>
          </cell>
          <cell r="C6207" t="str">
            <v>02.13.01.030</v>
          </cell>
        </row>
        <row r="6208">
          <cell r="B6208" t="str">
            <v>TSY0000234</v>
          </cell>
          <cell r="C6208" t="str">
            <v>02.13.01.041</v>
          </cell>
        </row>
        <row r="6209">
          <cell r="B6209" t="str">
            <v>TSY0000233</v>
          </cell>
          <cell r="C6209" t="str">
            <v>02.13.01.042</v>
          </cell>
        </row>
        <row r="6210">
          <cell r="B6210" t="str">
            <v>TSY0000232</v>
          </cell>
          <cell r="C6210" t="str">
            <v>02.13.01.043</v>
          </cell>
        </row>
        <row r="6211">
          <cell r="B6211" t="str">
            <v>TSY0000231</v>
          </cell>
          <cell r="C6211" t="str">
            <v>02.13.01.044</v>
          </cell>
        </row>
        <row r="6212">
          <cell r="B6212" t="str">
            <v>TSY0000602</v>
          </cell>
          <cell r="C6212" t="str">
            <v>02.13.01.051</v>
          </cell>
        </row>
        <row r="6213">
          <cell r="B6213" t="str">
            <v>TSY0000603</v>
          </cell>
          <cell r="C6213" t="str">
            <v>02.13.01.052</v>
          </cell>
        </row>
        <row r="6214">
          <cell r="B6214" t="str">
            <v>TSY0000230</v>
          </cell>
          <cell r="C6214" t="str">
            <v>02.13.01.053</v>
          </cell>
        </row>
        <row r="6215">
          <cell r="B6215" t="str">
            <v>TSY0000229</v>
          </cell>
          <cell r="C6215" t="str">
            <v>02.13.01.054</v>
          </cell>
        </row>
        <row r="6216">
          <cell r="B6216" t="str">
            <v>TSY0000620</v>
          </cell>
          <cell r="C6216" t="str">
            <v>02.13.01.055</v>
          </cell>
        </row>
        <row r="6217">
          <cell r="B6217" t="str">
            <v>TSY0000621</v>
          </cell>
          <cell r="C6217" t="str">
            <v>02.13.01.057</v>
          </cell>
        </row>
        <row r="6218">
          <cell r="B6218" t="str">
            <v>TSY0000341</v>
          </cell>
          <cell r="C6218" t="str">
            <v>02.13.01.059</v>
          </cell>
        </row>
        <row r="6219">
          <cell r="B6219" t="str">
            <v>TSY0000228</v>
          </cell>
          <cell r="C6219" t="str">
            <v>02.13.01.060</v>
          </cell>
        </row>
        <row r="6220">
          <cell r="B6220" t="str">
            <v>TSY0000227</v>
          </cell>
          <cell r="C6220" t="str">
            <v>02.13.01.061</v>
          </cell>
        </row>
        <row r="6221">
          <cell r="B6221" t="str">
            <v>TSY0000226</v>
          </cell>
          <cell r="C6221" t="str">
            <v>02.13.01.062</v>
          </cell>
        </row>
        <row r="6222">
          <cell r="B6222" t="str">
            <v>TSY0000225</v>
          </cell>
          <cell r="C6222" t="str">
            <v>02.13.01.062A</v>
          </cell>
        </row>
        <row r="6223">
          <cell r="B6223" t="str">
            <v>TSY0000224</v>
          </cell>
          <cell r="C6223" t="str">
            <v>02.13.01.063</v>
          </cell>
        </row>
        <row r="6224">
          <cell r="B6224" t="str">
            <v>TSY0000223</v>
          </cell>
          <cell r="C6224" t="str">
            <v>02.13.01.063A</v>
          </cell>
        </row>
        <row r="6225">
          <cell r="B6225" t="str">
            <v>TSY0000604</v>
          </cell>
          <cell r="C6225" t="str">
            <v>02.13.01.064</v>
          </cell>
        </row>
        <row r="6226">
          <cell r="B6226" t="str">
            <v>TSY0000605</v>
          </cell>
          <cell r="C6226" t="str">
            <v>02.13.01.065</v>
          </cell>
        </row>
        <row r="6227">
          <cell r="B6227" t="str">
            <v>TSY0000222</v>
          </cell>
          <cell r="C6227" t="str">
            <v>02.13.01.066</v>
          </cell>
        </row>
        <row r="6228">
          <cell r="B6228" t="str">
            <v>TSY0000221</v>
          </cell>
          <cell r="C6228" t="str">
            <v>02.13.01.067</v>
          </cell>
        </row>
        <row r="6229">
          <cell r="B6229" t="str">
            <v>TSY0000220</v>
          </cell>
          <cell r="C6229" t="str">
            <v>02.13.01.070</v>
          </cell>
        </row>
        <row r="6230">
          <cell r="B6230" t="str">
            <v>TSY0000219</v>
          </cell>
          <cell r="C6230" t="str">
            <v>02.13.01.071</v>
          </cell>
        </row>
        <row r="6231">
          <cell r="B6231" t="str">
            <v>TSY0000218</v>
          </cell>
          <cell r="C6231" t="str">
            <v>02.13.01.072</v>
          </cell>
        </row>
        <row r="6232">
          <cell r="B6232" t="str">
            <v>TSY0000217</v>
          </cell>
          <cell r="C6232" t="str">
            <v>02.13.01.073</v>
          </cell>
        </row>
        <row r="6233">
          <cell r="B6233" t="str">
            <v>TSY0000216</v>
          </cell>
          <cell r="C6233" t="str">
            <v>02.13.01.074</v>
          </cell>
        </row>
        <row r="6234">
          <cell r="B6234" t="str">
            <v>TSY0000215</v>
          </cell>
          <cell r="C6234" t="str">
            <v>02.13.01.075</v>
          </cell>
        </row>
        <row r="6235">
          <cell r="B6235" t="str">
            <v>TSY0000214</v>
          </cell>
          <cell r="C6235" t="str">
            <v>02.13.01.081</v>
          </cell>
        </row>
        <row r="6236">
          <cell r="B6236" t="str">
            <v>TSY0000473</v>
          </cell>
          <cell r="C6236" t="str">
            <v>02.13.01.082</v>
          </cell>
        </row>
        <row r="6237">
          <cell r="B6237" t="str">
            <v>TSY0000213</v>
          </cell>
          <cell r="C6237" t="str">
            <v>02.13.01.084</v>
          </cell>
        </row>
        <row r="6238">
          <cell r="B6238" t="str">
            <v>TSY0000212</v>
          </cell>
          <cell r="C6238" t="str">
            <v>02.13.01.085</v>
          </cell>
        </row>
        <row r="6239">
          <cell r="B6239" t="str">
            <v>TSY0000606</v>
          </cell>
          <cell r="C6239" t="str">
            <v>02.13.01.086</v>
          </cell>
        </row>
        <row r="6240">
          <cell r="B6240" t="str">
            <v>TSY0000607</v>
          </cell>
          <cell r="C6240" t="str">
            <v>02.13.01.087</v>
          </cell>
        </row>
        <row r="6241">
          <cell r="B6241" t="str">
            <v>TSY0000421</v>
          </cell>
          <cell r="C6241" t="str">
            <v>02.13.01.089</v>
          </cell>
        </row>
        <row r="6242">
          <cell r="B6242" t="str">
            <v>TSY0000211</v>
          </cell>
          <cell r="C6242" t="str">
            <v>02.13.01.090</v>
          </cell>
        </row>
        <row r="6243">
          <cell r="B6243" t="str">
            <v>TSY0000210</v>
          </cell>
          <cell r="C6243" t="str">
            <v>02.13.01.091</v>
          </cell>
        </row>
        <row r="6244">
          <cell r="B6244" t="str">
            <v>TSY0000209</v>
          </cell>
          <cell r="C6244" t="str">
            <v>02.13.01.092</v>
          </cell>
        </row>
        <row r="6245">
          <cell r="B6245" t="str">
            <v>TSY0000211</v>
          </cell>
          <cell r="C6245" t="str">
            <v>02.13.01.158</v>
          </cell>
        </row>
        <row r="6246">
          <cell r="B6246" t="str">
            <v>TSY0000210</v>
          </cell>
          <cell r="C6246" t="str">
            <v>02.13.01.159</v>
          </cell>
        </row>
        <row r="6247">
          <cell r="B6247" t="str">
            <v>TSY0000208</v>
          </cell>
          <cell r="C6247" t="str">
            <v>02.13.01.093</v>
          </cell>
        </row>
        <row r="6248">
          <cell r="B6248" t="str">
            <v>TSY0000622</v>
          </cell>
          <cell r="C6248" t="str">
            <v>02.13.01.094</v>
          </cell>
        </row>
        <row r="6249">
          <cell r="B6249" t="str">
            <v>TSY0000623</v>
          </cell>
          <cell r="C6249" t="str">
            <v>02.13.01.095</v>
          </cell>
        </row>
        <row r="6250">
          <cell r="B6250" t="str">
            <v>TSY0000207</v>
          </cell>
          <cell r="C6250" t="str">
            <v>02.13.01.096</v>
          </cell>
        </row>
        <row r="6251">
          <cell r="B6251" t="str">
            <v>TSY0000206</v>
          </cell>
          <cell r="C6251" t="str">
            <v>02.13.01.097</v>
          </cell>
        </row>
        <row r="6252">
          <cell r="B6252" t="str">
            <v>TSY0000205</v>
          </cell>
          <cell r="C6252" t="str">
            <v>02.13.01.098</v>
          </cell>
        </row>
        <row r="6253">
          <cell r="B6253" t="str">
            <v>TSY0000204</v>
          </cell>
          <cell r="C6253" t="str">
            <v>02.13.01.099</v>
          </cell>
        </row>
        <row r="6254">
          <cell r="B6254" t="str">
            <v>TSY0000203</v>
          </cell>
          <cell r="C6254" t="str">
            <v>02.13.01.100</v>
          </cell>
        </row>
        <row r="6255">
          <cell r="B6255" t="str">
            <v>TSY0000202</v>
          </cell>
          <cell r="C6255" t="str">
            <v>02.13.01.101</v>
          </cell>
        </row>
        <row r="6256">
          <cell r="B6256" t="str">
            <v>TSY0000201</v>
          </cell>
          <cell r="C6256" t="str">
            <v>02.13.01.103</v>
          </cell>
        </row>
        <row r="6257">
          <cell r="B6257" t="str">
            <v>TSY0000200</v>
          </cell>
          <cell r="C6257" t="str">
            <v>02.13.01.104</v>
          </cell>
        </row>
        <row r="6258">
          <cell r="B6258" t="str">
            <v>TSY0000200</v>
          </cell>
          <cell r="C6258" t="str">
            <v>02.13.01.152</v>
          </cell>
        </row>
        <row r="6259">
          <cell r="B6259" t="str">
            <v>TSY0000199</v>
          </cell>
          <cell r="C6259" t="str">
            <v>02.13.01.105</v>
          </cell>
        </row>
        <row r="6260">
          <cell r="B6260" t="str">
            <v>TSY0000198</v>
          </cell>
          <cell r="C6260" t="str">
            <v>02.13.01.106</v>
          </cell>
        </row>
        <row r="6261">
          <cell r="B6261" t="str">
            <v>TSY0000608</v>
          </cell>
          <cell r="C6261" t="str">
            <v>02.13.01.107</v>
          </cell>
        </row>
        <row r="6262">
          <cell r="B6262" t="str">
            <v>TSY0000491</v>
          </cell>
          <cell r="C6262" t="str">
            <v>02.13.01.108</v>
          </cell>
        </row>
        <row r="6263">
          <cell r="B6263" t="str">
            <v>TSY0000609</v>
          </cell>
          <cell r="C6263" t="str">
            <v>02.13.01.109</v>
          </cell>
        </row>
        <row r="6264">
          <cell r="B6264" t="str">
            <v>TSY0000610</v>
          </cell>
          <cell r="C6264" t="str">
            <v>02.13.01.110</v>
          </cell>
        </row>
        <row r="6265">
          <cell r="B6265" t="str">
            <v>TSY0000611</v>
          </cell>
          <cell r="C6265" t="str">
            <v>02.13.01.111</v>
          </cell>
        </row>
        <row r="6266">
          <cell r="B6266" t="str">
            <v>TSY0000612</v>
          </cell>
          <cell r="C6266" t="str">
            <v>02.13.01.112</v>
          </cell>
        </row>
        <row r="6267">
          <cell r="B6267" t="str">
            <v>TSY0000197</v>
          </cell>
          <cell r="C6267" t="str">
            <v>02.13.01.113</v>
          </cell>
        </row>
        <row r="6268">
          <cell r="B6268" t="str">
            <v>TSY0000613</v>
          </cell>
          <cell r="C6268" t="str">
            <v>02.13.01.114</v>
          </cell>
        </row>
        <row r="6269">
          <cell r="B6269" t="str">
            <v>TSY0000196</v>
          </cell>
          <cell r="C6269" t="str">
            <v>02.13.01.115</v>
          </cell>
        </row>
        <row r="6270">
          <cell r="B6270" t="str">
            <v>TSY0000614</v>
          </cell>
          <cell r="C6270" t="str">
            <v>02.13.01.116</v>
          </cell>
        </row>
        <row r="6271">
          <cell r="B6271" t="str">
            <v>TSY0000195</v>
          </cell>
          <cell r="C6271" t="str">
            <v>02.13.01.120</v>
          </cell>
        </row>
        <row r="6272">
          <cell r="B6272" t="str">
            <v>TSY0000194</v>
          </cell>
          <cell r="C6272" t="str">
            <v>02.13.01.123</v>
          </cell>
        </row>
        <row r="6273">
          <cell r="B6273" t="str">
            <v>TSY0000193</v>
          </cell>
          <cell r="C6273" t="str">
            <v>02.13.01.128</v>
          </cell>
        </row>
        <row r="6274">
          <cell r="B6274" t="str">
            <v>TSY0000192</v>
          </cell>
          <cell r="C6274" t="str">
            <v>02.13.01.129</v>
          </cell>
        </row>
        <row r="6275">
          <cell r="B6275" t="str">
            <v>TSY0000615</v>
          </cell>
          <cell r="C6275" t="str">
            <v>02.13.01.131</v>
          </cell>
        </row>
        <row r="6276">
          <cell r="B6276" t="str">
            <v>TSY0000616</v>
          </cell>
          <cell r="C6276" t="str">
            <v>02.13.01.132</v>
          </cell>
        </row>
        <row r="6277">
          <cell r="B6277" t="str">
            <v>TSY0000191</v>
          </cell>
          <cell r="C6277" t="str">
            <v>02.13.01.133</v>
          </cell>
        </row>
        <row r="6278">
          <cell r="B6278" t="str">
            <v>TSY0000190</v>
          </cell>
          <cell r="C6278" t="str">
            <v>02.13.01.134</v>
          </cell>
        </row>
        <row r="6279">
          <cell r="B6279" t="str">
            <v>TSY0000189</v>
          </cell>
          <cell r="C6279" t="str">
            <v>02.13.01.135</v>
          </cell>
        </row>
        <row r="6280">
          <cell r="B6280" t="str">
            <v>TSY0000188</v>
          </cell>
          <cell r="C6280" t="str">
            <v>02.13.01.136</v>
          </cell>
        </row>
        <row r="6281">
          <cell r="B6281" t="str">
            <v>TSY0000617</v>
          </cell>
          <cell r="C6281" t="str">
            <v>02.13.01.137</v>
          </cell>
        </row>
        <row r="6282">
          <cell r="B6282" t="str">
            <v>TSY0000618</v>
          </cell>
          <cell r="C6282" t="str">
            <v>02.13.01.138</v>
          </cell>
        </row>
        <row r="6283">
          <cell r="B6283" t="str">
            <v>TSY0000430</v>
          </cell>
          <cell r="C6283" t="str">
            <v>02.13.01.139</v>
          </cell>
        </row>
        <row r="6284">
          <cell r="B6284" t="str">
            <v>TSY0000438</v>
          </cell>
          <cell r="C6284" t="str">
            <v>02.13.01.140</v>
          </cell>
        </row>
        <row r="6285">
          <cell r="B6285" t="str">
            <v>TSY0000440</v>
          </cell>
          <cell r="C6285" t="str">
            <v>02.13.01.141</v>
          </cell>
        </row>
        <row r="6286">
          <cell r="B6286" t="str">
            <v>TSY0000423</v>
          </cell>
          <cell r="C6286" t="str">
            <v>02.13.01.142</v>
          </cell>
        </row>
        <row r="6287">
          <cell r="B6287" t="str">
            <v>TSY0000424</v>
          </cell>
          <cell r="C6287" t="str">
            <v>02.13.01.143</v>
          </cell>
        </row>
        <row r="6288">
          <cell r="B6288" t="str">
            <v>TSY0000442</v>
          </cell>
          <cell r="C6288" t="str">
            <v>02.13.01.144</v>
          </cell>
        </row>
        <row r="6289">
          <cell r="B6289" t="str">
            <v>TSY0000432</v>
          </cell>
          <cell r="C6289" t="str">
            <v>02.13.01.145</v>
          </cell>
        </row>
        <row r="6290">
          <cell r="B6290" t="str">
            <v>TSY0000443</v>
          </cell>
          <cell r="C6290" t="str">
            <v>02.13.01.146</v>
          </cell>
        </row>
        <row r="6291">
          <cell r="B6291" t="str">
            <v>TSY0000425</v>
          </cell>
          <cell r="C6291" t="str">
            <v>02.13.01.147</v>
          </cell>
        </row>
        <row r="6292">
          <cell r="B6292" t="str">
            <v>TSY0000426</v>
          </cell>
          <cell r="C6292" t="str">
            <v>02.13.01.148</v>
          </cell>
        </row>
        <row r="6293">
          <cell r="B6293" t="str">
            <v>TSY0000437</v>
          </cell>
          <cell r="C6293" t="str">
            <v>02.13.01.149</v>
          </cell>
        </row>
        <row r="6294">
          <cell r="B6294" t="str">
            <v>TSY0000435</v>
          </cell>
          <cell r="C6294" t="str">
            <v>02.13.01.150</v>
          </cell>
        </row>
        <row r="6295">
          <cell r="B6295" t="str">
            <v>TSY0000436</v>
          </cell>
          <cell r="C6295" t="str">
            <v>02.13.01.151</v>
          </cell>
        </row>
        <row r="6296">
          <cell r="B6296" t="str">
            <v>TSY0000330</v>
          </cell>
          <cell r="C6296" t="str">
            <v>02.13.02.001</v>
          </cell>
        </row>
        <row r="6297">
          <cell r="B6297" t="str">
            <v>TSY0000331</v>
          </cell>
          <cell r="C6297" t="str">
            <v>02.13.02.002</v>
          </cell>
        </row>
        <row r="6298">
          <cell r="B6298" t="str">
            <v>TSY0000624</v>
          </cell>
          <cell r="C6298" t="str">
            <v>02.13.02.004</v>
          </cell>
        </row>
        <row r="6299">
          <cell r="C6299" t="str">
            <v>02.13.02.005</v>
          </cell>
        </row>
        <row r="6300">
          <cell r="B6300" t="str">
            <v>TSY0000186</v>
          </cell>
          <cell r="C6300" t="str">
            <v>02.12.07.033</v>
          </cell>
        </row>
        <row r="6301">
          <cell r="B6301" t="str">
            <v>TSY0000185</v>
          </cell>
          <cell r="C6301" t="str">
            <v>02.13.02.006</v>
          </cell>
        </row>
        <row r="6302">
          <cell r="B6302" t="str">
            <v>TSY0000184</v>
          </cell>
          <cell r="C6302" t="str">
            <v>02.13.02.007</v>
          </cell>
        </row>
        <row r="6303">
          <cell r="B6303" t="str">
            <v>TSY0000334</v>
          </cell>
          <cell r="C6303" t="str">
            <v>02.13.02.008</v>
          </cell>
        </row>
        <row r="6304">
          <cell r="B6304" t="str">
            <v>TSY0000333</v>
          </cell>
          <cell r="C6304" t="str">
            <v>02.13.02.010</v>
          </cell>
        </row>
        <row r="6305">
          <cell r="B6305" t="str">
            <v>TSY0000181</v>
          </cell>
          <cell r="C6305" t="str">
            <v>02.13.02.011</v>
          </cell>
        </row>
        <row r="6306">
          <cell r="B6306" t="str">
            <v>TSY0000546</v>
          </cell>
          <cell r="C6306" t="str">
            <v>02.13.02.012</v>
          </cell>
        </row>
        <row r="6307">
          <cell r="B6307" t="str">
            <v>TSY0000180</v>
          </cell>
          <cell r="C6307" t="str">
            <v>02.13.02.013</v>
          </cell>
        </row>
        <row r="6308">
          <cell r="B6308" t="str">
            <v>TSY0000179</v>
          </cell>
          <cell r="C6308" t="str">
            <v>02.13.02.014</v>
          </cell>
        </row>
        <row r="6309">
          <cell r="B6309" t="str">
            <v>TSY0000178</v>
          </cell>
          <cell r="C6309" t="str">
            <v>02.13.02.015</v>
          </cell>
        </row>
        <row r="6310">
          <cell r="B6310" t="str">
            <v>TSY0000176</v>
          </cell>
          <cell r="C6310" t="str">
            <v>02.13.02.016</v>
          </cell>
        </row>
        <row r="6311">
          <cell r="B6311" t="str">
            <v>TSY0000175</v>
          </cell>
          <cell r="C6311" t="str">
            <v>02.13.02.017</v>
          </cell>
        </row>
        <row r="6312">
          <cell r="B6312" t="str">
            <v>TSY0000174</v>
          </cell>
          <cell r="C6312" t="str">
            <v>02.13.02.018</v>
          </cell>
        </row>
        <row r="6313">
          <cell r="B6313" t="str">
            <v>TSY0000547</v>
          </cell>
          <cell r="C6313" t="str">
            <v>02.13.02.019</v>
          </cell>
        </row>
        <row r="6314">
          <cell r="B6314" t="str">
            <v>TSY0000173</v>
          </cell>
          <cell r="C6314" t="str">
            <v>02.13.02.020</v>
          </cell>
        </row>
        <row r="6315">
          <cell r="B6315" t="str">
            <v>TSY0000172</v>
          </cell>
          <cell r="C6315" t="str">
            <v>02.13.02.021</v>
          </cell>
        </row>
        <row r="6316">
          <cell r="B6316" t="str">
            <v>TSY0000171</v>
          </cell>
          <cell r="C6316" t="str">
            <v>02.13.02.022</v>
          </cell>
        </row>
        <row r="6317">
          <cell r="B6317" t="str">
            <v>TSY0000169</v>
          </cell>
          <cell r="C6317" t="str">
            <v>02.13.02.023</v>
          </cell>
        </row>
        <row r="6318">
          <cell r="B6318" t="str">
            <v>TSY0000168</v>
          </cell>
          <cell r="C6318" t="str">
            <v>02.13.02.025</v>
          </cell>
        </row>
        <row r="6319">
          <cell r="B6319" t="str">
            <v>TSY0000167</v>
          </cell>
          <cell r="C6319" t="str">
            <v>02.13.02.025A</v>
          </cell>
        </row>
        <row r="6320">
          <cell r="B6320" t="str">
            <v>TSY0000166</v>
          </cell>
          <cell r="C6320" t="str">
            <v>02.13.02.025B</v>
          </cell>
        </row>
        <row r="6321">
          <cell r="B6321" t="str">
            <v>TSY0000165</v>
          </cell>
          <cell r="C6321" t="str">
            <v>02.13.02.026</v>
          </cell>
        </row>
        <row r="6322">
          <cell r="B6322" t="str">
            <v>TSY0000164</v>
          </cell>
          <cell r="C6322" t="str">
            <v>02.13.02.027</v>
          </cell>
        </row>
        <row r="6323">
          <cell r="B6323" t="str">
            <v>TSY0000163</v>
          </cell>
          <cell r="C6323" t="str">
            <v>02.13.02.028</v>
          </cell>
        </row>
        <row r="6324">
          <cell r="B6324" t="str">
            <v>TSY0000162</v>
          </cell>
          <cell r="C6324" t="str">
            <v>02.13.02.029</v>
          </cell>
        </row>
        <row r="6325">
          <cell r="B6325" t="str">
            <v>TSY0000493</v>
          </cell>
          <cell r="C6325" t="str">
            <v>02.13.02.030</v>
          </cell>
        </row>
        <row r="6326">
          <cell r="B6326" t="str">
            <v>TSY0000161</v>
          </cell>
          <cell r="C6326" t="str">
            <v>02.13.02.031</v>
          </cell>
        </row>
        <row r="6327">
          <cell r="B6327" t="str">
            <v>TSY0000272</v>
          </cell>
          <cell r="C6327" t="str">
            <v>02.13.02.033</v>
          </cell>
        </row>
        <row r="6328">
          <cell r="B6328" t="str">
            <v>TSY0000159</v>
          </cell>
          <cell r="C6328" t="str">
            <v>02.13.02.034</v>
          </cell>
        </row>
        <row r="6329">
          <cell r="B6329" t="str">
            <v>TSY0000158</v>
          </cell>
          <cell r="C6329" t="str">
            <v>02.13.02.035</v>
          </cell>
        </row>
        <row r="6330">
          <cell r="B6330" t="str">
            <v>TSY0000157</v>
          </cell>
          <cell r="C6330" t="str">
            <v>02.13.02.036</v>
          </cell>
        </row>
        <row r="6331">
          <cell r="B6331" t="str">
            <v>TSY0000156</v>
          </cell>
          <cell r="C6331" t="str">
            <v>02.13.02.037</v>
          </cell>
        </row>
        <row r="6332">
          <cell r="B6332" t="str">
            <v>TSY0000155</v>
          </cell>
          <cell r="C6332" t="str">
            <v>02.13.02.038</v>
          </cell>
        </row>
        <row r="6333">
          <cell r="B6333" t="str">
            <v>TSY0000154</v>
          </cell>
          <cell r="C6333" t="str">
            <v>02.13.02.039</v>
          </cell>
        </row>
        <row r="6334">
          <cell r="B6334" t="str">
            <v>TSY0000153</v>
          </cell>
          <cell r="C6334" t="str">
            <v>02.13.02.041</v>
          </cell>
        </row>
        <row r="6335">
          <cell r="B6335" t="str">
            <v>TSY0000494</v>
          </cell>
          <cell r="C6335" t="str">
            <v>02.13.02.044</v>
          </cell>
        </row>
        <row r="6336">
          <cell r="B6336" t="str">
            <v>TSY0000151</v>
          </cell>
          <cell r="C6336" t="str">
            <v>02.13.02.045</v>
          </cell>
        </row>
        <row r="6337">
          <cell r="B6337" t="str">
            <v>TSY0000625</v>
          </cell>
          <cell r="C6337" t="str">
            <v>02.13.02.046</v>
          </cell>
        </row>
        <row r="6338">
          <cell r="B6338" t="str">
            <v>TSY0000422</v>
          </cell>
          <cell r="C6338" t="str">
            <v>02.13.02.048</v>
          </cell>
        </row>
        <row r="6339">
          <cell r="B6339" t="str">
            <v>TSY0000302</v>
          </cell>
          <cell r="C6339" t="str">
            <v>02.13.02.049</v>
          </cell>
        </row>
        <row r="6340">
          <cell r="B6340" t="str">
            <v>TSY0000149</v>
          </cell>
          <cell r="C6340" t="str">
            <v>02.13.02.050</v>
          </cell>
        </row>
        <row r="6341">
          <cell r="B6341" t="str">
            <v>TSY0000626</v>
          </cell>
          <cell r="C6341" t="str">
            <v>02.13.02.052</v>
          </cell>
        </row>
        <row r="6342">
          <cell r="B6342" t="str">
            <v>TSY0000148</v>
          </cell>
          <cell r="C6342" t="str">
            <v>02.13.02.053</v>
          </cell>
        </row>
        <row r="6343">
          <cell r="B6343" t="str">
            <v>TSY0000147</v>
          </cell>
          <cell r="C6343" t="str">
            <v>02.13.02.054</v>
          </cell>
        </row>
        <row r="6344">
          <cell r="B6344" t="str">
            <v>TSY0000627</v>
          </cell>
          <cell r="C6344" t="str">
            <v>02.13.02.055</v>
          </cell>
        </row>
        <row r="6345">
          <cell r="B6345" t="str">
            <v>TSY0000146</v>
          </cell>
          <cell r="C6345" t="str">
            <v>02.13.02.057</v>
          </cell>
        </row>
        <row r="6346">
          <cell r="B6346" t="str">
            <v>TSY0000145</v>
          </cell>
          <cell r="C6346" t="str">
            <v>02.13.02.058</v>
          </cell>
        </row>
        <row r="6347">
          <cell r="B6347" t="str">
            <v>TSY0000534</v>
          </cell>
          <cell r="C6347" t="str">
            <v>02.13.02.060</v>
          </cell>
        </row>
        <row r="6348">
          <cell r="B6348" t="str">
            <v>TSY0000144</v>
          </cell>
          <cell r="C6348" t="str">
            <v>02.13.02.061</v>
          </cell>
        </row>
        <row r="6349">
          <cell r="B6349" t="str">
            <v>TSY0000143</v>
          </cell>
          <cell r="C6349" t="str">
            <v>02.13.02.062</v>
          </cell>
        </row>
        <row r="6350">
          <cell r="B6350" t="str">
            <v>TSY0000535</v>
          </cell>
          <cell r="C6350" t="str">
            <v>02.13.02.063</v>
          </cell>
        </row>
        <row r="6351">
          <cell r="B6351" t="str">
            <v>TSY0000536</v>
          </cell>
          <cell r="C6351" t="str">
            <v>02.13.02.064</v>
          </cell>
        </row>
        <row r="6352">
          <cell r="C6352" t="str">
            <v>02.13.02.065</v>
          </cell>
        </row>
        <row r="6353">
          <cell r="B6353" t="str">
            <v>TSY0000537</v>
          </cell>
          <cell r="C6353" t="str">
            <v>02.13.02.066</v>
          </cell>
        </row>
        <row r="6354">
          <cell r="B6354" t="str">
            <v>TSY0000538</v>
          </cell>
          <cell r="C6354" t="str">
            <v>02.13.02.068</v>
          </cell>
        </row>
        <row r="6355">
          <cell r="B6355" t="str">
            <v>TSY0000247</v>
          </cell>
          <cell r="C6355" t="str">
            <v>02.13.02.068A</v>
          </cell>
        </row>
        <row r="6356">
          <cell r="B6356" t="str">
            <v>TSY0000141</v>
          </cell>
          <cell r="C6356" t="str">
            <v>02.13.02.072</v>
          </cell>
        </row>
        <row r="6357">
          <cell r="B6357" t="str">
            <v>TSY0000628</v>
          </cell>
          <cell r="C6357" t="str">
            <v>02.13.02.073</v>
          </cell>
        </row>
        <row r="6358">
          <cell r="B6358" t="str">
            <v>TSY0000140</v>
          </cell>
          <cell r="C6358" t="str">
            <v>02.13.02.074</v>
          </cell>
        </row>
        <row r="6359">
          <cell r="B6359" t="str">
            <v>TSY0000495</v>
          </cell>
          <cell r="C6359" t="str">
            <v>02.13.02.076</v>
          </cell>
        </row>
        <row r="6360">
          <cell r="B6360" t="str">
            <v>TSY0000139</v>
          </cell>
          <cell r="C6360" t="str">
            <v>02.13.02.077</v>
          </cell>
        </row>
        <row r="6361">
          <cell r="B6361" t="str">
            <v>TSY0000138</v>
          </cell>
          <cell r="C6361" t="str">
            <v>02.13.02.078</v>
          </cell>
        </row>
        <row r="6362">
          <cell r="B6362" t="str">
            <v>TSY0000137</v>
          </cell>
          <cell r="C6362" t="str">
            <v>02.13.02.079</v>
          </cell>
        </row>
        <row r="6363">
          <cell r="B6363" t="str">
            <v>TSY0000335</v>
          </cell>
          <cell r="C6363" t="str">
            <v>02.13.02.082</v>
          </cell>
        </row>
        <row r="6364">
          <cell r="B6364" t="str">
            <v>TSY0000135</v>
          </cell>
          <cell r="C6364" t="str">
            <v>02.13.02.083</v>
          </cell>
        </row>
        <row r="6365">
          <cell r="B6365" t="str">
            <v>TSY0000134</v>
          </cell>
          <cell r="C6365" t="str">
            <v>02.13.02.084</v>
          </cell>
        </row>
        <row r="6366">
          <cell r="B6366" t="str">
            <v>TSY0000133</v>
          </cell>
          <cell r="C6366" t="str">
            <v>02.13.02.085</v>
          </cell>
        </row>
        <row r="6367">
          <cell r="B6367" t="str">
            <v>TSY0000540</v>
          </cell>
          <cell r="C6367" t="str">
            <v>02.13.02.091</v>
          </cell>
        </row>
        <row r="6368">
          <cell r="B6368" t="str">
            <v>TSY0000132</v>
          </cell>
          <cell r="C6368" t="str">
            <v>02.13.02.093</v>
          </cell>
        </row>
        <row r="6369">
          <cell r="B6369" t="str">
            <v>TSY0000131</v>
          </cell>
          <cell r="C6369" t="str">
            <v>02.13.02.094</v>
          </cell>
        </row>
        <row r="6370">
          <cell r="B6370" t="str">
            <v>TSY0000130</v>
          </cell>
          <cell r="C6370" t="str">
            <v>02.13.02.095</v>
          </cell>
        </row>
        <row r="6371">
          <cell r="B6371" t="str">
            <v>TSY0000129</v>
          </cell>
          <cell r="C6371" t="str">
            <v>02.13.02.096</v>
          </cell>
        </row>
        <row r="6372">
          <cell r="B6372" t="str">
            <v>TSY0000128</v>
          </cell>
          <cell r="C6372" t="str">
            <v>02.13.02.100</v>
          </cell>
        </row>
        <row r="6373">
          <cell r="B6373" t="str">
            <v>TSY0000127</v>
          </cell>
          <cell r="C6373" t="str">
            <v>02.13.02.101</v>
          </cell>
        </row>
        <row r="6374">
          <cell r="B6374" t="str">
            <v>TSY0000541</v>
          </cell>
          <cell r="C6374" t="str">
            <v>02.13.02.105</v>
          </cell>
        </row>
        <row r="6375">
          <cell r="B6375" t="str">
            <v>TSY0000542</v>
          </cell>
          <cell r="C6375" t="str">
            <v>02.13.02.106</v>
          </cell>
        </row>
        <row r="6376">
          <cell r="B6376" t="str">
            <v>TSY0000543</v>
          </cell>
          <cell r="C6376" t="str">
            <v>02.13.02.107</v>
          </cell>
        </row>
        <row r="6377">
          <cell r="B6377" t="str">
            <v>TSY0000126</v>
          </cell>
          <cell r="C6377" t="str">
            <v>02.13.02.108</v>
          </cell>
        </row>
        <row r="6378">
          <cell r="B6378" t="str">
            <v>TSY0000125</v>
          </cell>
          <cell r="C6378" t="str">
            <v>02.13.02.109</v>
          </cell>
        </row>
        <row r="6379">
          <cell r="B6379" t="str">
            <v>TSY0000252</v>
          </cell>
          <cell r="C6379" t="str">
            <v>02.13.02.110</v>
          </cell>
        </row>
        <row r="6380">
          <cell r="B6380" t="str">
            <v>TSY0000124</v>
          </cell>
          <cell r="C6380" t="str">
            <v>02.13.02.112</v>
          </cell>
        </row>
        <row r="6381">
          <cell r="B6381" t="str">
            <v>TSY0000496</v>
          </cell>
          <cell r="C6381" t="str">
            <v>02.13.02.115</v>
          </cell>
        </row>
        <row r="6382">
          <cell r="B6382" t="str">
            <v>TSY0000497</v>
          </cell>
          <cell r="C6382" t="str">
            <v>02.13.02.118</v>
          </cell>
        </row>
        <row r="6383">
          <cell r="B6383" t="str">
            <v>TSY0000498</v>
          </cell>
          <cell r="C6383" t="str">
            <v>02.13.02.119</v>
          </cell>
        </row>
        <row r="6384">
          <cell r="B6384" t="str">
            <v>TSY0000499</v>
          </cell>
          <cell r="C6384" t="str">
            <v>02.13.02.120</v>
          </cell>
        </row>
        <row r="6385">
          <cell r="B6385" t="str">
            <v>TSY0000629</v>
          </cell>
          <cell r="C6385" t="str">
            <v>02.13.02.123</v>
          </cell>
        </row>
        <row r="6386">
          <cell r="B6386" t="str">
            <v>TSY0000630</v>
          </cell>
          <cell r="C6386" t="str">
            <v>02.13.02.124</v>
          </cell>
        </row>
        <row r="6387">
          <cell r="B6387" t="str">
            <v>TSY0000123</v>
          </cell>
          <cell r="C6387" t="str">
            <v>02.13.02.125</v>
          </cell>
        </row>
        <row r="6388">
          <cell r="B6388" t="str">
            <v>TSY0000548</v>
          </cell>
          <cell r="C6388" t="str">
            <v>02.13.02.127</v>
          </cell>
        </row>
        <row r="6389">
          <cell r="B6389" t="str">
            <v>TSY0000631</v>
          </cell>
          <cell r="C6389" t="str">
            <v>02.13.02.128</v>
          </cell>
        </row>
        <row r="6390">
          <cell r="B6390" t="str">
            <v>TSY0000324</v>
          </cell>
          <cell r="C6390" t="str">
            <v>02.13.02.129</v>
          </cell>
        </row>
        <row r="6391">
          <cell r="B6391" t="str">
            <v>TSY0000544</v>
          </cell>
          <cell r="C6391" t="str">
            <v>02.13.02.130</v>
          </cell>
        </row>
        <row r="6392">
          <cell r="B6392" t="str">
            <v>TSY0000632</v>
          </cell>
          <cell r="C6392" t="str">
            <v>02.13.02.131</v>
          </cell>
        </row>
        <row r="6393">
          <cell r="B6393" t="str">
            <v>TSY0000309</v>
          </cell>
          <cell r="C6393" t="str">
            <v>02.13.02.132</v>
          </cell>
        </row>
        <row r="6394">
          <cell r="B6394" t="str">
            <v>TSY0000500</v>
          </cell>
          <cell r="C6394" t="str">
            <v>02.13.02.135</v>
          </cell>
        </row>
        <row r="6395">
          <cell r="B6395" t="str">
            <v>TSY0000121</v>
          </cell>
          <cell r="C6395" t="str">
            <v>02.13.02.136</v>
          </cell>
        </row>
        <row r="6396">
          <cell r="B6396" t="str">
            <v>TSY0000549</v>
          </cell>
          <cell r="C6396" t="str">
            <v>02.13.02.137</v>
          </cell>
        </row>
        <row r="6397">
          <cell r="B6397" t="str">
            <v>TSY0000023</v>
          </cell>
          <cell r="C6397" t="str">
            <v>02.13.02.150</v>
          </cell>
        </row>
        <row r="6398">
          <cell r="B6398" t="str">
            <v>TSY0000501</v>
          </cell>
          <cell r="C6398" t="str">
            <v>02.13.02.151</v>
          </cell>
        </row>
        <row r="6399">
          <cell r="B6399" t="str">
            <v>TSY0000502</v>
          </cell>
          <cell r="C6399" t="str">
            <v>02.13.02.153</v>
          </cell>
        </row>
        <row r="6400">
          <cell r="B6400" t="str">
            <v>TSY0000503</v>
          </cell>
          <cell r="C6400" t="str">
            <v>02.13.02.154</v>
          </cell>
        </row>
        <row r="6401">
          <cell r="B6401" t="str">
            <v>TSY0000120</v>
          </cell>
          <cell r="C6401" t="str">
            <v>02.13.02.156</v>
          </cell>
        </row>
        <row r="6402">
          <cell r="B6402" t="str">
            <v>TSY0000119</v>
          </cell>
          <cell r="C6402" t="str">
            <v>02.13.02.157</v>
          </cell>
        </row>
        <row r="6403">
          <cell r="B6403" t="str">
            <v>TSY0000118</v>
          </cell>
          <cell r="C6403" t="str">
            <v>02.13.02.158</v>
          </cell>
        </row>
        <row r="6404">
          <cell r="B6404" t="str">
            <v>TSY0000117</v>
          </cell>
          <cell r="C6404" t="str">
            <v>02.13.02.159</v>
          </cell>
        </row>
        <row r="6405">
          <cell r="B6405" t="str">
            <v>TSY0000116</v>
          </cell>
          <cell r="C6405" t="str">
            <v>02.13.02.160</v>
          </cell>
        </row>
        <row r="6406">
          <cell r="B6406" t="str">
            <v>TSY0000115</v>
          </cell>
          <cell r="C6406" t="str">
            <v>02.13.02.161</v>
          </cell>
        </row>
        <row r="6407">
          <cell r="B6407" t="str">
            <v>TSY0000114</v>
          </cell>
          <cell r="C6407" t="str">
            <v>02.13.02.162</v>
          </cell>
        </row>
        <row r="6408">
          <cell r="B6408" t="str">
            <v>TSY0000113</v>
          </cell>
          <cell r="C6408" t="str">
            <v>02.13.02.163</v>
          </cell>
        </row>
        <row r="6409">
          <cell r="B6409" t="str">
            <v>TSY0000112</v>
          </cell>
          <cell r="C6409" t="str">
            <v>02.13.02.164</v>
          </cell>
        </row>
        <row r="6410">
          <cell r="B6410" t="str">
            <v>TSY0000111</v>
          </cell>
          <cell r="C6410" t="str">
            <v>02.13.02.165</v>
          </cell>
        </row>
        <row r="6411">
          <cell r="B6411" t="str">
            <v>TSY0000110</v>
          </cell>
          <cell r="C6411" t="str">
            <v>02.13.02.166</v>
          </cell>
        </row>
        <row r="6412">
          <cell r="B6412" t="str">
            <v>TSY0000109</v>
          </cell>
          <cell r="C6412" t="str">
            <v>02.13.02.167</v>
          </cell>
        </row>
        <row r="6413">
          <cell r="B6413" t="str">
            <v>TSY0000108</v>
          </cell>
          <cell r="C6413" t="str">
            <v>02.13.02.168</v>
          </cell>
        </row>
        <row r="6414">
          <cell r="B6414" t="str">
            <v>TSY0000107</v>
          </cell>
          <cell r="C6414" t="str">
            <v>02.13.02.169</v>
          </cell>
        </row>
        <row r="6415">
          <cell r="B6415" t="str">
            <v>TSY0000550</v>
          </cell>
          <cell r="C6415" t="str">
            <v>02.13.02.170</v>
          </cell>
        </row>
        <row r="6416">
          <cell r="B6416" t="str">
            <v>TSY0000106</v>
          </cell>
          <cell r="C6416" t="str">
            <v>02.13.02.171</v>
          </cell>
        </row>
        <row r="6417">
          <cell r="B6417" t="str">
            <v>TSY0000105</v>
          </cell>
          <cell r="C6417" t="str">
            <v>02.13.02.172</v>
          </cell>
        </row>
        <row r="6418">
          <cell r="B6418" t="str">
            <v>TSY0000104</v>
          </cell>
          <cell r="C6418" t="str">
            <v>02.13.02.173</v>
          </cell>
        </row>
        <row r="6419">
          <cell r="B6419" t="str">
            <v>TSY0000103</v>
          </cell>
          <cell r="C6419" t="str">
            <v>02.13.02.174</v>
          </cell>
        </row>
        <row r="6420">
          <cell r="B6420" t="str">
            <v>TSY0000102</v>
          </cell>
          <cell r="C6420" t="str">
            <v>02.13.02.175</v>
          </cell>
        </row>
        <row r="6421">
          <cell r="B6421" t="str">
            <v>TSY0000101</v>
          </cell>
          <cell r="C6421" t="str">
            <v>02.13.02.176</v>
          </cell>
        </row>
        <row r="6422">
          <cell r="B6422" t="str">
            <v>TSY0000100</v>
          </cell>
          <cell r="C6422" t="str">
            <v>02.13.02.177</v>
          </cell>
        </row>
        <row r="6423">
          <cell r="B6423" t="str">
            <v>TSY0000099</v>
          </cell>
          <cell r="C6423" t="str">
            <v>02.13.02.178</v>
          </cell>
        </row>
        <row r="6424">
          <cell r="B6424" t="str">
            <v>TSY0000551</v>
          </cell>
          <cell r="C6424" t="str">
            <v>02.13.02.179</v>
          </cell>
        </row>
        <row r="6425">
          <cell r="B6425" t="str">
            <v>TSY0000098</v>
          </cell>
          <cell r="C6425" t="str">
            <v>02.13.02.180</v>
          </cell>
        </row>
        <row r="6426">
          <cell r="B6426" t="str">
            <v>TSY0000097</v>
          </cell>
          <cell r="C6426" t="str">
            <v>02.13.02.181</v>
          </cell>
        </row>
        <row r="6427">
          <cell r="B6427" t="str">
            <v>TSY0000096</v>
          </cell>
          <cell r="C6427" t="str">
            <v>02.13.02.182</v>
          </cell>
        </row>
        <row r="6428">
          <cell r="B6428" t="str">
            <v>TSY0000095</v>
          </cell>
          <cell r="C6428" t="str">
            <v>02.13.02.183</v>
          </cell>
        </row>
        <row r="6429">
          <cell r="B6429" t="str">
            <v>TSY0000094</v>
          </cell>
          <cell r="C6429" t="str">
            <v>02.13.02.184</v>
          </cell>
        </row>
        <row r="6430">
          <cell r="B6430" t="str">
            <v>TSY0000576</v>
          </cell>
          <cell r="C6430" t="str">
            <v>02.13.02.186</v>
          </cell>
        </row>
        <row r="6431">
          <cell r="B6431" t="str">
            <v>TSY0000093</v>
          </cell>
          <cell r="C6431" t="str">
            <v>02.13.02.188</v>
          </cell>
        </row>
        <row r="6432">
          <cell r="B6432" t="str">
            <v>TSY0000092</v>
          </cell>
          <cell r="C6432" t="str">
            <v>02.13.02.189</v>
          </cell>
        </row>
        <row r="6433">
          <cell r="B6433" t="str">
            <v>TSY0000091</v>
          </cell>
          <cell r="C6433" t="str">
            <v>02.13.02.190</v>
          </cell>
        </row>
        <row r="6434">
          <cell r="B6434" t="str">
            <v>TSY0000090</v>
          </cell>
          <cell r="C6434" t="str">
            <v>02.13.02.191</v>
          </cell>
        </row>
        <row r="6435">
          <cell r="B6435" t="str">
            <v>TSY0000089</v>
          </cell>
          <cell r="C6435" t="str">
            <v>02.13.02.192</v>
          </cell>
        </row>
        <row r="6436">
          <cell r="B6436" t="str">
            <v>TSY0000088</v>
          </cell>
          <cell r="C6436" t="str">
            <v>02.13.02.193</v>
          </cell>
        </row>
        <row r="6437">
          <cell r="B6437" t="str">
            <v>TSY0000087</v>
          </cell>
          <cell r="C6437" t="str">
            <v>02.13.02.194</v>
          </cell>
        </row>
        <row r="6438">
          <cell r="B6438" t="str">
            <v>TSY0000633</v>
          </cell>
          <cell r="C6438" t="str">
            <v>02.13.02.195</v>
          </cell>
        </row>
        <row r="6439">
          <cell r="B6439" t="str">
            <v>TSY0000086</v>
          </cell>
          <cell r="C6439" t="str">
            <v>02.13.02.196</v>
          </cell>
        </row>
        <row r="6440">
          <cell r="B6440" t="str">
            <v>TSY0000085</v>
          </cell>
          <cell r="C6440" t="str">
            <v>02.13.02.197</v>
          </cell>
        </row>
        <row r="6441">
          <cell r="B6441" t="str">
            <v>TSY0000084</v>
          </cell>
          <cell r="C6441" t="str">
            <v>02.13.02.198</v>
          </cell>
        </row>
        <row r="6442">
          <cell r="B6442" t="str">
            <v>TSY0000083</v>
          </cell>
          <cell r="C6442" t="str">
            <v>02.13.02.200</v>
          </cell>
        </row>
        <row r="6443">
          <cell r="B6443" t="str">
            <v>TSY0000082</v>
          </cell>
          <cell r="C6443" t="str">
            <v>02.13.02.201</v>
          </cell>
        </row>
        <row r="6444">
          <cell r="C6444" t="str">
            <v>02.13.02.202</v>
          </cell>
        </row>
        <row r="6445">
          <cell r="B6445" t="str">
            <v>TSY0000080</v>
          </cell>
          <cell r="C6445" t="str">
            <v>02.13.02.203</v>
          </cell>
        </row>
        <row r="6446">
          <cell r="B6446" t="str">
            <v>TSY0000079</v>
          </cell>
          <cell r="C6446" t="str">
            <v>02.13.02.206</v>
          </cell>
        </row>
        <row r="6447">
          <cell r="B6447" t="str">
            <v>TSY0000177</v>
          </cell>
          <cell r="C6447" t="str">
            <v>02.13.02.209</v>
          </cell>
        </row>
        <row r="6448">
          <cell r="B6448" t="str">
            <v>TSY0000078</v>
          </cell>
          <cell r="C6448" t="str">
            <v>02.13.02.211</v>
          </cell>
        </row>
        <row r="6449">
          <cell r="B6449" t="str">
            <v>TSY0000077</v>
          </cell>
          <cell r="C6449" t="str">
            <v>02.13.02.213</v>
          </cell>
        </row>
        <row r="6450">
          <cell r="B6450" t="str">
            <v>TSY0000076</v>
          </cell>
          <cell r="C6450" t="str">
            <v>02.13.02.214</v>
          </cell>
        </row>
        <row r="6451">
          <cell r="B6451" t="str">
            <v>TSY0000075</v>
          </cell>
          <cell r="C6451" t="str">
            <v>02.13.02.215</v>
          </cell>
        </row>
        <row r="6452">
          <cell r="B6452" t="str">
            <v>TSY0000577</v>
          </cell>
          <cell r="C6452" t="str">
            <v>02.13.02.216</v>
          </cell>
        </row>
        <row r="6453">
          <cell r="B6453" t="str">
            <v>TSY0000074</v>
          </cell>
          <cell r="C6453" t="str">
            <v>02.13.02.217</v>
          </cell>
        </row>
        <row r="6454">
          <cell r="B6454" t="str">
            <v>TSY0000578</v>
          </cell>
          <cell r="C6454" t="str">
            <v>02.13.02.218</v>
          </cell>
        </row>
        <row r="6455">
          <cell r="B6455" t="str">
            <v>TSY0000073</v>
          </cell>
          <cell r="C6455" t="str">
            <v>02.13.02.219</v>
          </cell>
        </row>
        <row r="6456">
          <cell r="B6456" t="str">
            <v>TSY0000072</v>
          </cell>
          <cell r="C6456" t="str">
            <v>02.13.02.220</v>
          </cell>
        </row>
        <row r="6457">
          <cell r="B6457" t="str">
            <v>TSY0000086</v>
          </cell>
          <cell r="C6457" t="str">
            <v>02.13.02.221</v>
          </cell>
        </row>
        <row r="6458">
          <cell r="B6458" t="str">
            <v>TSY0000070</v>
          </cell>
          <cell r="C6458" t="str">
            <v>02.13.02.222</v>
          </cell>
        </row>
        <row r="6459">
          <cell r="B6459" t="str">
            <v>TSY0000069</v>
          </cell>
          <cell r="C6459" t="str">
            <v>02.13.02.225</v>
          </cell>
        </row>
        <row r="6460">
          <cell r="B6460" t="str">
            <v>TSY0000068</v>
          </cell>
          <cell r="C6460" t="str">
            <v>02.13.02.226</v>
          </cell>
        </row>
        <row r="6461">
          <cell r="B6461" t="str">
            <v>TSY0000067</v>
          </cell>
          <cell r="C6461" t="str">
            <v>02.13.02.227</v>
          </cell>
        </row>
        <row r="6462">
          <cell r="B6462" t="str">
            <v>TSY0000066</v>
          </cell>
          <cell r="C6462" t="str">
            <v>02.13.02.228</v>
          </cell>
        </row>
        <row r="6463">
          <cell r="B6463" t="str">
            <v>TSY0000065</v>
          </cell>
          <cell r="C6463" t="str">
            <v>02.13.02.229</v>
          </cell>
        </row>
        <row r="6464">
          <cell r="B6464" t="str">
            <v>TSY0000064</v>
          </cell>
          <cell r="C6464" t="str">
            <v>02.13.02.230</v>
          </cell>
        </row>
        <row r="6465">
          <cell r="B6465" t="str">
            <v>TSY0000063</v>
          </cell>
          <cell r="C6465" t="str">
            <v>02.13.02.231</v>
          </cell>
        </row>
        <row r="6466">
          <cell r="B6466" t="str">
            <v>TSY0000579</v>
          </cell>
          <cell r="C6466" t="str">
            <v>02.13.02.232</v>
          </cell>
        </row>
        <row r="6467">
          <cell r="B6467" t="str">
            <v>TSY0000580</v>
          </cell>
          <cell r="C6467" t="str">
            <v>02.13.02.233</v>
          </cell>
        </row>
        <row r="6468">
          <cell r="B6468" t="str">
            <v>TSY0000062</v>
          </cell>
          <cell r="C6468" t="str">
            <v>02.13.02.234</v>
          </cell>
        </row>
        <row r="6469">
          <cell r="B6469" t="str">
            <v>TSY0000504</v>
          </cell>
          <cell r="C6469" t="str">
            <v>02.13.02.235</v>
          </cell>
        </row>
        <row r="6470">
          <cell r="B6470" t="str">
            <v>TSY0000061</v>
          </cell>
          <cell r="C6470" t="str">
            <v>02.13.02.237</v>
          </cell>
        </row>
        <row r="6471">
          <cell r="B6471" t="str">
            <v>TSY0000552</v>
          </cell>
          <cell r="C6471" t="str">
            <v>02.13.02.241</v>
          </cell>
        </row>
        <row r="6472">
          <cell r="B6472" t="str">
            <v>TSY0000060</v>
          </cell>
          <cell r="C6472" t="str">
            <v>02.13.02.242</v>
          </cell>
        </row>
        <row r="6473">
          <cell r="B6473" t="str">
            <v>TSY0000059</v>
          </cell>
          <cell r="C6473" t="str">
            <v>02.13.02.243</v>
          </cell>
        </row>
        <row r="6474">
          <cell r="B6474" t="str">
            <v>TSY0000505</v>
          </cell>
          <cell r="C6474" t="str">
            <v>02.13.02.244</v>
          </cell>
        </row>
        <row r="6475">
          <cell r="B6475" t="str">
            <v>TSY0000506</v>
          </cell>
          <cell r="C6475" t="str">
            <v>02.13.02.245</v>
          </cell>
        </row>
        <row r="6476">
          <cell r="B6476" t="str">
            <v>TSY0000507</v>
          </cell>
          <cell r="C6476" t="str">
            <v>02.13.02.246</v>
          </cell>
        </row>
        <row r="6477">
          <cell r="B6477" t="str">
            <v>TSY0000508</v>
          </cell>
          <cell r="C6477" t="str">
            <v>02.13.02.247</v>
          </cell>
        </row>
        <row r="6478">
          <cell r="B6478" t="str">
            <v>TSY0000509</v>
          </cell>
          <cell r="C6478" t="str">
            <v>02.13.02.248</v>
          </cell>
        </row>
        <row r="6479">
          <cell r="B6479" t="str">
            <v>TSY0000510</v>
          </cell>
          <cell r="C6479" t="str">
            <v>02.13.02.249</v>
          </cell>
        </row>
        <row r="6480">
          <cell r="B6480" t="str">
            <v>TSY0000511</v>
          </cell>
          <cell r="C6480" t="str">
            <v>02.13.02.250</v>
          </cell>
        </row>
        <row r="6481">
          <cell r="B6481" t="str">
            <v>TSY0000512</v>
          </cell>
          <cell r="C6481" t="str">
            <v>02.13.02.251</v>
          </cell>
        </row>
        <row r="6482">
          <cell r="B6482" t="str">
            <v>TSY0000513</v>
          </cell>
          <cell r="C6482" t="str">
            <v>02.13.02.252</v>
          </cell>
        </row>
        <row r="6483">
          <cell r="B6483" t="str">
            <v>TSY0000634</v>
          </cell>
          <cell r="C6483" t="str">
            <v>02.13.02.253</v>
          </cell>
        </row>
        <row r="6484">
          <cell r="B6484" t="str">
            <v>TSY0000635</v>
          </cell>
          <cell r="C6484" t="str">
            <v>02.13.02.254</v>
          </cell>
        </row>
        <row r="6485">
          <cell r="B6485" t="str">
            <v>TSY0000058</v>
          </cell>
          <cell r="C6485" t="str">
            <v>02.13.02.255</v>
          </cell>
        </row>
        <row r="6486">
          <cell r="B6486" t="str">
            <v>TSY0000514</v>
          </cell>
          <cell r="C6486" t="str">
            <v>02.13.02.257</v>
          </cell>
        </row>
        <row r="6487">
          <cell r="B6487" t="str">
            <v>TSY0000515</v>
          </cell>
          <cell r="C6487" t="str">
            <v>02.13.02.259</v>
          </cell>
        </row>
        <row r="6488">
          <cell r="B6488" t="str">
            <v>TSY0000057</v>
          </cell>
          <cell r="C6488" t="str">
            <v>02.13.02.260</v>
          </cell>
        </row>
        <row r="6489">
          <cell r="B6489" t="str">
            <v>TSY0000553</v>
          </cell>
          <cell r="C6489" t="str">
            <v>02.13.02.261</v>
          </cell>
        </row>
        <row r="6490">
          <cell r="B6490" t="str">
            <v>TSY0000554</v>
          </cell>
          <cell r="C6490" t="str">
            <v>02.13.02.262</v>
          </cell>
        </row>
        <row r="6491">
          <cell r="B6491" t="str">
            <v>TSY0000056</v>
          </cell>
          <cell r="C6491" t="str">
            <v>02.13.02.265</v>
          </cell>
        </row>
        <row r="6492">
          <cell r="B6492" t="str">
            <v>TSY0000492</v>
          </cell>
          <cell r="C6492" t="str">
            <v>02.13.02.266</v>
          </cell>
        </row>
        <row r="6493">
          <cell r="B6493" t="str">
            <v>TSY0000555</v>
          </cell>
          <cell r="C6493" t="str">
            <v>02.13.02.267</v>
          </cell>
        </row>
        <row r="6494">
          <cell r="B6494" t="str">
            <v>TSY0000556</v>
          </cell>
          <cell r="C6494" t="str">
            <v>02.13.02.268</v>
          </cell>
        </row>
        <row r="6495">
          <cell r="B6495" t="str">
            <v>TSY0000557</v>
          </cell>
          <cell r="C6495" t="str">
            <v>02.13.02.269</v>
          </cell>
        </row>
        <row r="6496">
          <cell r="B6496" t="str">
            <v>TSY0000636</v>
          </cell>
          <cell r="C6496" t="str">
            <v>02.13.02.270</v>
          </cell>
        </row>
        <row r="6497">
          <cell r="B6497" t="str">
            <v>TSY0000581</v>
          </cell>
          <cell r="C6497" t="str">
            <v>02.13.02.271</v>
          </cell>
        </row>
        <row r="6498">
          <cell r="B6498" t="str">
            <v>TSY0000055</v>
          </cell>
          <cell r="C6498" t="str">
            <v>02.13.02.272</v>
          </cell>
        </row>
        <row r="6499">
          <cell r="B6499" t="str">
            <v>TSY0000054</v>
          </cell>
          <cell r="C6499" t="str">
            <v>02.13.02.273</v>
          </cell>
        </row>
        <row r="6500">
          <cell r="B6500" t="str">
            <v>TSY0000516</v>
          </cell>
          <cell r="C6500" t="str">
            <v>02.13.02.274</v>
          </cell>
        </row>
        <row r="6501">
          <cell r="B6501" t="str">
            <v>TSY0000053</v>
          </cell>
          <cell r="C6501" t="str">
            <v>02.13.02.275</v>
          </cell>
        </row>
        <row r="6502">
          <cell r="B6502" t="str">
            <v>TSY0000052</v>
          </cell>
          <cell r="C6502" t="str">
            <v>02.13.02.276</v>
          </cell>
        </row>
        <row r="6503">
          <cell r="B6503" t="str">
            <v>TSY0000517</v>
          </cell>
          <cell r="C6503" t="str">
            <v>02.13.02.277</v>
          </cell>
        </row>
        <row r="6504">
          <cell r="B6504" t="str">
            <v>TSY0000051</v>
          </cell>
          <cell r="C6504" t="str">
            <v>02.13.02.278</v>
          </cell>
        </row>
        <row r="6505">
          <cell r="B6505" t="str">
            <v>TSY0000050</v>
          </cell>
          <cell r="C6505" t="str">
            <v>02.13.02.279</v>
          </cell>
        </row>
        <row r="6506">
          <cell r="B6506" t="str">
            <v>TSY0000049</v>
          </cell>
          <cell r="C6506" t="str">
            <v>02.13.02.280</v>
          </cell>
        </row>
        <row r="6507">
          <cell r="B6507" t="str">
            <v>TSY0000518</v>
          </cell>
          <cell r="C6507" t="str">
            <v>02.13.02.284</v>
          </cell>
        </row>
        <row r="6508">
          <cell r="B6508" t="str">
            <v>TSY0000048</v>
          </cell>
          <cell r="C6508" t="str">
            <v>02.13.02.285</v>
          </cell>
        </row>
        <row r="6509">
          <cell r="B6509" t="str">
            <v>TSY0000047</v>
          </cell>
          <cell r="C6509" t="str">
            <v>02.13.02.286</v>
          </cell>
        </row>
        <row r="6510">
          <cell r="B6510" t="str">
            <v>TSY0000046</v>
          </cell>
          <cell r="C6510" t="str">
            <v>02.13.02.287</v>
          </cell>
        </row>
        <row r="6511">
          <cell r="B6511" t="str">
            <v>TSY0000045</v>
          </cell>
          <cell r="C6511" t="str">
            <v>02.13.02.288</v>
          </cell>
        </row>
        <row r="6512">
          <cell r="B6512" t="str">
            <v>TSY0000558</v>
          </cell>
          <cell r="C6512" t="str">
            <v>02.13.02.289</v>
          </cell>
        </row>
        <row r="6513">
          <cell r="B6513" t="str">
            <v>TSY0000519</v>
          </cell>
          <cell r="C6513" t="str">
            <v>02.13.02.290</v>
          </cell>
        </row>
        <row r="6514">
          <cell r="B6514" t="str">
            <v>TSY0000545</v>
          </cell>
          <cell r="C6514" t="str">
            <v>02.13.02.291</v>
          </cell>
        </row>
        <row r="6515">
          <cell r="B6515" t="str">
            <v>TSY0000559</v>
          </cell>
          <cell r="C6515" t="str">
            <v>02.13.02.292</v>
          </cell>
        </row>
        <row r="6516">
          <cell r="B6516" t="str">
            <v>TSY0000044</v>
          </cell>
          <cell r="C6516" t="str">
            <v>02.13.02.293</v>
          </cell>
        </row>
        <row r="6517">
          <cell r="B6517" t="str">
            <v>TSY0000520</v>
          </cell>
          <cell r="C6517" t="str">
            <v>02.13.02.294</v>
          </cell>
        </row>
        <row r="6518">
          <cell r="B6518" t="str">
            <v>TSY0000582</v>
          </cell>
          <cell r="C6518" t="str">
            <v>02.13.02.295</v>
          </cell>
        </row>
        <row r="6519">
          <cell r="B6519" t="str">
            <v>TSY0000583</v>
          </cell>
          <cell r="C6519" t="str">
            <v>02.13.02.296</v>
          </cell>
        </row>
        <row r="6520">
          <cell r="B6520" t="str">
            <v>TSY0000584</v>
          </cell>
          <cell r="C6520" t="str">
            <v>02.13.02.297</v>
          </cell>
        </row>
        <row r="6521">
          <cell r="B6521" t="str">
            <v>TSY0000585</v>
          </cell>
          <cell r="C6521" t="str">
            <v>02.13.02.298</v>
          </cell>
        </row>
        <row r="6522">
          <cell r="B6522" t="str">
            <v>TSY0000521</v>
          </cell>
          <cell r="C6522" t="str">
            <v>02.13.02.300</v>
          </cell>
        </row>
        <row r="6523">
          <cell r="B6523" t="str">
            <v>TSY0000522</v>
          </cell>
          <cell r="C6523" t="str">
            <v>02.13.02.303</v>
          </cell>
        </row>
        <row r="6524">
          <cell r="B6524" t="str">
            <v>TSY0000043</v>
          </cell>
          <cell r="C6524" t="str">
            <v>02.13.02.304</v>
          </cell>
        </row>
        <row r="6525">
          <cell r="B6525" t="str">
            <v>TSY0000523</v>
          </cell>
          <cell r="C6525" t="str">
            <v>02.13.02.305</v>
          </cell>
        </row>
        <row r="6526">
          <cell r="B6526" t="str">
            <v>TSY0000524</v>
          </cell>
          <cell r="C6526" t="str">
            <v>02.13.02.307</v>
          </cell>
        </row>
        <row r="6527">
          <cell r="B6527" t="str">
            <v>TSY0000270</v>
          </cell>
          <cell r="C6527" t="str">
            <v>02.13.02.308</v>
          </cell>
        </row>
        <row r="6528">
          <cell r="B6528" t="str">
            <v>TSY0000526</v>
          </cell>
          <cell r="C6528" t="str">
            <v>02.13.02.309</v>
          </cell>
        </row>
        <row r="6529">
          <cell r="B6529" t="str">
            <v>TSY0000042</v>
          </cell>
          <cell r="C6529" t="str">
            <v>02.13.02.311</v>
          </cell>
        </row>
        <row r="6530">
          <cell r="B6530" t="str">
            <v>TSY0000041</v>
          </cell>
          <cell r="C6530" t="str">
            <v>02.13.02.312</v>
          </cell>
        </row>
        <row r="6531">
          <cell r="B6531" t="str">
            <v>TSY0000040</v>
          </cell>
          <cell r="C6531" t="str">
            <v>02.13.02.313</v>
          </cell>
        </row>
        <row r="6532">
          <cell r="B6532" t="str">
            <v>TSY0000039</v>
          </cell>
          <cell r="C6532" t="str">
            <v>02.13.02.314</v>
          </cell>
        </row>
        <row r="6533">
          <cell r="B6533" t="str">
            <v>TSY0000038</v>
          </cell>
          <cell r="C6533" t="str">
            <v>02.13.02.315</v>
          </cell>
        </row>
        <row r="6534">
          <cell r="B6534" t="str">
            <v>TSY0000527</v>
          </cell>
          <cell r="C6534" t="str">
            <v>02.13.02.317</v>
          </cell>
        </row>
        <row r="6535">
          <cell r="B6535" t="str">
            <v>TSY0000037</v>
          </cell>
          <cell r="C6535" t="str">
            <v>02.13.02.318</v>
          </cell>
        </row>
        <row r="6536">
          <cell r="B6536" t="str">
            <v>TSY0000560</v>
          </cell>
          <cell r="C6536" t="str">
            <v>02.13.02.319</v>
          </cell>
        </row>
        <row r="6537">
          <cell r="B6537" t="str">
            <v>TSY0000586</v>
          </cell>
          <cell r="C6537" t="str">
            <v>02.13.02.320</v>
          </cell>
        </row>
        <row r="6538">
          <cell r="B6538" t="str">
            <v>TSY0000340</v>
          </cell>
          <cell r="C6538" t="str">
            <v>02.13.02.321</v>
          </cell>
        </row>
        <row r="6539">
          <cell r="B6539" t="str">
            <v>TSY0000036</v>
          </cell>
          <cell r="C6539" t="str">
            <v>02.13.02.322</v>
          </cell>
        </row>
        <row r="6540">
          <cell r="B6540" t="str">
            <v>TSY0000035</v>
          </cell>
          <cell r="C6540" t="str">
            <v>02.13.02.323</v>
          </cell>
        </row>
        <row r="6541">
          <cell r="B6541" t="str">
            <v>TSY0000561</v>
          </cell>
          <cell r="C6541" t="str">
            <v>02.13.02.324</v>
          </cell>
        </row>
        <row r="6542">
          <cell r="B6542" t="str">
            <v>TSY0000034</v>
          </cell>
          <cell r="C6542" t="str">
            <v>02.13.02.325</v>
          </cell>
        </row>
        <row r="6543">
          <cell r="B6543" t="str">
            <v>TSY0000033</v>
          </cell>
          <cell r="C6543" t="str">
            <v>02.13.02.326</v>
          </cell>
        </row>
        <row r="6544">
          <cell r="B6544" t="str">
            <v>TSY0000032</v>
          </cell>
          <cell r="C6544" t="str">
            <v>02.13.02.327</v>
          </cell>
        </row>
        <row r="6545">
          <cell r="B6545" t="str">
            <v>TSY0000031</v>
          </cell>
          <cell r="C6545" t="str">
            <v>02.13.02.328</v>
          </cell>
        </row>
        <row r="6546">
          <cell r="B6546" t="str">
            <v>TSY0000562</v>
          </cell>
          <cell r="C6546" t="str">
            <v>02.13.02.329</v>
          </cell>
        </row>
        <row r="6547">
          <cell r="B6547" t="str">
            <v>TSY0000170</v>
          </cell>
          <cell r="C6547" t="str">
            <v>02.13.02.330</v>
          </cell>
        </row>
        <row r="6548">
          <cell r="B6548" t="str">
            <v>TSY0000587</v>
          </cell>
          <cell r="C6548" t="str">
            <v>02.13.02.336</v>
          </cell>
        </row>
        <row r="6549">
          <cell r="B6549" t="str">
            <v>TSY0000588</v>
          </cell>
          <cell r="C6549" t="str">
            <v>02.13.02.337</v>
          </cell>
        </row>
        <row r="6550">
          <cell r="B6550" t="str">
            <v>TSY0000030</v>
          </cell>
          <cell r="C6550" t="str">
            <v>02.13.02.338</v>
          </cell>
        </row>
        <row r="6551">
          <cell r="B6551" t="str">
            <v>TSY0000563</v>
          </cell>
          <cell r="C6551" t="str">
            <v>02.13.02.339</v>
          </cell>
        </row>
        <row r="6552">
          <cell r="B6552" t="str">
            <v>TSY0000589</v>
          </cell>
          <cell r="C6552" t="str">
            <v>02.13.02.350</v>
          </cell>
        </row>
        <row r="6553">
          <cell r="B6553" t="str">
            <v>TSY0000474</v>
          </cell>
          <cell r="C6553" t="str">
            <v>02.13.02.351</v>
          </cell>
        </row>
        <row r="6554">
          <cell r="B6554" t="str">
            <v>TSY0000029</v>
          </cell>
          <cell r="C6554" t="str">
            <v>02.13.02.352</v>
          </cell>
        </row>
        <row r="6555">
          <cell r="B6555" t="str">
            <v>TSY0000028</v>
          </cell>
          <cell r="C6555" t="str">
            <v>02.13.02.353</v>
          </cell>
        </row>
        <row r="6556">
          <cell r="B6556" t="str">
            <v>TSY0000528</v>
          </cell>
          <cell r="C6556" t="str">
            <v>02.13.02.358</v>
          </cell>
        </row>
        <row r="6557">
          <cell r="B6557" t="str">
            <v>TSY0000564</v>
          </cell>
          <cell r="C6557" t="str">
            <v>02.13.02.360</v>
          </cell>
        </row>
        <row r="6558">
          <cell r="B6558" t="str">
            <v>TSY0000565</v>
          </cell>
          <cell r="C6558" t="str">
            <v>02.13.02.362</v>
          </cell>
        </row>
        <row r="6559">
          <cell r="B6559" t="str">
            <v>TSY0000566</v>
          </cell>
          <cell r="C6559" t="str">
            <v>02.13.02.363</v>
          </cell>
        </row>
        <row r="6560">
          <cell r="B6560" t="str">
            <v>TSY0000567</v>
          </cell>
          <cell r="C6560" t="str">
            <v>02.13.02.364</v>
          </cell>
        </row>
        <row r="6561">
          <cell r="B6561" t="str">
            <v>TSY0000568</v>
          </cell>
          <cell r="C6561" t="str">
            <v>02.13.02.365</v>
          </cell>
        </row>
        <row r="6562">
          <cell r="B6562" t="str">
            <v>TSY0000529</v>
          </cell>
          <cell r="C6562" t="str">
            <v>02.13.02.366</v>
          </cell>
        </row>
        <row r="6563">
          <cell r="B6563" t="str">
            <v>TSY0000081</v>
          </cell>
          <cell r="C6563" t="str">
            <v>02.13.02.367</v>
          </cell>
        </row>
        <row r="6564">
          <cell r="B6564" t="str">
            <v>TSY0000027</v>
          </cell>
          <cell r="C6564" t="str">
            <v>02.13.02.368</v>
          </cell>
        </row>
        <row r="6565">
          <cell r="B6565" t="str">
            <v>TSY0000026</v>
          </cell>
          <cell r="C6565" t="str">
            <v>02.13.02.369</v>
          </cell>
        </row>
        <row r="6566">
          <cell r="B6566" t="str">
            <v>TSY0000025</v>
          </cell>
          <cell r="C6566" t="str">
            <v>02.13.02.370</v>
          </cell>
        </row>
        <row r="6567">
          <cell r="B6567" t="str">
            <v>TSY0000024</v>
          </cell>
          <cell r="C6567" t="str">
            <v>02.13.02.371</v>
          </cell>
        </row>
        <row r="6568">
          <cell r="C6568" t="str">
            <v>02.13.02.373</v>
          </cell>
        </row>
        <row r="6569">
          <cell r="B6569" t="str">
            <v>TSY0000530</v>
          </cell>
          <cell r="C6569" t="str">
            <v>02.13.02.374</v>
          </cell>
        </row>
        <row r="6570">
          <cell r="B6570" t="str">
            <v>TSY0000022</v>
          </cell>
          <cell r="C6570" t="str">
            <v>02.13.02.375</v>
          </cell>
        </row>
        <row r="6571">
          <cell r="B6571" t="str">
            <v>TSY0000531</v>
          </cell>
          <cell r="C6571" t="str">
            <v>02.13.02.376</v>
          </cell>
        </row>
        <row r="6572">
          <cell r="B6572" t="str">
            <v>TSY0000021</v>
          </cell>
          <cell r="C6572" t="str">
            <v>02.13.02.377</v>
          </cell>
        </row>
        <row r="6573">
          <cell r="B6573" t="str">
            <v>TSY0000569</v>
          </cell>
          <cell r="C6573" t="str">
            <v>02.13.02.378</v>
          </cell>
        </row>
        <row r="6574">
          <cell r="B6574" t="str">
            <v>TSY0000020</v>
          </cell>
          <cell r="C6574" t="str">
            <v>02.13.02.379</v>
          </cell>
        </row>
        <row r="6575">
          <cell r="B6575" t="str">
            <v>TSY0000362</v>
          </cell>
          <cell r="C6575" t="str">
            <v>02.13.02.380</v>
          </cell>
        </row>
        <row r="6576">
          <cell r="B6576" t="str">
            <v>TSY0000019</v>
          </cell>
          <cell r="C6576" t="str">
            <v>02.13.02.381</v>
          </cell>
        </row>
        <row r="6577">
          <cell r="B6577" t="str">
            <v>TSY0000018</v>
          </cell>
          <cell r="C6577" t="str">
            <v>02.13.02.382</v>
          </cell>
        </row>
        <row r="6578">
          <cell r="B6578" t="str">
            <v>TSY0000363</v>
          </cell>
          <cell r="C6578" t="str">
            <v>02.13.02.383</v>
          </cell>
        </row>
        <row r="6579">
          <cell r="B6579" t="str">
            <v>TSY0000017</v>
          </cell>
          <cell r="C6579" t="str">
            <v>02.13.02.384</v>
          </cell>
        </row>
        <row r="6580">
          <cell r="B6580" t="str">
            <v>TSY0000016</v>
          </cell>
          <cell r="C6580" t="str">
            <v>02.13.02.385</v>
          </cell>
        </row>
        <row r="6581">
          <cell r="B6581" t="str">
            <v>TSY0000015</v>
          </cell>
          <cell r="C6581" t="str">
            <v>02.13.02.386</v>
          </cell>
        </row>
        <row r="6582">
          <cell r="B6582" t="str">
            <v>TSY0000014</v>
          </cell>
          <cell r="C6582" t="str">
            <v>02.13.02.387</v>
          </cell>
        </row>
        <row r="6583">
          <cell r="B6583" t="str">
            <v>TSY0000013</v>
          </cell>
          <cell r="C6583" t="str">
            <v>02.13.02.389</v>
          </cell>
        </row>
        <row r="6584">
          <cell r="B6584" t="str">
            <v>TSY0000012</v>
          </cell>
          <cell r="C6584" t="str">
            <v>02.13.02.390</v>
          </cell>
        </row>
        <row r="6585">
          <cell r="B6585" t="str">
            <v>TSY0000011</v>
          </cell>
          <cell r="C6585" t="str">
            <v>02.13.02.391</v>
          </cell>
        </row>
        <row r="6586">
          <cell r="B6586" t="str">
            <v>TSY0000010</v>
          </cell>
          <cell r="C6586" t="str">
            <v>02.13.02.392</v>
          </cell>
        </row>
        <row r="6587">
          <cell r="B6587" t="str">
            <v>TSY0000009</v>
          </cell>
          <cell r="C6587" t="str">
            <v>02.13.02.393</v>
          </cell>
        </row>
        <row r="6588">
          <cell r="B6588" t="str">
            <v>TSY0000008</v>
          </cell>
          <cell r="C6588" t="str">
            <v>02.13.02.394</v>
          </cell>
        </row>
        <row r="6589">
          <cell r="B6589" t="str">
            <v>TSY0000007</v>
          </cell>
          <cell r="C6589" t="str">
            <v>02.13.02.395</v>
          </cell>
        </row>
        <row r="6590">
          <cell r="B6590" t="str">
            <v>TSY0000006</v>
          </cell>
          <cell r="C6590" t="str">
            <v>02.13.02.396</v>
          </cell>
        </row>
        <row r="6591">
          <cell r="B6591" t="str">
            <v>TSY0000005</v>
          </cell>
          <cell r="C6591" t="str">
            <v>02.13.02.397</v>
          </cell>
        </row>
        <row r="6592">
          <cell r="B6592" t="str">
            <v>TSY0000004</v>
          </cell>
          <cell r="C6592" t="str">
            <v>02.13.02.398</v>
          </cell>
        </row>
        <row r="6593">
          <cell r="B6593" t="str">
            <v>TSY0000003</v>
          </cell>
          <cell r="C6593" t="str">
            <v>02.13.02.399</v>
          </cell>
        </row>
        <row r="6594">
          <cell r="B6594" t="str">
            <v>TSY0000002</v>
          </cell>
          <cell r="C6594" t="str">
            <v>02.13.02.400</v>
          </cell>
        </row>
        <row r="6595">
          <cell r="B6595" t="str">
            <v>TSY0000590</v>
          </cell>
          <cell r="C6595" t="str">
            <v>02.13.02.401</v>
          </cell>
        </row>
        <row r="6596">
          <cell r="B6596" t="str">
            <v>TSY0000591</v>
          </cell>
          <cell r="C6596" t="str">
            <v>02.13.02.402</v>
          </cell>
        </row>
        <row r="6597">
          <cell r="B6597" t="str">
            <v>TSY0000592</v>
          </cell>
          <cell r="C6597" t="str">
            <v>02.13.02.403</v>
          </cell>
        </row>
        <row r="6598">
          <cell r="B6598" t="str">
            <v>TSY0000593</v>
          </cell>
          <cell r="C6598" t="str">
            <v>02.13.02.404</v>
          </cell>
        </row>
        <row r="6599">
          <cell r="B6599" t="str">
            <v>TSY0000594</v>
          </cell>
          <cell r="C6599" t="str">
            <v>02.13.02.405</v>
          </cell>
        </row>
        <row r="6600">
          <cell r="B6600" t="str">
            <v>TSY0000595</v>
          </cell>
          <cell r="C6600" t="str">
            <v>02.13.02.406</v>
          </cell>
        </row>
        <row r="6601">
          <cell r="B6601" t="str">
            <v>TSY0000596</v>
          </cell>
          <cell r="C6601" t="str">
            <v>02.13.02.407</v>
          </cell>
        </row>
        <row r="6602">
          <cell r="B6602" t="str">
            <v>TSY0000597</v>
          </cell>
          <cell r="C6602" t="str">
            <v>02.13.02.408</v>
          </cell>
        </row>
        <row r="6603">
          <cell r="B6603" t="str">
            <v>TSY0000598</v>
          </cell>
          <cell r="C6603" t="str">
            <v>02.13.02.409</v>
          </cell>
        </row>
        <row r="6604">
          <cell r="B6604" t="str">
            <v>TSY0000001</v>
          </cell>
          <cell r="C6604" t="str">
            <v>02.13.02.410</v>
          </cell>
        </row>
        <row r="6605">
          <cell r="B6605" t="str">
            <v>TSY0000252</v>
          </cell>
          <cell r="C6605" t="str">
            <v>02.13.02.412</v>
          </cell>
        </row>
        <row r="6606">
          <cell r="B6606" t="str">
            <v>TSY0000257</v>
          </cell>
          <cell r="C6606" t="str">
            <v>02.13.02.413</v>
          </cell>
        </row>
        <row r="6607">
          <cell r="B6607" t="str">
            <v>TSY0000475</v>
          </cell>
          <cell r="C6607" t="str">
            <v>02.13.02.414</v>
          </cell>
        </row>
        <row r="6608">
          <cell r="B6608" t="str">
            <v>TSY0000359</v>
          </cell>
          <cell r="C6608" t="str">
            <v>02.13.02.415</v>
          </cell>
        </row>
        <row r="6609">
          <cell r="B6609" t="str">
            <v>TSY0000570</v>
          </cell>
          <cell r="C6609" t="str">
            <v>02.13.02.416</v>
          </cell>
        </row>
        <row r="6610">
          <cell r="B6610" t="str">
            <v>TSY0000571</v>
          </cell>
          <cell r="C6610" t="str">
            <v>02.13.02.417</v>
          </cell>
        </row>
        <row r="6611">
          <cell r="B6611" t="str">
            <v>TSY0000572</v>
          </cell>
          <cell r="C6611" t="str">
            <v>02.13.02.418</v>
          </cell>
        </row>
        <row r="6612">
          <cell r="B6612" t="str">
            <v>TSY0000573</v>
          </cell>
          <cell r="C6612" t="str">
            <v>02.13.02.419</v>
          </cell>
        </row>
        <row r="6613">
          <cell r="B6613" t="str">
            <v>TSY0000574</v>
          </cell>
          <cell r="C6613" t="str">
            <v>02.13.02.420</v>
          </cell>
        </row>
        <row r="6614">
          <cell r="B6614" t="str">
            <v>TSY0000575</v>
          </cell>
          <cell r="C6614" t="str">
            <v>02.13.02.421</v>
          </cell>
        </row>
        <row r="6615">
          <cell r="B6615" t="str">
            <v>TSY0000352</v>
          </cell>
          <cell r="C6615" t="str">
            <v>02.13.02.422</v>
          </cell>
        </row>
        <row r="6616">
          <cell r="B6616" t="str">
            <v>TSY0000355</v>
          </cell>
          <cell r="C6616" t="str">
            <v>02.13.02.423</v>
          </cell>
        </row>
        <row r="6617">
          <cell r="B6617" t="str">
            <v>TSY0000356</v>
          </cell>
          <cell r="C6617" t="str">
            <v>02.13.02.424</v>
          </cell>
        </row>
        <row r="6618">
          <cell r="B6618" t="str">
            <v>TSY0000357</v>
          </cell>
          <cell r="C6618" t="str">
            <v>02.13.02.425</v>
          </cell>
        </row>
        <row r="6619">
          <cell r="B6619" t="str">
            <v>TSY0000353</v>
          </cell>
          <cell r="C6619" t="str">
            <v>02.13.02.426</v>
          </cell>
        </row>
        <row r="6620">
          <cell r="B6620" t="str">
            <v>TSY0000354</v>
          </cell>
          <cell r="C6620" t="str">
            <v>02.13.02.427</v>
          </cell>
        </row>
        <row r="6621">
          <cell r="B6621" t="str">
            <v>TSY0000532</v>
          </cell>
          <cell r="C6621" t="str">
            <v>02.13.02.428</v>
          </cell>
        </row>
        <row r="6622">
          <cell r="B6622" t="str">
            <v>TSY0000533</v>
          </cell>
          <cell r="C6622" t="str">
            <v>02.13.02.429</v>
          </cell>
        </row>
        <row r="6623">
          <cell r="B6623" t="str">
            <v>TSY0000358</v>
          </cell>
          <cell r="C6623" t="str">
            <v>02.13.02.430</v>
          </cell>
        </row>
        <row r="6624">
          <cell r="B6624" t="str">
            <v>TSY0000360</v>
          </cell>
          <cell r="C6624" t="str">
            <v>02.13.02.431</v>
          </cell>
        </row>
        <row r="6625">
          <cell r="B6625" t="str">
            <v>TSY0000431</v>
          </cell>
          <cell r="C6625" t="str">
            <v>02.13.02.435</v>
          </cell>
        </row>
        <row r="6626">
          <cell r="B6626" t="str">
            <v>TSY0000428</v>
          </cell>
          <cell r="C6626" t="str">
            <v>02.13.02.436</v>
          </cell>
        </row>
        <row r="6627">
          <cell r="B6627" t="str">
            <v>TSY0000429</v>
          </cell>
          <cell r="C6627" t="str">
            <v>02.13.02.437</v>
          </cell>
        </row>
        <row r="6628">
          <cell r="B6628" t="str">
            <v>TSY0000479</v>
          </cell>
          <cell r="C6628" t="str">
            <v>02.13.02.440</v>
          </cell>
        </row>
        <row r="6629">
          <cell r="B6629" t="str">
            <v>TSY0000439</v>
          </cell>
          <cell r="C6629" t="str">
            <v>02.13.02.441</v>
          </cell>
        </row>
        <row r="6630">
          <cell r="B6630" t="str">
            <v>TSY0000441</v>
          </cell>
          <cell r="C6630" t="str">
            <v>02.13.02.444</v>
          </cell>
        </row>
        <row r="6631">
          <cell r="B6631" t="str">
            <v>TSY0000480</v>
          </cell>
          <cell r="C6631" t="str">
            <v>02.13.02.445</v>
          </cell>
        </row>
        <row r="6632">
          <cell r="B6632" t="str">
            <v>TSY0000481</v>
          </cell>
          <cell r="C6632" t="str">
            <v>02.13.02.446</v>
          </cell>
        </row>
        <row r="6633">
          <cell r="B6633" t="str">
            <v>TSY0000444</v>
          </cell>
          <cell r="C6633" t="str">
            <v>02.13.02.447</v>
          </cell>
        </row>
        <row r="6634">
          <cell r="B6634" t="str">
            <v>TSY0000488</v>
          </cell>
          <cell r="C6634" t="str">
            <v>02.13.02.448</v>
          </cell>
        </row>
        <row r="6635">
          <cell r="B6635" t="str">
            <v>TSY0000482</v>
          </cell>
          <cell r="C6635" t="str">
            <v>02.13.02.449</v>
          </cell>
        </row>
        <row r="6636">
          <cell r="B6636" t="str">
            <v>TSY0000483</v>
          </cell>
          <cell r="C6636" t="str">
            <v>02.13.02.450</v>
          </cell>
        </row>
        <row r="6637">
          <cell r="B6637" t="str">
            <v>TSY0000487</v>
          </cell>
          <cell r="C6637" t="str">
            <v>02.13.02.451</v>
          </cell>
        </row>
        <row r="6638">
          <cell r="B6638" t="str">
            <v>TSY0000486</v>
          </cell>
          <cell r="C6638" t="str">
            <v>02.13.02.452</v>
          </cell>
        </row>
        <row r="6639">
          <cell r="B6639" t="str">
            <v>SLT0001126</v>
          </cell>
          <cell r="C6639" t="str">
            <v>02.13.03.001</v>
          </cell>
        </row>
        <row r="6640">
          <cell r="B6640" t="str">
            <v>SLT0000017</v>
          </cell>
          <cell r="C6640" t="str">
            <v>02.13.03.002</v>
          </cell>
        </row>
        <row r="6641">
          <cell r="B6641" t="str">
            <v>SLT0000239</v>
          </cell>
          <cell r="C6641" t="str">
            <v>02.14.01.002</v>
          </cell>
        </row>
        <row r="6642">
          <cell r="B6642" t="str">
            <v>SLT0000233</v>
          </cell>
          <cell r="C6642" t="str">
            <v>02.14.01.201</v>
          </cell>
        </row>
        <row r="6643">
          <cell r="C6643" t="str">
            <v>02.14.02.001</v>
          </cell>
        </row>
        <row r="6644">
          <cell r="B6644" t="str">
            <v>BFA0000008</v>
          </cell>
          <cell r="C6644" t="str">
            <v>02.14.02.003</v>
          </cell>
        </row>
        <row r="6645">
          <cell r="B6645" t="str">
            <v>BFA0000044</v>
          </cell>
          <cell r="C6645" t="str">
            <v>02.14.02.005</v>
          </cell>
        </row>
        <row r="6646">
          <cell r="B6646" t="str">
            <v>BFA0000044</v>
          </cell>
          <cell r="C6646" t="str">
            <v>02.14.02.020</v>
          </cell>
        </row>
        <row r="6647">
          <cell r="B6647" t="str">
            <v>BFA0000012</v>
          </cell>
          <cell r="C6647" t="str">
            <v>02.14.02.041</v>
          </cell>
        </row>
        <row r="6648">
          <cell r="B6648" t="str">
            <v>SLT0000276</v>
          </cell>
          <cell r="C6648" t="str">
            <v>02.14.04.030</v>
          </cell>
        </row>
        <row r="6649">
          <cell r="B6649" t="str">
            <v>TST0001558</v>
          </cell>
          <cell r="C6649" t="str">
            <v>02.14.07.018</v>
          </cell>
        </row>
        <row r="6650">
          <cell r="B6650" t="str">
            <v>TST0001522</v>
          </cell>
          <cell r="C6650" t="str">
            <v>02.16.02.001</v>
          </cell>
        </row>
        <row r="6651">
          <cell r="B6651" t="str">
            <v>TST0001523</v>
          </cell>
          <cell r="C6651" t="str">
            <v>02.16.02.002</v>
          </cell>
        </row>
        <row r="6652">
          <cell r="B6652" t="str">
            <v>TST0001524</v>
          </cell>
          <cell r="C6652" t="str">
            <v>02.16.02.005</v>
          </cell>
        </row>
        <row r="6653">
          <cell r="B6653" t="str">
            <v>TST0001521</v>
          </cell>
          <cell r="C6653" t="str">
            <v>02.16.03.007</v>
          </cell>
        </row>
        <row r="6654">
          <cell r="B6654" t="str">
            <v>TST0001518</v>
          </cell>
          <cell r="C6654" t="str">
            <v>02.16.03.022</v>
          </cell>
        </row>
        <row r="6655">
          <cell r="B6655" t="str">
            <v>TST0001516</v>
          </cell>
          <cell r="C6655" t="str">
            <v>02.16.03.034</v>
          </cell>
        </row>
        <row r="6656">
          <cell r="B6656" t="str">
            <v>TST0001519</v>
          </cell>
          <cell r="C6656" t="str">
            <v>02.16.03.037</v>
          </cell>
        </row>
        <row r="6657">
          <cell r="B6657" t="str">
            <v>TST0001517</v>
          </cell>
          <cell r="C6657" t="str">
            <v>02.16.03.050</v>
          </cell>
        </row>
        <row r="6658">
          <cell r="B6658" t="str">
            <v>TST0001520</v>
          </cell>
          <cell r="C6658" t="str">
            <v>02.16.03.053</v>
          </cell>
        </row>
        <row r="6659">
          <cell r="B6659" t="str">
            <v>TST0000769</v>
          </cell>
          <cell r="C6659" t="str">
            <v>02.16.03.058</v>
          </cell>
        </row>
        <row r="6660">
          <cell r="B6660" t="str">
            <v>TST0000774</v>
          </cell>
          <cell r="C6660" t="str">
            <v>02.16.03.059</v>
          </cell>
        </row>
        <row r="6661">
          <cell r="B6661" t="str">
            <v>TST0000775</v>
          </cell>
          <cell r="C6661" t="str">
            <v>02.16.03.061</v>
          </cell>
        </row>
        <row r="6662">
          <cell r="B6662" t="str">
            <v>TST0000776</v>
          </cell>
          <cell r="C6662" t="str">
            <v>02.16.03.062</v>
          </cell>
        </row>
        <row r="6663">
          <cell r="B6663" t="str">
            <v>TST0000770</v>
          </cell>
          <cell r="C6663" t="str">
            <v>02.16.03.063</v>
          </cell>
        </row>
        <row r="6664">
          <cell r="B6664" t="str">
            <v>TST0000771</v>
          </cell>
          <cell r="C6664" t="str">
            <v>02.16.03.064</v>
          </cell>
        </row>
        <row r="6665">
          <cell r="B6665" t="str">
            <v>TST0000772</v>
          </cell>
          <cell r="C6665" t="str">
            <v>02.16.03.065</v>
          </cell>
        </row>
        <row r="6666">
          <cell r="B6666" t="str">
            <v>TST0000773</v>
          </cell>
          <cell r="C6666" t="str">
            <v>02.16.03.066</v>
          </cell>
        </row>
        <row r="6667">
          <cell r="B6667" t="str">
            <v>TST0001515</v>
          </cell>
          <cell r="C6667" t="str">
            <v>02.16.03.067</v>
          </cell>
        </row>
        <row r="6668">
          <cell r="B6668" t="str">
            <v>SHT0001246</v>
          </cell>
        </row>
        <row r="6669">
          <cell r="B6669" t="str">
            <v>SHT0001268</v>
          </cell>
        </row>
        <row r="6670">
          <cell r="B6670" t="str">
            <v>SHT0001274</v>
          </cell>
        </row>
        <row r="6671">
          <cell r="B6671" t="str">
            <v>SHT0001278</v>
          </cell>
        </row>
        <row r="6672">
          <cell r="B6672" t="str">
            <v>SHT0001280</v>
          </cell>
        </row>
        <row r="6673">
          <cell r="B6673" t="str">
            <v>SHT0001281</v>
          </cell>
        </row>
        <row r="6674">
          <cell r="B6674" t="str">
            <v>SHT0001283</v>
          </cell>
        </row>
        <row r="6675">
          <cell r="B6675" t="str">
            <v>SHT0001285</v>
          </cell>
        </row>
        <row r="6676">
          <cell r="B6676" t="str">
            <v>SHT0001296</v>
          </cell>
        </row>
        <row r="6677">
          <cell r="B6677" t="str">
            <v>SHT0001303</v>
          </cell>
        </row>
        <row r="6678">
          <cell r="B6678" t="str">
            <v>SHT0001306</v>
          </cell>
        </row>
        <row r="6679">
          <cell r="B6679" t="str">
            <v>SHT0001308</v>
          </cell>
        </row>
        <row r="6680">
          <cell r="B6680" t="str">
            <v>SHT0001309</v>
          </cell>
        </row>
        <row r="6681">
          <cell r="B6681" t="str">
            <v>SHT0001310</v>
          </cell>
        </row>
        <row r="6682">
          <cell r="B6682" t="str">
            <v>SHT0001311</v>
          </cell>
        </row>
        <row r="6683">
          <cell r="B6683" t="str">
            <v>SHT0001312</v>
          </cell>
        </row>
        <row r="6684">
          <cell r="B6684" t="str">
            <v>SHT0001313</v>
          </cell>
          <cell r="C6684" t="str">
            <v>02.03.03.130</v>
          </cell>
        </row>
        <row r="6685">
          <cell r="B6685" t="str">
            <v>SHT0001314</v>
          </cell>
        </row>
        <row r="6686">
          <cell r="B6686" t="str">
            <v>SHT0001316</v>
          </cell>
        </row>
        <row r="6687">
          <cell r="B6687" t="str">
            <v>SHT0001319</v>
          </cell>
        </row>
        <row r="6688">
          <cell r="B6688" t="str">
            <v>SHT0001320</v>
          </cell>
        </row>
        <row r="6689">
          <cell r="B6689" t="str">
            <v>SHT0001321</v>
          </cell>
        </row>
        <row r="6690">
          <cell r="B6690" t="str">
            <v>SHT0001326</v>
          </cell>
        </row>
        <row r="6691">
          <cell r="B6691" t="str">
            <v>SHT0001330</v>
          </cell>
        </row>
        <row r="6692">
          <cell r="B6692" t="str">
            <v>SHT0001331</v>
          </cell>
        </row>
        <row r="6693">
          <cell r="B6693" t="str">
            <v>SHT0001332</v>
          </cell>
        </row>
        <row r="6694">
          <cell r="B6694" t="str">
            <v>SHT0001335</v>
          </cell>
        </row>
        <row r="6695">
          <cell r="B6695" t="str">
            <v>SHT0001338</v>
          </cell>
        </row>
        <row r="6696">
          <cell r="B6696" t="str">
            <v>SHT0001339</v>
          </cell>
        </row>
        <row r="6697">
          <cell r="B6697" t="str">
            <v>SHT0001340</v>
          </cell>
        </row>
        <row r="6698">
          <cell r="B6698" t="str">
            <v>SHT0001343</v>
          </cell>
        </row>
        <row r="6699">
          <cell r="B6699" t="str">
            <v>SHT0001344</v>
          </cell>
        </row>
        <row r="6700">
          <cell r="B6700" t="str">
            <v>SHT0001345</v>
          </cell>
        </row>
        <row r="6701">
          <cell r="B6701" t="str">
            <v>SHT0001346</v>
          </cell>
        </row>
        <row r="6702">
          <cell r="B6702" t="str">
            <v>SHT0001347</v>
          </cell>
        </row>
        <row r="6703">
          <cell r="B6703" t="str">
            <v>SHT0001348</v>
          </cell>
        </row>
        <row r="6704">
          <cell r="B6704" t="str">
            <v>SHT0001368</v>
          </cell>
        </row>
        <row r="6705">
          <cell r="B6705" t="str">
            <v>SHT0001369</v>
          </cell>
        </row>
        <row r="6706">
          <cell r="B6706" t="str">
            <v>SHT0001370</v>
          </cell>
        </row>
        <row r="6707">
          <cell r="B6707" t="str">
            <v>SHT0001371</v>
          </cell>
        </row>
        <row r="6708">
          <cell r="B6708" t="str">
            <v>SHT0001372</v>
          </cell>
        </row>
        <row r="6709">
          <cell r="B6709" t="str">
            <v>SHT0001373</v>
          </cell>
        </row>
        <row r="6710">
          <cell r="B6710" t="str">
            <v>SHT0001374</v>
          </cell>
        </row>
        <row r="6711">
          <cell r="B6711" t="str">
            <v>SHT0001375</v>
          </cell>
        </row>
        <row r="6712">
          <cell r="B6712" t="str">
            <v>SHT0001381</v>
          </cell>
        </row>
        <row r="6713">
          <cell r="B6713" t="str">
            <v>SHT0001443</v>
          </cell>
        </row>
        <row r="6714">
          <cell r="B6714" t="str">
            <v>SHT0001461</v>
          </cell>
        </row>
        <row r="6715">
          <cell r="B6715" t="str">
            <v>SHT0001531</v>
          </cell>
        </row>
        <row r="6716">
          <cell r="B6716" t="str">
            <v>SCS0004338</v>
          </cell>
        </row>
        <row r="6717">
          <cell r="B6717" t="str">
            <v>SCS0004339</v>
          </cell>
        </row>
        <row r="6718">
          <cell r="B6718" t="str">
            <v>SCS0004340</v>
          </cell>
        </row>
        <row r="6719">
          <cell r="B6719" t="str">
            <v>SCS0004341</v>
          </cell>
        </row>
        <row r="6720">
          <cell r="B6720" t="str">
            <v>SCS0004342</v>
          </cell>
        </row>
        <row r="6721">
          <cell r="B6721" t="str">
            <v>SCS0004343</v>
          </cell>
        </row>
        <row r="6722">
          <cell r="B6722" t="str">
            <v>SCS0004344</v>
          </cell>
        </row>
        <row r="6723">
          <cell r="B6723" t="str">
            <v>SCS0004345</v>
          </cell>
        </row>
        <row r="6724">
          <cell r="B6724" t="str">
            <v>SCS0004346</v>
          </cell>
        </row>
        <row r="6725">
          <cell r="B6725" t="str">
            <v>SCS0004347</v>
          </cell>
        </row>
        <row r="6726">
          <cell r="B6726" t="str">
            <v>SCS0004348</v>
          </cell>
        </row>
        <row r="6727">
          <cell r="B6727" t="str">
            <v>SCS0004349</v>
          </cell>
        </row>
        <row r="6728">
          <cell r="B6728" t="str">
            <v>SCS0004350</v>
          </cell>
        </row>
        <row r="6729">
          <cell r="B6729" t="str">
            <v>SCS0004351</v>
          </cell>
        </row>
        <row r="6730">
          <cell r="B6730" t="str">
            <v>SCS0004352</v>
          </cell>
        </row>
        <row r="6731">
          <cell r="B6731" t="str">
            <v>SCS0004353</v>
          </cell>
        </row>
        <row r="6732">
          <cell r="B6732" t="str">
            <v>SCS0004886</v>
          </cell>
        </row>
        <row r="6733">
          <cell r="B6733" t="str">
            <v>SCS0004993</v>
          </cell>
        </row>
        <row r="6734">
          <cell r="B6734" t="str">
            <v>TSY0000337</v>
          </cell>
        </row>
        <row r="6735">
          <cell r="B6735" t="str">
            <v>TSY0000338</v>
          </cell>
        </row>
        <row r="6736">
          <cell r="B6736" t="str">
            <v>SLT0001666</v>
          </cell>
        </row>
        <row r="6737">
          <cell r="B6737" t="str">
            <v>SLT0001667</v>
          </cell>
        </row>
        <row r="6738">
          <cell r="B6738" t="str">
            <v>SLT0001668</v>
          </cell>
        </row>
        <row r="6739">
          <cell r="B6739" t="str">
            <v>SLT0001669</v>
          </cell>
        </row>
        <row r="6740">
          <cell r="B6740" t="str">
            <v>SCS0004334</v>
          </cell>
        </row>
        <row r="6741">
          <cell r="B6741" t="str">
            <v>SLT0001657</v>
          </cell>
        </row>
        <row r="6742">
          <cell r="B6742" t="str">
            <v>REM0002093</v>
          </cell>
        </row>
        <row r="6743">
          <cell r="B6743" t="str">
            <v>REM0001884</v>
          </cell>
        </row>
        <row r="6744">
          <cell r="B6744" t="str">
            <v>REM0001888</v>
          </cell>
        </row>
        <row r="6745">
          <cell r="B6745" t="str">
            <v>REM0001887</v>
          </cell>
        </row>
        <row r="6746">
          <cell r="B6746" t="str">
            <v>REM0001880</v>
          </cell>
        </row>
        <row r="6747">
          <cell r="B6747" t="str">
            <v>BEC0000051</v>
          </cell>
          <cell r="C6747" t="str">
            <v>02.01.04.754</v>
          </cell>
        </row>
        <row r="6748">
          <cell r="B6748" t="str">
            <v>TMA0000186</v>
          </cell>
        </row>
        <row r="6749">
          <cell r="B6749" t="str">
            <v>TMA0000191</v>
          </cell>
        </row>
        <row r="6750">
          <cell r="B6750" t="str">
            <v>TMA0000185</v>
          </cell>
        </row>
        <row r="6751">
          <cell r="B6751" t="str">
            <v>SHT0001249</v>
          </cell>
        </row>
        <row r="6752">
          <cell r="B6752" t="str">
            <v>SCS0004704</v>
          </cell>
        </row>
        <row r="6753">
          <cell r="B6753" t="str">
            <v>SCS0004882</v>
          </cell>
        </row>
        <row r="6754">
          <cell r="B6754" t="str">
            <v>SCS0004892</v>
          </cell>
        </row>
        <row r="6755">
          <cell r="B6755" t="str">
            <v>SCS0004893</v>
          </cell>
        </row>
        <row r="6756">
          <cell r="B6756" t="str">
            <v>SCS0004959</v>
          </cell>
        </row>
        <row r="6757">
          <cell r="B6757" t="str">
            <v>SCS0004971</v>
          </cell>
        </row>
        <row r="6758">
          <cell r="B6758" t="str">
            <v>SCS0004972</v>
          </cell>
        </row>
        <row r="6759">
          <cell r="B6759" t="str">
            <v>SCS0004973</v>
          </cell>
        </row>
        <row r="6760">
          <cell r="B6760" t="str">
            <v>SCS0004974</v>
          </cell>
        </row>
        <row r="6761">
          <cell r="B6761" t="str">
            <v>SCS0004975</v>
          </cell>
        </row>
        <row r="6762">
          <cell r="B6762" t="str">
            <v>SCS0004976</v>
          </cell>
        </row>
        <row r="6763">
          <cell r="B6763" t="str">
            <v>SCS0004977</v>
          </cell>
        </row>
        <row r="6764">
          <cell r="B6764" t="str">
            <v>SCS0004978</v>
          </cell>
        </row>
        <row r="6765">
          <cell r="B6765" t="str">
            <v>SCS0004979</v>
          </cell>
        </row>
        <row r="6766">
          <cell r="B6766" t="str">
            <v>SCS0004980</v>
          </cell>
        </row>
        <row r="6767">
          <cell r="B6767" t="str">
            <v>SCS0004981</v>
          </cell>
        </row>
        <row r="6768">
          <cell r="B6768" t="str">
            <v>SCS0004982</v>
          </cell>
        </row>
        <row r="6769">
          <cell r="B6769" t="str">
            <v>SCS0004983</v>
          </cell>
        </row>
        <row r="6770">
          <cell r="B6770" t="str">
            <v>SCS0004984</v>
          </cell>
        </row>
        <row r="6771">
          <cell r="B6771" t="str">
            <v>SCS0004985</v>
          </cell>
        </row>
        <row r="6772">
          <cell r="B6772" t="str">
            <v>SCS0004986</v>
          </cell>
        </row>
        <row r="6773">
          <cell r="B6773" t="str">
            <v>SCS0004987</v>
          </cell>
        </row>
        <row r="6774">
          <cell r="B6774" t="str">
            <v>SCS0005001</v>
          </cell>
        </row>
        <row r="6775">
          <cell r="B6775" t="str">
            <v>SCS0005002</v>
          </cell>
        </row>
        <row r="6776">
          <cell r="B6776" t="str">
            <v>SCS0005003</v>
          </cell>
        </row>
        <row r="6777">
          <cell r="B6777" t="str">
            <v>SCS0005005</v>
          </cell>
          <cell r="C6777" t="str">
            <v>02.03.29.173</v>
          </cell>
        </row>
        <row r="6778">
          <cell r="B6778" t="str">
            <v>SCS0005006</v>
          </cell>
        </row>
        <row r="6779">
          <cell r="B6779" t="str">
            <v>SCS0005007</v>
          </cell>
        </row>
        <row r="6780">
          <cell r="B6780" t="str">
            <v>SCS0005008</v>
          </cell>
        </row>
        <row r="6781">
          <cell r="B6781" t="str">
            <v>SCS0005009</v>
          </cell>
          <cell r="C6781" t="str">
            <v>02.03.29.174</v>
          </cell>
        </row>
        <row r="6782">
          <cell r="B6782" t="str">
            <v>SCS0005010</v>
          </cell>
        </row>
        <row r="6783">
          <cell r="B6783" t="str">
            <v>SCS0005011</v>
          </cell>
        </row>
        <row r="6784">
          <cell r="B6784" t="str">
            <v>SCS0005012</v>
          </cell>
        </row>
        <row r="6785">
          <cell r="B6785" t="str">
            <v>SCS0005014</v>
          </cell>
        </row>
        <row r="6786">
          <cell r="B6786" t="str">
            <v>SCS0005015</v>
          </cell>
        </row>
        <row r="6787">
          <cell r="B6787" t="str">
            <v>SCS0005016</v>
          </cell>
        </row>
        <row r="6788">
          <cell r="B6788" t="str">
            <v>SCS0005017</v>
          </cell>
        </row>
        <row r="6789">
          <cell r="B6789" t="str">
            <v>SCS0005018</v>
          </cell>
        </row>
        <row r="6790">
          <cell r="B6790" t="str">
            <v>SCS0005019</v>
          </cell>
        </row>
        <row r="6791">
          <cell r="B6791" t="str">
            <v>SCS0005020</v>
          </cell>
        </row>
        <row r="6792">
          <cell r="B6792" t="str">
            <v>SCS0005021</v>
          </cell>
        </row>
        <row r="6793">
          <cell r="B6793" t="str">
            <v>SCS0005023</v>
          </cell>
        </row>
        <row r="6794">
          <cell r="B6794" t="str">
            <v>SCS0005024</v>
          </cell>
        </row>
        <row r="6795">
          <cell r="B6795" t="str">
            <v>SCS0005025</v>
          </cell>
        </row>
        <row r="6796">
          <cell r="B6796" t="str">
            <v>SCS0005026</v>
          </cell>
        </row>
        <row r="6797">
          <cell r="B6797" t="str">
            <v>SCS0005027</v>
          </cell>
        </row>
        <row r="6798">
          <cell r="B6798" t="str">
            <v>SCS0005028</v>
          </cell>
        </row>
        <row r="6799">
          <cell r="B6799" t="str">
            <v>SCS0005029</v>
          </cell>
        </row>
        <row r="6800">
          <cell r="B6800" t="str">
            <v>SCS0005030</v>
          </cell>
        </row>
        <row r="6801">
          <cell r="B6801" t="str">
            <v>SCS0005031</v>
          </cell>
        </row>
        <row r="6802">
          <cell r="B6802" t="str">
            <v>SCS0005032</v>
          </cell>
        </row>
        <row r="6803">
          <cell r="B6803" t="str">
            <v>SCS0005033</v>
          </cell>
        </row>
        <row r="6804">
          <cell r="B6804" t="str">
            <v>SCS0005034</v>
          </cell>
        </row>
        <row r="6805">
          <cell r="B6805" t="str">
            <v>SCS0005035</v>
          </cell>
        </row>
        <row r="6806">
          <cell r="B6806" t="str">
            <v>SCS0005036</v>
          </cell>
        </row>
        <row r="6807">
          <cell r="B6807" t="str">
            <v>SCS0005037</v>
          </cell>
        </row>
        <row r="6808">
          <cell r="B6808" t="str">
            <v>SCS0005038</v>
          </cell>
        </row>
        <row r="6809">
          <cell r="B6809" t="str">
            <v>SCS0005039</v>
          </cell>
        </row>
        <row r="6810">
          <cell r="B6810" t="str">
            <v>SCS0005040</v>
          </cell>
        </row>
        <row r="6811">
          <cell r="B6811" t="str">
            <v>SCS0005041</v>
          </cell>
        </row>
        <row r="6812">
          <cell r="B6812" t="str">
            <v>SCS0005042</v>
          </cell>
        </row>
        <row r="6813">
          <cell r="B6813" t="str">
            <v>SCS0005043</v>
          </cell>
        </row>
        <row r="6814">
          <cell r="B6814" t="str">
            <v>SCS0005045</v>
          </cell>
        </row>
        <row r="6815">
          <cell r="B6815" t="str">
            <v>SCS0005046</v>
          </cell>
        </row>
        <row r="6816">
          <cell r="B6816" t="str">
            <v>SCS0005047</v>
          </cell>
        </row>
        <row r="6817">
          <cell r="B6817" t="str">
            <v>SCS0005048</v>
          </cell>
        </row>
        <row r="6818">
          <cell r="B6818" t="str">
            <v>SCS0005049</v>
          </cell>
        </row>
        <row r="6819">
          <cell r="B6819" t="str">
            <v>SCS0005050</v>
          </cell>
        </row>
        <row r="6820">
          <cell r="B6820" t="str">
            <v>SCS0005051</v>
          </cell>
        </row>
        <row r="6821">
          <cell r="B6821" t="str">
            <v>SCS0005052</v>
          </cell>
        </row>
        <row r="6822">
          <cell r="B6822" t="str">
            <v>SCS0005053</v>
          </cell>
        </row>
        <row r="6823">
          <cell r="B6823" t="str">
            <v>SCS0005055</v>
          </cell>
        </row>
        <row r="6824">
          <cell r="B6824" t="str">
            <v>SCS0005056</v>
          </cell>
        </row>
        <row r="6825">
          <cell r="B6825" t="str">
            <v>SCS0005057</v>
          </cell>
        </row>
        <row r="6826">
          <cell r="B6826" t="str">
            <v>SCS0005058</v>
          </cell>
        </row>
        <row r="6827">
          <cell r="B6827" t="str">
            <v>SCS0005059</v>
          </cell>
        </row>
        <row r="6828">
          <cell r="B6828" t="str">
            <v>SCS0005060</v>
          </cell>
        </row>
        <row r="6829">
          <cell r="B6829" t="str">
            <v>SCS0005061</v>
          </cell>
        </row>
        <row r="6830">
          <cell r="B6830" t="str">
            <v>SCS0005062</v>
          </cell>
        </row>
        <row r="6831">
          <cell r="B6831" t="str">
            <v>SCS0005063</v>
          </cell>
        </row>
        <row r="6832">
          <cell r="B6832" t="str">
            <v>SCS0005064</v>
          </cell>
        </row>
        <row r="6833">
          <cell r="B6833" t="str">
            <v>SCS0005065</v>
          </cell>
        </row>
        <row r="6834">
          <cell r="B6834" t="str">
            <v>SCS0005066</v>
          </cell>
        </row>
        <row r="6835">
          <cell r="B6835" t="str">
            <v>SCS0005067</v>
          </cell>
        </row>
        <row r="6836">
          <cell r="B6836" t="str">
            <v>SCS0005068</v>
          </cell>
        </row>
        <row r="6837">
          <cell r="B6837" t="str">
            <v>SCS0005069</v>
          </cell>
        </row>
        <row r="6838">
          <cell r="B6838" t="str">
            <v>SCS0005070</v>
          </cell>
        </row>
        <row r="6839">
          <cell r="B6839" t="str">
            <v>SCS0005076</v>
          </cell>
        </row>
        <row r="6840">
          <cell r="B6840" t="str">
            <v>SCS0005079</v>
          </cell>
        </row>
        <row r="6841">
          <cell r="B6841" t="str">
            <v>SCS0005080</v>
          </cell>
        </row>
        <row r="6842">
          <cell r="B6842" t="str">
            <v>SCS0005081</v>
          </cell>
        </row>
        <row r="6843">
          <cell r="B6843" t="str">
            <v>SCS0005082</v>
          </cell>
        </row>
        <row r="6844">
          <cell r="B6844" t="str">
            <v>SCS0005083</v>
          </cell>
        </row>
        <row r="6845">
          <cell r="B6845" t="str">
            <v>SCS0005084</v>
          </cell>
        </row>
        <row r="6846">
          <cell r="B6846" t="str">
            <v>SCS0005085</v>
          </cell>
        </row>
        <row r="6847">
          <cell r="B6847" t="str">
            <v>SCS0005086</v>
          </cell>
        </row>
        <row r="6848">
          <cell r="B6848" t="str">
            <v>SCS0005087</v>
          </cell>
        </row>
        <row r="6849">
          <cell r="B6849" t="str">
            <v>SCS0005088</v>
          </cell>
        </row>
        <row r="6850">
          <cell r="B6850" t="str">
            <v>SCS0005089</v>
          </cell>
        </row>
        <row r="6851">
          <cell r="B6851" t="str">
            <v>SCS0005090</v>
          </cell>
        </row>
        <row r="6852">
          <cell r="B6852" t="str">
            <v>SCS0005091</v>
          </cell>
        </row>
        <row r="6853">
          <cell r="B6853" t="str">
            <v>SCS0005094</v>
          </cell>
        </row>
        <row r="6854">
          <cell r="B6854" t="str">
            <v>SCS0005098</v>
          </cell>
        </row>
        <row r="6855">
          <cell r="B6855" t="str">
            <v>SCS0005099</v>
          </cell>
        </row>
        <row r="6856">
          <cell r="B6856" t="str">
            <v>SCS0005101</v>
          </cell>
        </row>
        <row r="6857">
          <cell r="B6857" t="str">
            <v>SCS0005102</v>
          </cell>
        </row>
        <row r="6858">
          <cell r="B6858" t="str">
            <v>SCS0005103</v>
          </cell>
        </row>
        <row r="6859">
          <cell r="B6859" t="str">
            <v>SCS0005104</v>
          </cell>
        </row>
        <row r="6860">
          <cell r="B6860" t="str">
            <v>SCS0005105</v>
          </cell>
        </row>
        <row r="6861">
          <cell r="B6861" t="str">
            <v>SCS0005107</v>
          </cell>
        </row>
        <row r="6862">
          <cell r="B6862" t="str">
            <v>SCS0005108</v>
          </cell>
        </row>
        <row r="6863">
          <cell r="B6863" t="str">
            <v>SCS0005110</v>
          </cell>
        </row>
        <row r="6864">
          <cell r="B6864" t="str">
            <v>SCS0005111</v>
          </cell>
        </row>
        <row r="6865">
          <cell r="B6865" t="str">
            <v>SCS0005112</v>
          </cell>
        </row>
        <row r="6866">
          <cell r="B6866" t="str">
            <v>SCS0005113</v>
          </cell>
        </row>
        <row r="6867">
          <cell r="B6867" t="str">
            <v>SCS0005114</v>
          </cell>
        </row>
        <row r="6868">
          <cell r="B6868" t="str">
            <v>SCS0005115</v>
          </cell>
        </row>
        <row r="6869">
          <cell r="B6869" t="str">
            <v>SCS0005116</v>
          </cell>
        </row>
        <row r="6870">
          <cell r="B6870" t="str">
            <v>SCS0005117</v>
          </cell>
        </row>
        <row r="6871">
          <cell r="B6871" t="str">
            <v>SCS0005118</v>
          </cell>
        </row>
        <row r="6872">
          <cell r="B6872" t="str">
            <v>SCS0005119</v>
          </cell>
        </row>
        <row r="6873">
          <cell r="B6873" t="str">
            <v>SCS0005120</v>
          </cell>
        </row>
        <row r="6874">
          <cell r="B6874" t="str">
            <v>SCS0005121</v>
          </cell>
        </row>
        <row r="6875">
          <cell r="B6875" t="str">
            <v>SCS0005122</v>
          </cell>
        </row>
        <row r="6876">
          <cell r="B6876" t="str">
            <v>SCS0005123</v>
          </cell>
        </row>
        <row r="6877">
          <cell r="B6877" t="str">
            <v>SCS0005124</v>
          </cell>
        </row>
        <row r="6878">
          <cell r="B6878" t="str">
            <v>SCS0005125</v>
          </cell>
        </row>
        <row r="6879">
          <cell r="B6879" t="str">
            <v>SCS0005243</v>
          </cell>
        </row>
        <row r="6880">
          <cell r="B6880" t="str">
            <v>SCS0005244</v>
          </cell>
        </row>
        <row r="6881">
          <cell r="B6881" t="str">
            <v>SCS0005245</v>
          </cell>
        </row>
        <row r="6882">
          <cell r="B6882" t="str">
            <v>SCS0005250</v>
          </cell>
        </row>
        <row r="6883">
          <cell r="B6883" t="str">
            <v>SCS0005251</v>
          </cell>
        </row>
        <row r="6884">
          <cell r="B6884" t="str">
            <v>SCS0005261</v>
          </cell>
        </row>
        <row r="6885">
          <cell r="B6885" t="str">
            <v>SCS0005271</v>
          </cell>
        </row>
        <row r="6886">
          <cell r="B6886" t="str">
            <v>SCS0005272</v>
          </cell>
        </row>
        <row r="6887">
          <cell r="B6887" t="str">
            <v>SCS0005273</v>
          </cell>
        </row>
        <row r="6888">
          <cell r="B6888" t="str">
            <v>SCS0005274</v>
          </cell>
        </row>
        <row r="6889">
          <cell r="B6889" t="str">
            <v>SHT0000983</v>
          </cell>
        </row>
        <row r="6890">
          <cell r="B6890" t="str">
            <v>SHT0000984</v>
          </cell>
        </row>
        <row r="6891">
          <cell r="B6891" t="str">
            <v>SHT0000985</v>
          </cell>
        </row>
        <row r="6892">
          <cell r="B6892" t="str">
            <v>SHT0001041</v>
          </cell>
        </row>
        <row r="6893">
          <cell r="B6893" t="str">
            <v>SHT0001243</v>
          </cell>
        </row>
        <row r="6894">
          <cell r="B6894" t="str">
            <v>SHT0001244</v>
          </cell>
        </row>
        <row r="6895">
          <cell r="B6895" t="str">
            <v>SHT0001252</v>
          </cell>
        </row>
        <row r="6896">
          <cell r="B6896" t="str">
            <v>BFA0000432</v>
          </cell>
          <cell r="C6896" t="str">
            <v>02.02.19.084</v>
          </cell>
        </row>
        <row r="6897">
          <cell r="B6897" t="str">
            <v>SHT0001275</v>
          </cell>
        </row>
        <row r="6898">
          <cell r="B6898" t="str">
            <v>SHT0001279</v>
          </cell>
        </row>
        <row r="6899">
          <cell r="B6899" t="str">
            <v>SHT0001282</v>
          </cell>
        </row>
        <row r="6900">
          <cell r="B6900" t="str">
            <v>SHT0001302</v>
          </cell>
        </row>
        <row r="6901">
          <cell r="B6901" t="str">
            <v>SHT0001284</v>
          </cell>
        </row>
        <row r="6902">
          <cell r="B6902" t="str">
            <v>SHT0001318</v>
          </cell>
        </row>
        <row r="6904">
          <cell r="B6904" t="str">
            <v>SHT0001324</v>
          </cell>
        </row>
        <row r="6905">
          <cell r="B6905" t="str">
            <v>SHT0001325</v>
          </cell>
        </row>
        <row r="6906">
          <cell r="B6906" t="str">
            <v>SHT0001711</v>
          </cell>
        </row>
        <row r="6907">
          <cell r="B6907" t="str">
            <v>SHT0001350</v>
          </cell>
        </row>
        <row r="6908">
          <cell r="B6908" t="str">
            <v>SHT0001351</v>
          </cell>
        </row>
        <row r="6909">
          <cell r="B6909" t="str">
            <v>SHT0001352</v>
          </cell>
        </row>
        <row r="6910">
          <cell r="B6910" t="str">
            <v>SHT0001353</v>
          </cell>
        </row>
        <row r="6911">
          <cell r="B6911" t="str">
            <v>SHT0001354</v>
          </cell>
        </row>
        <row r="6912">
          <cell r="B6912" t="str">
            <v>SHT0001357</v>
          </cell>
        </row>
        <row r="6913">
          <cell r="B6913" t="str">
            <v>SHT0001358</v>
          </cell>
        </row>
        <row r="6914">
          <cell r="B6914" t="str">
            <v>SHT0001360</v>
          </cell>
        </row>
        <row r="6915">
          <cell r="B6915" t="str">
            <v>SHT0001361</v>
          </cell>
        </row>
        <row r="6916">
          <cell r="B6916" t="str">
            <v>SHT0001362</v>
          </cell>
        </row>
        <row r="6917">
          <cell r="B6917" t="str">
            <v>SHT0001363</v>
          </cell>
        </row>
        <row r="6918">
          <cell r="B6918" t="str">
            <v>SHT0001366</v>
          </cell>
        </row>
        <row r="6919">
          <cell r="B6919" t="str">
            <v>SHT0001367</v>
          </cell>
        </row>
        <row r="6920">
          <cell r="B6920" t="str">
            <v>SHT0001712</v>
          </cell>
        </row>
        <row r="6921">
          <cell r="B6921" t="str">
            <v>SHT0001713</v>
          </cell>
        </row>
        <row r="6922">
          <cell r="B6922" t="str">
            <v>SHT0001714</v>
          </cell>
        </row>
        <row r="6923">
          <cell r="B6923" t="str">
            <v>SHT0001379</v>
          </cell>
        </row>
        <row r="6924">
          <cell r="B6924" t="str">
            <v>SHT0001382</v>
          </cell>
        </row>
        <row r="6925">
          <cell r="B6925" t="str">
            <v>SHT0001383</v>
          </cell>
        </row>
        <row r="6926">
          <cell r="B6926" t="str">
            <v>SHT0001384</v>
          </cell>
        </row>
        <row r="6927">
          <cell r="B6927" t="str">
            <v>SHT0001385</v>
          </cell>
        </row>
        <row r="6928">
          <cell r="B6928" t="str">
            <v>SHT0001386</v>
          </cell>
        </row>
        <row r="6929">
          <cell r="B6929" t="str">
            <v>SHT0001387</v>
          </cell>
        </row>
        <row r="6930">
          <cell r="B6930" t="str">
            <v>SHT0001388</v>
          </cell>
        </row>
        <row r="6931">
          <cell r="B6931" t="str">
            <v>SHT0001389</v>
          </cell>
        </row>
        <row r="6932">
          <cell r="B6932" t="str">
            <v>SHT0001390</v>
          </cell>
        </row>
        <row r="6933">
          <cell r="B6933" t="str">
            <v>SHT0001392</v>
          </cell>
        </row>
        <row r="6934">
          <cell r="B6934" t="str">
            <v>SHT0001393</v>
          </cell>
        </row>
        <row r="6935">
          <cell r="B6935" t="str">
            <v>SHT0001395</v>
          </cell>
        </row>
        <row r="6936">
          <cell r="B6936" t="str">
            <v>SHT0001396</v>
          </cell>
        </row>
        <row r="6937">
          <cell r="B6937" t="str">
            <v>SHT0001397</v>
          </cell>
        </row>
        <row r="6938">
          <cell r="B6938" t="str">
            <v>SHT0001400</v>
          </cell>
        </row>
        <row r="6939">
          <cell r="B6939" t="str">
            <v>SHT0001401</v>
          </cell>
        </row>
        <row r="6940">
          <cell r="B6940" t="str">
            <v>SHT0001403</v>
          </cell>
        </row>
        <row r="6941">
          <cell r="B6941" t="str">
            <v>SHT0001404</v>
          </cell>
        </row>
        <row r="6942">
          <cell r="B6942" t="str">
            <v>SHT0001405</v>
          </cell>
        </row>
        <row r="6943">
          <cell r="B6943" t="str">
            <v>SHT0001406</v>
          </cell>
        </row>
        <row r="6944">
          <cell r="B6944" t="str">
            <v>SHT0001411</v>
          </cell>
        </row>
        <row r="6945">
          <cell r="B6945" t="str">
            <v>SHT0001416</v>
          </cell>
        </row>
        <row r="6946">
          <cell r="B6946" t="str">
            <v>SHT0001417</v>
          </cell>
        </row>
        <row r="6947">
          <cell r="B6947" t="str">
            <v>SHT0001418</v>
          </cell>
        </row>
        <row r="6948">
          <cell r="B6948" t="str">
            <v>SHT0001450</v>
          </cell>
        </row>
        <row r="6949">
          <cell r="B6949" t="str">
            <v>SHT0001462</v>
          </cell>
        </row>
        <row r="6950">
          <cell r="B6950" t="str">
            <v>SHT0001516</v>
          </cell>
        </row>
        <row r="6951">
          <cell r="B6951" t="str">
            <v>SHT0001517</v>
          </cell>
        </row>
        <row r="6952">
          <cell r="B6952" t="str">
            <v>SHT0001518</v>
          </cell>
        </row>
        <row r="6953">
          <cell r="B6953" t="str">
            <v>SHT0001519</v>
          </cell>
        </row>
        <row r="6954">
          <cell r="B6954" t="str">
            <v>SHT0001525</v>
          </cell>
        </row>
        <row r="6955">
          <cell r="B6955" t="str">
            <v>SHT0001526</v>
          </cell>
        </row>
        <row r="6956">
          <cell r="B6956" t="str">
            <v>SHT0001527</v>
          </cell>
          <cell r="C6956" t="str">
            <v>02.03.07.236</v>
          </cell>
        </row>
        <row r="6957">
          <cell r="B6957" t="str">
            <v>SHT0001528</v>
          </cell>
        </row>
        <row r="6958">
          <cell r="B6958" t="str">
            <v>SHT0001529</v>
          </cell>
        </row>
        <row r="6959">
          <cell r="B6959" t="str">
            <v>SHT0001530</v>
          </cell>
        </row>
        <row r="6960">
          <cell r="B6960" t="str">
            <v>SHT0001532</v>
          </cell>
        </row>
        <row r="6961">
          <cell r="B6961" t="str">
            <v>SHT0001534</v>
          </cell>
        </row>
        <row r="6962">
          <cell r="B6962" t="str">
            <v>SHT0001537</v>
          </cell>
        </row>
        <row r="6963">
          <cell r="B6963" t="str">
            <v>SHT0001538</v>
          </cell>
        </row>
        <row r="6964">
          <cell r="B6964" t="str">
            <v>SHT0001542</v>
          </cell>
        </row>
        <row r="6965">
          <cell r="B6965" t="str">
            <v>SHT0001543</v>
          </cell>
        </row>
        <row r="6966">
          <cell r="B6966" t="str">
            <v>SHT0001552</v>
          </cell>
        </row>
        <row r="6967">
          <cell r="B6967" t="str">
            <v>SHT0001553</v>
          </cell>
        </row>
        <row r="6968">
          <cell r="B6968" t="str">
            <v>SHT0001554</v>
          </cell>
        </row>
        <row r="6969">
          <cell r="B6969" t="str">
            <v>SHT0001555</v>
          </cell>
        </row>
        <row r="6970">
          <cell r="B6970" t="str">
            <v>SHT0001556</v>
          </cell>
        </row>
        <row r="6971">
          <cell r="B6971" t="str">
            <v>SHT0001558</v>
          </cell>
        </row>
        <row r="6972">
          <cell r="B6972" t="str">
            <v>TST0000012</v>
          </cell>
        </row>
        <row r="6973">
          <cell r="B6973" t="str">
            <v>TWT0000064</v>
          </cell>
        </row>
        <row r="6974">
          <cell r="B6974" t="str">
            <v>SCS0001651</v>
          </cell>
        </row>
        <row r="6975">
          <cell r="B6975" t="str">
            <v>SCS0005093</v>
          </cell>
        </row>
        <row r="6976">
          <cell r="B6976" t="str">
            <v>TWT0000026</v>
          </cell>
        </row>
        <row r="6977">
          <cell r="B6977" t="str">
            <v>TWT0000027</v>
          </cell>
          <cell r="C6977" t="str">
            <v>02.05.02.001</v>
          </cell>
        </row>
        <row r="6978">
          <cell r="B6978" t="str">
            <v>TWT0000028</v>
          </cell>
          <cell r="C6978" t="str">
            <v>02.05.02.002</v>
          </cell>
        </row>
        <row r="6979">
          <cell r="B6979" t="str">
            <v>TWT0000029</v>
          </cell>
        </row>
        <row r="6980">
          <cell r="B6980" t="str">
            <v>TWT0000030</v>
          </cell>
        </row>
        <row r="6981">
          <cell r="B6981" t="str">
            <v>TWT0000031</v>
          </cell>
        </row>
        <row r="6982">
          <cell r="B6982" t="str">
            <v>TWT0000032</v>
          </cell>
        </row>
        <row r="6983">
          <cell r="B6983" t="str">
            <v>TWT0000033</v>
          </cell>
        </row>
        <row r="6984">
          <cell r="B6984" t="str">
            <v>TWT0000034</v>
          </cell>
        </row>
        <row r="6985">
          <cell r="B6985" t="str">
            <v>TWT0000036</v>
          </cell>
          <cell r="C6985" t="str">
            <v>25.05.05.004</v>
          </cell>
        </row>
        <row r="6986">
          <cell r="B6986" t="str">
            <v>TWT0000037</v>
          </cell>
        </row>
        <row r="6987">
          <cell r="B6987" t="str">
            <v>TWT0000040</v>
          </cell>
          <cell r="C6987" t="str">
            <v>02.05.05.020</v>
          </cell>
        </row>
        <row r="6988">
          <cell r="B6988" t="str">
            <v>TWT0000041</v>
          </cell>
        </row>
        <row r="6989">
          <cell r="B6989" t="str">
            <v>TWT0000042</v>
          </cell>
        </row>
        <row r="6990">
          <cell r="B6990" t="str">
            <v>TST0000023</v>
          </cell>
        </row>
        <row r="6991">
          <cell r="B6991" t="str">
            <v>TST0000024</v>
          </cell>
        </row>
        <row r="6992">
          <cell r="B6992" t="str">
            <v>TST0000025</v>
          </cell>
        </row>
        <row r="6993">
          <cell r="B6993" t="str">
            <v>TST0000027</v>
          </cell>
        </row>
        <row r="6994">
          <cell r="B6994" t="str">
            <v>TST0000029</v>
          </cell>
        </row>
        <row r="6995">
          <cell r="B6995" t="str">
            <v>TST0000032</v>
          </cell>
          <cell r="C6995" t="str">
            <v>02.05.07.028</v>
          </cell>
        </row>
        <row r="6996">
          <cell r="B6996" t="str">
            <v>TST0000033</v>
          </cell>
          <cell r="C6996" t="str">
            <v>02.05.07.032</v>
          </cell>
        </row>
        <row r="6997">
          <cell r="B6997" t="str">
            <v>TST0000034</v>
          </cell>
          <cell r="C6997" t="str">
            <v>02.05.07.033</v>
          </cell>
        </row>
        <row r="6998">
          <cell r="B6998" t="str">
            <v>TST0000035</v>
          </cell>
        </row>
        <row r="6999">
          <cell r="B6999" t="str">
            <v>TST0000036</v>
          </cell>
          <cell r="C6999" t="str">
            <v>02.05.07.035</v>
          </cell>
        </row>
        <row r="7000">
          <cell r="B7000" t="str">
            <v>TST0000037</v>
          </cell>
          <cell r="C7000" t="str">
            <v>02.05.07.036</v>
          </cell>
        </row>
        <row r="7001">
          <cell r="B7001" t="str">
            <v>TST0000040</v>
          </cell>
        </row>
        <row r="7002">
          <cell r="B7002" t="str">
            <v>TST0000041</v>
          </cell>
        </row>
        <row r="7003">
          <cell r="B7003" t="str">
            <v>TST0000042</v>
          </cell>
        </row>
        <row r="7004">
          <cell r="B7004" t="str">
            <v>TST0000043</v>
          </cell>
        </row>
        <row r="7005">
          <cell r="B7005" t="str">
            <v>TST0000044</v>
          </cell>
        </row>
        <row r="7006">
          <cell r="B7006" t="str">
            <v>TST0000045</v>
          </cell>
        </row>
        <row r="7007">
          <cell r="B7007" t="str">
            <v>TST0000046</v>
          </cell>
        </row>
        <row r="7008">
          <cell r="B7008" t="str">
            <v>TST0000047</v>
          </cell>
        </row>
        <row r="7009">
          <cell r="B7009" t="str">
            <v>TST0000048</v>
          </cell>
        </row>
        <row r="7010">
          <cell r="B7010" t="str">
            <v>TST0000049</v>
          </cell>
        </row>
        <row r="7011">
          <cell r="B7011" t="str">
            <v>TST0000050</v>
          </cell>
        </row>
        <row r="7012">
          <cell r="B7012" t="str">
            <v>TST0000051</v>
          </cell>
        </row>
        <row r="7013">
          <cell r="B7013" t="str">
            <v>TST0000052</v>
          </cell>
        </row>
        <row r="7014">
          <cell r="B7014" t="str">
            <v>TST0000053</v>
          </cell>
        </row>
        <row r="7015">
          <cell r="B7015" t="str">
            <v>TST0000054</v>
          </cell>
        </row>
        <row r="7016">
          <cell r="B7016" t="str">
            <v>TST0000055</v>
          </cell>
        </row>
        <row r="7017">
          <cell r="B7017" t="str">
            <v>TST0000056</v>
          </cell>
        </row>
        <row r="7018">
          <cell r="B7018" t="str">
            <v>TST0000057</v>
          </cell>
        </row>
        <row r="7019">
          <cell r="B7019" t="str">
            <v>TWT0000045</v>
          </cell>
        </row>
        <row r="7020">
          <cell r="B7020" t="str">
            <v>TST0000059</v>
          </cell>
        </row>
        <row r="7021">
          <cell r="B7021" t="str">
            <v>TWT0000047</v>
          </cell>
        </row>
        <row r="7022">
          <cell r="B7022" t="str">
            <v>TST0000060</v>
          </cell>
        </row>
        <row r="7023">
          <cell r="B7023" t="str">
            <v>TST0000061</v>
          </cell>
        </row>
        <row r="7024">
          <cell r="B7024" t="str">
            <v>TST0000062</v>
          </cell>
        </row>
        <row r="7025">
          <cell r="B7025" t="str">
            <v>TST0000063</v>
          </cell>
        </row>
        <row r="7026">
          <cell r="B7026" t="str">
            <v>TWT0000048</v>
          </cell>
        </row>
        <row r="7027">
          <cell r="B7027" t="str">
            <v>TWT0000049</v>
          </cell>
        </row>
        <row r="7028">
          <cell r="B7028" t="str">
            <v>TWT0000050</v>
          </cell>
        </row>
        <row r="7029">
          <cell r="B7029" t="str">
            <v>TWT0000051</v>
          </cell>
        </row>
        <row r="7030">
          <cell r="B7030" t="str">
            <v>TST0000064</v>
          </cell>
        </row>
        <row r="7031">
          <cell r="B7031" t="str">
            <v>TST0000065</v>
          </cell>
        </row>
        <row r="7032">
          <cell r="B7032" t="str">
            <v>TST0000066</v>
          </cell>
        </row>
        <row r="7033">
          <cell r="B7033" t="str">
            <v>TST0000067</v>
          </cell>
        </row>
        <row r="7034">
          <cell r="B7034" t="str">
            <v>TST0000068</v>
          </cell>
        </row>
        <row r="7035">
          <cell r="B7035" t="str">
            <v>TST0000069</v>
          </cell>
        </row>
        <row r="7036">
          <cell r="B7036" t="str">
            <v>TST0000070</v>
          </cell>
        </row>
        <row r="7037">
          <cell r="B7037" t="str">
            <v>TST0000072</v>
          </cell>
        </row>
        <row r="7038">
          <cell r="B7038" t="str">
            <v>TST0000073</v>
          </cell>
        </row>
        <row r="7039">
          <cell r="B7039" t="str">
            <v>TST0000074</v>
          </cell>
        </row>
        <row r="7040">
          <cell r="B7040" t="str">
            <v>TST0000075</v>
          </cell>
        </row>
        <row r="7041">
          <cell r="B7041" t="str">
            <v>TST0000076</v>
          </cell>
        </row>
        <row r="7042">
          <cell r="B7042" t="str">
            <v>TST0000077</v>
          </cell>
        </row>
        <row r="7043">
          <cell r="B7043" t="str">
            <v>TWT0000052</v>
          </cell>
        </row>
        <row r="7044">
          <cell r="B7044" t="str">
            <v>TST0000078</v>
          </cell>
        </row>
        <row r="7045">
          <cell r="B7045" t="str">
            <v>TST0000079</v>
          </cell>
        </row>
        <row r="7046">
          <cell r="B7046" t="str">
            <v>TST0000080</v>
          </cell>
        </row>
        <row r="7047">
          <cell r="B7047" t="str">
            <v>TWT0000053</v>
          </cell>
        </row>
        <row r="7048">
          <cell r="B7048" t="str">
            <v>TWT0000054</v>
          </cell>
        </row>
        <row r="7049">
          <cell r="B7049" t="str">
            <v>TWT0000055</v>
          </cell>
        </row>
        <row r="7050">
          <cell r="B7050" t="str">
            <v>TST0000081</v>
          </cell>
        </row>
        <row r="7051">
          <cell r="B7051" t="str">
            <v>TWT0000056</v>
          </cell>
        </row>
        <row r="7052">
          <cell r="B7052" t="str">
            <v>TWT0000057</v>
          </cell>
        </row>
        <row r="7053">
          <cell r="B7053" t="str">
            <v>TST0000082</v>
          </cell>
        </row>
        <row r="7054">
          <cell r="B7054" t="str">
            <v>TST0000083</v>
          </cell>
        </row>
        <row r="7055">
          <cell r="B7055" t="str">
            <v>TWT0000058</v>
          </cell>
        </row>
        <row r="7056">
          <cell r="B7056" t="str">
            <v>TST0000084</v>
          </cell>
          <cell r="C7056" t="str">
            <v>02.05.09.013</v>
          </cell>
        </row>
        <row r="7057">
          <cell r="B7057" t="str">
            <v>TWT0000059</v>
          </cell>
          <cell r="C7057" t="str">
            <v>02.05.05.025</v>
          </cell>
        </row>
        <row r="7058">
          <cell r="B7058" t="str">
            <v>TST0000085</v>
          </cell>
          <cell r="C7058" t="str">
            <v>TST0000071</v>
          </cell>
        </row>
        <row r="7059">
          <cell r="B7059" t="str">
            <v>TST0000086</v>
          </cell>
        </row>
        <row r="7060">
          <cell r="B7060" t="str">
            <v>TST0000087</v>
          </cell>
        </row>
        <row r="7061">
          <cell r="B7061" t="str">
            <v>TWT0000062</v>
          </cell>
          <cell r="C7061" t="str">
            <v>02.05.05.024</v>
          </cell>
        </row>
        <row r="7062">
          <cell r="B7062" t="str">
            <v>TST0000089</v>
          </cell>
        </row>
        <row r="7063">
          <cell r="B7063" t="str">
            <v>TST0000090</v>
          </cell>
          <cell r="C7063" t="str">
            <v>02.05.09.014</v>
          </cell>
        </row>
        <row r="7064">
          <cell r="B7064" t="str">
            <v>TWT0000065</v>
          </cell>
        </row>
        <row r="7065">
          <cell r="B7065" t="str">
            <v>TWT0000066</v>
          </cell>
        </row>
        <row r="7066">
          <cell r="B7066" t="str">
            <v>SHT0001323</v>
          </cell>
        </row>
        <row r="7067">
          <cell r="B7067" t="str">
            <v>SHT0001329</v>
          </cell>
        </row>
        <row r="7068">
          <cell r="B7068" t="str">
            <v>SHT0001544</v>
          </cell>
        </row>
        <row r="7069">
          <cell r="B7069" t="str">
            <v>SHT0001545</v>
          </cell>
        </row>
        <row r="7070">
          <cell r="B7070" t="str">
            <v>SHT0001265</v>
          </cell>
        </row>
        <row r="7071">
          <cell r="B7071" t="str">
            <v>SHT0001259</v>
          </cell>
        </row>
        <row r="7072">
          <cell r="B7072" t="str">
            <v>SHT0001260</v>
          </cell>
        </row>
        <row r="7073">
          <cell r="B7073" t="str">
            <v>SHT0001261</v>
          </cell>
        </row>
        <row r="7074">
          <cell r="B7074" t="str">
            <v>SHT0001262</v>
          </cell>
        </row>
        <row r="7075">
          <cell r="B7075" t="str">
            <v>SHT0001264</v>
          </cell>
        </row>
        <row r="7076">
          <cell r="B7076" t="str">
            <v>SHT0001263</v>
          </cell>
        </row>
        <row r="7077">
          <cell r="B7077" t="str">
            <v>SHT0002289</v>
          </cell>
        </row>
        <row r="7078">
          <cell r="B7078" t="str">
            <v>SCS0004963</v>
          </cell>
        </row>
        <row r="7079">
          <cell r="B7079" t="str">
            <v>SLT0000562</v>
          </cell>
        </row>
        <row r="7080">
          <cell r="B7080" t="str">
            <v>TWT0000022</v>
          </cell>
        </row>
        <row r="7081">
          <cell r="B7081" t="str">
            <v>SHT0001300</v>
          </cell>
        </row>
        <row r="7082">
          <cell r="B7082" t="str">
            <v>SHT0001301</v>
          </cell>
        </row>
        <row r="7083">
          <cell r="B7083" t="str">
            <v>SHT0001286</v>
          </cell>
        </row>
        <row r="7084">
          <cell r="B7084" t="str">
            <v>SHT0001287</v>
          </cell>
        </row>
        <row r="7085">
          <cell r="B7085" t="str">
            <v>TST0000002</v>
          </cell>
        </row>
        <row r="7086">
          <cell r="B7086" t="str">
            <v>TST0000011</v>
          </cell>
        </row>
        <row r="7087">
          <cell r="B7087" t="str">
            <v>TSY0000351</v>
          </cell>
        </row>
        <row r="7088">
          <cell r="B7088" t="str">
            <v>TSY0000361</v>
          </cell>
        </row>
        <row r="7089">
          <cell r="B7089" t="str">
            <v>TSY0000342</v>
          </cell>
        </row>
        <row r="7090">
          <cell r="B7090" t="str">
            <v>SCS0005536</v>
          </cell>
        </row>
        <row r="7091">
          <cell r="B7091" t="str">
            <v>SCS0005537</v>
          </cell>
        </row>
        <row r="7092">
          <cell r="B7092" t="str">
            <v>SCS0005538</v>
          </cell>
        </row>
        <row r="7093">
          <cell r="B7093" t="str">
            <v>REM0002325</v>
          </cell>
          <cell r="C7093" t="str">
            <v>01.01.01.151</v>
          </cell>
        </row>
        <row r="7094">
          <cell r="B7094" t="str">
            <v>REM0002721</v>
          </cell>
          <cell r="C7094" t="str">
            <v>01.01.01.272</v>
          </cell>
        </row>
        <row r="7095">
          <cell r="B7095" t="str">
            <v>REM0001470</v>
          </cell>
          <cell r="C7095" t="str">
            <v>01.01.01.340</v>
          </cell>
        </row>
        <row r="7096">
          <cell r="B7096" t="str">
            <v>REM0001471</v>
          </cell>
          <cell r="C7096" t="str">
            <v>01.01.01.341</v>
          </cell>
        </row>
        <row r="7097">
          <cell r="B7097" t="str">
            <v>RSM0000254</v>
          </cell>
          <cell r="C7097" t="str">
            <v>01.01.01.354</v>
          </cell>
        </row>
        <row r="7098">
          <cell r="B7098" t="str">
            <v>RSM0000137</v>
          </cell>
          <cell r="C7098" t="str">
            <v>01.01.01.355</v>
          </cell>
        </row>
        <row r="7099">
          <cell r="B7099" t="str">
            <v>REM0002451</v>
          </cell>
          <cell r="C7099" t="str">
            <v>01.01.01.356</v>
          </cell>
        </row>
        <row r="7100">
          <cell r="B7100" t="str">
            <v>RSM0000242</v>
          </cell>
          <cell r="C7100" t="str">
            <v>01.01.01.357</v>
          </cell>
        </row>
        <row r="7101">
          <cell r="B7101" t="str">
            <v>REM0002807</v>
          </cell>
          <cell r="C7101" t="str">
            <v>01.01.01.408</v>
          </cell>
        </row>
        <row r="7102">
          <cell r="B7102" t="str">
            <v>REM0002295</v>
          </cell>
          <cell r="C7102" t="str">
            <v>01.01.01.409</v>
          </cell>
        </row>
        <row r="7103">
          <cell r="B7103" t="str">
            <v>REM0002296</v>
          </cell>
          <cell r="C7103" t="str">
            <v>01.01.01.410</v>
          </cell>
        </row>
        <row r="7104">
          <cell r="B7104" t="str">
            <v>REM0002800</v>
          </cell>
          <cell r="C7104" t="str">
            <v>01.01.01.411</v>
          </cell>
        </row>
        <row r="7105">
          <cell r="B7105" t="str">
            <v>REM0002811</v>
          </cell>
          <cell r="C7105" t="str">
            <v>01.01.01.412</v>
          </cell>
        </row>
        <row r="7106">
          <cell r="B7106" t="str">
            <v>RIM0000115</v>
          </cell>
          <cell r="C7106" t="str">
            <v>01.01.02.010</v>
          </cell>
        </row>
        <row r="7107">
          <cell r="B7107" t="str">
            <v>RIM0000116</v>
          </cell>
          <cell r="C7107" t="str">
            <v>01.01.02.043</v>
          </cell>
        </row>
        <row r="7108">
          <cell r="B7108" t="str">
            <v>RIM0000117</v>
          </cell>
          <cell r="C7108" t="str">
            <v>01.01.02.054</v>
          </cell>
        </row>
        <row r="7109">
          <cell r="C7109" t="str">
            <v>01.01.02.073</v>
          </cell>
        </row>
        <row r="7110">
          <cell r="B7110" t="str">
            <v>REM0002585</v>
          </cell>
          <cell r="C7110" t="str">
            <v>01.01.03.051</v>
          </cell>
        </row>
        <row r="7111">
          <cell r="B7111" t="str">
            <v>REM0002724</v>
          </cell>
          <cell r="C7111" t="str">
            <v>01.01.03.077</v>
          </cell>
        </row>
        <row r="7112">
          <cell r="B7112" t="str">
            <v>REM0000556</v>
          </cell>
          <cell r="C7112" t="str">
            <v>01.01.03.101</v>
          </cell>
        </row>
        <row r="7113">
          <cell r="B7113" t="str">
            <v>RSM0000243</v>
          </cell>
          <cell r="C7113" t="str">
            <v>01.01.03.104</v>
          </cell>
        </row>
        <row r="7114">
          <cell r="B7114" t="str">
            <v>RSM0000244</v>
          </cell>
          <cell r="C7114" t="str">
            <v>01.01.03.125</v>
          </cell>
        </row>
        <row r="7115">
          <cell r="B7115" t="str">
            <v>REM0002460</v>
          </cell>
          <cell r="C7115" t="str">
            <v>01.01.03.138</v>
          </cell>
        </row>
        <row r="7116">
          <cell r="B7116" t="str">
            <v>SHT0002297</v>
          </cell>
          <cell r="C7116" t="str">
            <v>01.02.01.031</v>
          </cell>
        </row>
        <row r="7117">
          <cell r="B7117" t="str">
            <v>DCL0000002</v>
          </cell>
          <cell r="C7117" t="str">
            <v>01.02.02.017</v>
          </cell>
        </row>
        <row r="7118">
          <cell r="B7118" t="str">
            <v>DCL0000003</v>
          </cell>
          <cell r="C7118" t="str">
            <v>01.02.02.025</v>
          </cell>
        </row>
        <row r="7119">
          <cell r="B7119" t="str">
            <v>DCL0000004</v>
          </cell>
          <cell r="C7119" t="str">
            <v>01.02.03.021</v>
          </cell>
        </row>
        <row r="7120">
          <cell r="B7120" t="str">
            <v>DCL0000005</v>
          </cell>
          <cell r="C7120" t="str">
            <v>01.02.03.022</v>
          </cell>
        </row>
        <row r="7121">
          <cell r="B7121" t="str">
            <v>DCL0000006</v>
          </cell>
          <cell r="C7121" t="str">
            <v>01.02.04.036</v>
          </cell>
        </row>
        <row r="7122">
          <cell r="B7122" t="str">
            <v>SHT0002177</v>
          </cell>
          <cell r="C7122" t="str">
            <v>01.02.04.053</v>
          </cell>
        </row>
        <row r="7123">
          <cell r="B7123" t="str">
            <v>TST0001565</v>
          </cell>
          <cell r="C7123" t="str">
            <v>01.02.06.640</v>
          </cell>
        </row>
        <row r="7124">
          <cell r="B7124" t="str">
            <v>TST0001566</v>
          </cell>
          <cell r="C7124" t="str">
            <v>01.02.06.655</v>
          </cell>
        </row>
        <row r="7125">
          <cell r="B7125" t="str">
            <v>TST0001567</v>
          </cell>
          <cell r="C7125" t="str">
            <v>01.02.06.657</v>
          </cell>
        </row>
        <row r="7126">
          <cell r="B7126" t="str">
            <v>TST0001568</v>
          </cell>
          <cell r="C7126" t="str">
            <v>01.02.06.662</v>
          </cell>
        </row>
        <row r="7127">
          <cell r="B7127" t="str">
            <v>TST0001569</v>
          </cell>
          <cell r="C7127" t="str">
            <v>01.02.06.664</v>
          </cell>
        </row>
        <row r="7128">
          <cell r="B7128" t="str">
            <v>TST0001570</v>
          </cell>
          <cell r="C7128" t="str">
            <v>01.02.06.671</v>
          </cell>
        </row>
        <row r="7129">
          <cell r="B7129" t="str">
            <v>TST0001571</v>
          </cell>
          <cell r="C7129" t="str">
            <v>01.02.06.672</v>
          </cell>
        </row>
        <row r="7130">
          <cell r="B7130" t="str">
            <v>SCS0001034</v>
          </cell>
          <cell r="C7130" t="str">
            <v>01.02.09.013</v>
          </cell>
        </row>
        <row r="7131">
          <cell r="B7131" t="str">
            <v>SCS0001037</v>
          </cell>
          <cell r="C7131" t="str">
            <v>01.02.09.014</v>
          </cell>
        </row>
        <row r="7132">
          <cell r="B7132" t="str">
            <v>SCS0001399</v>
          </cell>
          <cell r="C7132" t="str">
            <v>01.02.09.032</v>
          </cell>
        </row>
        <row r="7133">
          <cell r="B7133" t="str">
            <v>SCS0001394</v>
          </cell>
          <cell r="C7133" t="str">
            <v>01.02.09.033</v>
          </cell>
        </row>
        <row r="7134">
          <cell r="B7134" t="str">
            <v>DCL0000011</v>
          </cell>
          <cell r="C7134" t="str">
            <v>01.02.09.036</v>
          </cell>
        </row>
        <row r="7135">
          <cell r="B7135" t="str">
            <v>DCL0000012</v>
          </cell>
          <cell r="C7135" t="str">
            <v>01.02.09.038</v>
          </cell>
        </row>
        <row r="7136">
          <cell r="B7136" t="str">
            <v>DCL0000013</v>
          </cell>
          <cell r="C7136" t="str">
            <v>01.02.09.039</v>
          </cell>
        </row>
        <row r="7137">
          <cell r="B7137" t="str">
            <v>DCL0000014</v>
          </cell>
          <cell r="C7137" t="str">
            <v>01.02.09.044</v>
          </cell>
        </row>
        <row r="7138">
          <cell r="B7138" t="str">
            <v>DCL0000015</v>
          </cell>
          <cell r="C7138" t="str">
            <v>01.02.09.045</v>
          </cell>
        </row>
        <row r="7139">
          <cell r="B7139" t="str">
            <v>SCS0000791</v>
          </cell>
          <cell r="C7139" t="str">
            <v>01.02.11.008</v>
          </cell>
        </row>
        <row r="7140">
          <cell r="B7140" t="str">
            <v>SCS0000812</v>
          </cell>
          <cell r="C7140" t="str">
            <v>01.02.11.012</v>
          </cell>
        </row>
        <row r="7141">
          <cell r="B7141" t="str">
            <v>SCS0000834</v>
          </cell>
          <cell r="C7141" t="str">
            <v>01.02.11.020</v>
          </cell>
        </row>
        <row r="7142">
          <cell r="B7142" t="str">
            <v>SCS0000835</v>
          </cell>
          <cell r="C7142" t="str">
            <v>01.02.11.020A</v>
          </cell>
        </row>
        <row r="7143">
          <cell r="B7143" t="str">
            <v>SCS0000822</v>
          </cell>
          <cell r="C7143" t="str">
            <v>01.02.11.021</v>
          </cell>
        </row>
        <row r="7144">
          <cell r="B7144" t="str">
            <v>SCS0000832</v>
          </cell>
          <cell r="C7144" t="str">
            <v>01.02.11.024</v>
          </cell>
        </row>
        <row r="7145">
          <cell r="B7145" t="str">
            <v>SCS0000833</v>
          </cell>
          <cell r="C7145" t="str">
            <v>01.02.11.025</v>
          </cell>
        </row>
        <row r="7146">
          <cell r="B7146" t="str">
            <v>SCS0000836</v>
          </cell>
          <cell r="C7146" t="str">
            <v>01.02.11.026</v>
          </cell>
        </row>
        <row r="7147">
          <cell r="B7147" t="str">
            <v>SCS0000837</v>
          </cell>
          <cell r="C7147" t="str">
            <v>01.02.11.027</v>
          </cell>
        </row>
        <row r="7148">
          <cell r="B7148" t="str">
            <v>SCS0000841</v>
          </cell>
          <cell r="C7148" t="str">
            <v>01.02.11.029</v>
          </cell>
        </row>
        <row r="7149">
          <cell r="B7149" t="str">
            <v>SCS0000842</v>
          </cell>
          <cell r="C7149" t="str">
            <v>01.02.11.030</v>
          </cell>
        </row>
        <row r="7150">
          <cell r="B7150" t="str">
            <v>DCL0000027</v>
          </cell>
          <cell r="C7150" t="str">
            <v>01.02.11.038</v>
          </cell>
        </row>
        <row r="7151">
          <cell r="B7151" t="str">
            <v>DCL0000028</v>
          </cell>
          <cell r="C7151" t="str">
            <v>01.02.11.039</v>
          </cell>
        </row>
        <row r="7152">
          <cell r="B7152" t="str">
            <v>DCL0000029</v>
          </cell>
          <cell r="C7152" t="str">
            <v>01.02.11.048</v>
          </cell>
        </row>
        <row r="7153">
          <cell r="B7153" t="str">
            <v>DCL0000030</v>
          </cell>
          <cell r="C7153" t="str">
            <v>01.02.11.049</v>
          </cell>
        </row>
        <row r="7154">
          <cell r="B7154" t="str">
            <v>DCL0000031</v>
          </cell>
          <cell r="C7154" t="str">
            <v>01.02.11.054</v>
          </cell>
        </row>
        <row r="7155">
          <cell r="B7155" t="str">
            <v>DCL0000032</v>
          </cell>
          <cell r="C7155" t="str">
            <v>01.02.11.055</v>
          </cell>
        </row>
        <row r="7156">
          <cell r="B7156" t="str">
            <v>SCS0000955</v>
          </cell>
          <cell r="C7156" t="str">
            <v>01.02.11.057</v>
          </cell>
        </row>
        <row r="7157">
          <cell r="B7157" t="str">
            <v>DCL0000034</v>
          </cell>
          <cell r="C7157" t="str">
            <v>01.02.11.060</v>
          </cell>
        </row>
        <row r="7158">
          <cell r="B7158" t="str">
            <v>DCL0000035</v>
          </cell>
          <cell r="C7158" t="str">
            <v>01.02.11.061</v>
          </cell>
        </row>
        <row r="7159">
          <cell r="B7159" t="str">
            <v>DCL0000036</v>
          </cell>
          <cell r="C7159" t="str">
            <v>01.02.11.062</v>
          </cell>
        </row>
        <row r="7160">
          <cell r="B7160" t="str">
            <v>DCL0000037</v>
          </cell>
          <cell r="C7160" t="str">
            <v>01.02.11.063</v>
          </cell>
        </row>
        <row r="7161">
          <cell r="B7161" t="str">
            <v>DCL0000038</v>
          </cell>
          <cell r="C7161" t="str">
            <v>01.02.11.064</v>
          </cell>
        </row>
        <row r="7162">
          <cell r="B7162" t="str">
            <v>DCL0000039</v>
          </cell>
          <cell r="C7162" t="str">
            <v>01.02.11.065</v>
          </cell>
        </row>
        <row r="7163">
          <cell r="B7163" t="str">
            <v>DCL0000040</v>
          </cell>
          <cell r="C7163" t="str">
            <v>01.02.11.066</v>
          </cell>
        </row>
        <row r="7164">
          <cell r="B7164" t="str">
            <v>DCL0000041</v>
          </cell>
          <cell r="C7164" t="str">
            <v>01.02.11.068</v>
          </cell>
        </row>
        <row r="7165">
          <cell r="B7165" t="str">
            <v>DCL0000042</v>
          </cell>
          <cell r="C7165" t="str">
            <v>01.02.11.072</v>
          </cell>
        </row>
        <row r="7166">
          <cell r="B7166" t="str">
            <v>DCL0000043</v>
          </cell>
          <cell r="C7166" t="str">
            <v>01.02.11.073</v>
          </cell>
        </row>
        <row r="7167">
          <cell r="B7167" t="str">
            <v>DCL0000044</v>
          </cell>
          <cell r="C7167" t="str">
            <v>01.02.11.074</v>
          </cell>
        </row>
        <row r="7168">
          <cell r="B7168" t="str">
            <v>DCL0000045</v>
          </cell>
          <cell r="C7168" t="str">
            <v>01.02.11.078</v>
          </cell>
        </row>
        <row r="7169">
          <cell r="B7169" t="str">
            <v>DCL0000046</v>
          </cell>
          <cell r="C7169" t="str">
            <v>01.02.14.004A</v>
          </cell>
        </row>
        <row r="7170">
          <cell r="B7170" t="str">
            <v>SCS0000907</v>
          </cell>
          <cell r="C7170" t="str">
            <v>01.02.14.005</v>
          </cell>
        </row>
        <row r="7171">
          <cell r="B7171" t="str">
            <v>SCS0001163</v>
          </cell>
          <cell r="C7171" t="str">
            <v>01.02.14.014</v>
          </cell>
        </row>
        <row r="7172">
          <cell r="B7172" t="str">
            <v>DCL0000049</v>
          </cell>
          <cell r="C7172" t="str">
            <v>01.02.14.018</v>
          </cell>
        </row>
        <row r="7173">
          <cell r="B7173" t="str">
            <v>DCL0000050</v>
          </cell>
          <cell r="C7173" t="str">
            <v>01.02.14.026</v>
          </cell>
        </row>
        <row r="7174">
          <cell r="B7174" t="str">
            <v>DCL0000051</v>
          </cell>
          <cell r="C7174" t="str">
            <v>01.02.20.001</v>
          </cell>
        </row>
        <row r="7175">
          <cell r="B7175" t="str">
            <v>DCL0000052</v>
          </cell>
          <cell r="C7175" t="str">
            <v>01.02.20.003</v>
          </cell>
        </row>
        <row r="7176">
          <cell r="B7176" t="str">
            <v>DCL0000053</v>
          </cell>
          <cell r="C7176" t="str">
            <v>01.02.20.004</v>
          </cell>
        </row>
        <row r="7177">
          <cell r="B7177" t="str">
            <v>DCL0000054</v>
          </cell>
          <cell r="C7177" t="str">
            <v>01.02.20.005</v>
          </cell>
        </row>
        <row r="7178">
          <cell r="B7178" t="str">
            <v>DCL0000055</v>
          </cell>
          <cell r="C7178" t="str">
            <v>01.02.20.006</v>
          </cell>
        </row>
        <row r="7179">
          <cell r="B7179" t="str">
            <v>DCL0000056</v>
          </cell>
          <cell r="C7179" t="str">
            <v>01.02.20.007</v>
          </cell>
        </row>
        <row r="7180">
          <cell r="B7180" t="str">
            <v>SCS0000874</v>
          </cell>
          <cell r="C7180" t="str">
            <v>01.02.20.008</v>
          </cell>
        </row>
        <row r="7181">
          <cell r="B7181" t="str">
            <v>DCL0000058</v>
          </cell>
          <cell r="C7181" t="str">
            <v>01.02.20.009</v>
          </cell>
        </row>
        <row r="7182">
          <cell r="B7182" t="str">
            <v>SCS0000875</v>
          </cell>
          <cell r="C7182" t="str">
            <v>01.02.20.010</v>
          </cell>
        </row>
        <row r="7183">
          <cell r="B7183" t="str">
            <v>DCL0000060</v>
          </cell>
          <cell r="C7183" t="str">
            <v>01.02.20.012</v>
          </cell>
        </row>
        <row r="7184">
          <cell r="B7184" t="str">
            <v>DCL0000061</v>
          </cell>
          <cell r="C7184" t="str">
            <v>01.02.20.013</v>
          </cell>
        </row>
        <row r="7185">
          <cell r="B7185" t="str">
            <v>SCS0001336</v>
          </cell>
          <cell r="C7185" t="str">
            <v>01.02.21.001</v>
          </cell>
        </row>
        <row r="7186">
          <cell r="B7186" t="str">
            <v>SCS0001335</v>
          </cell>
          <cell r="C7186" t="str">
            <v>01.02.21.002</v>
          </cell>
        </row>
        <row r="7187">
          <cell r="B7187" t="str">
            <v>SCS0001375</v>
          </cell>
          <cell r="C7187" t="str">
            <v>01.02.21.004</v>
          </cell>
        </row>
        <row r="7188">
          <cell r="B7188" t="str">
            <v>SCS0001374</v>
          </cell>
          <cell r="C7188" t="str">
            <v>01.02.21.005</v>
          </cell>
        </row>
        <row r="7189">
          <cell r="B7189" t="str">
            <v>SLT0002243</v>
          </cell>
          <cell r="C7189" t="str">
            <v>01.02.25.002</v>
          </cell>
        </row>
        <row r="7190">
          <cell r="B7190" t="str">
            <v>DCL0000067</v>
          </cell>
          <cell r="C7190" t="str">
            <v>01.02.25.003</v>
          </cell>
        </row>
        <row r="7191">
          <cell r="B7191" t="str">
            <v>DCL0000068</v>
          </cell>
          <cell r="C7191" t="str">
            <v>01.02.26.001</v>
          </cell>
        </row>
        <row r="7192">
          <cell r="B7192" t="str">
            <v>DCL0000069</v>
          </cell>
          <cell r="C7192" t="str">
            <v>01.02.26.002</v>
          </cell>
        </row>
        <row r="7193">
          <cell r="B7193" t="str">
            <v>DCL0000070</v>
          </cell>
          <cell r="C7193" t="str">
            <v>01.02.26.003</v>
          </cell>
        </row>
        <row r="7194">
          <cell r="B7194" t="str">
            <v>RCA0000089</v>
          </cell>
          <cell r="C7194" t="str">
            <v>01.03.02.008</v>
          </cell>
        </row>
        <row r="7195">
          <cell r="B7195" t="str">
            <v>RCA0000090</v>
          </cell>
          <cell r="C7195" t="str">
            <v>01.03.02.009</v>
          </cell>
        </row>
        <row r="7196">
          <cell r="B7196" t="str">
            <v>BFA0000003</v>
          </cell>
          <cell r="C7196" t="str">
            <v>01.03.02.011</v>
          </cell>
        </row>
        <row r="7197">
          <cell r="B7197" t="str">
            <v>BFA0000713</v>
          </cell>
          <cell r="C7197" t="str">
            <v>01.03.02.020</v>
          </cell>
        </row>
        <row r="7198">
          <cell r="B7198" t="str">
            <v>REM0001605</v>
          </cell>
          <cell r="C7198" t="str">
            <v>01.03.02.094</v>
          </cell>
        </row>
        <row r="7199">
          <cell r="B7199" t="str">
            <v>SCS0004172</v>
          </cell>
          <cell r="C7199" t="str">
            <v>01.03.02.102</v>
          </cell>
        </row>
        <row r="7200">
          <cell r="B7200" t="str">
            <v>RCA0000091</v>
          </cell>
          <cell r="C7200" t="str">
            <v>01.03.03.001</v>
          </cell>
        </row>
        <row r="7201">
          <cell r="B7201" t="str">
            <v>RCA0000092</v>
          </cell>
          <cell r="C7201" t="str">
            <v>01.03.03.002</v>
          </cell>
        </row>
        <row r="7202">
          <cell r="B7202" t="str">
            <v>RCA0000093</v>
          </cell>
          <cell r="C7202" t="str">
            <v>01.03.03.022</v>
          </cell>
        </row>
        <row r="7203">
          <cell r="B7203" t="str">
            <v>RCA0000094</v>
          </cell>
          <cell r="C7203" t="str">
            <v>01.03.03.023</v>
          </cell>
        </row>
        <row r="7204">
          <cell r="B7204" t="str">
            <v>RCA0000066</v>
          </cell>
          <cell r="C7204" t="str">
            <v>01.03.03.024</v>
          </cell>
        </row>
        <row r="7205">
          <cell r="B7205" t="str">
            <v>RCA0000095</v>
          </cell>
          <cell r="C7205" t="str">
            <v>01.03.03.025</v>
          </cell>
        </row>
        <row r="7206">
          <cell r="B7206" t="str">
            <v>RSM0000240</v>
          </cell>
          <cell r="C7206" t="str">
            <v>01.03.04.007</v>
          </cell>
        </row>
        <row r="7207">
          <cell r="B7207" t="str">
            <v>RSM0000241</v>
          </cell>
          <cell r="C7207" t="str">
            <v>01.03.04.008</v>
          </cell>
        </row>
        <row r="7208">
          <cell r="B7208" t="str">
            <v>RSM0000059</v>
          </cell>
          <cell r="C7208" t="str">
            <v>01.03.04.015</v>
          </cell>
        </row>
        <row r="7209">
          <cell r="B7209" t="str">
            <v>BCL0000041</v>
          </cell>
          <cell r="C7209" t="str">
            <v>01.03.04.024</v>
          </cell>
        </row>
        <row r="7210">
          <cell r="B7210" t="str">
            <v>RCA0000096</v>
          </cell>
          <cell r="C7210" t="str">
            <v>01.03.04.026</v>
          </cell>
        </row>
        <row r="7211">
          <cell r="B7211" t="str">
            <v>BFA0000721</v>
          </cell>
          <cell r="C7211" t="str">
            <v>01.03.04.033</v>
          </cell>
        </row>
        <row r="7212">
          <cell r="B7212" t="str">
            <v>RCA0000097</v>
          </cell>
          <cell r="C7212" t="str">
            <v>01.03.05.002</v>
          </cell>
        </row>
        <row r="7213">
          <cell r="B7213" t="str">
            <v>RCA0000098</v>
          </cell>
          <cell r="C7213" t="str">
            <v>01.03.05.004</v>
          </cell>
        </row>
        <row r="7214">
          <cell r="B7214" t="str">
            <v>RCA0000099</v>
          </cell>
          <cell r="C7214" t="str">
            <v>01.03.05.017</v>
          </cell>
        </row>
        <row r="7215">
          <cell r="B7215" t="str">
            <v>RCA0000100</v>
          </cell>
          <cell r="C7215" t="str">
            <v>01.03.05.018</v>
          </cell>
        </row>
        <row r="7216">
          <cell r="B7216" t="str">
            <v>RCA0000101</v>
          </cell>
          <cell r="C7216" t="str">
            <v>01.03.05.028</v>
          </cell>
        </row>
        <row r="7217">
          <cell r="B7217" t="str">
            <v>RCA0000102</v>
          </cell>
          <cell r="C7217" t="str">
            <v>01.03.05.029</v>
          </cell>
        </row>
        <row r="7218">
          <cell r="B7218" t="str">
            <v>RCA0000103</v>
          </cell>
          <cell r="C7218" t="str">
            <v>01.03.05.053</v>
          </cell>
        </row>
        <row r="7219">
          <cell r="B7219" t="str">
            <v>RCA0000104</v>
          </cell>
          <cell r="C7219" t="str">
            <v>01.03.05.054</v>
          </cell>
        </row>
        <row r="7220">
          <cell r="B7220" t="str">
            <v>REM0000334</v>
          </cell>
          <cell r="C7220" t="str">
            <v>01.03.05.057</v>
          </cell>
        </row>
        <row r="7221">
          <cell r="B7221" t="str">
            <v>RCA0000105</v>
          </cell>
          <cell r="C7221" t="str">
            <v>01.03.05.060</v>
          </cell>
        </row>
        <row r="7222">
          <cell r="B7222" t="str">
            <v>RIM0000118</v>
          </cell>
          <cell r="C7222" t="str">
            <v>01.03.08.001</v>
          </cell>
        </row>
        <row r="7223">
          <cell r="B7223" t="str">
            <v>RCA0000123</v>
          </cell>
          <cell r="C7223" t="str">
            <v>01.03.08.004</v>
          </cell>
        </row>
        <row r="7224">
          <cell r="B7224" t="str">
            <v>RCA0000124</v>
          </cell>
          <cell r="C7224" t="str">
            <v>01.03.08.007</v>
          </cell>
        </row>
        <row r="7225">
          <cell r="B7225" t="str">
            <v>RCA0000125</v>
          </cell>
          <cell r="C7225" t="str">
            <v>01.03.08.008</v>
          </cell>
        </row>
        <row r="7226">
          <cell r="B7226" t="str">
            <v>RCA0000126</v>
          </cell>
          <cell r="C7226" t="str">
            <v>01.03.08.009</v>
          </cell>
        </row>
        <row r="7227">
          <cell r="B7227" t="str">
            <v>RCA0000127</v>
          </cell>
          <cell r="C7227" t="str">
            <v>01.03.08.010</v>
          </cell>
        </row>
        <row r="7228">
          <cell r="B7228" t="str">
            <v>RCA0000128</v>
          </cell>
          <cell r="C7228" t="str">
            <v>01.03.08.011</v>
          </cell>
        </row>
        <row r="7229">
          <cell r="B7229" t="str">
            <v>RCA0000129</v>
          </cell>
          <cell r="C7229" t="str">
            <v>01.03.08.013</v>
          </cell>
        </row>
        <row r="7230">
          <cell r="B7230" t="str">
            <v>RCA0000130</v>
          </cell>
          <cell r="C7230" t="str">
            <v>01.03.08.014</v>
          </cell>
        </row>
        <row r="7231">
          <cell r="B7231" t="str">
            <v>RCA0000131</v>
          </cell>
          <cell r="C7231" t="str">
            <v>01.03.08.018</v>
          </cell>
        </row>
        <row r="7232">
          <cell r="B7232" t="str">
            <v>RCA0000132</v>
          </cell>
          <cell r="C7232" t="str">
            <v>01.03.08.019</v>
          </cell>
        </row>
        <row r="7233">
          <cell r="B7233" t="str">
            <v>RCA0000133</v>
          </cell>
          <cell r="C7233" t="str">
            <v>01.03.08.023</v>
          </cell>
        </row>
        <row r="7234">
          <cell r="B7234" t="str">
            <v>RCA0000134</v>
          </cell>
          <cell r="C7234" t="str">
            <v>01.03.08.024</v>
          </cell>
        </row>
        <row r="7235">
          <cell r="B7235" t="str">
            <v>RCA0000135</v>
          </cell>
          <cell r="C7235" t="str">
            <v>01.03.08.025</v>
          </cell>
        </row>
        <row r="7236">
          <cell r="B7236" t="str">
            <v>RCA0000136</v>
          </cell>
          <cell r="C7236" t="str">
            <v>01.03.08.030</v>
          </cell>
        </row>
        <row r="7237">
          <cell r="B7237" t="str">
            <v>RCA0000137</v>
          </cell>
          <cell r="C7237" t="str">
            <v>01.03.08.038</v>
          </cell>
        </row>
        <row r="7238">
          <cell r="B7238" t="str">
            <v>RCA0000138</v>
          </cell>
          <cell r="C7238" t="str">
            <v>01.03.08.040</v>
          </cell>
        </row>
        <row r="7239">
          <cell r="B7239" t="str">
            <v>TMA0000277</v>
          </cell>
          <cell r="C7239" t="str">
            <v>01.03.11.001</v>
          </cell>
        </row>
        <row r="7240">
          <cell r="B7240" t="str">
            <v>RCA0000139</v>
          </cell>
          <cell r="C7240" t="str">
            <v>01.03.13.016</v>
          </cell>
        </row>
        <row r="7241">
          <cell r="B7241" t="str">
            <v>RCA0000140</v>
          </cell>
          <cell r="C7241" t="str">
            <v>01.03.13.018</v>
          </cell>
        </row>
        <row r="7242">
          <cell r="B7242" t="str">
            <v>RCA0000141</v>
          </cell>
          <cell r="C7242" t="str">
            <v>01.03.13.021</v>
          </cell>
        </row>
        <row r="7243">
          <cell r="B7243" t="str">
            <v>RCA0000142</v>
          </cell>
          <cell r="C7243" t="str">
            <v>01.03.13.022</v>
          </cell>
        </row>
        <row r="7244">
          <cell r="B7244" t="str">
            <v>BEC0000069</v>
          </cell>
          <cell r="C7244" t="str">
            <v>01.03.13.026</v>
          </cell>
        </row>
        <row r="7245">
          <cell r="B7245" t="str">
            <v>RCA0000143</v>
          </cell>
          <cell r="C7245" t="str">
            <v>01.03.13.029</v>
          </cell>
        </row>
        <row r="7246">
          <cell r="B7246" t="str">
            <v>SHT0002108</v>
          </cell>
          <cell r="C7246" t="str">
            <v>01.03.19.023</v>
          </cell>
        </row>
        <row r="7247">
          <cell r="B7247" t="str">
            <v>BCL0000025</v>
          </cell>
          <cell r="C7247" t="str">
            <v>01.03.19.057</v>
          </cell>
        </row>
        <row r="7248">
          <cell r="B7248" t="str">
            <v>BCL0000042</v>
          </cell>
          <cell r="C7248" t="str">
            <v>01.03.20.020</v>
          </cell>
        </row>
        <row r="7249">
          <cell r="B7249" t="str">
            <v>RCA0000106</v>
          </cell>
          <cell r="C7249" t="str">
            <v>01.03.20.065</v>
          </cell>
        </row>
        <row r="7250">
          <cell r="B7250" t="str">
            <v>RCA0000144</v>
          </cell>
          <cell r="C7250" t="str">
            <v>01.03.20.070</v>
          </cell>
        </row>
        <row r="7251">
          <cell r="B7251" t="str">
            <v>RSM0000179</v>
          </cell>
          <cell r="C7251" t="str">
            <v>01.03.20.080</v>
          </cell>
        </row>
        <row r="7252">
          <cell r="B7252" t="str">
            <v>RCA0000145</v>
          </cell>
          <cell r="C7252" t="str">
            <v>01.03.20.088</v>
          </cell>
        </row>
        <row r="7253">
          <cell r="B7253" t="str">
            <v>RCA0000146</v>
          </cell>
          <cell r="C7253" t="str">
            <v>01.03.20.089</v>
          </cell>
        </row>
        <row r="7254">
          <cell r="B7254" t="str">
            <v>RCA0000147</v>
          </cell>
          <cell r="C7254" t="str">
            <v>01.03.20.101</v>
          </cell>
        </row>
        <row r="7255">
          <cell r="B7255" t="str">
            <v>RCA0000148</v>
          </cell>
          <cell r="C7255" t="str">
            <v>01.03.20.147</v>
          </cell>
        </row>
        <row r="7256">
          <cell r="B7256" t="str">
            <v>SHT0000512</v>
          </cell>
          <cell r="C7256" t="str">
            <v>01.03.20.149</v>
          </cell>
        </row>
        <row r="7257">
          <cell r="B7257" t="str">
            <v>RSM0000239</v>
          </cell>
          <cell r="C7257" t="str">
            <v>01.03.21.041</v>
          </cell>
        </row>
        <row r="7258">
          <cell r="B7258" t="str">
            <v>RSM0000238</v>
          </cell>
          <cell r="C7258" t="str">
            <v>01.03.21.050</v>
          </cell>
        </row>
        <row r="7259">
          <cell r="B7259" t="str">
            <v>REM0001609</v>
          </cell>
          <cell r="C7259" t="str">
            <v>01.03.21.059</v>
          </cell>
        </row>
        <row r="7260">
          <cell r="B7260" t="str">
            <v>RCA0000107</v>
          </cell>
          <cell r="C7260" t="str">
            <v>01.03.21.060</v>
          </cell>
        </row>
        <row r="7261">
          <cell r="B7261" t="str">
            <v>RCA0000108</v>
          </cell>
          <cell r="C7261" t="str">
            <v>01.03.21.060A</v>
          </cell>
        </row>
        <row r="7262">
          <cell r="B7262" t="str">
            <v>RCA0000109</v>
          </cell>
          <cell r="C7262" t="str">
            <v>01.03.21.061</v>
          </cell>
        </row>
        <row r="7263">
          <cell r="B7263" t="str">
            <v>RCA0000110</v>
          </cell>
          <cell r="C7263" t="str">
            <v>01.03.21.061A</v>
          </cell>
        </row>
        <row r="7264">
          <cell r="B7264" t="str">
            <v>RCA0000111</v>
          </cell>
          <cell r="C7264" t="str">
            <v>01.03.21.062</v>
          </cell>
        </row>
        <row r="7265">
          <cell r="B7265" t="str">
            <v>RCA0000112</v>
          </cell>
          <cell r="C7265" t="str">
            <v>01.03.21.063</v>
          </cell>
        </row>
        <row r="7266">
          <cell r="B7266" t="str">
            <v>REM0001606</v>
          </cell>
          <cell r="C7266" t="str">
            <v>01.03.21.064</v>
          </cell>
        </row>
        <row r="7267">
          <cell r="B7267" t="str">
            <v>SHT0000140</v>
          </cell>
          <cell r="C7267" t="str">
            <v>01.03.21.080</v>
          </cell>
        </row>
        <row r="7268">
          <cell r="B7268" t="str">
            <v>SCS0004187</v>
          </cell>
          <cell r="C7268" t="str">
            <v>01.03.21.081</v>
          </cell>
        </row>
        <row r="7269">
          <cell r="B7269" t="str">
            <v>SCS0004190</v>
          </cell>
          <cell r="C7269" t="str">
            <v>01.03.21.082</v>
          </cell>
        </row>
        <row r="7270">
          <cell r="B7270" t="str">
            <v>SHT0000568</v>
          </cell>
          <cell r="C7270" t="str">
            <v>01.03.21.084</v>
          </cell>
        </row>
        <row r="7271">
          <cell r="B7271" t="str">
            <v>SCS0004176</v>
          </cell>
          <cell r="C7271" t="str">
            <v>01.03.21.085</v>
          </cell>
        </row>
        <row r="7272">
          <cell r="B7272" t="str">
            <v>BAS0000073</v>
          </cell>
          <cell r="C7272" t="str">
            <v>01.03.22.002</v>
          </cell>
        </row>
        <row r="7273">
          <cell r="B7273" t="str">
            <v>BAS0000074</v>
          </cell>
          <cell r="C7273" t="str">
            <v>01.03.22.003</v>
          </cell>
        </row>
        <row r="7274">
          <cell r="B7274" t="str">
            <v>BAS0000075</v>
          </cell>
          <cell r="C7274" t="str">
            <v>01.03.22.004</v>
          </cell>
        </row>
        <row r="7275">
          <cell r="B7275" t="str">
            <v>REM0002719</v>
          </cell>
          <cell r="C7275" t="str">
            <v>01.03.22.005</v>
          </cell>
        </row>
        <row r="7276">
          <cell r="B7276" t="str">
            <v>REM0002720</v>
          </cell>
          <cell r="C7276" t="str">
            <v>01.03.22.006</v>
          </cell>
        </row>
        <row r="7277">
          <cell r="B7277" t="str">
            <v>BAS0000076</v>
          </cell>
          <cell r="C7277" t="str">
            <v>01.03.22.007</v>
          </cell>
        </row>
        <row r="7278">
          <cell r="B7278" t="str">
            <v>BAS0000077</v>
          </cell>
          <cell r="C7278" t="str">
            <v>01.03.22.013</v>
          </cell>
        </row>
        <row r="7279">
          <cell r="B7279" t="str">
            <v>REM0001818</v>
          </cell>
          <cell r="C7279" t="str">
            <v>01.03.24.020</v>
          </cell>
        </row>
        <row r="7280">
          <cell r="B7280" t="str">
            <v>REM0001817</v>
          </cell>
          <cell r="C7280" t="str">
            <v>01.03.24.021</v>
          </cell>
        </row>
        <row r="7281">
          <cell r="B7281" t="str">
            <v>REM0001809</v>
          </cell>
          <cell r="C7281" t="str">
            <v>01.03.24.022</v>
          </cell>
        </row>
        <row r="7282">
          <cell r="B7282" t="str">
            <v>REM0001810</v>
          </cell>
          <cell r="C7282" t="str">
            <v>01.03.24.023</v>
          </cell>
        </row>
        <row r="7283">
          <cell r="B7283" t="str">
            <v>REM0001549</v>
          </cell>
          <cell r="C7283" t="str">
            <v>01.03.24.034</v>
          </cell>
        </row>
        <row r="7284">
          <cell r="B7284" t="str">
            <v>REM0000606</v>
          </cell>
          <cell r="C7284" t="str">
            <v>01.03.24.038</v>
          </cell>
        </row>
        <row r="7285">
          <cell r="B7285" t="str">
            <v>REM0002732</v>
          </cell>
          <cell r="C7285" t="str">
            <v>01.03.24.059</v>
          </cell>
        </row>
        <row r="7286">
          <cell r="B7286" t="str">
            <v>SCS0005872</v>
          </cell>
          <cell r="C7286" t="str">
            <v>01.03.28.042</v>
          </cell>
        </row>
        <row r="7287">
          <cell r="B7287" t="str">
            <v>SCS0005873</v>
          </cell>
          <cell r="C7287" t="str">
            <v>01.03.28.043</v>
          </cell>
        </row>
        <row r="7288">
          <cell r="B7288" t="str">
            <v>SCS0005874</v>
          </cell>
          <cell r="C7288" t="str">
            <v>01.03.28.045</v>
          </cell>
        </row>
        <row r="7289">
          <cell r="B7289" t="str">
            <v>SCS0005871</v>
          </cell>
          <cell r="C7289" t="str">
            <v>01.03.28.056</v>
          </cell>
        </row>
        <row r="7290">
          <cell r="B7290" t="str">
            <v>BFA0000722</v>
          </cell>
          <cell r="C7290" t="str">
            <v>01.03.30.001</v>
          </cell>
        </row>
        <row r="7291">
          <cell r="B7291" t="str">
            <v>BFA0000723</v>
          </cell>
          <cell r="C7291" t="str">
            <v>01.03.30.002</v>
          </cell>
        </row>
        <row r="7292">
          <cell r="B7292" t="str">
            <v>BFA0000724</v>
          </cell>
          <cell r="C7292" t="str">
            <v>01.03.30.003</v>
          </cell>
        </row>
        <row r="7293">
          <cell r="B7293" t="str">
            <v>BFA0000725</v>
          </cell>
          <cell r="C7293" t="str">
            <v>01.03.30.005</v>
          </cell>
        </row>
        <row r="7294">
          <cell r="B7294" t="str">
            <v>BFA0000726</v>
          </cell>
          <cell r="C7294" t="str">
            <v>01.03.30.006</v>
          </cell>
        </row>
        <row r="7295">
          <cell r="B7295" t="str">
            <v>BFA0000727</v>
          </cell>
          <cell r="C7295" t="str">
            <v>01.03.30.007</v>
          </cell>
        </row>
        <row r="7296">
          <cell r="B7296" t="str">
            <v>BFA0000728</v>
          </cell>
          <cell r="C7296" t="str">
            <v>01.03.30.009</v>
          </cell>
        </row>
        <row r="7297">
          <cell r="B7297" t="str">
            <v>BFA0000729</v>
          </cell>
          <cell r="C7297" t="str">
            <v>01.03.30.011</v>
          </cell>
        </row>
        <row r="7298">
          <cell r="B7298" t="str">
            <v>BFA0000730</v>
          </cell>
          <cell r="C7298" t="str">
            <v>01.03.30.014</v>
          </cell>
        </row>
        <row r="7299">
          <cell r="B7299" t="str">
            <v>BFA0000731</v>
          </cell>
          <cell r="C7299" t="str">
            <v>01.03.30.016</v>
          </cell>
        </row>
        <row r="7300">
          <cell r="B7300" t="str">
            <v>BFA0000732</v>
          </cell>
          <cell r="C7300" t="str">
            <v>01.03.30.017</v>
          </cell>
        </row>
        <row r="7301">
          <cell r="B7301" t="str">
            <v>BFA0000733</v>
          </cell>
          <cell r="C7301" t="str">
            <v>01.03.30.020</v>
          </cell>
        </row>
        <row r="7302">
          <cell r="B7302" t="str">
            <v>BFA0000734</v>
          </cell>
          <cell r="C7302" t="str">
            <v>01.03.30.022</v>
          </cell>
        </row>
        <row r="7303">
          <cell r="B7303" t="str">
            <v>BFA0000735</v>
          </cell>
          <cell r="C7303" t="str">
            <v>01.03.30.027</v>
          </cell>
        </row>
        <row r="7304">
          <cell r="B7304" t="str">
            <v>BFA0000736</v>
          </cell>
          <cell r="C7304" t="str">
            <v>01.03.30.028</v>
          </cell>
        </row>
        <row r="7305">
          <cell r="B7305" t="str">
            <v>BFA0000737</v>
          </cell>
          <cell r="C7305" t="str">
            <v>01.03.30.029</v>
          </cell>
        </row>
        <row r="7306">
          <cell r="B7306" t="str">
            <v>SHT0002109</v>
          </cell>
          <cell r="C7306" t="str">
            <v>01.03.32.001</v>
          </cell>
        </row>
        <row r="7307">
          <cell r="C7307" t="str">
            <v>01.03.33.017</v>
          </cell>
        </row>
        <row r="7308">
          <cell r="B7308" t="str">
            <v>SCS0001019</v>
          </cell>
          <cell r="C7308" t="str">
            <v>01.03.33.018</v>
          </cell>
        </row>
        <row r="7309">
          <cell r="B7309" t="str">
            <v>SHT0002169</v>
          </cell>
          <cell r="C7309" t="str">
            <v>01.03.34.059</v>
          </cell>
        </row>
        <row r="7310">
          <cell r="B7310" t="str">
            <v>SHT0002170</v>
          </cell>
          <cell r="C7310" t="str">
            <v>01.03.34.060</v>
          </cell>
        </row>
        <row r="7311">
          <cell r="B7311" t="str">
            <v>SHT0002171</v>
          </cell>
          <cell r="C7311" t="str">
            <v>01.03.34.061</v>
          </cell>
        </row>
        <row r="7312">
          <cell r="B7312" t="str">
            <v>SHT0002172</v>
          </cell>
          <cell r="C7312" t="str">
            <v>01.03.34.062</v>
          </cell>
        </row>
        <row r="7313">
          <cell r="B7313" t="str">
            <v>RCA0000113</v>
          </cell>
          <cell r="C7313" t="str">
            <v>01.03.34.064</v>
          </cell>
        </row>
        <row r="7314">
          <cell r="B7314" t="str">
            <v>SHT0000023</v>
          </cell>
          <cell r="C7314" t="str">
            <v>01.03.39.001</v>
          </cell>
        </row>
        <row r="7315">
          <cell r="B7315" t="str">
            <v>SHT0000022</v>
          </cell>
          <cell r="C7315" t="str">
            <v>01.03.39.002</v>
          </cell>
        </row>
        <row r="7316">
          <cell r="B7316" t="str">
            <v>DCL0000071</v>
          </cell>
          <cell r="C7316" t="str">
            <v>01.04.13.002</v>
          </cell>
        </row>
        <row r="7317">
          <cell r="B7317" t="str">
            <v>DCL0000072</v>
          </cell>
          <cell r="C7317" t="str">
            <v>01.04.13.003</v>
          </cell>
        </row>
        <row r="7318">
          <cell r="B7318" t="str">
            <v>DCL0000073</v>
          </cell>
          <cell r="C7318" t="str">
            <v>01.04.13.004</v>
          </cell>
        </row>
        <row r="7319">
          <cell r="B7319" t="str">
            <v>DCL0000074</v>
          </cell>
          <cell r="C7319" t="str">
            <v>01.04.13.012</v>
          </cell>
        </row>
        <row r="7320">
          <cell r="B7320" t="str">
            <v>DCL0000075</v>
          </cell>
          <cell r="C7320" t="str">
            <v>01.04.13.017</v>
          </cell>
        </row>
        <row r="7321">
          <cell r="B7321" t="str">
            <v>DCL0000076</v>
          </cell>
          <cell r="C7321" t="str">
            <v>01.04.13.018</v>
          </cell>
        </row>
        <row r="7322">
          <cell r="B7322" t="str">
            <v>DCL0000077</v>
          </cell>
          <cell r="C7322" t="str">
            <v>01.04.13.022</v>
          </cell>
        </row>
        <row r="7323">
          <cell r="B7323" t="str">
            <v>DCL0000078</v>
          </cell>
          <cell r="C7323" t="str">
            <v>01.04.13.027</v>
          </cell>
        </row>
        <row r="7324">
          <cell r="B7324" t="str">
            <v>DCL0000079</v>
          </cell>
          <cell r="C7324" t="str">
            <v>01.04.13.032</v>
          </cell>
        </row>
        <row r="7325">
          <cell r="B7325" t="str">
            <v>DCL0000080</v>
          </cell>
          <cell r="C7325" t="str">
            <v>01.04.13.034</v>
          </cell>
        </row>
        <row r="7326">
          <cell r="B7326" t="str">
            <v>DCL0000081</v>
          </cell>
          <cell r="C7326" t="str">
            <v>01.04.13.035</v>
          </cell>
        </row>
        <row r="7327">
          <cell r="B7327" t="str">
            <v>DCL0000082</v>
          </cell>
          <cell r="C7327" t="str">
            <v>01.04.13.036</v>
          </cell>
        </row>
        <row r="7328">
          <cell r="B7328" t="str">
            <v>DCL0000083</v>
          </cell>
          <cell r="C7328" t="str">
            <v>01.04.13.037</v>
          </cell>
        </row>
        <row r="7329">
          <cell r="B7329" t="str">
            <v>DCL0000084</v>
          </cell>
          <cell r="C7329" t="str">
            <v>01.04.13.039</v>
          </cell>
        </row>
        <row r="7330">
          <cell r="B7330" t="str">
            <v>DCL0000085</v>
          </cell>
          <cell r="C7330" t="str">
            <v>01.04.13.048</v>
          </cell>
        </row>
        <row r="7331">
          <cell r="B7331" t="str">
            <v>DCL0000086</v>
          </cell>
          <cell r="C7331" t="str">
            <v>01.04.13.062</v>
          </cell>
        </row>
        <row r="7332">
          <cell r="B7332" t="str">
            <v>DCL0000087</v>
          </cell>
          <cell r="C7332" t="str">
            <v>01.04.13.069</v>
          </cell>
        </row>
        <row r="7333">
          <cell r="B7333" t="str">
            <v>DCL0000088</v>
          </cell>
          <cell r="C7333" t="str">
            <v>01.04.14.004</v>
          </cell>
        </row>
        <row r="7334">
          <cell r="B7334" t="str">
            <v>SCS0000168</v>
          </cell>
          <cell r="C7334" t="str">
            <v>01.04.15.001</v>
          </cell>
        </row>
        <row r="7335">
          <cell r="B7335" t="str">
            <v>SCS0000172</v>
          </cell>
          <cell r="C7335" t="str">
            <v>01.04.15.002</v>
          </cell>
        </row>
        <row r="7336">
          <cell r="B7336" t="str">
            <v>DCL0000089</v>
          </cell>
          <cell r="C7336" t="str">
            <v>01.04.15.003</v>
          </cell>
        </row>
        <row r="7337">
          <cell r="B7337" t="str">
            <v>DCL0000090</v>
          </cell>
          <cell r="C7337" t="str">
            <v>01.04.15.004</v>
          </cell>
        </row>
        <row r="7338">
          <cell r="B7338" t="str">
            <v>DCL0000091</v>
          </cell>
          <cell r="C7338" t="str">
            <v>01.04.15.005</v>
          </cell>
        </row>
        <row r="7339">
          <cell r="B7339" t="str">
            <v>DCL0000092</v>
          </cell>
          <cell r="C7339" t="str">
            <v>01.04.15.006</v>
          </cell>
        </row>
        <row r="7340">
          <cell r="B7340" t="str">
            <v>DCL0000093</v>
          </cell>
          <cell r="C7340" t="str">
            <v>01.04.15.007</v>
          </cell>
        </row>
        <row r="7341">
          <cell r="B7341" t="str">
            <v>DCL0000094</v>
          </cell>
          <cell r="C7341" t="str">
            <v>01.04.15.009</v>
          </cell>
        </row>
        <row r="7342">
          <cell r="B7342" t="str">
            <v>DCL0000095</v>
          </cell>
          <cell r="C7342" t="str">
            <v>01.04.15.010</v>
          </cell>
        </row>
        <row r="7343">
          <cell r="B7343" t="str">
            <v>DCL0000096</v>
          </cell>
          <cell r="C7343" t="str">
            <v>01.04.15.013</v>
          </cell>
        </row>
        <row r="7344">
          <cell r="B7344" t="str">
            <v>DCL0000097</v>
          </cell>
          <cell r="C7344" t="str">
            <v>01.04.15.014</v>
          </cell>
        </row>
        <row r="7345">
          <cell r="B7345" t="str">
            <v>DCL0000098</v>
          </cell>
          <cell r="C7345" t="str">
            <v>01.04.15.015</v>
          </cell>
        </row>
        <row r="7346">
          <cell r="B7346" t="str">
            <v>SCS0000169</v>
          </cell>
          <cell r="C7346" t="str">
            <v>01.04.15.017</v>
          </cell>
        </row>
        <row r="7347">
          <cell r="B7347" t="str">
            <v>DCL0000099</v>
          </cell>
          <cell r="C7347" t="str">
            <v>01.04.15.022</v>
          </cell>
        </row>
        <row r="7348">
          <cell r="B7348" t="str">
            <v>DCL0000100</v>
          </cell>
          <cell r="C7348" t="str">
            <v>01.04.15.023</v>
          </cell>
        </row>
        <row r="7349">
          <cell r="B7349" t="str">
            <v>DCL0000101</v>
          </cell>
          <cell r="C7349" t="str">
            <v>01.04.15.027</v>
          </cell>
        </row>
        <row r="7350">
          <cell r="B7350" t="str">
            <v>DCL0000102</v>
          </cell>
          <cell r="C7350" t="str">
            <v>01.04.15.028</v>
          </cell>
        </row>
        <row r="7351">
          <cell r="B7351" t="str">
            <v>SCS0000096</v>
          </cell>
          <cell r="C7351" t="str">
            <v>01.04.15.030</v>
          </cell>
        </row>
        <row r="7352">
          <cell r="B7352" t="str">
            <v>DCL0000103</v>
          </cell>
          <cell r="C7352" t="str">
            <v>01.04.15.033</v>
          </cell>
        </row>
        <row r="7353">
          <cell r="B7353" t="str">
            <v>SCS0005615</v>
          </cell>
          <cell r="C7353" t="str">
            <v>01.04.15.036</v>
          </cell>
        </row>
        <row r="7354">
          <cell r="B7354" t="str">
            <v>SCS0005614</v>
          </cell>
          <cell r="C7354" t="str">
            <v>01.04.15.037</v>
          </cell>
        </row>
        <row r="7355">
          <cell r="B7355" t="str">
            <v>DCL0000104</v>
          </cell>
          <cell r="C7355" t="str">
            <v>01.04.15.038</v>
          </cell>
        </row>
        <row r="7356">
          <cell r="B7356" t="str">
            <v>DCL0000105</v>
          </cell>
          <cell r="C7356" t="str">
            <v>01.04.15.040</v>
          </cell>
        </row>
        <row r="7357">
          <cell r="B7357" t="str">
            <v>DCL0000106</v>
          </cell>
          <cell r="C7357" t="str">
            <v>01.04.15.041</v>
          </cell>
        </row>
        <row r="7358">
          <cell r="B7358" t="str">
            <v>DCL0000107</v>
          </cell>
          <cell r="C7358" t="str">
            <v>01.04.15.042</v>
          </cell>
        </row>
        <row r="7359">
          <cell r="B7359" t="str">
            <v>SCS0005613</v>
          </cell>
          <cell r="C7359" t="str">
            <v>01.04.15.043</v>
          </cell>
        </row>
        <row r="7360">
          <cell r="B7360" t="str">
            <v>SCS0005612</v>
          </cell>
          <cell r="C7360" t="str">
            <v>01.04.15.044</v>
          </cell>
        </row>
        <row r="7361">
          <cell r="B7361" t="str">
            <v>DCL0000108</v>
          </cell>
          <cell r="C7361" t="str">
            <v>01.04.15.045</v>
          </cell>
        </row>
        <row r="7362">
          <cell r="B7362" t="str">
            <v>DCL0000109</v>
          </cell>
          <cell r="C7362" t="str">
            <v>01.04.15.046</v>
          </cell>
        </row>
        <row r="7363">
          <cell r="B7363" t="str">
            <v>DCL0000110</v>
          </cell>
          <cell r="C7363" t="str">
            <v>01.04.15.047</v>
          </cell>
        </row>
        <row r="7364">
          <cell r="B7364" t="str">
            <v>DCL0000111</v>
          </cell>
          <cell r="C7364" t="str">
            <v>01.04.15.048</v>
          </cell>
        </row>
        <row r="7365">
          <cell r="B7365" t="str">
            <v>DCL0000112</v>
          </cell>
          <cell r="C7365" t="str">
            <v>01.04.15.049</v>
          </cell>
        </row>
        <row r="7366">
          <cell r="B7366" t="str">
            <v>SCS0000115</v>
          </cell>
          <cell r="C7366" t="str">
            <v>01.04.15.050</v>
          </cell>
        </row>
        <row r="7367">
          <cell r="B7367" t="str">
            <v>SCS0000116</v>
          </cell>
          <cell r="C7367" t="str">
            <v>01.04.15.051</v>
          </cell>
        </row>
        <row r="7368">
          <cell r="B7368" t="str">
            <v>DCL0000115</v>
          </cell>
          <cell r="C7368" t="str">
            <v>01.04.15.052</v>
          </cell>
        </row>
        <row r="7369">
          <cell r="B7369" t="str">
            <v>DCL0000116</v>
          </cell>
          <cell r="C7369" t="str">
            <v>01.04.15.053</v>
          </cell>
        </row>
        <row r="7370">
          <cell r="B7370" t="str">
            <v>DCL0000117</v>
          </cell>
          <cell r="C7370" t="str">
            <v>01.04.15.055</v>
          </cell>
        </row>
        <row r="7371">
          <cell r="B7371" t="str">
            <v>DCL0000118</v>
          </cell>
          <cell r="C7371" t="str">
            <v>01.04.15.057</v>
          </cell>
        </row>
        <row r="7372">
          <cell r="B7372" t="str">
            <v>DCL0000119</v>
          </cell>
          <cell r="C7372" t="str">
            <v>01.04.15.058</v>
          </cell>
        </row>
        <row r="7373">
          <cell r="B7373" t="str">
            <v>DCL0000120</v>
          </cell>
          <cell r="C7373" t="str">
            <v>01.05.01.010</v>
          </cell>
        </row>
        <row r="7374">
          <cell r="B7374" t="str">
            <v>DCL0000121</v>
          </cell>
          <cell r="C7374" t="str">
            <v>01.05.01.011</v>
          </cell>
        </row>
        <row r="7375">
          <cell r="B7375" t="str">
            <v>DCL0000122</v>
          </cell>
          <cell r="C7375" t="str">
            <v>01.05.01.014</v>
          </cell>
        </row>
        <row r="7376">
          <cell r="B7376" t="str">
            <v>DCL0000123</v>
          </cell>
          <cell r="C7376" t="str">
            <v>01.05.01.015</v>
          </cell>
        </row>
        <row r="7377">
          <cell r="B7377" t="str">
            <v>SCS0001695</v>
          </cell>
          <cell r="C7377" t="str">
            <v>01.05.02.002</v>
          </cell>
        </row>
        <row r="7378">
          <cell r="B7378" t="str">
            <v>SLT0002278</v>
          </cell>
          <cell r="C7378" t="str">
            <v>01.05.07.001</v>
          </cell>
        </row>
        <row r="7379">
          <cell r="B7379" t="str">
            <v>SLT0002279</v>
          </cell>
          <cell r="C7379" t="str">
            <v>01.05.07.002</v>
          </cell>
        </row>
        <row r="7380">
          <cell r="B7380" t="str">
            <v>SLT0002280</v>
          </cell>
          <cell r="C7380" t="str">
            <v>01.05.07.004</v>
          </cell>
        </row>
        <row r="7381">
          <cell r="B7381" t="str">
            <v>SLT0002281</v>
          </cell>
          <cell r="C7381" t="str">
            <v>01.05.07.005</v>
          </cell>
        </row>
        <row r="7382">
          <cell r="B7382" t="str">
            <v>SLT0002282</v>
          </cell>
          <cell r="C7382" t="str">
            <v>01.05.07.010</v>
          </cell>
        </row>
        <row r="7383">
          <cell r="B7383" t="str">
            <v>SLT0002283</v>
          </cell>
          <cell r="C7383" t="str">
            <v>01.05.07.011</v>
          </cell>
        </row>
        <row r="7384">
          <cell r="B7384" t="str">
            <v>SLT0002284</v>
          </cell>
          <cell r="C7384" t="str">
            <v>01.05.07.012</v>
          </cell>
        </row>
        <row r="7385">
          <cell r="B7385" t="str">
            <v>SLT0002285</v>
          </cell>
          <cell r="C7385" t="str">
            <v>01.05.07.021</v>
          </cell>
        </row>
        <row r="7386">
          <cell r="B7386" t="str">
            <v>SLT0002286</v>
          </cell>
          <cell r="C7386" t="str">
            <v>01.05.07.026</v>
          </cell>
        </row>
        <row r="7387">
          <cell r="B7387" t="str">
            <v>SLT0000334</v>
          </cell>
          <cell r="C7387" t="str">
            <v>01.05.07.200A</v>
          </cell>
        </row>
        <row r="7388">
          <cell r="B7388" t="str">
            <v>SLT0000333</v>
          </cell>
          <cell r="C7388" t="str">
            <v>01.05.07.201A</v>
          </cell>
        </row>
        <row r="7389">
          <cell r="B7389" t="str">
            <v>SLT0000369</v>
          </cell>
          <cell r="C7389" t="str">
            <v>01.05.07.213A</v>
          </cell>
        </row>
        <row r="7390">
          <cell r="B7390" t="str">
            <v>SLT0000391</v>
          </cell>
          <cell r="C7390" t="str">
            <v>01.05.07.220A</v>
          </cell>
        </row>
        <row r="7391">
          <cell r="B7391" t="str">
            <v>SLT0000535</v>
          </cell>
          <cell r="C7391" t="str">
            <v>01.05.07.228A</v>
          </cell>
        </row>
        <row r="7392">
          <cell r="B7392" t="str">
            <v>SLT0000548</v>
          </cell>
          <cell r="C7392" t="str">
            <v>01.05.07.244A</v>
          </cell>
        </row>
        <row r="7393">
          <cell r="B7393" t="str">
            <v>SLT0000535</v>
          </cell>
          <cell r="C7393" t="str">
            <v>01.05.07.253A</v>
          </cell>
        </row>
        <row r="7394">
          <cell r="B7394" t="str">
            <v>SLT0000645</v>
          </cell>
          <cell r="C7394" t="str">
            <v>01.05.07.256A</v>
          </cell>
        </row>
        <row r="7395">
          <cell r="B7395" t="str">
            <v>SLT0000650</v>
          </cell>
          <cell r="C7395" t="str">
            <v>01.05.07.258A</v>
          </cell>
        </row>
        <row r="7396">
          <cell r="B7396" t="str">
            <v>SLT0000468</v>
          </cell>
          <cell r="C7396" t="str">
            <v>01.05.07.289A</v>
          </cell>
        </row>
        <row r="7397">
          <cell r="B7397" t="str">
            <v>SLT0002287</v>
          </cell>
          <cell r="C7397" t="str">
            <v>01.05.07.303</v>
          </cell>
        </row>
        <row r="7398">
          <cell r="B7398" t="str">
            <v>SCS0003417</v>
          </cell>
          <cell r="C7398" t="str">
            <v>01.06.01.001</v>
          </cell>
        </row>
        <row r="7399">
          <cell r="B7399" t="str">
            <v>SCS0003418</v>
          </cell>
          <cell r="C7399" t="str">
            <v>01.06.01.002</v>
          </cell>
        </row>
        <row r="7400">
          <cell r="B7400" t="str">
            <v>SCS0003412</v>
          </cell>
          <cell r="C7400" t="str">
            <v>01.06.01.003</v>
          </cell>
        </row>
        <row r="7401">
          <cell r="B7401" t="str">
            <v>SCS0003413</v>
          </cell>
          <cell r="C7401" t="str">
            <v>01.06.01.004</v>
          </cell>
        </row>
        <row r="7402">
          <cell r="B7402" t="str">
            <v>SCS0003421</v>
          </cell>
          <cell r="C7402" t="str">
            <v>01.06.01.009</v>
          </cell>
        </row>
        <row r="7403">
          <cell r="B7403" t="str">
            <v>SCS0003422</v>
          </cell>
          <cell r="C7403" t="str">
            <v>01.06.01.010</v>
          </cell>
        </row>
        <row r="7404">
          <cell r="B7404" t="str">
            <v>DCL0000130</v>
          </cell>
          <cell r="C7404" t="str">
            <v>01.06.01.013</v>
          </cell>
        </row>
        <row r="7405">
          <cell r="B7405" t="str">
            <v>DCL0000131</v>
          </cell>
          <cell r="C7405" t="str">
            <v>01.06.01.014</v>
          </cell>
        </row>
        <row r="7406">
          <cell r="B7406" t="str">
            <v>DCL0000132</v>
          </cell>
          <cell r="C7406" t="str">
            <v>01.06.01.031</v>
          </cell>
        </row>
        <row r="7407">
          <cell r="B7407" t="str">
            <v>DCL0000133</v>
          </cell>
          <cell r="C7407" t="str">
            <v>01.06.01.032</v>
          </cell>
        </row>
        <row r="7408">
          <cell r="B7408" t="str">
            <v>SCS0003468</v>
          </cell>
          <cell r="C7408" t="str">
            <v>01.06.09.001</v>
          </cell>
        </row>
        <row r="7409">
          <cell r="B7409" t="str">
            <v>SCS0003470</v>
          </cell>
          <cell r="C7409" t="str">
            <v>01.06.09.002</v>
          </cell>
        </row>
        <row r="7410">
          <cell r="B7410" t="str">
            <v>SCS0003469</v>
          </cell>
          <cell r="C7410" t="str">
            <v>01.06.09.003</v>
          </cell>
        </row>
        <row r="7411">
          <cell r="B7411" t="str">
            <v>SCS0003471</v>
          </cell>
          <cell r="C7411" t="str">
            <v>01.06.09.004</v>
          </cell>
        </row>
        <row r="7412">
          <cell r="B7412" t="str">
            <v>SCS0003478</v>
          </cell>
          <cell r="C7412" t="str">
            <v>01.06.09.005</v>
          </cell>
        </row>
        <row r="7413">
          <cell r="B7413" t="str">
            <v>SCS0003479</v>
          </cell>
          <cell r="C7413" t="str">
            <v>01.06.09.007</v>
          </cell>
        </row>
        <row r="7414">
          <cell r="B7414" t="str">
            <v>SCS0003483</v>
          </cell>
          <cell r="C7414" t="str">
            <v>01.06.09.008</v>
          </cell>
        </row>
        <row r="7415">
          <cell r="B7415" t="str">
            <v>SCS0003489</v>
          </cell>
          <cell r="C7415" t="str">
            <v>01.06.09.009</v>
          </cell>
        </row>
        <row r="7416">
          <cell r="B7416" t="str">
            <v>SCS0003488</v>
          </cell>
          <cell r="C7416" t="str">
            <v>01.06.09.010</v>
          </cell>
        </row>
        <row r="7417">
          <cell r="B7417" t="str">
            <v>DCL0000143</v>
          </cell>
          <cell r="C7417" t="str">
            <v>01.06.09.019</v>
          </cell>
        </row>
        <row r="7418">
          <cell r="B7418" t="str">
            <v>DCL0000144</v>
          </cell>
          <cell r="C7418" t="str">
            <v>01.06.09.020</v>
          </cell>
        </row>
        <row r="7419">
          <cell r="B7419" t="str">
            <v>DCL0000145</v>
          </cell>
          <cell r="C7419" t="str">
            <v>01.06.09.021</v>
          </cell>
        </row>
        <row r="7420">
          <cell r="B7420" t="str">
            <v>DCL0000146</v>
          </cell>
          <cell r="C7420" t="str">
            <v>01.06.09.022</v>
          </cell>
        </row>
        <row r="7421">
          <cell r="B7421" t="str">
            <v>DCL0000147</v>
          </cell>
          <cell r="C7421" t="str">
            <v>01.07.01.053</v>
          </cell>
        </row>
        <row r="7422">
          <cell r="B7422" t="str">
            <v>DCL0000148</v>
          </cell>
          <cell r="C7422" t="str">
            <v>01.07.01.054</v>
          </cell>
        </row>
        <row r="7423">
          <cell r="B7423" t="str">
            <v>DCL0000149</v>
          </cell>
          <cell r="C7423" t="str">
            <v>01.07.01.055</v>
          </cell>
        </row>
        <row r="7424">
          <cell r="B7424" t="str">
            <v>DCL0000150</v>
          </cell>
          <cell r="C7424" t="str">
            <v>01.07.01.056</v>
          </cell>
        </row>
        <row r="7425">
          <cell r="B7425" t="str">
            <v>DCL0000151</v>
          </cell>
          <cell r="C7425" t="str">
            <v>01.07.01.057</v>
          </cell>
        </row>
        <row r="7426">
          <cell r="B7426" t="str">
            <v>DCL0000152</v>
          </cell>
          <cell r="C7426" t="str">
            <v>01.07.01.058</v>
          </cell>
        </row>
        <row r="7427">
          <cell r="B7427" t="str">
            <v>SLT0001536</v>
          </cell>
          <cell r="C7427" t="str">
            <v>01.07.03.004</v>
          </cell>
        </row>
        <row r="7428">
          <cell r="B7428" t="str">
            <v>SLT0001537</v>
          </cell>
          <cell r="C7428" t="str">
            <v>01.07.03.009</v>
          </cell>
        </row>
        <row r="7429">
          <cell r="B7429" t="str">
            <v>SLT0001481</v>
          </cell>
          <cell r="C7429" t="str">
            <v>01.07.03.018</v>
          </cell>
        </row>
        <row r="7430">
          <cell r="B7430" t="str">
            <v>SLT0002288</v>
          </cell>
          <cell r="C7430" t="str">
            <v>01.07.03.039</v>
          </cell>
        </row>
        <row r="7431">
          <cell r="B7431" t="str">
            <v>SLT0002289</v>
          </cell>
          <cell r="C7431" t="str">
            <v>01.07.03.040</v>
          </cell>
        </row>
        <row r="7432">
          <cell r="B7432" t="str">
            <v>SLT0002290</v>
          </cell>
          <cell r="C7432" t="str">
            <v>01.07.03.041</v>
          </cell>
        </row>
        <row r="7433">
          <cell r="B7433" t="str">
            <v>SLT0002291</v>
          </cell>
          <cell r="C7433" t="str">
            <v>01.07.03.044</v>
          </cell>
        </row>
        <row r="7434">
          <cell r="B7434" t="str">
            <v>SLT0002292</v>
          </cell>
          <cell r="C7434" t="str">
            <v>01.07.03.045</v>
          </cell>
        </row>
        <row r="7435">
          <cell r="B7435" t="str">
            <v>SLT0002293</v>
          </cell>
          <cell r="C7435" t="str">
            <v>01.07.03.046</v>
          </cell>
        </row>
        <row r="7436">
          <cell r="B7436" t="str">
            <v>SCS0001990</v>
          </cell>
          <cell r="C7436" t="str">
            <v>01.07.08.005</v>
          </cell>
        </row>
        <row r="7437">
          <cell r="B7437" t="str">
            <v>SCS0001978</v>
          </cell>
          <cell r="C7437" t="str">
            <v>01.07.08.007</v>
          </cell>
        </row>
        <row r="7438">
          <cell r="B7438" t="str">
            <v>SCS0001981</v>
          </cell>
          <cell r="C7438" t="str">
            <v>01.07.08.008</v>
          </cell>
        </row>
        <row r="7439">
          <cell r="B7439" t="str">
            <v>SCS0002013</v>
          </cell>
          <cell r="C7439" t="str">
            <v>01.07.08.009</v>
          </cell>
        </row>
        <row r="7440">
          <cell r="B7440" t="str">
            <v>SCS0002010</v>
          </cell>
          <cell r="C7440" t="str">
            <v>01.07.08.010</v>
          </cell>
        </row>
        <row r="7441">
          <cell r="B7441" t="str">
            <v>SCS0001984</v>
          </cell>
          <cell r="C7441" t="str">
            <v>01.07.08.013</v>
          </cell>
        </row>
        <row r="7442">
          <cell r="B7442" t="str">
            <v>SCS0001987</v>
          </cell>
          <cell r="C7442" t="str">
            <v>01.07.08.014</v>
          </cell>
        </row>
        <row r="7443">
          <cell r="B7443" t="str">
            <v>DCL0000160</v>
          </cell>
          <cell r="C7443" t="str">
            <v>01.07.08.019</v>
          </cell>
        </row>
        <row r="7444">
          <cell r="B7444" t="str">
            <v>DCL0000161</v>
          </cell>
          <cell r="C7444" t="str">
            <v>01.07.08.021</v>
          </cell>
        </row>
        <row r="7445">
          <cell r="B7445" t="str">
            <v>DCL0000162</v>
          </cell>
          <cell r="C7445" t="str">
            <v>01.07.08.022</v>
          </cell>
        </row>
        <row r="7446">
          <cell r="B7446" t="str">
            <v>DCL0000163</v>
          </cell>
          <cell r="C7446" t="str">
            <v>01.07.08.023</v>
          </cell>
        </row>
        <row r="7447">
          <cell r="B7447" t="str">
            <v>DCL0000164</v>
          </cell>
          <cell r="C7447" t="str">
            <v>01.07.08.024</v>
          </cell>
        </row>
        <row r="7448">
          <cell r="B7448" t="str">
            <v>DCL0000165</v>
          </cell>
          <cell r="C7448" t="str">
            <v>01.07.08.025</v>
          </cell>
        </row>
        <row r="7449">
          <cell r="B7449" t="str">
            <v>DCL0000166</v>
          </cell>
          <cell r="C7449" t="str">
            <v>01.07.08.026</v>
          </cell>
        </row>
        <row r="7450">
          <cell r="B7450" t="str">
            <v>DCL0000167</v>
          </cell>
          <cell r="C7450" t="str">
            <v>01.07.08.027</v>
          </cell>
        </row>
        <row r="7451">
          <cell r="B7451" t="str">
            <v>DCL0000168</v>
          </cell>
          <cell r="C7451" t="str">
            <v>01.07.08.028</v>
          </cell>
        </row>
        <row r="7452">
          <cell r="B7452" t="str">
            <v>DCL0000169</v>
          </cell>
          <cell r="C7452" t="str">
            <v>01.07.08.029</v>
          </cell>
        </row>
        <row r="7453">
          <cell r="B7453" t="str">
            <v>DCL0000170</v>
          </cell>
          <cell r="C7453" t="str">
            <v>01.07.08.030</v>
          </cell>
        </row>
        <row r="7454">
          <cell r="B7454" t="str">
            <v>DCL0000171</v>
          </cell>
          <cell r="C7454" t="str">
            <v>01.07.08.031</v>
          </cell>
        </row>
        <row r="7455">
          <cell r="B7455" t="str">
            <v>DCL0000172</v>
          </cell>
          <cell r="C7455" t="str">
            <v>01.07.08.032</v>
          </cell>
        </row>
        <row r="7456">
          <cell r="B7456" t="str">
            <v>DCL0000173</v>
          </cell>
          <cell r="C7456" t="str">
            <v>01.07.08.033</v>
          </cell>
        </row>
        <row r="7457">
          <cell r="B7457" t="str">
            <v>DCL0000174</v>
          </cell>
          <cell r="C7457" t="str">
            <v>01.07.08.034</v>
          </cell>
        </row>
        <row r="7458">
          <cell r="B7458" t="str">
            <v>DCL0000175</v>
          </cell>
          <cell r="C7458" t="str">
            <v>01.07.08.035</v>
          </cell>
        </row>
        <row r="7459">
          <cell r="B7459" t="str">
            <v>DCL0000176</v>
          </cell>
          <cell r="C7459" t="str">
            <v>01.07.08.036</v>
          </cell>
        </row>
        <row r="7460">
          <cell r="B7460" t="str">
            <v>DCL0000177</v>
          </cell>
          <cell r="C7460" t="str">
            <v>01.07.08.037</v>
          </cell>
        </row>
        <row r="7461">
          <cell r="B7461" t="str">
            <v>DCL0000178</v>
          </cell>
          <cell r="C7461" t="str">
            <v>01.07.08.038</v>
          </cell>
        </row>
        <row r="7462">
          <cell r="B7462" t="str">
            <v>DCL0000179</v>
          </cell>
          <cell r="C7462" t="str">
            <v>01.07.08.039</v>
          </cell>
        </row>
        <row r="7463">
          <cell r="B7463" t="str">
            <v>DCL0000180</v>
          </cell>
          <cell r="C7463" t="str">
            <v>01.07.08.040</v>
          </cell>
        </row>
        <row r="7464">
          <cell r="B7464" t="str">
            <v>DCL0000181</v>
          </cell>
          <cell r="C7464" t="str">
            <v>01.07.08.041</v>
          </cell>
        </row>
        <row r="7465">
          <cell r="B7465" t="str">
            <v>DCL0000182</v>
          </cell>
          <cell r="C7465" t="str">
            <v>01.07.08.042</v>
          </cell>
        </row>
        <row r="7466">
          <cell r="B7466" t="str">
            <v>DCL0000183</v>
          </cell>
          <cell r="C7466" t="str">
            <v>01.07.08.043</v>
          </cell>
        </row>
        <row r="7467">
          <cell r="B7467" t="str">
            <v>DCL0000184</v>
          </cell>
          <cell r="C7467" t="str">
            <v>01.07.08.044</v>
          </cell>
        </row>
        <row r="7468">
          <cell r="B7468" t="str">
            <v>DCL0000185</v>
          </cell>
          <cell r="C7468" t="str">
            <v>01.07.08.045</v>
          </cell>
        </row>
        <row r="7469">
          <cell r="B7469" t="str">
            <v>DCL0000186</v>
          </cell>
          <cell r="C7469" t="str">
            <v>01.07.08.046</v>
          </cell>
        </row>
        <row r="7470">
          <cell r="B7470" t="str">
            <v>DCL0000187</v>
          </cell>
          <cell r="C7470" t="str">
            <v>01.07.08.048</v>
          </cell>
        </row>
        <row r="7471">
          <cell r="B7471" t="str">
            <v>DCL0000188</v>
          </cell>
          <cell r="C7471" t="str">
            <v>01.07.08.049</v>
          </cell>
        </row>
        <row r="7472">
          <cell r="B7472" t="str">
            <v>DCL0000189</v>
          </cell>
          <cell r="C7472" t="str">
            <v>01.07.08.057</v>
          </cell>
        </row>
        <row r="7473">
          <cell r="B7473" t="str">
            <v>DCL0000190</v>
          </cell>
          <cell r="C7473" t="str">
            <v>01.07.10.001</v>
          </cell>
        </row>
        <row r="7474">
          <cell r="B7474" t="str">
            <v>DCL0000191</v>
          </cell>
          <cell r="C7474" t="str">
            <v>01.07.10.002</v>
          </cell>
        </row>
        <row r="7475">
          <cell r="B7475" t="str">
            <v>DCL0000192</v>
          </cell>
          <cell r="C7475" t="str">
            <v>01.07.10.003</v>
          </cell>
        </row>
        <row r="7476">
          <cell r="B7476" t="str">
            <v>DCL0000193</v>
          </cell>
          <cell r="C7476" t="str">
            <v>01.07.10.004</v>
          </cell>
        </row>
        <row r="7477">
          <cell r="B7477" t="str">
            <v>DCL0000194</v>
          </cell>
          <cell r="C7477" t="str">
            <v>01.07.10.005</v>
          </cell>
        </row>
        <row r="7478">
          <cell r="B7478" t="str">
            <v>DCL0000195</v>
          </cell>
          <cell r="C7478" t="str">
            <v>01.07.10.006</v>
          </cell>
        </row>
        <row r="7479">
          <cell r="B7479" t="str">
            <v>DCL0000196</v>
          </cell>
          <cell r="C7479" t="str">
            <v>01.07.10.007</v>
          </cell>
        </row>
        <row r="7480">
          <cell r="B7480" t="str">
            <v>DCL0000197</v>
          </cell>
          <cell r="C7480" t="str">
            <v>01.07.10.008</v>
          </cell>
        </row>
        <row r="7481">
          <cell r="B7481" t="str">
            <v>DCL0000198</v>
          </cell>
          <cell r="C7481" t="str">
            <v>01.07.10.009</v>
          </cell>
        </row>
        <row r="7482">
          <cell r="B7482" t="str">
            <v>DCL0000199</v>
          </cell>
          <cell r="C7482" t="str">
            <v>01.07.10.010</v>
          </cell>
        </row>
        <row r="7483">
          <cell r="B7483" t="str">
            <v>DCL0000200</v>
          </cell>
          <cell r="C7483" t="str">
            <v>01.07.10.011</v>
          </cell>
        </row>
        <row r="7484">
          <cell r="B7484" t="str">
            <v>DCL0000201</v>
          </cell>
          <cell r="C7484" t="str">
            <v>01.07.10.012</v>
          </cell>
        </row>
        <row r="7485">
          <cell r="B7485" t="str">
            <v>DCL0000202</v>
          </cell>
          <cell r="C7485" t="str">
            <v>01.07.10.013</v>
          </cell>
        </row>
        <row r="7486">
          <cell r="B7486" t="str">
            <v>SCS0001740</v>
          </cell>
          <cell r="C7486" t="str">
            <v>01.07.10.015</v>
          </cell>
        </row>
        <row r="7487">
          <cell r="B7487" t="str">
            <v>DCL0000204</v>
          </cell>
          <cell r="C7487" t="str">
            <v>01.07.10.016</v>
          </cell>
        </row>
        <row r="7488">
          <cell r="B7488" t="str">
            <v>SCS0001739</v>
          </cell>
          <cell r="C7488" t="str">
            <v>01.07.10.017</v>
          </cell>
        </row>
        <row r="7489">
          <cell r="B7489" t="str">
            <v>DCL0000206</v>
          </cell>
          <cell r="C7489" t="str">
            <v>01.07.10.018</v>
          </cell>
        </row>
        <row r="7490">
          <cell r="B7490" t="str">
            <v>DCL0000207</v>
          </cell>
          <cell r="C7490" t="str">
            <v>01.07.10.021</v>
          </cell>
        </row>
        <row r="7491">
          <cell r="B7491" t="str">
            <v>DCL0000208</v>
          </cell>
          <cell r="C7491" t="str">
            <v>01.07.10.022</v>
          </cell>
        </row>
        <row r="7492">
          <cell r="B7492" t="str">
            <v>DCL0000209</v>
          </cell>
          <cell r="C7492" t="str">
            <v>01.07.10.023</v>
          </cell>
        </row>
        <row r="7493">
          <cell r="B7493" t="str">
            <v>DCL0000210</v>
          </cell>
          <cell r="C7493" t="str">
            <v>01.07.10.024</v>
          </cell>
        </row>
        <row r="7494">
          <cell r="B7494" t="str">
            <v>DCL0000211</v>
          </cell>
          <cell r="C7494" t="str">
            <v>01.07.10.025</v>
          </cell>
        </row>
        <row r="7495">
          <cell r="B7495" t="str">
            <v>DCL0000212</v>
          </cell>
          <cell r="C7495" t="str">
            <v>01.07.10.026</v>
          </cell>
        </row>
        <row r="7496">
          <cell r="B7496" t="str">
            <v>DCL0000213</v>
          </cell>
          <cell r="C7496" t="str">
            <v>01.07.10.027</v>
          </cell>
        </row>
        <row r="7497">
          <cell r="B7497" t="str">
            <v>DCL0000214</v>
          </cell>
          <cell r="C7497" t="str">
            <v>01.07.10.028</v>
          </cell>
        </row>
        <row r="7498">
          <cell r="B7498" t="str">
            <v>DCL0000215</v>
          </cell>
          <cell r="C7498" t="str">
            <v>01.07.10.029</v>
          </cell>
        </row>
        <row r="7499">
          <cell r="B7499" t="str">
            <v>DCL0000216</v>
          </cell>
          <cell r="C7499" t="str">
            <v>01.07.10.030</v>
          </cell>
        </row>
        <row r="7500">
          <cell r="B7500" t="str">
            <v>DCL0000217</v>
          </cell>
          <cell r="C7500" t="str">
            <v>01.07.10.031</v>
          </cell>
        </row>
        <row r="7501">
          <cell r="B7501" t="str">
            <v>DCL0000218</v>
          </cell>
          <cell r="C7501" t="str">
            <v>01.07.10.034</v>
          </cell>
        </row>
        <row r="7502">
          <cell r="B7502" t="str">
            <v>DCL0000219</v>
          </cell>
          <cell r="C7502" t="str">
            <v>01.07.10.035</v>
          </cell>
        </row>
        <row r="7503">
          <cell r="B7503" t="str">
            <v>DCL0000220</v>
          </cell>
          <cell r="C7503" t="str">
            <v>01.07.10.037</v>
          </cell>
        </row>
        <row r="7504">
          <cell r="B7504" t="str">
            <v>DCL0000221</v>
          </cell>
          <cell r="C7504" t="str">
            <v>01.07.10.038</v>
          </cell>
        </row>
        <row r="7505">
          <cell r="B7505" t="str">
            <v>DCL0000222</v>
          </cell>
          <cell r="C7505" t="str">
            <v>01.07.10.039</v>
          </cell>
        </row>
        <row r="7506">
          <cell r="B7506" t="str">
            <v>DCL0000223</v>
          </cell>
          <cell r="C7506" t="str">
            <v>01.07.10.040</v>
          </cell>
        </row>
        <row r="7507">
          <cell r="B7507" t="str">
            <v>DCL0000224</v>
          </cell>
          <cell r="C7507" t="str">
            <v>01.07.10.042</v>
          </cell>
        </row>
        <row r="7508">
          <cell r="B7508" t="str">
            <v>DCL0000225</v>
          </cell>
          <cell r="C7508" t="str">
            <v>01.07.10.045</v>
          </cell>
        </row>
        <row r="7509">
          <cell r="B7509" t="str">
            <v>DCL0000226</v>
          </cell>
          <cell r="C7509" t="str">
            <v>01.07.10.046</v>
          </cell>
        </row>
        <row r="7510">
          <cell r="B7510" t="str">
            <v>DCL0000227</v>
          </cell>
          <cell r="C7510" t="str">
            <v>01.07.10.047</v>
          </cell>
        </row>
        <row r="7511">
          <cell r="B7511" t="str">
            <v>DCL0000228</v>
          </cell>
          <cell r="C7511" t="str">
            <v>01.07.10.048</v>
          </cell>
        </row>
        <row r="7512">
          <cell r="B7512" t="str">
            <v>DCL0000229</v>
          </cell>
          <cell r="C7512" t="str">
            <v>01.07.10.049</v>
          </cell>
        </row>
        <row r="7513">
          <cell r="B7513" t="str">
            <v>DCL0000230</v>
          </cell>
          <cell r="C7513" t="str">
            <v>01.07.10.052</v>
          </cell>
        </row>
        <row r="7514">
          <cell r="B7514" t="str">
            <v>DCL0000231</v>
          </cell>
          <cell r="C7514" t="str">
            <v>01.07.10.053</v>
          </cell>
        </row>
        <row r="7515">
          <cell r="B7515" t="str">
            <v>DCL0000232</v>
          </cell>
          <cell r="C7515" t="str">
            <v>01.07.10.054</v>
          </cell>
        </row>
        <row r="7516">
          <cell r="B7516" t="str">
            <v>DCL0000233</v>
          </cell>
          <cell r="C7516" t="str">
            <v>01.07.10.055</v>
          </cell>
        </row>
        <row r="7517">
          <cell r="B7517" t="str">
            <v>DCL0000234</v>
          </cell>
          <cell r="C7517" t="str">
            <v>01.07.10.056</v>
          </cell>
        </row>
        <row r="7518">
          <cell r="B7518" t="str">
            <v>DCL0000235</v>
          </cell>
          <cell r="C7518" t="str">
            <v>01.07.10.057</v>
          </cell>
        </row>
        <row r="7519">
          <cell r="B7519" t="str">
            <v>DCL0000236</v>
          </cell>
          <cell r="C7519" t="str">
            <v>01.07.10.058</v>
          </cell>
        </row>
        <row r="7520">
          <cell r="B7520" t="str">
            <v>DCL0000237</v>
          </cell>
          <cell r="C7520" t="str">
            <v>01.07.10.059</v>
          </cell>
        </row>
        <row r="7521">
          <cell r="B7521" t="str">
            <v>DCL0000238</v>
          </cell>
          <cell r="C7521" t="str">
            <v>01.07.10.060</v>
          </cell>
        </row>
        <row r="7522">
          <cell r="B7522" t="str">
            <v>DCL0000239</v>
          </cell>
          <cell r="C7522" t="str">
            <v>01.07.10.061</v>
          </cell>
        </row>
        <row r="7523">
          <cell r="B7523" t="str">
            <v>DCL0000240</v>
          </cell>
          <cell r="C7523" t="str">
            <v>01.07.10.062</v>
          </cell>
        </row>
        <row r="7524">
          <cell r="B7524" t="str">
            <v>DCL0000241</v>
          </cell>
          <cell r="C7524" t="str">
            <v>01.07.10.063</v>
          </cell>
        </row>
        <row r="7525">
          <cell r="B7525" t="str">
            <v>DCL0000242</v>
          </cell>
          <cell r="C7525" t="str">
            <v>01.07.10.064</v>
          </cell>
        </row>
        <row r="7526">
          <cell r="B7526" t="str">
            <v>DCL0000243</v>
          </cell>
          <cell r="C7526" t="str">
            <v>01.07.10.067</v>
          </cell>
        </row>
        <row r="7527">
          <cell r="B7527" t="str">
            <v>DCL0000244</v>
          </cell>
          <cell r="C7527" t="str">
            <v>01.07.10.069</v>
          </cell>
        </row>
        <row r="7528">
          <cell r="B7528" t="str">
            <v>DCL0000245</v>
          </cell>
          <cell r="C7528" t="str">
            <v>01.07.10.071</v>
          </cell>
        </row>
        <row r="7529">
          <cell r="B7529" t="str">
            <v>DCL0000246</v>
          </cell>
          <cell r="C7529" t="str">
            <v>01.07.10.072</v>
          </cell>
        </row>
        <row r="7530">
          <cell r="B7530" t="str">
            <v>DCL0000247</v>
          </cell>
          <cell r="C7530" t="str">
            <v>01.07.10.073</v>
          </cell>
        </row>
        <row r="7531">
          <cell r="B7531" t="str">
            <v>DCL0000248</v>
          </cell>
          <cell r="C7531" t="str">
            <v>01.07.10.074</v>
          </cell>
        </row>
        <row r="7532">
          <cell r="B7532" t="str">
            <v>DCL0000249</v>
          </cell>
          <cell r="C7532" t="str">
            <v>01.07.10.075</v>
          </cell>
        </row>
        <row r="7533">
          <cell r="B7533" t="str">
            <v>DCL0000250</v>
          </cell>
          <cell r="C7533" t="str">
            <v>01.07.10.076</v>
          </cell>
        </row>
        <row r="7534">
          <cell r="B7534" t="str">
            <v>DCL0000251</v>
          </cell>
          <cell r="C7534" t="str">
            <v>01.07.10.077</v>
          </cell>
        </row>
        <row r="7535">
          <cell r="B7535" t="str">
            <v>DCL0000252</v>
          </cell>
          <cell r="C7535" t="str">
            <v>01.07.10.078</v>
          </cell>
        </row>
        <row r="7536">
          <cell r="B7536" t="str">
            <v>DCL0000253</v>
          </cell>
          <cell r="C7536" t="str">
            <v>01.07.10.079</v>
          </cell>
        </row>
        <row r="7537">
          <cell r="B7537" t="str">
            <v>DCL0000254</v>
          </cell>
          <cell r="C7537" t="str">
            <v>01.07.10.080</v>
          </cell>
        </row>
        <row r="7538">
          <cell r="B7538" t="str">
            <v>DCL0000255</v>
          </cell>
          <cell r="C7538" t="str">
            <v>01.07.10.081</v>
          </cell>
        </row>
        <row r="7539">
          <cell r="B7539" t="str">
            <v>DCL0000256</v>
          </cell>
          <cell r="C7539" t="str">
            <v>01.07.10.083</v>
          </cell>
        </row>
        <row r="7540">
          <cell r="B7540" t="str">
            <v>DCL0000257</v>
          </cell>
          <cell r="C7540" t="str">
            <v>01.07.10.091</v>
          </cell>
        </row>
        <row r="7541">
          <cell r="B7541" t="str">
            <v>DCL0000258</v>
          </cell>
          <cell r="C7541" t="str">
            <v>01.07.10.092</v>
          </cell>
        </row>
        <row r="7542">
          <cell r="B7542" t="str">
            <v>DCL0000259</v>
          </cell>
          <cell r="C7542" t="str">
            <v>01.07.10.093</v>
          </cell>
        </row>
        <row r="7543">
          <cell r="B7543" t="str">
            <v>DCL0000260</v>
          </cell>
          <cell r="C7543" t="str">
            <v>01.07.10.094</v>
          </cell>
        </row>
        <row r="7544">
          <cell r="B7544" t="str">
            <v>DCL0000261</v>
          </cell>
          <cell r="C7544" t="str">
            <v>01.07.11.017</v>
          </cell>
        </row>
        <row r="7545">
          <cell r="B7545" t="str">
            <v>DCL0000262</v>
          </cell>
          <cell r="C7545" t="str">
            <v>01.07.13.012</v>
          </cell>
        </row>
        <row r="7546">
          <cell r="B7546" t="str">
            <v>DCL0000263</v>
          </cell>
          <cell r="C7546" t="str">
            <v>01.07.13.017A</v>
          </cell>
        </row>
        <row r="7547">
          <cell r="B7547" t="str">
            <v>DCL0000264</v>
          </cell>
          <cell r="C7547" t="str">
            <v>01.07.13.018</v>
          </cell>
        </row>
        <row r="7548">
          <cell r="B7548" t="str">
            <v>DCL0000265</v>
          </cell>
          <cell r="C7548" t="str">
            <v>01.07.13.023</v>
          </cell>
        </row>
        <row r="7549">
          <cell r="B7549" t="str">
            <v>DCL0000266</v>
          </cell>
          <cell r="C7549" t="str">
            <v>01.07.13.024</v>
          </cell>
        </row>
        <row r="7550">
          <cell r="B7550" t="str">
            <v>DCL0000267</v>
          </cell>
          <cell r="C7550" t="str">
            <v>01.07.13.025</v>
          </cell>
        </row>
        <row r="7551">
          <cell r="B7551" t="str">
            <v>DCL0000268</v>
          </cell>
          <cell r="C7551" t="str">
            <v>01.07.13.026</v>
          </cell>
        </row>
        <row r="7552">
          <cell r="B7552" t="str">
            <v>DCL0000269</v>
          </cell>
          <cell r="C7552" t="str">
            <v>01.07.13.027</v>
          </cell>
        </row>
        <row r="7553">
          <cell r="C7553" t="str">
            <v>01.08.05.013</v>
          </cell>
        </row>
        <row r="7554">
          <cell r="C7554" t="str">
            <v>01.08.05.014</v>
          </cell>
        </row>
        <row r="7555">
          <cell r="B7555" t="str">
            <v>RCA0000082</v>
          </cell>
          <cell r="C7555" t="str">
            <v>01.08.07.002</v>
          </cell>
        </row>
        <row r="7556">
          <cell r="B7556" t="str">
            <v>RCA0000119</v>
          </cell>
          <cell r="C7556" t="str">
            <v>01.08.07.003</v>
          </cell>
        </row>
        <row r="7557">
          <cell r="B7557" t="str">
            <v>RCA0000120</v>
          </cell>
          <cell r="C7557" t="str">
            <v>01.08.07.004</v>
          </cell>
        </row>
        <row r="7558">
          <cell r="B7558" t="str">
            <v>REM0000907</v>
          </cell>
          <cell r="C7558" t="str">
            <v>01.08.07.006</v>
          </cell>
        </row>
        <row r="7559">
          <cell r="B7559" t="str">
            <v>REM0000903</v>
          </cell>
          <cell r="C7559" t="str">
            <v>01.08.07.005</v>
          </cell>
        </row>
        <row r="7560">
          <cell r="B7560" t="str">
            <v>RCA0000121</v>
          </cell>
          <cell r="C7560" t="str">
            <v>01.08.07.007</v>
          </cell>
        </row>
        <row r="7561">
          <cell r="B7561" t="str">
            <v>RCA0000122</v>
          </cell>
          <cell r="C7561" t="str">
            <v>01.08.07.008</v>
          </cell>
        </row>
        <row r="7562">
          <cell r="B7562" t="str">
            <v>REM0002729</v>
          </cell>
          <cell r="C7562" t="str">
            <v>01.08.08.005</v>
          </cell>
        </row>
        <row r="7563">
          <cell r="B7563" t="str">
            <v>REM0002730</v>
          </cell>
          <cell r="C7563" t="str">
            <v>01.08.08.006</v>
          </cell>
        </row>
        <row r="7564">
          <cell r="B7564" t="str">
            <v>REM0000801</v>
          </cell>
          <cell r="C7564" t="str">
            <v>01.08.10.007</v>
          </cell>
        </row>
        <row r="7565">
          <cell r="B7565" t="str">
            <v>REM0000801</v>
          </cell>
          <cell r="C7565" t="str">
            <v>01.08.10.007A</v>
          </cell>
        </row>
        <row r="7566">
          <cell r="B7566" t="str">
            <v>REM0000828</v>
          </cell>
          <cell r="C7566" t="str">
            <v>01.08.10.008</v>
          </cell>
        </row>
        <row r="7567">
          <cell r="B7567" t="str">
            <v>REM0000828</v>
          </cell>
          <cell r="C7567" t="str">
            <v>01.08.10.008A</v>
          </cell>
        </row>
        <row r="7568">
          <cell r="B7568" t="str">
            <v>REM0002711</v>
          </cell>
          <cell r="C7568" t="str">
            <v>02.01.01.064</v>
          </cell>
        </row>
        <row r="7569">
          <cell r="B7569" t="str">
            <v>REM0002712</v>
          </cell>
          <cell r="C7569" t="str">
            <v>02.01.01.093</v>
          </cell>
        </row>
        <row r="7570">
          <cell r="B7570" t="str">
            <v>RSM0000091</v>
          </cell>
          <cell r="C7570" t="str">
            <v>02.01.01.159</v>
          </cell>
        </row>
        <row r="7571">
          <cell r="B7571" t="str">
            <v>RSM0000095</v>
          </cell>
          <cell r="C7571" t="str">
            <v>02.01.01.168</v>
          </cell>
        </row>
        <row r="7572">
          <cell r="B7572" t="str">
            <v>RSM0000096</v>
          </cell>
          <cell r="C7572" t="str">
            <v>02.01.01.169</v>
          </cell>
        </row>
        <row r="7573">
          <cell r="B7573" t="str">
            <v>RSM0000098</v>
          </cell>
          <cell r="C7573" t="str">
            <v>02.01.01.175</v>
          </cell>
        </row>
        <row r="7574">
          <cell r="B7574" t="str">
            <v>RSM0000101</v>
          </cell>
          <cell r="C7574" t="str">
            <v>02.01.01.180</v>
          </cell>
        </row>
        <row r="7575">
          <cell r="B7575" t="str">
            <v>RSM0000102</v>
          </cell>
          <cell r="C7575" t="str">
            <v>02.01.01.181</v>
          </cell>
        </row>
        <row r="7576">
          <cell r="B7576" t="str">
            <v>REM0000835</v>
          </cell>
          <cell r="C7576" t="str">
            <v>02.01.01.191</v>
          </cell>
        </row>
        <row r="7577">
          <cell r="B7577" t="str">
            <v>RIM0000114</v>
          </cell>
          <cell r="C7577" t="str">
            <v>02.01.01.195</v>
          </cell>
        </row>
        <row r="7578">
          <cell r="B7578" t="str">
            <v>REM0002108</v>
          </cell>
          <cell r="C7578" t="str">
            <v>02.01.01.196</v>
          </cell>
        </row>
        <row r="7579">
          <cell r="B7579" t="str">
            <v>REM0002109</v>
          </cell>
          <cell r="C7579" t="str">
            <v>02.01.01.204</v>
          </cell>
        </row>
        <row r="7580">
          <cell r="B7580" t="str">
            <v>REM0002110</v>
          </cell>
          <cell r="C7580" t="str">
            <v>02.01.01.205</v>
          </cell>
        </row>
        <row r="7581">
          <cell r="B7581" t="str">
            <v>REM0002115</v>
          </cell>
          <cell r="C7581" t="str">
            <v>02.01.01.213</v>
          </cell>
        </row>
        <row r="7582">
          <cell r="B7582" t="str">
            <v>REM0002743</v>
          </cell>
          <cell r="C7582" t="str">
            <v>02.01.01.221</v>
          </cell>
        </row>
        <row r="7583">
          <cell r="B7583" t="str">
            <v>REM0002744</v>
          </cell>
          <cell r="C7583" t="str">
            <v>02.01.01.222</v>
          </cell>
        </row>
        <row r="7584">
          <cell r="B7584" t="str">
            <v>REM0002745</v>
          </cell>
          <cell r="C7584" t="str">
            <v>02.01.01.223</v>
          </cell>
        </row>
        <row r="7585">
          <cell r="B7585" t="str">
            <v>REM0002716</v>
          </cell>
          <cell r="C7585" t="str">
            <v>02.01.02.024</v>
          </cell>
        </row>
        <row r="7586">
          <cell r="B7586" t="str">
            <v>REM0001659</v>
          </cell>
          <cell r="C7586" t="str">
            <v>02.01.02.108</v>
          </cell>
        </row>
        <row r="7587">
          <cell r="B7587" t="str">
            <v>REM0002715</v>
          </cell>
          <cell r="C7587" t="str">
            <v>02.01.02.187</v>
          </cell>
        </row>
        <row r="7588">
          <cell r="B7588" t="str">
            <v>REM0002714</v>
          </cell>
          <cell r="C7588" t="str">
            <v>02.01.02.254</v>
          </cell>
        </row>
        <row r="7589">
          <cell r="B7589" t="str">
            <v>RSM0000114</v>
          </cell>
          <cell r="C7589" t="str">
            <v>02.01.02.312</v>
          </cell>
        </row>
        <row r="7590">
          <cell r="B7590" t="str">
            <v>RSM0000115</v>
          </cell>
          <cell r="C7590" t="str">
            <v>02.01.02.313</v>
          </cell>
        </row>
        <row r="7591">
          <cell r="B7591" t="str">
            <v>REM0002119</v>
          </cell>
          <cell r="C7591" t="str">
            <v>02.01.02.314</v>
          </cell>
        </row>
        <row r="7592">
          <cell r="B7592" t="str">
            <v>REM0002120</v>
          </cell>
          <cell r="C7592" t="str">
            <v>02.01.02.317</v>
          </cell>
        </row>
        <row r="7593">
          <cell r="B7593" t="str">
            <v>REM0002121</v>
          </cell>
          <cell r="C7593" t="str">
            <v>02.01.02.318</v>
          </cell>
        </row>
        <row r="7594">
          <cell r="B7594" t="str">
            <v>REM0000616</v>
          </cell>
          <cell r="C7594" t="str">
            <v>02.01.02.319</v>
          </cell>
        </row>
        <row r="7595">
          <cell r="B7595" t="str">
            <v>REM0000617</v>
          </cell>
          <cell r="C7595" t="str">
            <v>02.01.02.320</v>
          </cell>
        </row>
        <row r="7596">
          <cell r="B7596" t="str">
            <v>REM0000600</v>
          </cell>
          <cell r="C7596" t="str">
            <v>02.01.02.323</v>
          </cell>
        </row>
        <row r="7597">
          <cell r="B7597" t="str">
            <v>REM0002124</v>
          </cell>
          <cell r="C7597" t="str">
            <v>02.01.02.324</v>
          </cell>
        </row>
        <row r="7598">
          <cell r="B7598" t="str">
            <v>REM0002713</v>
          </cell>
          <cell r="C7598" t="str">
            <v>02.01.02.325</v>
          </cell>
        </row>
        <row r="7599">
          <cell r="B7599" t="str">
            <v>RSM0000237</v>
          </cell>
          <cell r="C7599" t="str">
            <v>02.01.02.329</v>
          </cell>
        </row>
        <row r="7600">
          <cell r="B7600" t="str">
            <v>RSM0000236</v>
          </cell>
          <cell r="C7600" t="str">
            <v>02.01.02.332</v>
          </cell>
        </row>
        <row r="7601">
          <cell r="B7601" t="str">
            <v>REM0000962</v>
          </cell>
          <cell r="C7601" t="str">
            <v>02.01.02.337</v>
          </cell>
        </row>
        <row r="7602">
          <cell r="B7602" t="str">
            <v>REM0000632</v>
          </cell>
          <cell r="C7602" t="str">
            <v>02.01.02.339</v>
          </cell>
        </row>
        <row r="7603">
          <cell r="B7603" t="str">
            <v>REM0000639</v>
          </cell>
          <cell r="C7603" t="str">
            <v>02.01.02.340</v>
          </cell>
        </row>
        <row r="7604">
          <cell r="B7604" t="str">
            <v>RIM0000026</v>
          </cell>
          <cell r="C7604" t="str">
            <v>02.01.02.343</v>
          </cell>
        </row>
        <row r="7605">
          <cell r="B7605" t="str">
            <v>REM0002701</v>
          </cell>
          <cell r="C7605" t="str">
            <v>02.01.03.006</v>
          </cell>
        </row>
        <row r="7606">
          <cell r="B7606" t="str">
            <v>REM0002699</v>
          </cell>
          <cell r="C7606" t="str">
            <v>02.01.03.013</v>
          </cell>
        </row>
        <row r="7607">
          <cell r="B7607" t="str">
            <v>REM0002700</v>
          </cell>
          <cell r="C7607" t="str">
            <v>02.01.03.014</v>
          </cell>
        </row>
        <row r="7608">
          <cell r="B7608" t="str">
            <v>REM0001739</v>
          </cell>
          <cell r="C7608" t="str">
            <v>02.01.03.052</v>
          </cell>
        </row>
        <row r="7609">
          <cell r="B7609" t="str">
            <v>REM0001743</v>
          </cell>
          <cell r="C7609" t="str">
            <v>02.01.03.053</v>
          </cell>
        </row>
        <row r="7610">
          <cell r="B7610" t="str">
            <v>REM0002708</v>
          </cell>
          <cell r="C7610" t="str">
            <v>02.01.03.086</v>
          </cell>
        </row>
        <row r="7611">
          <cell r="B7611" t="str">
            <v>REM0002709</v>
          </cell>
          <cell r="C7611" t="str">
            <v>02.01.03.087</v>
          </cell>
        </row>
        <row r="7612">
          <cell r="B7612" t="str">
            <v>REM0002706</v>
          </cell>
          <cell r="C7612" t="str">
            <v>02.01.03.120</v>
          </cell>
        </row>
        <row r="7613">
          <cell r="B7613" t="str">
            <v>REM0002707</v>
          </cell>
          <cell r="C7613" t="str">
            <v>02.01.03.121</v>
          </cell>
        </row>
        <row r="7614">
          <cell r="B7614" t="str">
            <v>REM0002710</v>
          </cell>
          <cell r="C7614" t="str">
            <v>02.01.03.160</v>
          </cell>
        </row>
        <row r="7615">
          <cell r="B7615" t="str">
            <v>REM0000284</v>
          </cell>
          <cell r="C7615" t="str">
            <v>02.01.03.191</v>
          </cell>
        </row>
        <row r="7616">
          <cell r="B7616" t="str">
            <v>REM0000302</v>
          </cell>
          <cell r="C7616" t="str">
            <v>02.01.03.192</v>
          </cell>
        </row>
        <row r="7617">
          <cell r="B7617" t="str">
            <v>REM0002731</v>
          </cell>
          <cell r="C7617" t="str">
            <v>02.01.03.195</v>
          </cell>
        </row>
        <row r="7618">
          <cell r="B7618" t="str">
            <v>RSM0000120</v>
          </cell>
          <cell r="C7618" t="str">
            <v>02.01.03.203</v>
          </cell>
        </row>
        <row r="7619">
          <cell r="B7619" t="str">
            <v>REM0002129</v>
          </cell>
          <cell r="C7619" t="str">
            <v>02.01.03.212</v>
          </cell>
        </row>
        <row r="7620">
          <cell r="B7620" t="str">
            <v>REM0000630</v>
          </cell>
          <cell r="C7620" t="str">
            <v>02.01.03.219</v>
          </cell>
        </row>
        <row r="7621">
          <cell r="B7621" t="str">
            <v>REM0000637</v>
          </cell>
          <cell r="C7621" t="str">
            <v>02.01.03.220</v>
          </cell>
        </row>
        <row r="7622">
          <cell r="B7622" t="str">
            <v>REM0000631</v>
          </cell>
          <cell r="C7622" t="str">
            <v>02.01.03.221</v>
          </cell>
        </row>
        <row r="7623">
          <cell r="B7623" t="str">
            <v>REM0000638</v>
          </cell>
          <cell r="C7623" t="str">
            <v>02.01.03.222</v>
          </cell>
        </row>
        <row r="7624">
          <cell r="B7624" t="str">
            <v>REM0002702</v>
          </cell>
          <cell r="C7624" t="str">
            <v>02.01.03.231</v>
          </cell>
        </row>
        <row r="7625">
          <cell r="B7625" t="str">
            <v>REM0002703</v>
          </cell>
          <cell r="C7625" t="str">
            <v>02.01.03.232</v>
          </cell>
        </row>
        <row r="7626">
          <cell r="B7626" t="str">
            <v>REM0002704</v>
          </cell>
          <cell r="C7626" t="str">
            <v>02.01.03.233</v>
          </cell>
        </row>
        <row r="7627">
          <cell r="B7627" t="str">
            <v>REM0002705</v>
          </cell>
          <cell r="C7627" t="str">
            <v>02.01.03.234</v>
          </cell>
        </row>
        <row r="7628">
          <cell r="B7628" t="str">
            <v>REM0002697</v>
          </cell>
          <cell r="C7628" t="str">
            <v>02.01.04.019</v>
          </cell>
        </row>
        <row r="7629">
          <cell r="B7629" t="str">
            <v>DCL0000270</v>
          </cell>
          <cell r="C7629" t="str">
            <v>02.01.04.052</v>
          </cell>
        </row>
        <row r="7630">
          <cell r="B7630" t="str">
            <v>REM0002698</v>
          </cell>
          <cell r="C7630" t="str">
            <v>02.01.04.069</v>
          </cell>
        </row>
        <row r="7631">
          <cell r="B7631" t="str">
            <v>REM0002718</v>
          </cell>
          <cell r="C7631" t="str">
            <v>02.01.04.085</v>
          </cell>
        </row>
        <row r="7632">
          <cell r="B7632" t="str">
            <v>REM0001908</v>
          </cell>
          <cell r="C7632" t="str">
            <v>02.01.04.110</v>
          </cell>
        </row>
        <row r="7633">
          <cell r="B7633" t="str">
            <v>DCL0000271</v>
          </cell>
          <cell r="C7633" t="str">
            <v>02.01.04.155</v>
          </cell>
        </row>
        <row r="7634">
          <cell r="B7634" t="str">
            <v>DCL0000272</v>
          </cell>
          <cell r="C7634" t="str">
            <v>02.01.04.156</v>
          </cell>
        </row>
        <row r="7635">
          <cell r="B7635" t="str">
            <v>REM0002680</v>
          </cell>
          <cell r="C7635" t="str">
            <v>02.01.04.232</v>
          </cell>
        </row>
        <row r="7636">
          <cell r="B7636" t="str">
            <v>REM0000286</v>
          </cell>
          <cell r="C7636" t="str">
            <v>02.01.04.263</v>
          </cell>
        </row>
        <row r="7637">
          <cell r="B7637" t="str">
            <v>REM0001683</v>
          </cell>
          <cell r="C7637" t="str">
            <v>02.01.04.276</v>
          </cell>
        </row>
        <row r="7638">
          <cell r="B7638" t="str">
            <v>DCL0000273</v>
          </cell>
          <cell r="C7638" t="str">
            <v>02.01.04.285</v>
          </cell>
        </row>
        <row r="7639">
          <cell r="B7639" t="str">
            <v>REM0002682</v>
          </cell>
          <cell r="C7639" t="str">
            <v>02.01.04.316</v>
          </cell>
        </row>
        <row r="7640">
          <cell r="B7640" t="str">
            <v>RSM0000126</v>
          </cell>
          <cell r="C7640" t="str">
            <v>02.01.04.340</v>
          </cell>
        </row>
        <row r="7641">
          <cell r="B7641" t="str">
            <v>REM0002145</v>
          </cell>
          <cell r="C7641" t="str">
            <v>02.01.04.345</v>
          </cell>
        </row>
        <row r="7642">
          <cell r="B7642" t="str">
            <v>REM0002146</v>
          </cell>
          <cell r="C7642" t="str">
            <v>02.01.04.346</v>
          </cell>
        </row>
        <row r="7643">
          <cell r="B7643" t="str">
            <v>RSM0000132</v>
          </cell>
          <cell r="C7643" t="str">
            <v>02.01.04.349</v>
          </cell>
        </row>
        <row r="7644">
          <cell r="B7644" t="str">
            <v>RSM0000134</v>
          </cell>
          <cell r="C7644" t="str">
            <v>02.01.04.355</v>
          </cell>
        </row>
        <row r="7645">
          <cell r="B7645" t="str">
            <v>REM0002148</v>
          </cell>
          <cell r="C7645" t="str">
            <v>02.01.04.361</v>
          </cell>
        </row>
        <row r="7646">
          <cell r="B7646" t="str">
            <v>REM0002150</v>
          </cell>
          <cell r="C7646" t="str">
            <v>02.01.04.363</v>
          </cell>
        </row>
        <row r="7647">
          <cell r="B7647" t="str">
            <v>REM0002695</v>
          </cell>
          <cell r="C7647" t="str">
            <v>02.01.04.368</v>
          </cell>
        </row>
        <row r="7648">
          <cell r="B7648" t="str">
            <v>REM0002693</v>
          </cell>
          <cell r="C7648" t="str">
            <v>02.01.04.369</v>
          </cell>
        </row>
        <row r="7649">
          <cell r="B7649" t="str">
            <v>REM0002694</v>
          </cell>
          <cell r="C7649" t="str">
            <v>02.01.04.370</v>
          </cell>
        </row>
        <row r="7650">
          <cell r="B7650" t="str">
            <v>REM0000901</v>
          </cell>
          <cell r="C7650" t="str">
            <v>02.01.04.371</v>
          </cell>
        </row>
        <row r="7651">
          <cell r="B7651" t="str">
            <v>REM0002696</v>
          </cell>
          <cell r="C7651" t="str">
            <v>02.01.04.372</v>
          </cell>
        </row>
        <row r="7652">
          <cell r="B7652" t="str">
            <v>RCA0000087</v>
          </cell>
          <cell r="C7652" t="str">
            <v>02.01.04.374</v>
          </cell>
        </row>
        <row r="7653">
          <cell r="B7653" t="str">
            <v>RCA0000086</v>
          </cell>
          <cell r="C7653" t="str">
            <v>02.01.04.375</v>
          </cell>
        </row>
        <row r="7654">
          <cell r="B7654" t="str">
            <v>REM0002686</v>
          </cell>
          <cell r="C7654" t="str">
            <v>02.01.04.377</v>
          </cell>
        </row>
        <row r="7655">
          <cell r="B7655" t="str">
            <v>REM0002691</v>
          </cell>
          <cell r="C7655" t="str">
            <v>02.01.04.378</v>
          </cell>
        </row>
        <row r="7656">
          <cell r="B7656" t="str">
            <v>REM0002687</v>
          </cell>
          <cell r="C7656" t="str">
            <v>02.01.04.379</v>
          </cell>
        </row>
        <row r="7657">
          <cell r="B7657" t="str">
            <v>REM0002692</v>
          </cell>
          <cell r="C7657" t="str">
            <v>02.01.04.380</v>
          </cell>
        </row>
        <row r="7658">
          <cell r="B7658" t="str">
            <v>REM0002685</v>
          </cell>
          <cell r="C7658" t="str">
            <v>02.01.04.381</v>
          </cell>
        </row>
        <row r="7659">
          <cell r="B7659" t="str">
            <v>REM0002690</v>
          </cell>
          <cell r="C7659" t="str">
            <v>02.01.04.382</v>
          </cell>
        </row>
        <row r="7660">
          <cell r="B7660" t="str">
            <v>REM0002683</v>
          </cell>
          <cell r="C7660" t="str">
            <v>02.01.04.383</v>
          </cell>
        </row>
        <row r="7661">
          <cell r="B7661" t="str">
            <v>REM0002688</v>
          </cell>
          <cell r="C7661" t="str">
            <v>02.01.04.384</v>
          </cell>
        </row>
        <row r="7662">
          <cell r="B7662" t="str">
            <v>REM0002684</v>
          </cell>
          <cell r="C7662" t="str">
            <v>02.01.04.385</v>
          </cell>
        </row>
        <row r="7663">
          <cell r="B7663" t="str">
            <v>REM0002689</v>
          </cell>
          <cell r="C7663" t="str">
            <v>02.01.04.386</v>
          </cell>
        </row>
        <row r="7664">
          <cell r="B7664" t="str">
            <v>RCA0000084</v>
          </cell>
          <cell r="C7664" t="str">
            <v>02.01.04.388</v>
          </cell>
        </row>
        <row r="7665">
          <cell r="B7665" t="str">
            <v>RCA0000085</v>
          </cell>
          <cell r="C7665" t="str">
            <v>02.01.04.391</v>
          </cell>
        </row>
        <row r="7666">
          <cell r="B7666" t="str">
            <v>REM0002152</v>
          </cell>
          <cell r="C7666" t="str">
            <v>02.01.04.395</v>
          </cell>
        </row>
        <row r="7667">
          <cell r="B7667" t="str">
            <v>REM0002733</v>
          </cell>
        </row>
        <row r="7668">
          <cell r="B7668" t="str">
            <v>REM0002155</v>
          </cell>
        </row>
        <row r="7669">
          <cell r="B7669" t="str">
            <v>REM0000019</v>
          </cell>
          <cell r="C7669" t="str">
            <v>02.01.04.401</v>
          </cell>
        </row>
        <row r="7670">
          <cell r="B7670" t="str">
            <v>REM0000048</v>
          </cell>
          <cell r="C7670" t="str">
            <v>02.01.04.402</v>
          </cell>
        </row>
        <row r="7671">
          <cell r="B7671" t="str">
            <v>REM0000093</v>
          </cell>
          <cell r="C7671" t="str">
            <v>02.01.04.403</v>
          </cell>
        </row>
        <row r="7672">
          <cell r="B7672" t="str">
            <v>REM0000121</v>
          </cell>
          <cell r="C7672" t="str">
            <v>02.01.04.404</v>
          </cell>
        </row>
        <row r="7673">
          <cell r="B7673" t="str">
            <v>RSM0000245</v>
          </cell>
          <cell r="C7673" t="str">
            <v>02.01.04.405</v>
          </cell>
        </row>
        <row r="7674">
          <cell r="B7674" t="str">
            <v>SHT0002173</v>
          </cell>
          <cell r="C7674" t="str">
            <v>02.01.04.427</v>
          </cell>
        </row>
        <row r="7675">
          <cell r="B7675" t="str">
            <v>REM0002160</v>
          </cell>
          <cell r="C7675" t="str">
            <v>02.01.04.433</v>
          </cell>
        </row>
        <row r="7676">
          <cell r="B7676" t="str">
            <v>REM0002781</v>
          </cell>
          <cell r="C7676" t="str">
            <v>02.01.04.438</v>
          </cell>
        </row>
        <row r="7677">
          <cell r="B7677" t="str">
            <v>REM0001098</v>
          </cell>
          <cell r="C7677" t="str">
            <v>02.01.04.439</v>
          </cell>
        </row>
        <row r="7678">
          <cell r="B7678" t="str">
            <v>REM0001115</v>
          </cell>
          <cell r="C7678" t="str">
            <v>02.01.04.440</v>
          </cell>
        </row>
        <row r="7679">
          <cell r="B7679" t="str">
            <v>RCA0000077</v>
          </cell>
          <cell r="C7679" t="str">
            <v>02.01.04.455</v>
          </cell>
        </row>
        <row r="7680">
          <cell r="B7680" t="str">
            <v>RCA0000076</v>
          </cell>
          <cell r="C7680" t="str">
            <v>02.01.04.456</v>
          </cell>
        </row>
        <row r="7681">
          <cell r="B7681" t="str">
            <v>REM0002862</v>
          </cell>
          <cell r="C7681" t="str">
            <v>02.01.04.457</v>
          </cell>
        </row>
        <row r="7682">
          <cell r="B7682" t="str">
            <v>REM0002863</v>
          </cell>
          <cell r="C7682" t="str">
            <v>02.01.04.458</v>
          </cell>
        </row>
        <row r="7683">
          <cell r="B7683" t="str">
            <v>REM0002859</v>
          </cell>
          <cell r="C7683" t="str">
            <v>02.01.04.459</v>
          </cell>
        </row>
        <row r="7684">
          <cell r="B7684" t="str">
            <v>REM0002860</v>
          </cell>
          <cell r="C7684" t="str">
            <v>02.01.04.460</v>
          </cell>
        </row>
        <row r="7685">
          <cell r="B7685" t="str">
            <v>DCL0000274</v>
          </cell>
          <cell r="C7685" t="str">
            <v>02.01.04.464</v>
          </cell>
        </row>
        <row r="7686">
          <cell r="B7686" t="str">
            <v>DCL0000275</v>
          </cell>
          <cell r="C7686" t="str">
            <v>02.01.04.465</v>
          </cell>
        </row>
        <row r="7687">
          <cell r="B7687" t="str">
            <v>DCL0000276</v>
          </cell>
          <cell r="C7687" t="str">
            <v>02.01.04.466</v>
          </cell>
        </row>
        <row r="7688">
          <cell r="B7688" t="str">
            <v>DCL0000277</v>
          </cell>
          <cell r="C7688" t="str">
            <v>02.01.04.467</v>
          </cell>
        </row>
        <row r="7689">
          <cell r="B7689" t="str">
            <v>REM0002168</v>
          </cell>
          <cell r="C7689" t="str">
            <v>02.01.04.473</v>
          </cell>
        </row>
        <row r="7690">
          <cell r="B7690" t="str">
            <v>REM0002170</v>
          </cell>
          <cell r="C7690" t="str">
            <v>02.01.04.482</v>
          </cell>
        </row>
        <row r="7691">
          <cell r="B7691" t="str">
            <v>REM0002171</v>
          </cell>
          <cell r="C7691" t="str">
            <v>02.01.04.483</v>
          </cell>
        </row>
        <row r="7692">
          <cell r="B7692" t="str">
            <v>REM0002173</v>
          </cell>
          <cell r="C7692" t="str">
            <v>02.01.04.485</v>
          </cell>
        </row>
        <row r="7693">
          <cell r="B7693" t="str">
            <v>REM0002174</v>
          </cell>
          <cell r="C7693" t="str">
            <v>02.01.04.486</v>
          </cell>
        </row>
        <row r="7694">
          <cell r="B7694" t="str">
            <v>TMA0000475</v>
          </cell>
          <cell r="C7694" t="str">
            <v>02.01.04.513</v>
          </cell>
        </row>
        <row r="7695">
          <cell r="B7695" t="str">
            <v>REM0000573</v>
          </cell>
          <cell r="C7695" t="str">
            <v>02.01.04.525</v>
          </cell>
        </row>
        <row r="7696">
          <cell r="B7696" t="str">
            <v>REM0000587</v>
          </cell>
          <cell r="C7696" t="str">
            <v>02.01.04.526</v>
          </cell>
        </row>
        <row r="7697">
          <cell r="B7697" t="str">
            <v>RCA0000072</v>
          </cell>
          <cell r="C7697" t="str">
            <v>02.01.04.528</v>
          </cell>
        </row>
        <row r="7698">
          <cell r="B7698" t="str">
            <v>RCA0000073</v>
          </cell>
          <cell r="C7698" t="str">
            <v>02.01.04.529</v>
          </cell>
        </row>
        <row r="7699">
          <cell r="B7699" t="str">
            <v>REM0002763</v>
          </cell>
          <cell r="C7699" t="str">
            <v>02.01.04.530</v>
          </cell>
        </row>
        <row r="7700">
          <cell r="B7700" t="str">
            <v>REM0002764</v>
          </cell>
          <cell r="C7700" t="str">
            <v>02.01.04.531</v>
          </cell>
        </row>
        <row r="7701">
          <cell r="B7701" t="str">
            <v>REM0002765</v>
          </cell>
          <cell r="C7701" t="str">
            <v>02.01.04.532</v>
          </cell>
        </row>
        <row r="7702">
          <cell r="B7702" t="str">
            <v>REM0002766</v>
          </cell>
          <cell r="C7702" t="str">
            <v>02.01.04.533</v>
          </cell>
        </row>
        <row r="7703">
          <cell r="B7703" t="str">
            <v>REM0002767</v>
          </cell>
          <cell r="C7703" t="str">
            <v>02.01.04.534</v>
          </cell>
        </row>
        <row r="7704">
          <cell r="B7704" t="str">
            <v>REM0002768</v>
          </cell>
          <cell r="C7704" t="str">
            <v>02.01.04.536</v>
          </cell>
        </row>
        <row r="7705">
          <cell r="B7705" t="str">
            <v>REM0002769</v>
          </cell>
          <cell r="C7705" t="str">
            <v>02.01.04.537</v>
          </cell>
        </row>
        <row r="7706">
          <cell r="B7706" t="str">
            <v>REM0002770</v>
          </cell>
          <cell r="C7706" t="str">
            <v>02.01.04.539</v>
          </cell>
        </row>
        <row r="7707">
          <cell r="B7707" t="str">
            <v>REM0002771</v>
          </cell>
          <cell r="C7707" t="str">
            <v>02.01.04.540</v>
          </cell>
        </row>
        <row r="7708">
          <cell r="B7708" t="str">
            <v>REM0002772</v>
          </cell>
          <cell r="C7708" t="str">
            <v>02.01.04.541</v>
          </cell>
        </row>
        <row r="7709">
          <cell r="B7709" t="str">
            <v>REM0002773</v>
          </cell>
          <cell r="C7709" t="str">
            <v>02.01.04.542</v>
          </cell>
        </row>
        <row r="7710">
          <cell r="B7710" t="str">
            <v>REM0002685</v>
          </cell>
          <cell r="C7710" t="str">
            <v>02.01.04.544</v>
          </cell>
        </row>
        <row r="7711">
          <cell r="B7711" t="str">
            <v>REM0002690</v>
          </cell>
          <cell r="C7711" t="str">
            <v>02.01.04.545</v>
          </cell>
        </row>
        <row r="7712">
          <cell r="B7712" t="str">
            <v>REM0002746</v>
          </cell>
          <cell r="C7712" t="str">
            <v>02.01.04.546</v>
          </cell>
        </row>
        <row r="7713">
          <cell r="B7713" t="str">
            <v>REM0002747</v>
          </cell>
          <cell r="C7713" t="str">
            <v>02.01.04.547</v>
          </cell>
        </row>
        <row r="7714">
          <cell r="B7714" t="str">
            <v>REM0002684</v>
          </cell>
          <cell r="C7714" t="str">
            <v>02.01.04.548</v>
          </cell>
        </row>
        <row r="7715">
          <cell r="B7715" t="str">
            <v>REM0002689</v>
          </cell>
          <cell r="C7715" t="str">
            <v>02.01.04.549</v>
          </cell>
        </row>
        <row r="7716">
          <cell r="B7716" t="str">
            <v>REM0002687</v>
          </cell>
          <cell r="C7716" t="str">
            <v>02.01.04.550</v>
          </cell>
        </row>
        <row r="7717">
          <cell r="B7717" t="str">
            <v>REM0002692</v>
          </cell>
          <cell r="C7717" t="str">
            <v>02.01.04.551</v>
          </cell>
        </row>
        <row r="7718">
          <cell r="B7718" t="str">
            <v>REM0002748</v>
          </cell>
          <cell r="C7718" t="str">
            <v>02.01.04.552</v>
          </cell>
        </row>
        <row r="7719">
          <cell r="B7719" t="str">
            <v>REM0002749</v>
          </cell>
          <cell r="C7719" t="str">
            <v>02.01.04.553</v>
          </cell>
        </row>
        <row r="7720">
          <cell r="B7720" t="str">
            <v>REM0002750</v>
          </cell>
          <cell r="C7720" t="str">
            <v>02.01.04.554</v>
          </cell>
        </row>
        <row r="7721">
          <cell r="B7721" t="str">
            <v>REM0002751</v>
          </cell>
          <cell r="C7721" t="str">
            <v>02.01.04.555</v>
          </cell>
        </row>
        <row r="7722">
          <cell r="B7722" t="str">
            <v>REM0002752</v>
          </cell>
          <cell r="C7722" t="str">
            <v>02.01.04.556</v>
          </cell>
        </row>
        <row r="7723">
          <cell r="B7723" t="str">
            <v>REM0002753</v>
          </cell>
          <cell r="C7723" t="str">
            <v>02.01.04.557</v>
          </cell>
        </row>
        <row r="7724">
          <cell r="B7724" t="str">
            <v>REM0002754</v>
          </cell>
          <cell r="C7724" t="str">
            <v>02.01.04.558</v>
          </cell>
        </row>
        <row r="7725">
          <cell r="B7725" t="str">
            <v>REM0002755</v>
          </cell>
          <cell r="C7725" t="str">
            <v>02.01.04.559</v>
          </cell>
        </row>
        <row r="7726">
          <cell r="B7726" t="str">
            <v>BFA0000738</v>
          </cell>
          <cell r="C7726" t="str">
            <v>02.01.05.004</v>
          </cell>
        </row>
        <row r="7727">
          <cell r="B7727" t="str">
            <v>BFA0000739</v>
          </cell>
          <cell r="C7727" t="str">
            <v>02.01.05.004A</v>
          </cell>
        </row>
        <row r="7728">
          <cell r="B7728" t="str">
            <v>BFA0000740</v>
          </cell>
          <cell r="C7728" t="str">
            <v>02.01.05.005</v>
          </cell>
        </row>
        <row r="7729">
          <cell r="B7729" t="str">
            <v>BFA0000741</v>
          </cell>
          <cell r="C7729" t="str">
            <v>02.01.05.005A</v>
          </cell>
        </row>
        <row r="7730">
          <cell r="B7730" t="str">
            <v>REM0002717</v>
          </cell>
          <cell r="C7730" t="str">
            <v>02.01.05.015</v>
          </cell>
        </row>
        <row r="7731">
          <cell r="B7731" t="str">
            <v>BFA0000742</v>
          </cell>
          <cell r="C7731" t="str">
            <v>02.01.05.017</v>
          </cell>
        </row>
        <row r="7732">
          <cell r="B7732" t="str">
            <v>BFA0000743</v>
          </cell>
          <cell r="C7732" t="str">
            <v>02.01.05.018</v>
          </cell>
        </row>
        <row r="7733">
          <cell r="B7733" t="str">
            <v>BFA0000744</v>
          </cell>
          <cell r="C7733" t="str">
            <v>02.01.05.023</v>
          </cell>
        </row>
        <row r="7734">
          <cell r="B7734" t="str">
            <v>BFA0000745</v>
          </cell>
          <cell r="C7734" t="str">
            <v>02.01.05.024</v>
          </cell>
        </row>
        <row r="7735">
          <cell r="B7735" t="str">
            <v>BSP0000095</v>
          </cell>
          <cell r="C7735" t="str">
            <v>02.01.05.038</v>
          </cell>
        </row>
        <row r="7736">
          <cell r="B7736" t="str">
            <v>BCL0000043</v>
          </cell>
          <cell r="C7736" t="str">
            <v>02.01.05.072</v>
          </cell>
        </row>
        <row r="7737">
          <cell r="B7737" t="str">
            <v>BSP0000096</v>
          </cell>
          <cell r="C7737" t="str">
            <v>02.01.05.083</v>
          </cell>
        </row>
        <row r="7738">
          <cell r="B7738" t="str">
            <v>BFA0000273</v>
          </cell>
          <cell r="C7738" t="str">
            <v>02.01.05.085</v>
          </cell>
        </row>
        <row r="7739">
          <cell r="B7739" t="str">
            <v>BFA0000274</v>
          </cell>
          <cell r="C7739" t="str">
            <v>02.01.05.086</v>
          </cell>
        </row>
        <row r="7740">
          <cell r="B7740" t="str">
            <v>BFA0000275</v>
          </cell>
          <cell r="C7740" t="str">
            <v>02.01.05.087</v>
          </cell>
        </row>
        <row r="7741">
          <cell r="C7741" t="str">
            <v>02.01.05.089</v>
          </cell>
        </row>
        <row r="7742">
          <cell r="C7742" t="str">
            <v>02.01.05.090</v>
          </cell>
        </row>
        <row r="7743">
          <cell r="B7743" t="str">
            <v>BSP0000019</v>
          </cell>
          <cell r="C7743" t="str">
            <v>02.01.05.093</v>
          </cell>
        </row>
        <row r="7744">
          <cell r="B7744" t="str">
            <v>BSP0000014</v>
          </cell>
          <cell r="C7744" t="str">
            <v>02.01.05.094</v>
          </cell>
        </row>
        <row r="7745">
          <cell r="B7745" t="str">
            <v>BSP0000029</v>
          </cell>
          <cell r="C7745" t="str">
            <v>02.01.05.095</v>
          </cell>
        </row>
        <row r="7746">
          <cell r="B7746" t="str">
            <v>REM0000968</v>
          </cell>
          <cell r="C7746" t="str">
            <v>02.01.05.096</v>
          </cell>
        </row>
        <row r="7747">
          <cell r="B7747" t="str">
            <v>REM0000969</v>
          </cell>
          <cell r="C7747" t="str">
            <v>02.01.05.097</v>
          </cell>
        </row>
        <row r="7748">
          <cell r="B7748" t="str">
            <v>REM0000970</v>
          </cell>
          <cell r="C7748" t="str">
            <v>02.01.05.098</v>
          </cell>
        </row>
        <row r="7749">
          <cell r="B7749" t="str">
            <v>REM0000971</v>
          </cell>
          <cell r="C7749" t="str">
            <v>02.01.05.099</v>
          </cell>
        </row>
        <row r="7750">
          <cell r="B7750" t="str">
            <v>BSP0000020</v>
          </cell>
          <cell r="C7750" t="str">
            <v>02.01.05.107</v>
          </cell>
        </row>
        <row r="7751">
          <cell r="B7751" t="str">
            <v>BSP0000021</v>
          </cell>
          <cell r="C7751" t="str">
            <v>02.01.05.111</v>
          </cell>
        </row>
        <row r="7752">
          <cell r="B7752" t="str">
            <v>REM0000591</v>
          </cell>
          <cell r="C7752" t="str">
            <v>02.01.05.115</v>
          </cell>
        </row>
        <row r="7753">
          <cell r="B7753" t="str">
            <v>REM0000598</v>
          </cell>
          <cell r="C7753" t="str">
            <v>02.01.05.116</v>
          </cell>
        </row>
        <row r="7754">
          <cell r="B7754" t="str">
            <v>RCA0000114</v>
          </cell>
          <cell r="C7754" t="str">
            <v>02.01.05.118</v>
          </cell>
        </row>
        <row r="7755">
          <cell r="B7755" t="str">
            <v>RCA0000115</v>
          </cell>
          <cell r="C7755" t="str">
            <v>02.01.05.119</v>
          </cell>
        </row>
        <row r="7756">
          <cell r="B7756" t="str">
            <v>RCA0000083</v>
          </cell>
          <cell r="C7756" t="str">
            <v>02.01.05.120</v>
          </cell>
        </row>
        <row r="7757">
          <cell r="B7757" t="str">
            <v>RSM0000146</v>
          </cell>
          <cell r="C7757" t="str">
            <v>02.01.05.123</v>
          </cell>
        </row>
        <row r="7758">
          <cell r="B7758" t="str">
            <v>REM0000847</v>
          </cell>
          <cell r="C7758" t="str">
            <v>02.01.05.124</v>
          </cell>
        </row>
        <row r="7759">
          <cell r="B7759" t="str">
            <v>REM0000873</v>
          </cell>
          <cell r="C7759" t="str">
            <v>02.01.05.125</v>
          </cell>
        </row>
        <row r="7760">
          <cell r="B7760" t="str">
            <v>RCA0000070</v>
          </cell>
          <cell r="C7760" t="str">
            <v>02.01.05.126</v>
          </cell>
        </row>
        <row r="7761">
          <cell r="B7761" t="str">
            <v>RCA0000069</v>
          </cell>
          <cell r="C7761" t="str">
            <v>02.01.05.127</v>
          </cell>
        </row>
        <row r="7762">
          <cell r="B7762" t="str">
            <v>RCA0000071</v>
          </cell>
          <cell r="C7762" t="str">
            <v>02.01.05.128</v>
          </cell>
        </row>
        <row r="7763">
          <cell r="B7763" t="str">
            <v>REM0002679</v>
          </cell>
          <cell r="C7763" t="str">
            <v>02.01.05.134</v>
          </cell>
        </row>
        <row r="7764">
          <cell r="B7764" t="str">
            <v>REM0002189</v>
          </cell>
          <cell r="C7764" t="str">
            <v>02.01.05.139</v>
          </cell>
        </row>
        <row r="7765">
          <cell r="B7765" t="str">
            <v>BSP0000013</v>
          </cell>
          <cell r="C7765" t="str">
            <v>02.01.05.140</v>
          </cell>
        </row>
        <row r="7766">
          <cell r="B7766" t="str">
            <v>BMM0000002</v>
          </cell>
          <cell r="C7766" t="str">
            <v>02.01.05.141</v>
          </cell>
        </row>
        <row r="7767">
          <cell r="B7767" t="str">
            <v>BMM0000003</v>
          </cell>
          <cell r="C7767" t="str">
            <v>02.01.05.142</v>
          </cell>
        </row>
        <row r="7768">
          <cell r="B7768" t="str">
            <v>REM0002981</v>
          </cell>
          <cell r="C7768" t="str">
            <v>02.01.05.150A</v>
          </cell>
        </row>
        <row r="7769">
          <cell r="B7769" t="str">
            <v>SHT0002174</v>
          </cell>
          <cell r="C7769" t="str">
            <v>02.01.05.150</v>
          </cell>
        </row>
        <row r="7770">
          <cell r="B7770" t="str">
            <v>BSP0000097</v>
          </cell>
          <cell r="C7770" t="str">
            <v>02.01.05.151</v>
          </cell>
        </row>
        <row r="7771">
          <cell r="B7771" t="str">
            <v>BFA0000746</v>
          </cell>
          <cell r="C7771" t="str">
            <v>02.01.05.153</v>
          </cell>
        </row>
        <row r="7772">
          <cell r="B7772" t="str">
            <v>BCL0000044</v>
          </cell>
          <cell r="C7772" t="str">
            <v>02.01.05.154</v>
          </cell>
        </row>
        <row r="7773">
          <cell r="B7773" t="str">
            <v>BSP0000098</v>
          </cell>
          <cell r="C7773" t="str">
            <v>02.01.05.155</v>
          </cell>
        </row>
        <row r="7774">
          <cell r="B7774" t="str">
            <v>SHT0002175</v>
          </cell>
          <cell r="C7774" t="str">
            <v>02.01.05.156</v>
          </cell>
        </row>
        <row r="7775">
          <cell r="B7775" t="str">
            <v>SHT0002176</v>
          </cell>
          <cell r="C7775" t="str">
            <v>02.01.05.157</v>
          </cell>
        </row>
        <row r="7776">
          <cell r="B7776" t="str">
            <v>BFA0000747</v>
          </cell>
          <cell r="C7776" t="str">
            <v>02.01.05.158</v>
          </cell>
        </row>
        <row r="7777">
          <cell r="B7777" t="str">
            <v>BSP0000016</v>
          </cell>
          <cell r="C7777" t="str">
            <v>02.01.05.159</v>
          </cell>
        </row>
        <row r="7778">
          <cell r="B7778" t="str">
            <v>REM0000794</v>
          </cell>
          <cell r="C7778" t="str">
            <v>02.01.05.173</v>
          </cell>
        </row>
        <row r="7779">
          <cell r="B7779" t="str">
            <v>BSP0000100</v>
          </cell>
          <cell r="C7779" t="str">
            <v>02.01.05.178</v>
          </cell>
        </row>
        <row r="7780">
          <cell r="B7780" t="str">
            <v>REM0002197</v>
          </cell>
          <cell r="C7780" t="str">
            <v>02.01.05.188</v>
          </cell>
        </row>
        <row r="7781">
          <cell r="B7781" t="str">
            <v>REM0000908</v>
          </cell>
          <cell r="C7781" t="str">
            <v>02.01.05.191</v>
          </cell>
        </row>
        <row r="7782">
          <cell r="B7782" t="str">
            <v>RCA0000015</v>
          </cell>
          <cell r="C7782" t="str">
            <v>02.01.05.192</v>
          </cell>
        </row>
        <row r="7783">
          <cell r="B7783" t="str">
            <v>RCA0000016</v>
          </cell>
          <cell r="C7783" t="str">
            <v>02.01.05.193</v>
          </cell>
        </row>
        <row r="7784">
          <cell r="B7784" t="str">
            <v>RCA0000162</v>
          </cell>
          <cell r="C7784" t="str">
            <v>02.03.52.004</v>
          </cell>
        </row>
        <row r="7785">
          <cell r="B7785" t="str">
            <v>RCA0000163</v>
          </cell>
          <cell r="C7785" t="str">
            <v>02.03.52.005</v>
          </cell>
        </row>
        <row r="7786">
          <cell r="B7786" t="str">
            <v>BEC0000070</v>
          </cell>
          <cell r="C7786" t="str">
            <v>02.01.05.223</v>
          </cell>
        </row>
        <row r="7787">
          <cell r="B7787" t="str">
            <v>BEC0000071</v>
          </cell>
          <cell r="C7787" t="str">
            <v>02.01.05.227</v>
          </cell>
        </row>
        <row r="7788">
          <cell r="B7788" t="str">
            <v>BEC0000072</v>
          </cell>
          <cell r="C7788" t="str">
            <v>02.01.05.228</v>
          </cell>
        </row>
        <row r="7789">
          <cell r="B7789" t="str">
            <v>BEC0000073</v>
          </cell>
          <cell r="C7789" t="str">
            <v>02.01.05.229</v>
          </cell>
        </row>
        <row r="7790">
          <cell r="B7790" t="str">
            <v>BEC0000074</v>
          </cell>
          <cell r="C7790" t="str">
            <v>02.01.05.230</v>
          </cell>
        </row>
        <row r="7791">
          <cell r="B7791" t="str">
            <v>REM0002756</v>
          </cell>
          <cell r="C7791" t="str">
            <v>02.01.05.232</v>
          </cell>
        </row>
        <row r="7792">
          <cell r="B7792" t="str">
            <v>REM0002757</v>
          </cell>
          <cell r="C7792" t="str">
            <v>02.01.05.233</v>
          </cell>
        </row>
        <row r="7793">
          <cell r="B7793" t="str">
            <v>REM0002758</v>
          </cell>
          <cell r="C7793" t="str">
            <v>02.01.05.234</v>
          </cell>
        </row>
        <row r="7794">
          <cell r="B7794" t="str">
            <v>REM0002759</v>
          </cell>
          <cell r="C7794" t="str">
            <v>02.01.05.235</v>
          </cell>
        </row>
        <row r="7795">
          <cell r="B7795" t="str">
            <v>REM0002760</v>
          </cell>
          <cell r="C7795" t="str">
            <v>02.01.05.236</v>
          </cell>
        </row>
        <row r="7796">
          <cell r="B7796" t="str">
            <v>REM0002761</v>
          </cell>
          <cell r="C7796" t="str">
            <v>02.01.05.237</v>
          </cell>
        </row>
        <row r="7797">
          <cell r="B7797" t="str">
            <v>REM0002762</v>
          </cell>
          <cell r="C7797" t="str">
            <v>02.01.05.239</v>
          </cell>
        </row>
        <row r="7798">
          <cell r="B7798" t="str">
            <v>BFA0000748</v>
          </cell>
          <cell r="C7798" t="str">
            <v>02.01.05.240</v>
          </cell>
        </row>
        <row r="7799">
          <cell r="B7799" t="str">
            <v>REM0002297</v>
          </cell>
          <cell r="C7799" t="str">
            <v>02.01.05.252</v>
          </cell>
        </row>
        <row r="7800">
          <cell r="B7800" t="str">
            <v>REM0002298</v>
          </cell>
          <cell r="C7800" t="str">
            <v>02.01.05.253</v>
          </cell>
        </row>
        <row r="7801">
          <cell r="B7801" t="str">
            <v>REM0000198</v>
          </cell>
          <cell r="C7801" t="str">
            <v>02.01.05.280</v>
          </cell>
        </row>
        <row r="7802">
          <cell r="B7802" t="str">
            <v>REM0000209</v>
          </cell>
          <cell r="C7802" t="str">
            <v>02.01.05.281</v>
          </cell>
        </row>
        <row r="7803">
          <cell r="B7803" t="str">
            <v>BMM0000032</v>
          </cell>
          <cell r="C7803" t="str">
            <v>02.01.05.254</v>
          </cell>
        </row>
        <row r="7804">
          <cell r="B7804" t="str">
            <v>BMM0000033</v>
          </cell>
          <cell r="C7804" t="str">
            <v>02.01.05.255</v>
          </cell>
        </row>
        <row r="7805">
          <cell r="B7805" t="str">
            <v>TST0001572</v>
          </cell>
          <cell r="C7805" t="str">
            <v>02.01.06.117</v>
          </cell>
        </row>
        <row r="7806">
          <cell r="B7806" t="str">
            <v>TST0001573</v>
          </cell>
          <cell r="C7806" t="str">
            <v>02.01.06.206</v>
          </cell>
        </row>
        <row r="7807">
          <cell r="B7807" t="str">
            <v>TMA0000476</v>
          </cell>
          <cell r="C7807" t="str">
            <v>02.01.06.209</v>
          </cell>
        </row>
        <row r="7808">
          <cell r="B7808" t="str">
            <v>TMA0000477</v>
          </cell>
          <cell r="C7808" t="str">
            <v>02.01.06.210</v>
          </cell>
        </row>
        <row r="7809">
          <cell r="B7809" t="str">
            <v>TMA0000478</v>
          </cell>
          <cell r="C7809" t="str">
            <v>02.01.06.251</v>
          </cell>
        </row>
        <row r="7810">
          <cell r="B7810" t="str">
            <v>TST0001574</v>
          </cell>
          <cell r="C7810" t="str">
            <v>02.01.06.280</v>
          </cell>
        </row>
        <row r="7811">
          <cell r="B7811" t="str">
            <v>TMA0000421</v>
          </cell>
          <cell r="C7811" t="str">
            <v>02.01.06.281</v>
          </cell>
        </row>
        <row r="7812">
          <cell r="B7812" t="str">
            <v>TMA0000043</v>
          </cell>
          <cell r="C7812" t="str">
            <v>02.01.06.284</v>
          </cell>
        </row>
        <row r="7813">
          <cell r="B7813" t="str">
            <v>TMA0000045</v>
          </cell>
          <cell r="C7813" t="str">
            <v>02.01.06.285</v>
          </cell>
        </row>
        <row r="7814">
          <cell r="B7814" t="str">
            <v>TMA0000424</v>
          </cell>
          <cell r="C7814" t="str">
            <v>02.01.06.290</v>
          </cell>
        </row>
        <row r="7815">
          <cell r="B7815" t="str">
            <v>TMA0000425</v>
          </cell>
          <cell r="C7815" t="str">
            <v>02.01.06.292</v>
          </cell>
        </row>
        <row r="7816">
          <cell r="B7816" t="str">
            <v>TMA0000426</v>
          </cell>
          <cell r="C7816" t="str">
            <v>02.01.06.293</v>
          </cell>
        </row>
        <row r="7817">
          <cell r="B7817" t="str">
            <v>TMA0000427</v>
          </cell>
          <cell r="C7817" t="str">
            <v>02.01.06.294</v>
          </cell>
        </row>
        <row r="7818">
          <cell r="B7818" t="str">
            <v>TMA0000432</v>
          </cell>
          <cell r="C7818" t="str">
            <v>02.01.06.301</v>
          </cell>
        </row>
        <row r="7819">
          <cell r="B7819" t="str">
            <v>TMA0000435</v>
          </cell>
          <cell r="C7819" t="str">
            <v>02.01.06.304</v>
          </cell>
        </row>
        <row r="7820">
          <cell r="B7820" t="str">
            <v>TMA0000436</v>
          </cell>
          <cell r="C7820" t="str">
            <v>02.01.06.308</v>
          </cell>
        </row>
        <row r="7821">
          <cell r="B7821" t="str">
            <v>TMA0000437</v>
          </cell>
          <cell r="C7821" t="str">
            <v>02.01.06.309</v>
          </cell>
        </row>
        <row r="7822">
          <cell r="B7822" t="str">
            <v>RSM0000150</v>
          </cell>
          <cell r="C7822" t="str">
            <v>02.01.06.312</v>
          </cell>
        </row>
        <row r="7823">
          <cell r="B7823" t="str">
            <v>TMA0000483</v>
          </cell>
          <cell r="C7823" t="str">
            <v>02.01.06.313</v>
          </cell>
        </row>
        <row r="7824">
          <cell r="B7824" t="str">
            <v>TMA0000484</v>
          </cell>
          <cell r="C7824" t="str">
            <v>02.01.06.314</v>
          </cell>
        </row>
        <row r="7825">
          <cell r="B7825" t="str">
            <v>TMA0000481</v>
          </cell>
          <cell r="C7825" t="str">
            <v>02.01.06.315</v>
          </cell>
        </row>
        <row r="7826">
          <cell r="B7826" t="str">
            <v>TMA0000482</v>
          </cell>
          <cell r="C7826" t="str">
            <v>02.01.06.316</v>
          </cell>
        </row>
        <row r="7827">
          <cell r="B7827" t="str">
            <v>TST0001575</v>
          </cell>
          <cell r="C7827" t="str">
            <v>02.01.06.317</v>
          </cell>
        </row>
        <row r="7828">
          <cell r="B7828" t="str">
            <v>TST0001576</v>
          </cell>
          <cell r="C7828" t="str">
            <v>02.01.06.319</v>
          </cell>
        </row>
        <row r="7829">
          <cell r="B7829" t="str">
            <v>TMA0000442</v>
          </cell>
          <cell r="C7829" t="str">
            <v>02.01.06.322</v>
          </cell>
        </row>
        <row r="7830">
          <cell r="B7830" t="str">
            <v>TMA0000443</v>
          </cell>
          <cell r="C7830" t="str">
            <v>02.01.06.323</v>
          </cell>
        </row>
        <row r="7831">
          <cell r="C7831" t="str">
            <v>02.01.06.324</v>
          </cell>
        </row>
        <row r="7832">
          <cell r="B7832" t="str">
            <v>TST0001577</v>
          </cell>
          <cell r="C7832" t="str">
            <v>02.01.06.375</v>
          </cell>
        </row>
        <row r="7833">
          <cell r="B7833" t="str">
            <v>TMA0000129</v>
          </cell>
          <cell r="C7833" t="str">
            <v>02.01.06.331</v>
          </cell>
        </row>
        <row r="7834">
          <cell r="B7834" t="str">
            <v>TMA0000130</v>
          </cell>
          <cell r="C7834" t="str">
            <v>02.01.06.333</v>
          </cell>
        </row>
        <row r="7835">
          <cell r="B7835" t="str">
            <v>TMA0000474</v>
          </cell>
          <cell r="C7835" t="str">
            <v>02.01.06.346</v>
          </cell>
        </row>
        <row r="7836">
          <cell r="B7836" t="str">
            <v>TMA0000473</v>
          </cell>
          <cell r="C7836" t="str">
            <v>02.01.06.347</v>
          </cell>
        </row>
        <row r="7837">
          <cell r="B7837" t="str">
            <v>TMA0000480</v>
          </cell>
          <cell r="C7837" t="str">
            <v>02.01.06.349</v>
          </cell>
        </row>
        <row r="7838">
          <cell r="B7838" t="str">
            <v>TMA0000479</v>
          </cell>
          <cell r="C7838" t="str">
            <v>02.01.06.350</v>
          </cell>
        </row>
        <row r="7839">
          <cell r="B7839" t="str">
            <v>TMA0000076</v>
          </cell>
          <cell r="C7839" t="str">
            <v>02.01.06.351</v>
          </cell>
        </row>
        <row r="7840">
          <cell r="B7840" t="str">
            <v>TMA0000077</v>
          </cell>
          <cell r="C7840" t="str">
            <v>02.01.06.352</v>
          </cell>
        </row>
        <row r="7841">
          <cell r="B7841" t="str">
            <v>TMA0000084</v>
          </cell>
          <cell r="C7841" t="str">
            <v>02.01.06.354</v>
          </cell>
        </row>
        <row r="7842">
          <cell r="B7842" t="str">
            <v>TMA0000157</v>
          </cell>
          <cell r="C7842" t="str">
            <v>02.01.06.359</v>
          </cell>
        </row>
        <row r="7843">
          <cell r="B7843" t="str">
            <v>TST0001578</v>
          </cell>
          <cell r="C7843" t="str">
            <v>02.01.06.360</v>
          </cell>
        </row>
        <row r="7844">
          <cell r="B7844" t="str">
            <v>BFA0000084</v>
          </cell>
          <cell r="C7844" t="str">
            <v>02.01.07.009</v>
          </cell>
        </row>
        <row r="7845">
          <cell r="B7845" t="str">
            <v>BFA0000714</v>
          </cell>
          <cell r="C7845" t="str">
            <v>02.01.07.013</v>
          </cell>
        </row>
        <row r="7846">
          <cell r="B7846" t="str">
            <v>DCL0000278</v>
          </cell>
          <cell r="C7846" t="str">
            <v>02.01.07.050</v>
          </cell>
        </row>
        <row r="7847">
          <cell r="B7847" t="str">
            <v>DCL0000279</v>
          </cell>
          <cell r="C7847" t="str">
            <v>02.01.07.055</v>
          </cell>
        </row>
        <row r="7848">
          <cell r="B7848" t="str">
            <v>BEC0000075</v>
          </cell>
          <cell r="C7848" t="str">
            <v>02.01.07.095</v>
          </cell>
        </row>
        <row r="7849">
          <cell r="B7849" t="str">
            <v>BEC0000076</v>
          </cell>
          <cell r="C7849" t="str">
            <v>02.01.07.099</v>
          </cell>
        </row>
        <row r="7850">
          <cell r="B7850" t="str">
            <v>DCL0000280</v>
          </cell>
          <cell r="C7850" t="str">
            <v>02.01.07.129A</v>
          </cell>
        </row>
        <row r="7851">
          <cell r="B7851" t="str">
            <v>TST0001579</v>
          </cell>
          <cell r="C7851" t="str">
            <v>02.01.07.136</v>
          </cell>
        </row>
        <row r="7852">
          <cell r="B7852" t="str">
            <v>BEC0000077</v>
          </cell>
          <cell r="C7852" t="str">
            <v>02.01.07.152</v>
          </cell>
        </row>
        <row r="7853">
          <cell r="B7853" t="str">
            <v>BEC0000078</v>
          </cell>
          <cell r="C7853" t="str">
            <v>02.01.07.153</v>
          </cell>
        </row>
        <row r="7854">
          <cell r="B7854" t="str">
            <v>BFA0000715</v>
          </cell>
          <cell r="C7854" t="str">
            <v>02.01.07.158</v>
          </cell>
        </row>
        <row r="7855">
          <cell r="B7855" t="str">
            <v>BFA0000210</v>
          </cell>
          <cell r="C7855" t="str">
            <v>02.01.07.161</v>
          </cell>
        </row>
        <row r="7856">
          <cell r="B7856" t="str">
            <v>BFA0000716</v>
          </cell>
          <cell r="C7856" t="str">
            <v>02.01.07.167</v>
          </cell>
        </row>
        <row r="7857">
          <cell r="B7857" t="str">
            <v>BFA0000717</v>
          </cell>
          <cell r="C7857" t="str">
            <v>02.01.07.168</v>
          </cell>
        </row>
        <row r="7858">
          <cell r="B7858" t="str">
            <v>BFA0000718</v>
          </cell>
          <cell r="C7858" t="str">
            <v>02.01.07.216</v>
          </cell>
        </row>
        <row r="7859">
          <cell r="B7859" t="str">
            <v>TST0001580</v>
          </cell>
          <cell r="C7859" t="str">
            <v>02.01.07.222</v>
          </cell>
        </row>
        <row r="7860">
          <cell r="B7860" t="str">
            <v>BFA0000196</v>
          </cell>
          <cell r="C7860" t="str">
            <v>02.01.07.230</v>
          </cell>
        </row>
        <row r="7861">
          <cell r="B7861" t="str">
            <v>BFA0000201</v>
          </cell>
          <cell r="C7861" t="str">
            <v>02.01.07.231</v>
          </cell>
        </row>
        <row r="7862">
          <cell r="B7862" t="str">
            <v>BEC0000079</v>
          </cell>
          <cell r="C7862" t="str">
            <v>02.01.07.244</v>
          </cell>
        </row>
        <row r="7863">
          <cell r="B7863" t="str">
            <v>BCL0000045</v>
          </cell>
          <cell r="C7863" t="str">
            <v>02.01.07.245</v>
          </cell>
        </row>
        <row r="7864">
          <cell r="B7864" t="str">
            <v>BFA0000206</v>
          </cell>
          <cell r="C7864" t="str">
            <v>02.01.07.261</v>
          </cell>
        </row>
        <row r="7865">
          <cell r="B7865" t="str">
            <v>BFA0000245</v>
          </cell>
          <cell r="C7865" t="str">
            <v>02.01.07.262</v>
          </cell>
        </row>
        <row r="7866">
          <cell r="B7866" t="str">
            <v>BFA0000542</v>
          </cell>
          <cell r="C7866" t="str">
            <v>02.01.07.269</v>
          </cell>
        </row>
        <row r="7867">
          <cell r="B7867" t="str">
            <v>BFA0000719</v>
          </cell>
          <cell r="C7867" t="str">
            <v>02.01.07.270</v>
          </cell>
        </row>
        <row r="7868">
          <cell r="B7868" t="str">
            <v>RCA0000074</v>
          </cell>
          <cell r="C7868" t="str">
            <v>02.01.07.271</v>
          </cell>
        </row>
        <row r="7869">
          <cell r="B7869" t="str">
            <v>BFA0000240</v>
          </cell>
          <cell r="C7869" t="str">
            <v>02.01.07.273</v>
          </cell>
        </row>
        <row r="7870">
          <cell r="B7870" t="str">
            <v>BFA0000720</v>
          </cell>
          <cell r="C7870" t="str">
            <v>02.01.07.288</v>
          </cell>
        </row>
        <row r="7871">
          <cell r="B7871" t="str">
            <v>RCA0000075</v>
          </cell>
          <cell r="C7871" t="str">
            <v>02.01.07.295</v>
          </cell>
        </row>
        <row r="7872">
          <cell r="B7872" t="str">
            <v>RCA0000118</v>
          </cell>
          <cell r="C7872" t="str">
            <v>02.01.08.002</v>
          </cell>
        </row>
        <row r="7873">
          <cell r="B7873" t="str">
            <v>DCL0000281</v>
          </cell>
          <cell r="C7873" t="str">
            <v>02.01.08.004</v>
          </cell>
        </row>
        <row r="7874">
          <cell r="B7874" t="str">
            <v>TST0001695</v>
          </cell>
          <cell r="C7874" t="str">
            <v>02.01.08.014</v>
          </cell>
        </row>
        <row r="7875">
          <cell r="B7875" t="str">
            <v>TST0001696</v>
          </cell>
          <cell r="C7875" t="str">
            <v>02.01.08.025</v>
          </cell>
        </row>
        <row r="7876">
          <cell r="B7876" t="str">
            <v>TST0001697</v>
          </cell>
          <cell r="C7876" t="str">
            <v>02.01.08.030</v>
          </cell>
        </row>
        <row r="7877">
          <cell r="B7877" t="str">
            <v>TST0001698</v>
          </cell>
          <cell r="C7877" t="str">
            <v>02.01.08.047</v>
          </cell>
        </row>
        <row r="7878">
          <cell r="B7878" t="str">
            <v>TST0001581</v>
          </cell>
          <cell r="C7878" t="str">
            <v>02.01.08.050</v>
          </cell>
        </row>
        <row r="7879">
          <cell r="B7879" t="str">
            <v>TST0001582</v>
          </cell>
          <cell r="C7879" t="str">
            <v>02.01.08.051</v>
          </cell>
        </row>
        <row r="7880">
          <cell r="B7880" t="str">
            <v>TST0001583</v>
          </cell>
          <cell r="C7880" t="str">
            <v>02.01.08.054</v>
          </cell>
        </row>
        <row r="7881">
          <cell r="B7881" t="str">
            <v>TST0001584</v>
          </cell>
          <cell r="C7881" t="str">
            <v>02.01.08.057</v>
          </cell>
        </row>
        <row r="7882">
          <cell r="B7882" t="str">
            <v>REM0000942</v>
          </cell>
          <cell r="C7882" t="str">
            <v>02.01.08.058</v>
          </cell>
        </row>
        <row r="7883">
          <cell r="B7883" t="str">
            <v>RSM0000151</v>
          </cell>
          <cell r="C7883" t="str">
            <v>02.01.08.061</v>
          </cell>
        </row>
        <row r="7884">
          <cell r="B7884" t="str">
            <v>REM0002775</v>
          </cell>
          <cell r="C7884" t="str">
            <v>02.01.08.062</v>
          </cell>
        </row>
        <row r="7885">
          <cell r="B7885" t="str">
            <v>REM0002776</v>
          </cell>
          <cell r="C7885" t="str">
            <v>02.01.08.063</v>
          </cell>
        </row>
        <row r="7886">
          <cell r="B7886" t="str">
            <v>REM0002777</v>
          </cell>
          <cell r="C7886" t="str">
            <v>02.01.08.064</v>
          </cell>
        </row>
        <row r="7887">
          <cell r="B7887" t="str">
            <v>REM0002778</v>
          </cell>
          <cell r="C7887" t="str">
            <v>02.01.08.065</v>
          </cell>
        </row>
        <row r="7888">
          <cell r="B7888" t="str">
            <v>TST0001585</v>
          </cell>
          <cell r="C7888" t="str">
            <v>02.01.08.071</v>
          </cell>
        </row>
        <row r="7889">
          <cell r="B7889" t="str">
            <v>TST0001586</v>
          </cell>
          <cell r="C7889" t="str">
            <v>02.01.08.072</v>
          </cell>
        </row>
        <row r="7890">
          <cell r="B7890" t="str">
            <v>TST0001587</v>
          </cell>
          <cell r="C7890" t="str">
            <v>02.01.08.073</v>
          </cell>
        </row>
        <row r="7891">
          <cell r="B7891" t="str">
            <v>TMA0000158</v>
          </cell>
          <cell r="C7891" t="str">
            <v>02.01.08.074</v>
          </cell>
        </row>
        <row r="7892">
          <cell r="B7892" t="str">
            <v>REM0002734</v>
          </cell>
          <cell r="C7892" t="str">
            <v>02.01.10.066</v>
          </cell>
        </row>
        <row r="7893">
          <cell r="B7893" t="str">
            <v>DCL0000284</v>
          </cell>
          <cell r="C7893" t="str">
            <v>02.01.10.097</v>
          </cell>
        </row>
        <row r="7894">
          <cell r="B7894" t="str">
            <v>DCL0000285</v>
          </cell>
          <cell r="C7894" t="str">
            <v>02.01.10.097A</v>
          </cell>
        </row>
        <row r="7895">
          <cell r="B7895" t="str">
            <v>DCL0000286</v>
          </cell>
          <cell r="C7895" t="str">
            <v>02.01.10.098</v>
          </cell>
        </row>
        <row r="7896">
          <cell r="B7896" t="str">
            <v>DCL0000287</v>
          </cell>
          <cell r="C7896" t="str">
            <v>02.01.10.098A</v>
          </cell>
        </row>
        <row r="7897">
          <cell r="B7897" t="str">
            <v>REM0001545</v>
          </cell>
          <cell r="C7897" t="str">
            <v>02.01.10.124</v>
          </cell>
        </row>
        <row r="7898">
          <cell r="B7898" t="str">
            <v>REM0001548</v>
          </cell>
          <cell r="C7898" t="str">
            <v>02.01.10.125</v>
          </cell>
        </row>
        <row r="7899">
          <cell r="B7899" t="str">
            <v>REM0001547</v>
          </cell>
          <cell r="C7899" t="str">
            <v>02.01.10.126</v>
          </cell>
        </row>
        <row r="7900">
          <cell r="B7900" t="str">
            <v>REM0001604</v>
          </cell>
          <cell r="C7900" t="str">
            <v>02.01.10.127</v>
          </cell>
        </row>
        <row r="7901">
          <cell r="B7901" t="str">
            <v>REM0001606</v>
          </cell>
          <cell r="C7901" t="str">
            <v>02.01.10.128</v>
          </cell>
        </row>
        <row r="7902">
          <cell r="B7902" t="str">
            <v>REM0002735</v>
          </cell>
          <cell r="C7902" t="str">
            <v>02.01.10.139</v>
          </cell>
        </row>
        <row r="7903">
          <cell r="B7903" t="str">
            <v>REM0002736</v>
          </cell>
          <cell r="C7903" t="str">
            <v>02.01.10.140</v>
          </cell>
        </row>
        <row r="7904">
          <cell r="B7904" t="str">
            <v>REM0000626</v>
          </cell>
          <cell r="C7904" t="str">
            <v>02.01.10.147</v>
          </cell>
        </row>
        <row r="7905">
          <cell r="B7905" t="str">
            <v>DCL0000288</v>
          </cell>
          <cell r="C7905" t="str">
            <v>02.01.10.150</v>
          </cell>
        </row>
        <row r="7906">
          <cell r="B7906" t="str">
            <v>DCL0000289</v>
          </cell>
          <cell r="C7906" t="str">
            <v>02.01.10.151</v>
          </cell>
        </row>
        <row r="7907">
          <cell r="B7907" t="str">
            <v>REM0002737</v>
          </cell>
          <cell r="C7907" t="str">
            <v>02.01.10.167</v>
          </cell>
        </row>
        <row r="7908">
          <cell r="B7908" t="str">
            <v>DCL0000290</v>
          </cell>
          <cell r="C7908" t="str">
            <v>02.01.10.200</v>
          </cell>
        </row>
        <row r="7909">
          <cell r="B7909" t="str">
            <v>SLT0000500</v>
          </cell>
          <cell r="C7909" t="str">
            <v>02.01.10.201</v>
          </cell>
        </row>
        <row r="7910">
          <cell r="B7910" t="str">
            <v>DCL0000292</v>
          </cell>
          <cell r="C7910" t="str">
            <v>02.01.10.208</v>
          </cell>
        </row>
        <row r="7911">
          <cell r="B7911" t="str">
            <v>REM0002738</v>
          </cell>
          <cell r="C7911" t="str">
            <v>02.01.10.245</v>
          </cell>
        </row>
        <row r="7912">
          <cell r="B7912" t="str">
            <v>SHT0000091</v>
          </cell>
          <cell r="C7912" t="str">
            <v>02.01.10.258</v>
          </cell>
        </row>
        <row r="7913">
          <cell r="B7913" t="str">
            <v>SHT0000092</v>
          </cell>
          <cell r="C7913" t="str">
            <v>02.01.10.259</v>
          </cell>
        </row>
        <row r="7914">
          <cell r="B7914" t="str">
            <v>RSM0000246</v>
          </cell>
          <cell r="C7914" t="str">
            <v>02.01.10.269</v>
          </cell>
        </row>
        <row r="7915">
          <cell r="B7915" t="str">
            <v>SHT0000445</v>
          </cell>
          <cell r="C7915" t="str">
            <v>02.01.10.289A</v>
          </cell>
        </row>
        <row r="7916">
          <cell r="B7916" t="str">
            <v>DCL0000295</v>
          </cell>
          <cell r="C7916" t="str">
            <v>02.01.10.305</v>
          </cell>
        </row>
        <row r="7917">
          <cell r="B7917" t="str">
            <v>DCL0000296</v>
          </cell>
          <cell r="C7917" t="str">
            <v>02.01.10.306</v>
          </cell>
        </row>
        <row r="7918">
          <cell r="B7918" t="str">
            <v>RCA0000116</v>
          </cell>
          <cell r="C7918" t="str">
            <v>02.01.10.314</v>
          </cell>
        </row>
        <row r="7919">
          <cell r="B7919" t="str">
            <v>RCA0000117</v>
          </cell>
          <cell r="C7919" t="str">
            <v>02.01.10.315</v>
          </cell>
        </row>
        <row r="7920">
          <cell r="C7920" t="str">
            <v>02.01.10.319A</v>
          </cell>
        </row>
        <row r="7921">
          <cell r="B7921" t="str">
            <v>REM0002739</v>
          </cell>
          <cell r="C7921" t="str">
            <v>02.01.10.320</v>
          </cell>
        </row>
        <row r="7922">
          <cell r="B7922" t="str">
            <v>REM0002740</v>
          </cell>
          <cell r="C7922" t="str">
            <v>02.01.10.321</v>
          </cell>
        </row>
        <row r="7923">
          <cell r="B7923" t="str">
            <v>REM0002739</v>
          </cell>
          <cell r="C7923" t="str">
            <v>02.01.10.463</v>
          </cell>
        </row>
        <row r="7924">
          <cell r="B7924" t="str">
            <v>REM0002740</v>
          </cell>
          <cell r="C7924" t="str">
            <v>02.01.10.464</v>
          </cell>
        </row>
        <row r="7925">
          <cell r="B7925" t="str">
            <v>RCA0000078</v>
          </cell>
          <cell r="C7925" t="str">
            <v>02.01.10.343</v>
          </cell>
        </row>
        <row r="7926">
          <cell r="B7926" t="str">
            <v>REM0001182</v>
          </cell>
          <cell r="C7926" t="str">
            <v>02.01.10.495</v>
          </cell>
        </row>
        <row r="7927">
          <cell r="B7927" t="str">
            <v>REM0001179</v>
          </cell>
          <cell r="C7927" t="str">
            <v>02.01.10.496</v>
          </cell>
        </row>
        <row r="7928">
          <cell r="B7928" t="str">
            <v>RSM0000090</v>
          </cell>
          <cell r="C7928" t="str">
            <v>02.01.10.512</v>
          </cell>
        </row>
        <row r="7929">
          <cell r="B7929" t="str">
            <v>RSM0000090</v>
          </cell>
          <cell r="C7929" t="str">
            <v>02.01.01.123</v>
          </cell>
        </row>
        <row r="7930">
          <cell r="B7930" t="str">
            <v>REM0001992</v>
          </cell>
          <cell r="C7930" t="str">
            <v>02.01.10.518</v>
          </cell>
        </row>
        <row r="7931">
          <cell r="B7931" t="str">
            <v>RCA0000080</v>
          </cell>
          <cell r="C7931" t="str">
            <v>02.01.10.519</v>
          </cell>
        </row>
        <row r="7932">
          <cell r="B7932" t="str">
            <v>DCL0000304</v>
          </cell>
          <cell r="C7932" t="str">
            <v>02.01.10.523</v>
          </cell>
        </row>
        <row r="7933">
          <cell r="B7933" t="str">
            <v>DCL0000306</v>
          </cell>
          <cell r="C7933" t="str">
            <v>02.01.10.525</v>
          </cell>
        </row>
        <row r="7934">
          <cell r="B7934" t="str">
            <v>REM0001970</v>
          </cell>
          <cell r="C7934" t="str">
            <v>02.01.10.527</v>
          </cell>
        </row>
        <row r="7935">
          <cell r="B7935" t="str">
            <v>REM0001972</v>
          </cell>
          <cell r="C7935" t="str">
            <v>02.01.10.528</v>
          </cell>
        </row>
        <row r="7936">
          <cell r="B7936" t="str">
            <v>REM0001971</v>
          </cell>
          <cell r="C7936" t="str">
            <v>02.01.10.529</v>
          </cell>
        </row>
        <row r="7937">
          <cell r="B7937" t="str">
            <v>REM0001134</v>
          </cell>
          <cell r="C7937" t="str">
            <v>02.01.10.548</v>
          </cell>
        </row>
        <row r="7938">
          <cell r="B7938" t="str">
            <v>REM0001157</v>
          </cell>
          <cell r="C7938" t="str">
            <v>02.01.10.549</v>
          </cell>
        </row>
        <row r="7939">
          <cell r="B7939" t="str">
            <v>REM0002261</v>
          </cell>
          <cell r="C7939" t="str">
            <v>02.01.10.559</v>
          </cell>
        </row>
        <row r="7940">
          <cell r="B7940" t="str">
            <v>REM0002289</v>
          </cell>
          <cell r="C7940" t="str">
            <v>02.01.10.560</v>
          </cell>
        </row>
        <row r="7941">
          <cell r="B7941" t="str">
            <v>REM0002786</v>
          </cell>
          <cell r="C7941" t="str">
            <v>02.01.10.588</v>
          </cell>
        </row>
        <row r="7942">
          <cell r="B7942" t="str">
            <v>RSM0000247</v>
          </cell>
          <cell r="C7942" t="str">
            <v>02.01.10.605</v>
          </cell>
        </row>
        <row r="7943">
          <cell r="B7943" t="str">
            <v>REM0002741</v>
          </cell>
          <cell r="C7943" t="str">
            <v>02.01.10.614</v>
          </cell>
        </row>
        <row r="7944">
          <cell r="B7944" t="str">
            <v>SHT0000445</v>
          </cell>
          <cell r="C7944" t="str">
            <v>02.01.10.615</v>
          </cell>
        </row>
        <row r="7945">
          <cell r="B7945" t="str">
            <v>REM0001799</v>
          </cell>
          <cell r="C7945" t="str">
            <v>02.01.10.616</v>
          </cell>
        </row>
        <row r="7946">
          <cell r="B7946" t="str">
            <v>REM0000972</v>
          </cell>
          <cell r="C7946" t="str">
            <v>02.01.10.617</v>
          </cell>
        </row>
        <row r="7947">
          <cell r="B7947" t="str">
            <v>REM0001780</v>
          </cell>
          <cell r="C7947" t="str">
            <v>02.01.10.618</v>
          </cell>
        </row>
        <row r="7948">
          <cell r="C7948" t="str">
            <v>02.01.10.619</v>
          </cell>
        </row>
        <row r="7949">
          <cell r="B7949" t="str">
            <v>SHT0001879</v>
          </cell>
          <cell r="C7949" t="str">
            <v>02.01.10.620</v>
          </cell>
        </row>
        <row r="7950">
          <cell r="B7950" t="str">
            <v>SHT0001880</v>
          </cell>
          <cell r="C7950" t="str">
            <v>02.01.10.621</v>
          </cell>
        </row>
        <row r="7951">
          <cell r="B7951" t="str">
            <v>SHT0001882</v>
          </cell>
          <cell r="C7951" t="str">
            <v>02.01.10.622</v>
          </cell>
        </row>
        <row r="7952">
          <cell r="B7952" t="str">
            <v>SHT0000446</v>
          </cell>
          <cell r="C7952" t="str">
            <v>02.01.10.623</v>
          </cell>
        </row>
        <row r="7953">
          <cell r="B7953" t="str">
            <v>SHT0001658</v>
          </cell>
          <cell r="C7953" t="str">
            <v>02.01.10.624</v>
          </cell>
        </row>
        <row r="7954">
          <cell r="B7954" t="str">
            <v>SHT0001653</v>
          </cell>
          <cell r="C7954" t="str">
            <v>02.01.10.625</v>
          </cell>
        </row>
        <row r="7955">
          <cell r="B7955" t="str">
            <v>SHT0001911</v>
          </cell>
          <cell r="C7955" t="str">
            <v>02.01.10.629</v>
          </cell>
        </row>
        <row r="7956">
          <cell r="B7956" t="str">
            <v>SHT0001674</v>
          </cell>
          <cell r="C7956" t="str">
            <v>02.01.10.630</v>
          </cell>
        </row>
        <row r="7957">
          <cell r="B7957" t="str">
            <v>SHT0001675</v>
          </cell>
          <cell r="C7957" t="str">
            <v>02.01.10.631</v>
          </cell>
        </row>
        <row r="7958">
          <cell r="B7958" t="str">
            <v>REM0000784</v>
          </cell>
          <cell r="C7958" t="str">
            <v>02.01.10.632</v>
          </cell>
        </row>
        <row r="7959">
          <cell r="B7959" t="str">
            <v>REM0000813</v>
          </cell>
          <cell r="C7959" t="str">
            <v>02.01.10.633</v>
          </cell>
        </row>
        <row r="7960">
          <cell r="B7960" t="str">
            <v>REM0001171</v>
          </cell>
          <cell r="C7960" t="str">
            <v>02.01.10.634</v>
          </cell>
        </row>
        <row r="7961">
          <cell r="B7961" t="str">
            <v>REM0001172</v>
          </cell>
          <cell r="C7961" t="str">
            <v>02.01.10.635</v>
          </cell>
        </row>
        <row r="7962">
          <cell r="B7962" t="str">
            <v>DCL0000307</v>
          </cell>
          <cell r="C7962" t="str">
            <v>02.02.09.012</v>
          </cell>
        </row>
        <row r="7963">
          <cell r="B7963" t="str">
            <v>DCL0000308</v>
          </cell>
          <cell r="C7963" t="str">
            <v>02.02.11.001</v>
          </cell>
        </row>
        <row r="7964">
          <cell r="B7964" t="str">
            <v>DCL0000309</v>
          </cell>
          <cell r="C7964" t="str">
            <v>02.02.11.003</v>
          </cell>
        </row>
        <row r="7965">
          <cell r="B7965" t="str">
            <v>DCL0000310</v>
          </cell>
          <cell r="C7965" t="str">
            <v>02.02.11.016</v>
          </cell>
        </row>
        <row r="7966">
          <cell r="B7966" t="str">
            <v>DCL0000311</v>
          </cell>
          <cell r="C7966" t="str">
            <v>02.02.12.005</v>
          </cell>
        </row>
        <row r="7967">
          <cell r="B7967" t="str">
            <v>DCL0000312</v>
          </cell>
          <cell r="C7967" t="str">
            <v>02.02.12.010</v>
          </cell>
        </row>
        <row r="7968">
          <cell r="B7968" t="str">
            <v>DCL0000313</v>
          </cell>
          <cell r="C7968" t="str">
            <v>02.02.16.012</v>
          </cell>
        </row>
        <row r="7969">
          <cell r="B7969" t="str">
            <v>DCL0000314</v>
          </cell>
          <cell r="C7969" t="str">
            <v>02.02.16.013</v>
          </cell>
        </row>
        <row r="7970">
          <cell r="B7970" t="str">
            <v>DCL0000315</v>
          </cell>
          <cell r="C7970" t="str">
            <v>02.02.18.123</v>
          </cell>
        </row>
        <row r="7971">
          <cell r="B7971" t="str">
            <v>DCL0000316</v>
          </cell>
          <cell r="C7971" t="str">
            <v>02.02.18.128</v>
          </cell>
        </row>
        <row r="7972">
          <cell r="B7972" t="str">
            <v>DCL0000317</v>
          </cell>
          <cell r="C7972" t="str">
            <v>02.02.18.129</v>
          </cell>
        </row>
        <row r="7973">
          <cell r="B7973" t="str">
            <v>DCL0000318</v>
          </cell>
          <cell r="C7973" t="str">
            <v>02.02.18.130</v>
          </cell>
        </row>
        <row r="7974">
          <cell r="B7974" t="str">
            <v>DCL0000319</v>
          </cell>
          <cell r="C7974" t="str">
            <v>02.02.18.131</v>
          </cell>
        </row>
        <row r="7975">
          <cell r="B7975" t="str">
            <v>DCL0000320</v>
          </cell>
          <cell r="C7975" t="str">
            <v>02.02.18.132</v>
          </cell>
        </row>
        <row r="7976">
          <cell r="B7976" t="str">
            <v>DCL0000321</v>
          </cell>
          <cell r="C7976" t="str">
            <v>02.02.18.133</v>
          </cell>
        </row>
        <row r="7977">
          <cell r="B7977" t="str">
            <v>DCL0000322</v>
          </cell>
          <cell r="C7977" t="str">
            <v>02.02.20.004</v>
          </cell>
        </row>
        <row r="7978">
          <cell r="B7978" t="str">
            <v>DCL0000323</v>
          </cell>
          <cell r="C7978" t="str">
            <v>02.02.20.031</v>
          </cell>
        </row>
        <row r="7979">
          <cell r="B7979" t="str">
            <v>SLT0002276</v>
          </cell>
          <cell r="C7979" t="str">
            <v>02.02.20.041</v>
          </cell>
        </row>
        <row r="7980">
          <cell r="B7980" t="str">
            <v>DCL0000324</v>
          </cell>
          <cell r="C7980" t="str">
            <v>02.02.25.025</v>
          </cell>
        </row>
        <row r="7981">
          <cell r="B7981" t="str">
            <v>DCL0000325</v>
          </cell>
          <cell r="C7981" t="str">
            <v>02.02.25.028</v>
          </cell>
        </row>
        <row r="7982">
          <cell r="B7982" t="str">
            <v>DCL0000326</v>
          </cell>
          <cell r="C7982" t="str">
            <v>02.02.25.029</v>
          </cell>
        </row>
        <row r="7983">
          <cell r="B7983" t="str">
            <v>DCL0000327</v>
          </cell>
          <cell r="C7983" t="str">
            <v>02.02.25.030</v>
          </cell>
        </row>
        <row r="7984">
          <cell r="B7984" t="str">
            <v>DCL0000328</v>
          </cell>
          <cell r="C7984" t="str">
            <v>02.02.25.039</v>
          </cell>
        </row>
        <row r="7985">
          <cell r="B7985" t="str">
            <v>DCL0000329</v>
          </cell>
          <cell r="C7985" t="str">
            <v>02.02.25.040</v>
          </cell>
        </row>
        <row r="7986">
          <cell r="B7986" t="str">
            <v>DCL0000330</v>
          </cell>
          <cell r="C7986" t="str">
            <v>02.02.25.041</v>
          </cell>
        </row>
        <row r="7987">
          <cell r="B7987" t="str">
            <v>DCL0000331</v>
          </cell>
          <cell r="C7987" t="str">
            <v>02.02.25.042</v>
          </cell>
        </row>
        <row r="7988">
          <cell r="B7988" t="str">
            <v>DCL0000332</v>
          </cell>
          <cell r="C7988" t="str">
            <v>02.02.25.046</v>
          </cell>
        </row>
        <row r="7989">
          <cell r="B7989" t="str">
            <v>DCL0000333</v>
          </cell>
          <cell r="C7989" t="str">
            <v>02.02.25.049</v>
          </cell>
        </row>
        <row r="7990">
          <cell r="B7990" t="str">
            <v>DCL0000334</v>
          </cell>
          <cell r="C7990" t="str">
            <v>02.02.25.064</v>
          </cell>
        </row>
        <row r="7991">
          <cell r="B7991" t="str">
            <v>DCL0000335</v>
          </cell>
          <cell r="C7991" t="str">
            <v>02.02.25.065</v>
          </cell>
        </row>
        <row r="7992">
          <cell r="B7992" t="str">
            <v>DCL0000336</v>
          </cell>
          <cell r="C7992" t="str">
            <v>02.02.25.074</v>
          </cell>
        </row>
        <row r="7993">
          <cell r="B7993" t="str">
            <v>DCL0000337</v>
          </cell>
          <cell r="C7993" t="str">
            <v>02.02.25.078</v>
          </cell>
        </row>
        <row r="7994">
          <cell r="B7994" t="str">
            <v>DCL0000338</v>
          </cell>
          <cell r="C7994" t="str">
            <v>02.02.25.082</v>
          </cell>
        </row>
        <row r="7995">
          <cell r="B7995" t="str">
            <v>DCL0000339</v>
          </cell>
          <cell r="C7995" t="str">
            <v>02.02.25.083</v>
          </cell>
        </row>
        <row r="7996">
          <cell r="B7996" t="str">
            <v>DCL0000340</v>
          </cell>
          <cell r="C7996" t="str">
            <v>02.02.25.084</v>
          </cell>
        </row>
        <row r="7997">
          <cell r="B7997" t="str">
            <v>DCL0000341</v>
          </cell>
          <cell r="C7997" t="str">
            <v>02.02.25.085</v>
          </cell>
        </row>
        <row r="7998">
          <cell r="B7998" t="str">
            <v>DCL0000342</v>
          </cell>
          <cell r="C7998" t="str">
            <v>02.02.25.086</v>
          </cell>
        </row>
        <row r="7999">
          <cell r="B7999" t="str">
            <v>DCL0000343</v>
          </cell>
          <cell r="C7999" t="str">
            <v>02.02.25.087</v>
          </cell>
        </row>
        <row r="8000">
          <cell r="B8000" t="str">
            <v>DCL0000344</v>
          </cell>
          <cell r="C8000" t="str">
            <v>02.02.25.089</v>
          </cell>
        </row>
        <row r="8001">
          <cell r="B8001" t="str">
            <v>DCL0000345</v>
          </cell>
          <cell r="C8001" t="str">
            <v>02.02.25.090</v>
          </cell>
        </row>
        <row r="8002">
          <cell r="B8002" t="str">
            <v>DCL0000346</v>
          </cell>
          <cell r="C8002" t="str">
            <v>02.02.25.091</v>
          </cell>
        </row>
        <row r="8003">
          <cell r="B8003" t="str">
            <v>DCL0000347</v>
          </cell>
          <cell r="C8003" t="str">
            <v>02.02.25.092</v>
          </cell>
        </row>
        <row r="8004">
          <cell r="B8004" t="str">
            <v>DCL0000348</v>
          </cell>
          <cell r="C8004" t="str">
            <v>02.02.25.093</v>
          </cell>
        </row>
        <row r="8005">
          <cell r="B8005" t="str">
            <v>DCL0000349</v>
          </cell>
          <cell r="C8005" t="str">
            <v>02.02.25.094</v>
          </cell>
        </row>
        <row r="8006">
          <cell r="B8006" t="str">
            <v>DCL0000350</v>
          </cell>
          <cell r="C8006" t="str">
            <v>02.02.25.097</v>
          </cell>
        </row>
        <row r="8007">
          <cell r="B8007" t="str">
            <v>DCL0000351</v>
          </cell>
          <cell r="C8007" t="str">
            <v>02.02.25.101</v>
          </cell>
        </row>
        <row r="8008">
          <cell r="B8008" t="str">
            <v>DCL0000352</v>
          </cell>
          <cell r="C8008" t="str">
            <v>02.02.25.102</v>
          </cell>
        </row>
        <row r="8009">
          <cell r="B8009" t="str">
            <v>DCL0000353</v>
          </cell>
          <cell r="C8009" t="str">
            <v>02.02.25.106</v>
          </cell>
        </row>
        <row r="8010">
          <cell r="B8010" t="str">
            <v>DCL0000354</v>
          </cell>
          <cell r="C8010" t="str">
            <v>02.02.25.107</v>
          </cell>
        </row>
        <row r="8011">
          <cell r="B8011" t="str">
            <v>DCL0000355</v>
          </cell>
          <cell r="C8011" t="str">
            <v>02.02.25.109</v>
          </cell>
        </row>
        <row r="8012">
          <cell r="B8012" t="str">
            <v>DCL0000356</v>
          </cell>
          <cell r="C8012" t="str">
            <v>02.02.25.111</v>
          </cell>
        </row>
        <row r="8013">
          <cell r="B8013" t="str">
            <v>DCL0000357</v>
          </cell>
          <cell r="C8013" t="str">
            <v>02.02.25.112</v>
          </cell>
        </row>
        <row r="8014">
          <cell r="B8014" t="str">
            <v>DCL0000358</v>
          </cell>
          <cell r="C8014" t="str">
            <v>02.02.25.113</v>
          </cell>
        </row>
        <row r="8015">
          <cell r="B8015" t="str">
            <v>DCL0000359</v>
          </cell>
          <cell r="C8015" t="str">
            <v>02.02.25.114</v>
          </cell>
        </row>
        <row r="8016">
          <cell r="B8016" t="str">
            <v>DCL0000360</v>
          </cell>
          <cell r="C8016" t="str">
            <v>02.02.25.115</v>
          </cell>
        </row>
        <row r="8017">
          <cell r="B8017" t="str">
            <v>DCL0000361</v>
          </cell>
          <cell r="C8017" t="str">
            <v>02.02.25.116</v>
          </cell>
        </row>
        <row r="8018">
          <cell r="B8018" t="str">
            <v>DCL0000362</v>
          </cell>
          <cell r="C8018" t="str">
            <v>02.02.25.117</v>
          </cell>
        </row>
        <row r="8019">
          <cell r="B8019" t="str">
            <v>DCL0000363</v>
          </cell>
          <cell r="C8019" t="str">
            <v>02.02.27.017</v>
          </cell>
        </row>
        <row r="8020">
          <cell r="B8020" t="str">
            <v>DCL0000364</v>
          </cell>
          <cell r="C8020" t="str">
            <v>02.02.27.021</v>
          </cell>
        </row>
        <row r="8021">
          <cell r="B8021" t="str">
            <v>DCL0000365</v>
          </cell>
          <cell r="C8021" t="str">
            <v>02.02.27.026</v>
          </cell>
        </row>
        <row r="8022">
          <cell r="B8022" t="str">
            <v>DCL0000366</v>
          </cell>
          <cell r="C8022" t="str">
            <v>02.02.30.003</v>
          </cell>
        </row>
        <row r="8023">
          <cell r="B8023" t="str">
            <v>DCL0000367</v>
          </cell>
          <cell r="C8023" t="str">
            <v>02.02.30.004</v>
          </cell>
        </row>
        <row r="8024">
          <cell r="B8024" t="str">
            <v>DCL0000368</v>
          </cell>
          <cell r="C8024" t="str">
            <v>02.02.30.005</v>
          </cell>
        </row>
        <row r="8025">
          <cell r="B8025" t="str">
            <v>DCL0000369</v>
          </cell>
          <cell r="C8025" t="str">
            <v>02.02.30.006</v>
          </cell>
        </row>
        <row r="8026">
          <cell r="B8026" t="str">
            <v>DCL0000370</v>
          </cell>
          <cell r="C8026" t="str">
            <v>02.02.30.007</v>
          </cell>
        </row>
        <row r="8027">
          <cell r="B8027" t="str">
            <v>DCL0000371</v>
          </cell>
          <cell r="C8027" t="str">
            <v>02.02.30.009</v>
          </cell>
        </row>
        <row r="8028">
          <cell r="B8028" t="str">
            <v>DCL0000372</v>
          </cell>
          <cell r="C8028" t="str">
            <v>02.02.30.010</v>
          </cell>
        </row>
        <row r="8029">
          <cell r="B8029" t="str">
            <v>DCL0000373</v>
          </cell>
          <cell r="C8029" t="str">
            <v>02.02.30.011</v>
          </cell>
        </row>
        <row r="8030">
          <cell r="B8030" t="str">
            <v>DCL0000374</v>
          </cell>
          <cell r="C8030" t="str">
            <v>02.02.30.015</v>
          </cell>
        </row>
        <row r="8031">
          <cell r="B8031" t="str">
            <v>DCL0000375</v>
          </cell>
          <cell r="C8031" t="str">
            <v>02.02.30.017</v>
          </cell>
        </row>
        <row r="8032">
          <cell r="B8032" t="str">
            <v>REM0002671</v>
          </cell>
          <cell r="C8032" t="str">
            <v>02.02.38.001</v>
          </cell>
        </row>
        <row r="8033">
          <cell r="B8033" t="str">
            <v>REM0002670</v>
          </cell>
          <cell r="C8033" t="str">
            <v>02.02.38.002</v>
          </cell>
        </row>
        <row r="8034">
          <cell r="B8034" t="str">
            <v>SHT0002080</v>
          </cell>
          <cell r="C8034" t="str">
            <v>02.03.01.001</v>
          </cell>
        </row>
        <row r="8035">
          <cell r="B8035" t="str">
            <v>SHT0002086</v>
          </cell>
          <cell r="C8035" t="str">
            <v>02.03.01.039</v>
          </cell>
        </row>
        <row r="8036">
          <cell r="B8036" t="str">
            <v>SHT0002087</v>
          </cell>
          <cell r="C8036" t="str">
            <v>02.03.01.040</v>
          </cell>
        </row>
        <row r="8037">
          <cell r="B8037" t="str">
            <v>SHT0002083</v>
          </cell>
          <cell r="C8037" t="str">
            <v>02.03.01.041</v>
          </cell>
        </row>
        <row r="8038">
          <cell r="B8038" t="str">
            <v>SHT0002082</v>
          </cell>
          <cell r="C8038" t="str">
            <v>02.03.01.042</v>
          </cell>
        </row>
        <row r="8039">
          <cell r="B8039" t="str">
            <v>SHT0002081</v>
          </cell>
          <cell r="C8039" t="str">
            <v>02.03.01.043</v>
          </cell>
        </row>
        <row r="8040">
          <cell r="B8040" t="str">
            <v>SHT0002085</v>
          </cell>
          <cell r="C8040" t="str">
            <v>02.03.01.044</v>
          </cell>
        </row>
        <row r="8041">
          <cell r="B8041" t="str">
            <v>SHT0002084</v>
          </cell>
          <cell r="C8041" t="str">
            <v>02.03.01.045</v>
          </cell>
        </row>
        <row r="8042">
          <cell r="B8042" t="str">
            <v>SHT0002077</v>
          </cell>
          <cell r="C8042" t="str">
            <v>02.03.01.046</v>
          </cell>
        </row>
        <row r="8043">
          <cell r="B8043" t="str">
            <v>SHT0002078</v>
          </cell>
          <cell r="C8043" t="str">
            <v>02.03.01.047</v>
          </cell>
        </row>
        <row r="8044">
          <cell r="B8044" t="str">
            <v>SHT0002075</v>
          </cell>
          <cell r="C8044" t="str">
            <v>02.03.01.048</v>
          </cell>
        </row>
        <row r="8045">
          <cell r="B8045" t="str">
            <v>SHT0002076</v>
          </cell>
          <cell r="C8045" t="str">
            <v>02.03.01.049</v>
          </cell>
        </row>
        <row r="8046">
          <cell r="B8046" t="str">
            <v>SHT0002079</v>
          </cell>
          <cell r="C8046" t="str">
            <v>02.03.01.050</v>
          </cell>
        </row>
        <row r="8047">
          <cell r="B8047" t="str">
            <v>BFA0000697</v>
          </cell>
          <cell r="C8047" t="str">
            <v>02.03.03.010</v>
          </cell>
        </row>
        <row r="8048">
          <cell r="B8048" t="str">
            <v>SHT0002122</v>
          </cell>
          <cell r="C8048" t="str">
            <v>02.03.03.042</v>
          </cell>
        </row>
        <row r="8049">
          <cell r="B8049" t="str">
            <v>BFA0000698</v>
          </cell>
          <cell r="C8049" t="str">
            <v>02.03.03.045</v>
          </cell>
        </row>
        <row r="8050">
          <cell r="B8050" t="str">
            <v>SHT0002121</v>
          </cell>
          <cell r="C8050" t="str">
            <v>02.03.03.097</v>
          </cell>
        </row>
        <row r="8051">
          <cell r="B8051" t="str">
            <v>BFA0000701</v>
          </cell>
          <cell r="C8051" t="str">
            <v>02.03.03.105</v>
          </cell>
        </row>
        <row r="8052">
          <cell r="B8052" t="str">
            <v>SHT0002072</v>
          </cell>
          <cell r="C8052" t="str">
            <v>02.03.03.114</v>
          </cell>
        </row>
        <row r="8053">
          <cell r="B8053" t="str">
            <v>SHT0002073</v>
          </cell>
          <cell r="C8053" t="str">
            <v>02.03.03.115</v>
          </cell>
        </row>
        <row r="8054">
          <cell r="B8054" t="str">
            <v>BFA0000700</v>
          </cell>
          <cell r="C8054" t="str">
            <v>02.03.03.123</v>
          </cell>
        </row>
        <row r="8055">
          <cell r="B8055" t="str">
            <v>SLT0002219</v>
          </cell>
          <cell r="C8055" t="str">
            <v>02.03.04.002</v>
          </cell>
        </row>
        <row r="8056">
          <cell r="B8056" t="str">
            <v>SLT0002218</v>
          </cell>
          <cell r="C8056" t="str">
            <v>02.03.04.003</v>
          </cell>
        </row>
        <row r="8057">
          <cell r="B8057" t="str">
            <v>BSP0000081</v>
          </cell>
          <cell r="C8057" t="str">
            <v>02.03.04.020</v>
          </cell>
        </row>
        <row r="8058">
          <cell r="B8058" t="str">
            <v>BSP0000082</v>
          </cell>
          <cell r="C8058" t="str">
            <v>02.03.04.021</v>
          </cell>
        </row>
        <row r="8059">
          <cell r="B8059" t="str">
            <v>SLT0002220</v>
          </cell>
          <cell r="C8059" t="str">
            <v>02.03.04.024</v>
          </cell>
        </row>
        <row r="8060">
          <cell r="B8060" t="str">
            <v>DCL0000376</v>
          </cell>
          <cell r="C8060" t="str">
            <v>02.03.05.001</v>
          </cell>
        </row>
        <row r="8061">
          <cell r="B8061" t="str">
            <v>DCL0000377</v>
          </cell>
          <cell r="C8061" t="str">
            <v>02.03.05.003</v>
          </cell>
        </row>
        <row r="8062">
          <cell r="B8062" t="str">
            <v>DCL0000378</v>
          </cell>
          <cell r="C8062" t="str">
            <v>02.03.05.004</v>
          </cell>
        </row>
        <row r="8063">
          <cell r="B8063" t="str">
            <v>DCL0000379</v>
          </cell>
          <cell r="C8063" t="str">
            <v>02.03.05.006</v>
          </cell>
        </row>
        <row r="8064">
          <cell r="B8064" t="str">
            <v>DCL0000380</v>
          </cell>
          <cell r="C8064" t="str">
            <v>02.03.05.007</v>
          </cell>
        </row>
        <row r="8065">
          <cell r="B8065" t="str">
            <v>DCL0000381</v>
          </cell>
          <cell r="C8065" t="str">
            <v>02.03.05.008</v>
          </cell>
        </row>
        <row r="8066">
          <cell r="B8066" t="str">
            <v>DCL0000382</v>
          </cell>
          <cell r="C8066" t="str">
            <v>02.03.05.009</v>
          </cell>
        </row>
        <row r="8067">
          <cell r="B8067" t="str">
            <v>DCL0000383</v>
          </cell>
          <cell r="C8067" t="str">
            <v>02.03.05.011</v>
          </cell>
        </row>
        <row r="8068">
          <cell r="B8068" t="str">
            <v>DCL0000384</v>
          </cell>
          <cell r="C8068" t="str">
            <v>02.03.05.016</v>
          </cell>
        </row>
        <row r="8069">
          <cell r="B8069" t="str">
            <v>SLT0002229</v>
          </cell>
          <cell r="C8069" t="str">
            <v>02.03.05.020</v>
          </cell>
        </row>
        <row r="8070">
          <cell r="B8070" t="str">
            <v>DCL0000385</v>
          </cell>
          <cell r="C8070" t="str">
            <v>02.03.05.023</v>
          </cell>
        </row>
        <row r="8071">
          <cell r="B8071" t="str">
            <v>DCL0000386</v>
          </cell>
          <cell r="C8071" t="str">
            <v>02.03.05.024</v>
          </cell>
        </row>
        <row r="8072">
          <cell r="B8072" t="str">
            <v>BCL0000038</v>
          </cell>
          <cell r="C8072" t="str">
            <v>02.03.05.025</v>
          </cell>
        </row>
        <row r="8073">
          <cell r="B8073" t="str">
            <v>BFA0000596</v>
          </cell>
          <cell r="C8073" t="str">
            <v>02.03.05.030</v>
          </cell>
        </row>
        <row r="8074">
          <cell r="B8074" t="str">
            <v>BSP0000083</v>
          </cell>
          <cell r="C8074" t="str">
            <v>02.03.05.033</v>
          </cell>
        </row>
        <row r="8075">
          <cell r="B8075" t="str">
            <v>SLT0002223</v>
          </cell>
          <cell r="C8075" t="str">
            <v>02.03.05.048</v>
          </cell>
        </row>
        <row r="8076">
          <cell r="B8076" t="str">
            <v>SLT0002222</v>
          </cell>
          <cell r="C8076" t="str">
            <v>02.03.05.065</v>
          </cell>
        </row>
        <row r="8077">
          <cell r="B8077" t="str">
            <v>DCL0000387</v>
          </cell>
          <cell r="C8077" t="str">
            <v>02.03.05.068</v>
          </cell>
        </row>
        <row r="8078">
          <cell r="B8078" t="str">
            <v>SLT0002221</v>
          </cell>
          <cell r="C8078" t="str">
            <v>02.03.05.082</v>
          </cell>
        </row>
        <row r="8079">
          <cell r="B8079" t="str">
            <v>SLT0002227</v>
          </cell>
          <cell r="C8079" t="str">
            <v>02.03.05.083</v>
          </cell>
        </row>
        <row r="8080">
          <cell r="B8080" t="str">
            <v>SLT0002228</v>
          </cell>
          <cell r="C8080" t="str">
            <v>02.03.05.087</v>
          </cell>
        </row>
        <row r="8081">
          <cell r="B8081" t="str">
            <v>SLT0002226</v>
          </cell>
          <cell r="C8081" t="str">
            <v>02.03.05.091A</v>
          </cell>
        </row>
        <row r="8082">
          <cell r="B8082" t="str">
            <v>SLT0002224</v>
          </cell>
          <cell r="C8082" t="str">
            <v>02.03.05.092A</v>
          </cell>
        </row>
        <row r="8083">
          <cell r="B8083" t="str">
            <v>SLT0002225</v>
          </cell>
          <cell r="C8083" t="str">
            <v>02.03.05.093A</v>
          </cell>
        </row>
        <row r="8084">
          <cell r="B8084" t="str">
            <v>BSP0000085</v>
          </cell>
          <cell r="C8084" t="str">
            <v>02.03.05.105</v>
          </cell>
        </row>
        <row r="8085">
          <cell r="B8085" t="str">
            <v>BSP0000084</v>
          </cell>
          <cell r="C8085" t="str">
            <v>02.03.05.106</v>
          </cell>
        </row>
        <row r="8086">
          <cell r="B8086" t="str">
            <v>DCL0000388</v>
          </cell>
          <cell r="C8086" t="str">
            <v>02.03.06.009</v>
          </cell>
        </row>
        <row r="8087">
          <cell r="B8087" t="str">
            <v>BFA0000703</v>
          </cell>
          <cell r="C8087" t="str">
            <v>02.03.06.010</v>
          </cell>
        </row>
        <row r="8088">
          <cell r="B8088" t="str">
            <v>BFA0000595</v>
          </cell>
          <cell r="C8088" t="str">
            <v>02.03.06.024</v>
          </cell>
        </row>
        <row r="8089">
          <cell r="B8089" t="str">
            <v>BFA0000695</v>
          </cell>
          <cell r="C8089" t="str">
            <v>02.03.07.011</v>
          </cell>
        </row>
        <row r="8090">
          <cell r="B8090" t="str">
            <v>SHT0002116</v>
          </cell>
          <cell r="C8090" t="str">
            <v>02.03.07.019</v>
          </cell>
        </row>
        <row r="8091">
          <cell r="B8091" t="str">
            <v>DCL0000389</v>
          </cell>
          <cell r="C8091" t="str">
            <v>02.03.07.053</v>
          </cell>
        </row>
        <row r="8092">
          <cell r="B8092" t="str">
            <v>DCL0000390</v>
          </cell>
          <cell r="C8092" t="str">
            <v>02.03.07.054</v>
          </cell>
        </row>
        <row r="8093">
          <cell r="B8093" t="str">
            <v>BFA0000696</v>
          </cell>
          <cell r="C8093" t="str">
            <v>02.03.07.059</v>
          </cell>
        </row>
        <row r="8094">
          <cell r="B8094" t="str">
            <v>TWT0000074</v>
          </cell>
          <cell r="C8094" t="str">
            <v>02.03.07.107</v>
          </cell>
        </row>
        <row r="8095">
          <cell r="B8095" t="str">
            <v>SLT0002277</v>
          </cell>
          <cell r="C8095" t="str">
            <v>02.03.07.115</v>
          </cell>
        </row>
        <row r="8096">
          <cell r="B8096" t="str">
            <v>SHT0002115</v>
          </cell>
          <cell r="C8096" t="str">
            <v>02.03.07.120A</v>
          </cell>
        </row>
        <row r="8097">
          <cell r="C8097" t="str">
            <v>02.03.07.123</v>
          </cell>
        </row>
        <row r="8098">
          <cell r="B8098" t="str">
            <v>SHT0002110</v>
          </cell>
          <cell r="C8098" t="str">
            <v>02.03.27.055</v>
          </cell>
        </row>
        <row r="8099">
          <cell r="B8099" t="str">
            <v>SHT0002114</v>
          </cell>
          <cell r="C8099" t="str">
            <v>02.03.07.149</v>
          </cell>
        </row>
        <row r="8100">
          <cell r="B8100" t="str">
            <v>SHT0002113</v>
          </cell>
          <cell r="C8100" t="str">
            <v>02.03.07.157</v>
          </cell>
        </row>
        <row r="8101">
          <cell r="B8101" t="str">
            <v>SHT0002111</v>
          </cell>
          <cell r="C8101" t="str">
            <v>02.03.07.165</v>
          </cell>
        </row>
        <row r="8102">
          <cell r="B8102" t="str">
            <v>SHT0002118</v>
          </cell>
          <cell r="C8102" t="str">
            <v>02.03.07.190</v>
          </cell>
        </row>
        <row r="8103">
          <cell r="B8103" t="str">
            <v>DCL0000391</v>
          </cell>
          <cell r="C8103" t="str">
            <v>02.03.07.200</v>
          </cell>
        </row>
        <row r="8104">
          <cell r="B8104" t="str">
            <v>SHT0002117</v>
          </cell>
          <cell r="C8104" t="str">
            <v>02.03.07.201</v>
          </cell>
        </row>
        <row r="8105">
          <cell r="B8105" t="str">
            <v>DCL0000392</v>
          </cell>
          <cell r="C8105" t="str">
            <v>02.03.07.203</v>
          </cell>
        </row>
        <row r="8106">
          <cell r="B8106" t="str">
            <v>SHT0002112</v>
          </cell>
          <cell r="C8106" t="str">
            <v>02.03.07.210</v>
          </cell>
        </row>
        <row r="8107">
          <cell r="B8107" t="str">
            <v>BPC0000067</v>
          </cell>
          <cell r="C8107" t="str">
            <v>02.03.07.213</v>
          </cell>
        </row>
        <row r="8108">
          <cell r="C8108" t="str">
            <v>02.03.07.215</v>
          </cell>
        </row>
        <row r="8109">
          <cell r="B8109" t="str">
            <v>SHT0002178</v>
          </cell>
          <cell r="C8109" t="str">
            <v>02.03.07.216</v>
          </cell>
        </row>
        <row r="8110">
          <cell r="B8110" t="str">
            <v>TWT0000001</v>
          </cell>
          <cell r="C8110" t="str">
            <v>02.03.07.228</v>
          </cell>
        </row>
        <row r="8111">
          <cell r="B8111" t="str">
            <v>TST0001699</v>
          </cell>
          <cell r="C8111" t="str">
            <v>02.03.08.027</v>
          </cell>
        </row>
        <row r="8112">
          <cell r="B8112" t="str">
            <v>TST0001700</v>
          </cell>
          <cell r="C8112" t="str">
            <v>02.03.08.027B</v>
          </cell>
        </row>
        <row r="8113">
          <cell r="B8113" t="str">
            <v>BFA0000159</v>
          </cell>
          <cell r="C8113" t="str">
            <v>02.03.08.100</v>
          </cell>
        </row>
        <row r="8114">
          <cell r="B8114" t="str">
            <v>BFA0000160</v>
          </cell>
          <cell r="C8114" t="str">
            <v>02.03.08.101</v>
          </cell>
        </row>
        <row r="8115">
          <cell r="B8115" t="str">
            <v>BFA0000659</v>
          </cell>
          <cell r="C8115" t="str">
            <v>02.03.08.102</v>
          </cell>
        </row>
        <row r="8116">
          <cell r="B8116" t="str">
            <v>BFA0000658</v>
          </cell>
          <cell r="C8116" t="str">
            <v>02.03.08.105</v>
          </cell>
        </row>
        <row r="8117">
          <cell r="B8117" t="str">
            <v>BFA0000657</v>
          </cell>
          <cell r="C8117" t="str">
            <v>02.03.08.106</v>
          </cell>
        </row>
        <row r="8118">
          <cell r="B8118" t="str">
            <v>BFA0000656</v>
          </cell>
          <cell r="C8118" t="str">
            <v>02.03.08.107</v>
          </cell>
        </row>
        <row r="8119">
          <cell r="B8119" t="str">
            <v>BFA0000655</v>
          </cell>
          <cell r="C8119" t="str">
            <v>02.03.08.109</v>
          </cell>
        </row>
        <row r="8120">
          <cell r="B8120" t="str">
            <v>BFA0000654</v>
          </cell>
          <cell r="C8120" t="str">
            <v>02.03.08.110</v>
          </cell>
        </row>
        <row r="8121">
          <cell r="B8121" t="str">
            <v>BFA0000653</v>
          </cell>
          <cell r="C8121" t="str">
            <v>02.03.08.111</v>
          </cell>
        </row>
        <row r="8122">
          <cell r="B8122" t="str">
            <v>BFA0000652</v>
          </cell>
          <cell r="C8122" t="str">
            <v>02.03.08.112</v>
          </cell>
        </row>
        <row r="8123">
          <cell r="B8123" t="str">
            <v>BFA0000651</v>
          </cell>
          <cell r="C8123" t="str">
            <v>02.03.08.113</v>
          </cell>
        </row>
        <row r="8124">
          <cell r="B8124" t="str">
            <v>BFA0000650</v>
          </cell>
          <cell r="C8124" t="str">
            <v>02.03.08.114</v>
          </cell>
        </row>
        <row r="8125">
          <cell r="B8125" t="str">
            <v>BFA0000622</v>
          </cell>
          <cell r="C8125" t="str">
            <v>02.03.08.117</v>
          </cell>
        </row>
        <row r="8126">
          <cell r="B8126" t="str">
            <v>BFA0000621</v>
          </cell>
          <cell r="C8126" t="str">
            <v>02.03.08.119</v>
          </cell>
        </row>
        <row r="8127">
          <cell r="B8127" t="str">
            <v>BFA0000620</v>
          </cell>
          <cell r="C8127" t="str">
            <v>02.03.08.121</v>
          </cell>
        </row>
        <row r="8128">
          <cell r="B8128" t="str">
            <v>BFA0000619</v>
          </cell>
          <cell r="C8128" t="str">
            <v>02.03.08.122</v>
          </cell>
        </row>
        <row r="8129">
          <cell r="B8129" t="str">
            <v>BFA0000618</v>
          </cell>
          <cell r="C8129" t="str">
            <v>02.03.08.124</v>
          </cell>
        </row>
        <row r="8130">
          <cell r="B8130" t="str">
            <v>TST0001701</v>
          </cell>
          <cell r="C8130" t="str">
            <v>02.03.08.126</v>
          </cell>
        </row>
        <row r="8131">
          <cell r="B8131" t="str">
            <v>BFA0000617</v>
          </cell>
          <cell r="C8131" t="str">
            <v>02.03.08.127</v>
          </cell>
        </row>
        <row r="8132">
          <cell r="B8132" t="str">
            <v>TST0001702</v>
          </cell>
          <cell r="C8132" t="str">
            <v>02.03.08.128</v>
          </cell>
        </row>
        <row r="8133">
          <cell r="B8133" t="str">
            <v>BFA0000624</v>
          </cell>
          <cell r="C8133" t="str">
            <v>02.03.08.130</v>
          </cell>
        </row>
        <row r="8134">
          <cell r="B8134" t="str">
            <v>BFA0000623</v>
          </cell>
          <cell r="C8134" t="str">
            <v>02.03.08.131</v>
          </cell>
        </row>
        <row r="8135">
          <cell r="B8135" t="str">
            <v>BFA0000615</v>
          </cell>
          <cell r="C8135" t="str">
            <v>02.03.08.135</v>
          </cell>
        </row>
        <row r="8136">
          <cell r="B8136" t="str">
            <v>TST0001703</v>
          </cell>
          <cell r="C8136" t="str">
            <v>02.03.08.136</v>
          </cell>
        </row>
        <row r="8137">
          <cell r="B8137" t="str">
            <v>BFA0000614</v>
          </cell>
          <cell r="C8137" t="str">
            <v>02.03.08.138</v>
          </cell>
        </row>
        <row r="8138">
          <cell r="B8138" t="str">
            <v>TST0001704</v>
          </cell>
          <cell r="C8138" t="str">
            <v>02.03.08.139</v>
          </cell>
        </row>
        <row r="8139">
          <cell r="B8139" t="str">
            <v>BFA0000613</v>
          </cell>
          <cell r="C8139" t="str">
            <v>02.03.08.140</v>
          </cell>
        </row>
        <row r="8140">
          <cell r="B8140" t="str">
            <v>BFA0000612</v>
          </cell>
          <cell r="C8140" t="str">
            <v>02.03.08.144</v>
          </cell>
        </row>
        <row r="8141">
          <cell r="B8141" t="str">
            <v>BFA0000616</v>
          </cell>
          <cell r="C8141" t="str">
            <v>02.03.08.146</v>
          </cell>
        </row>
        <row r="8142">
          <cell r="B8142" t="str">
            <v>BFA0000609</v>
          </cell>
          <cell r="C8142" t="str">
            <v>02.03.08.170</v>
          </cell>
        </row>
        <row r="8143">
          <cell r="B8143" t="str">
            <v>BFA0000610</v>
          </cell>
          <cell r="C8143" t="str">
            <v>02.03.08.171</v>
          </cell>
        </row>
        <row r="8144">
          <cell r="B8144" t="str">
            <v>BFA0000637</v>
          </cell>
          <cell r="C8144" t="str">
            <v>02.03.08.180</v>
          </cell>
        </row>
        <row r="8145">
          <cell r="B8145" t="str">
            <v>BFA0000636</v>
          </cell>
          <cell r="C8145" t="str">
            <v>02.03.08.180A</v>
          </cell>
        </row>
        <row r="8146">
          <cell r="B8146" t="str">
            <v>BFA0000633</v>
          </cell>
          <cell r="C8146" t="str">
            <v>02.03.08.183</v>
          </cell>
        </row>
        <row r="8147">
          <cell r="B8147" t="str">
            <v>BFA0000635</v>
          </cell>
          <cell r="C8147" t="str">
            <v>02.03.08.185</v>
          </cell>
        </row>
        <row r="8148">
          <cell r="B8148" t="str">
            <v>BFA0000634</v>
          </cell>
          <cell r="C8148" t="str">
            <v>02.03.08.185A</v>
          </cell>
        </row>
        <row r="8149">
          <cell r="B8149" t="str">
            <v>BFA0000660</v>
          </cell>
          <cell r="C8149" t="str">
            <v>02.03.08.239</v>
          </cell>
        </row>
        <row r="8150">
          <cell r="B8150" t="str">
            <v>BFA0000611</v>
          </cell>
          <cell r="C8150" t="str">
            <v>02.03.08.240</v>
          </cell>
        </row>
        <row r="8151">
          <cell r="B8151" t="str">
            <v>BFA0000640</v>
          </cell>
          <cell r="C8151" t="str">
            <v>02.03.08.248</v>
          </cell>
        </row>
        <row r="8152">
          <cell r="B8152" t="str">
            <v>BFA0000639</v>
          </cell>
          <cell r="C8152" t="str">
            <v>02.03.08.249</v>
          </cell>
        </row>
        <row r="8153">
          <cell r="B8153" t="str">
            <v>BFA0000638</v>
          </cell>
          <cell r="C8153" t="str">
            <v>02.03.08.250</v>
          </cell>
        </row>
        <row r="8154">
          <cell r="B8154" t="str">
            <v>TST0001705</v>
          </cell>
          <cell r="C8154" t="str">
            <v>02.03.08.254</v>
          </cell>
        </row>
        <row r="8155">
          <cell r="B8155" t="str">
            <v>BFA0000664</v>
          </cell>
          <cell r="C8155" t="str">
            <v>02.03.08.279</v>
          </cell>
        </row>
        <row r="8156">
          <cell r="B8156" t="str">
            <v>BFA0000663</v>
          </cell>
          <cell r="C8156" t="str">
            <v>02.03.08.285</v>
          </cell>
        </row>
        <row r="8157">
          <cell r="B8157" t="str">
            <v>BFA0000630</v>
          </cell>
          <cell r="C8157" t="str">
            <v>02.03.08.287</v>
          </cell>
        </row>
        <row r="8158">
          <cell r="B8158" t="str">
            <v>TST0001706</v>
          </cell>
          <cell r="C8158" t="str">
            <v>02.03.08.292</v>
          </cell>
        </row>
        <row r="8159">
          <cell r="B8159" t="str">
            <v>BFA0000629</v>
          </cell>
          <cell r="C8159" t="str">
            <v>02.03.08.321</v>
          </cell>
        </row>
        <row r="8160">
          <cell r="B8160" t="str">
            <v>BFA0000661</v>
          </cell>
          <cell r="C8160" t="str">
            <v>02.03.08.351</v>
          </cell>
        </row>
        <row r="8161">
          <cell r="B8161" t="str">
            <v>BFA0000665</v>
          </cell>
          <cell r="C8161" t="str">
            <v>02.03.08.357</v>
          </cell>
        </row>
        <row r="8162">
          <cell r="B8162" t="str">
            <v>TST0001707</v>
          </cell>
          <cell r="C8162" t="str">
            <v>02.03.08.359</v>
          </cell>
        </row>
        <row r="8163">
          <cell r="B8163" t="str">
            <v>BFA0000631</v>
          </cell>
          <cell r="C8163" t="str">
            <v>02.03.08.364</v>
          </cell>
        </row>
        <row r="8164">
          <cell r="B8164" t="str">
            <v>BFA0000627</v>
          </cell>
          <cell r="C8164" t="str">
            <v>02.03.08.368</v>
          </cell>
        </row>
        <row r="8165">
          <cell r="B8165" t="str">
            <v>BFA0000628</v>
          </cell>
          <cell r="C8165" t="str">
            <v>02.03.08.371</v>
          </cell>
        </row>
        <row r="8166">
          <cell r="B8166" t="str">
            <v>BFA0000626</v>
          </cell>
          <cell r="C8166" t="str">
            <v>02.03.08.378</v>
          </cell>
        </row>
        <row r="8167">
          <cell r="B8167" t="str">
            <v>BFA0000662</v>
          </cell>
          <cell r="C8167" t="str">
            <v>02.03.08.385</v>
          </cell>
        </row>
        <row r="8168">
          <cell r="B8168" t="str">
            <v>BFA0000625</v>
          </cell>
          <cell r="C8168" t="str">
            <v>02.03.08.397</v>
          </cell>
        </row>
        <row r="8169">
          <cell r="B8169" t="str">
            <v>TST0001708</v>
          </cell>
          <cell r="C8169" t="str">
            <v>02.03.08.404</v>
          </cell>
        </row>
        <row r="8170">
          <cell r="B8170" t="str">
            <v>BFA0000645</v>
          </cell>
          <cell r="C8170" t="str">
            <v>02.03.08.441</v>
          </cell>
        </row>
        <row r="8171">
          <cell r="B8171" t="str">
            <v>TST0001709</v>
          </cell>
          <cell r="C8171" t="str">
            <v>02.03.08.460</v>
          </cell>
        </row>
        <row r="8172">
          <cell r="B8172" t="str">
            <v>TST0001710</v>
          </cell>
          <cell r="C8172" t="str">
            <v>02.03.08.461</v>
          </cell>
        </row>
        <row r="8173">
          <cell r="B8173" t="str">
            <v>BFA0000601</v>
          </cell>
          <cell r="C8173" t="str">
            <v>02.03.08.477</v>
          </cell>
        </row>
        <row r="8174">
          <cell r="B8174" t="str">
            <v>BFA0000600</v>
          </cell>
          <cell r="C8174" t="str">
            <v>02.03.08.479</v>
          </cell>
        </row>
        <row r="8175">
          <cell r="B8175" t="str">
            <v>TST0001711</v>
          </cell>
          <cell r="C8175" t="str">
            <v>02.03.08.480</v>
          </cell>
        </row>
        <row r="8176">
          <cell r="B8176" t="str">
            <v>BFA0000598</v>
          </cell>
          <cell r="C8176" t="str">
            <v>02.03.08.499</v>
          </cell>
        </row>
        <row r="8177">
          <cell r="B8177" t="str">
            <v>TST0001712</v>
          </cell>
          <cell r="C8177" t="str">
            <v>02.03.08.505</v>
          </cell>
        </row>
        <row r="8178">
          <cell r="B8178" t="str">
            <v>BFA0000606</v>
          </cell>
          <cell r="C8178" t="str">
            <v>02.03.08.506</v>
          </cell>
        </row>
        <row r="8179">
          <cell r="B8179" t="str">
            <v>BSP0000086</v>
          </cell>
          <cell r="C8179" t="str">
            <v>02.03.08.516</v>
          </cell>
        </row>
        <row r="8180">
          <cell r="B8180" t="str">
            <v>BFA0000599</v>
          </cell>
          <cell r="C8180" t="str">
            <v>02.03.08.527</v>
          </cell>
        </row>
        <row r="8181">
          <cell r="B8181" t="str">
            <v>BSP0000087</v>
          </cell>
          <cell r="C8181" t="str">
            <v>02.03.08.532</v>
          </cell>
        </row>
        <row r="8182">
          <cell r="B8182" t="str">
            <v>BFA0000649</v>
          </cell>
          <cell r="C8182" t="str">
            <v>02.03.08.536</v>
          </cell>
        </row>
        <row r="8183">
          <cell r="B8183" t="str">
            <v>BFA0000648</v>
          </cell>
          <cell r="C8183" t="str">
            <v>02.03.08.551</v>
          </cell>
        </row>
        <row r="8184">
          <cell r="B8184" t="str">
            <v>BFA0000646</v>
          </cell>
          <cell r="C8184" t="str">
            <v>02.03.08.552</v>
          </cell>
        </row>
        <row r="8185">
          <cell r="B8185" t="str">
            <v>BFA0000632</v>
          </cell>
          <cell r="C8185" t="str">
            <v>02.03.08.555</v>
          </cell>
        </row>
        <row r="8186">
          <cell r="B8186" t="str">
            <v>BFA0000604</v>
          </cell>
          <cell r="C8186" t="str">
            <v>02.03.08.559</v>
          </cell>
        </row>
        <row r="8187">
          <cell r="B8187" t="str">
            <v>BFA0000605</v>
          </cell>
          <cell r="C8187" t="str">
            <v>02.03.08.560</v>
          </cell>
        </row>
        <row r="8188">
          <cell r="B8188" t="str">
            <v>BFA0000647</v>
          </cell>
          <cell r="C8188" t="str">
            <v>02.03.08.561</v>
          </cell>
        </row>
        <row r="8189">
          <cell r="B8189" t="str">
            <v>BFA0000643</v>
          </cell>
          <cell r="C8189" t="str">
            <v>02.03.08.562</v>
          </cell>
        </row>
        <row r="8190">
          <cell r="B8190" t="str">
            <v>BFA0000603</v>
          </cell>
          <cell r="C8190" t="str">
            <v>02.03.08.563</v>
          </cell>
        </row>
        <row r="8191">
          <cell r="B8191" t="str">
            <v>BFA0000608</v>
          </cell>
          <cell r="C8191" t="str">
            <v>02.03.08.564</v>
          </cell>
        </row>
        <row r="8192">
          <cell r="B8192" t="str">
            <v>BFA0000602</v>
          </cell>
          <cell r="C8192" t="str">
            <v>02.03.08.565</v>
          </cell>
        </row>
        <row r="8193">
          <cell r="B8193" t="str">
            <v>BFA0000644</v>
          </cell>
          <cell r="C8193" t="str">
            <v>02.03.08.566</v>
          </cell>
        </row>
        <row r="8194">
          <cell r="B8194" t="str">
            <v>BFA0000607</v>
          </cell>
          <cell r="C8194" t="str">
            <v>02.03.08.572</v>
          </cell>
        </row>
        <row r="8195">
          <cell r="B8195" t="str">
            <v>TST0001713</v>
          </cell>
          <cell r="C8195" t="str">
            <v>02.03.08.574</v>
          </cell>
        </row>
        <row r="8196">
          <cell r="B8196" t="str">
            <v>SCS0005963</v>
          </cell>
          <cell r="C8196" t="str">
            <v>02.03.09.015A</v>
          </cell>
        </row>
        <row r="8197">
          <cell r="B8197" t="str">
            <v>SCS0005964</v>
          </cell>
          <cell r="C8197" t="str">
            <v>02.03.09.016A</v>
          </cell>
        </row>
        <row r="8198">
          <cell r="B8198" t="str">
            <v>SHT0001408</v>
          </cell>
          <cell r="C8198" t="str">
            <v>02.03.09.018</v>
          </cell>
        </row>
        <row r="8199">
          <cell r="B8199" t="str">
            <v>DCL0000393</v>
          </cell>
          <cell r="C8199" t="str">
            <v>02.03.09.035</v>
          </cell>
        </row>
        <row r="8200">
          <cell r="B8200" t="str">
            <v>BFA0000366</v>
          </cell>
          <cell r="C8200" t="str">
            <v>02.03.09.044</v>
          </cell>
        </row>
        <row r="8201">
          <cell r="B8201" t="str">
            <v>BSP0000094</v>
          </cell>
          <cell r="C8201" t="str">
            <v>02.03.09.063</v>
          </cell>
        </row>
        <row r="8202">
          <cell r="B8202" t="str">
            <v>BFA0000707</v>
          </cell>
          <cell r="C8202" t="str">
            <v>02.03.09.069</v>
          </cell>
        </row>
        <row r="8203">
          <cell r="B8203" t="str">
            <v>BFA0000708</v>
          </cell>
          <cell r="C8203" t="str">
            <v>02.03.09.082</v>
          </cell>
        </row>
        <row r="8204">
          <cell r="B8204" t="str">
            <v>DCL0000394</v>
          </cell>
          <cell r="C8204" t="str">
            <v>02.03.09.083</v>
          </cell>
        </row>
        <row r="8205">
          <cell r="B8205" t="str">
            <v>DCL0000395</v>
          </cell>
          <cell r="C8205" t="str">
            <v>02.03.09.084</v>
          </cell>
        </row>
        <row r="8206">
          <cell r="B8206" t="str">
            <v>SCS0005965</v>
          </cell>
          <cell r="C8206" t="str">
            <v>02.03.09.085</v>
          </cell>
        </row>
        <row r="8207">
          <cell r="B8207" t="str">
            <v>DCL0000396</v>
          </cell>
          <cell r="C8207" t="str">
            <v>02.03.09.086</v>
          </cell>
        </row>
        <row r="8208">
          <cell r="B8208" t="str">
            <v>SHT0002090</v>
          </cell>
          <cell r="C8208" t="str">
            <v>02.03.10.008</v>
          </cell>
        </row>
        <row r="8209">
          <cell r="B8209" t="str">
            <v>SHT0002093</v>
          </cell>
          <cell r="C8209" t="str">
            <v>02.03.10.010</v>
          </cell>
        </row>
        <row r="8210">
          <cell r="B8210" t="str">
            <v>SHT0002089</v>
          </cell>
          <cell r="C8210" t="str">
            <v>02.03.10.014</v>
          </cell>
        </row>
        <row r="8211">
          <cell r="B8211" t="str">
            <v>SHT0002092</v>
          </cell>
          <cell r="C8211" t="str">
            <v>02.03.10.021</v>
          </cell>
        </row>
        <row r="8212">
          <cell r="B8212" t="str">
            <v>SHT0002094</v>
          </cell>
          <cell r="C8212" t="str">
            <v>02.03.10.026</v>
          </cell>
        </row>
        <row r="8213">
          <cell r="B8213" t="str">
            <v>SHT0002091</v>
          </cell>
          <cell r="C8213" t="str">
            <v>02.03.10.027</v>
          </cell>
        </row>
        <row r="8214">
          <cell r="B8214" t="str">
            <v>SHT0002088</v>
          </cell>
          <cell r="C8214" t="str">
            <v>02.03.10.036</v>
          </cell>
        </row>
        <row r="8215">
          <cell r="B8215" t="str">
            <v>BCL0000040</v>
          </cell>
          <cell r="C8215" t="str">
            <v>02.03.11.008</v>
          </cell>
        </row>
        <row r="8216">
          <cell r="B8216" t="str">
            <v>SHT0002149</v>
          </cell>
          <cell r="C8216" t="str">
            <v>02.03.11.010</v>
          </cell>
        </row>
        <row r="8217">
          <cell r="B8217" t="str">
            <v>BAS0000069</v>
          </cell>
          <cell r="C8217" t="str">
            <v>02.03.11.015</v>
          </cell>
        </row>
        <row r="8218">
          <cell r="B8218" t="str">
            <v>SHT0002153</v>
          </cell>
          <cell r="C8218" t="str">
            <v>02.03.11.017</v>
          </cell>
        </row>
        <row r="8219">
          <cell r="B8219" t="str">
            <v>SHT0002152</v>
          </cell>
          <cell r="C8219" t="str">
            <v>02.03.11.026</v>
          </cell>
        </row>
        <row r="8220">
          <cell r="B8220" t="str">
            <v>BFA0000706</v>
          </cell>
          <cell r="C8220" t="str">
            <v>02.03.11.042</v>
          </cell>
        </row>
        <row r="8221">
          <cell r="B8221" t="str">
            <v>SHT0002150</v>
          </cell>
          <cell r="C8221" t="str">
            <v>02.03.11.043</v>
          </cell>
        </row>
        <row r="8222">
          <cell r="B8222" t="str">
            <v>SHT0002154</v>
          </cell>
          <cell r="C8222" t="str">
            <v>02.03.11.050</v>
          </cell>
        </row>
        <row r="8223">
          <cell r="B8223" t="str">
            <v>SHT0002151</v>
          </cell>
          <cell r="C8223" t="str">
            <v>02.03.11.064</v>
          </cell>
        </row>
        <row r="8224">
          <cell r="B8224" t="str">
            <v>BPC0000036</v>
          </cell>
          <cell r="C8224" t="str">
            <v>02.03.11.090A</v>
          </cell>
        </row>
        <row r="8225">
          <cell r="B8225" t="str">
            <v>SCS0005743</v>
          </cell>
          <cell r="C8225" t="str">
            <v>02.03.12.002</v>
          </cell>
        </row>
        <row r="8226">
          <cell r="B8226" t="str">
            <v>SHT0002074</v>
          </cell>
          <cell r="C8226" t="str">
            <v>02.03.13.001</v>
          </cell>
        </row>
        <row r="8227">
          <cell r="B8227" t="str">
            <v>SCS0005745</v>
          </cell>
          <cell r="C8227" t="str">
            <v>02.03.16.003</v>
          </cell>
        </row>
        <row r="8228">
          <cell r="B8228" t="str">
            <v>SCS0005749</v>
          </cell>
          <cell r="C8228" t="str">
            <v>02.03.16.004</v>
          </cell>
        </row>
        <row r="8229">
          <cell r="B8229" t="str">
            <v>SCS0005753</v>
          </cell>
          <cell r="C8229" t="str">
            <v>02.03.16.006</v>
          </cell>
        </row>
        <row r="8230">
          <cell r="B8230" t="str">
            <v>SCS0005748</v>
          </cell>
          <cell r="C8230" t="str">
            <v>02.03.16.008</v>
          </cell>
        </row>
        <row r="8231">
          <cell r="B8231" t="str">
            <v>SCS0005754</v>
          </cell>
          <cell r="C8231" t="str">
            <v>02.03.16.009</v>
          </cell>
        </row>
        <row r="8232">
          <cell r="C8232" t="str">
            <v>02.03.16.012</v>
          </cell>
        </row>
        <row r="8233">
          <cell r="C8233" t="str">
            <v>02.03.16.013</v>
          </cell>
        </row>
        <row r="8234">
          <cell r="B8234" t="str">
            <v>SCS0005746</v>
          </cell>
          <cell r="C8234" t="str">
            <v>02.03.16.014</v>
          </cell>
        </row>
        <row r="8235">
          <cell r="B8235" t="str">
            <v>SCS0005750</v>
          </cell>
          <cell r="C8235" t="str">
            <v>02.03.16.016</v>
          </cell>
        </row>
        <row r="8236">
          <cell r="B8236" t="str">
            <v>SCS0005755</v>
          </cell>
          <cell r="C8236" t="str">
            <v>02.03.16.018</v>
          </cell>
        </row>
        <row r="8237">
          <cell r="B8237" t="str">
            <v>DCL0000399</v>
          </cell>
          <cell r="C8237" t="str">
            <v>02.03.16.023</v>
          </cell>
        </row>
        <row r="8238">
          <cell r="B8238" t="str">
            <v>SCS0005751</v>
          </cell>
          <cell r="C8238" t="str">
            <v>02.03.16.027</v>
          </cell>
        </row>
        <row r="8239">
          <cell r="B8239" t="str">
            <v>SCS0005744</v>
          </cell>
          <cell r="C8239" t="str">
            <v>02.03.16.030</v>
          </cell>
        </row>
        <row r="8240">
          <cell r="B8240" t="str">
            <v>SCS0005752</v>
          </cell>
          <cell r="C8240" t="str">
            <v>02.03.16.037</v>
          </cell>
        </row>
        <row r="8241">
          <cell r="B8241" t="str">
            <v>SCS0005747</v>
          </cell>
          <cell r="C8241" t="str">
            <v>02.03.16.042</v>
          </cell>
        </row>
        <row r="8242">
          <cell r="B8242" t="str">
            <v>SCS0005756</v>
          </cell>
          <cell r="C8242" t="str">
            <v>02.03.16.046</v>
          </cell>
        </row>
        <row r="8243">
          <cell r="B8243" t="str">
            <v>BFA0000597</v>
          </cell>
          <cell r="C8243" t="str">
            <v>02.03.16.048</v>
          </cell>
        </row>
        <row r="8244">
          <cell r="B8244" t="str">
            <v>SCS0005940</v>
          </cell>
          <cell r="C8244" t="str">
            <v>02.03.17.004</v>
          </cell>
        </row>
        <row r="8245">
          <cell r="B8245" t="str">
            <v>BFA0000685</v>
          </cell>
          <cell r="C8245" t="str">
            <v>02.03.18.001</v>
          </cell>
        </row>
        <row r="8246">
          <cell r="B8246" t="str">
            <v>BFA0000684</v>
          </cell>
          <cell r="C8246" t="str">
            <v>02.03.18.003</v>
          </cell>
        </row>
        <row r="8247">
          <cell r="B8247" t="str">
            <v>DCL0000400</v>
          </cell>
          <cell r="C8247" t="str">
            <v>02.03.18.004</v>
          </cell>
        </row>
        <row r="8248">
          <cell r="B8248" t="str">
            <v>BFA0000682</v>
          </cell>
          <cell r="C8248" t="str">
            <v>02.03.18.005</v>
          </cell>
        </row>
        <row r="8249">
          <cell r="B8249" t="str">
            <v>DCL0000401</v>
          </cell>
          <cell r="C8249" t="str">
            <v>02.03.18.008</v>
          </cell>
        </row>
        <row r="8250">
          <cell r="B8250" t="str">
            <v>SCS0005810</v>
          </cell>
          <cell r="C8250" t="str">
            <v>02.03.18.012</v>
          </cell>
        </row>
        <row r="8251">
          <cell r="B8251" t="str">
            <v>SCS0005816</v>
          </cell>
          <cell r="C8251" t="str">
            <v>02.03.18.013</v>
          </cell>
        </row>
        <row r="8252">
          <cell r="B8252" t="str">
            <v>BFA0000683</v>
          </cell>
          <cell r="C8252" t="str">
            <v>02.03.18.019</v>
          </cell>
        </row>
        <row r="8253">
          <cell r="B8253" t="str">
            <v>DCL0000402</v>
          </cell>
          <cell r="C8253" t="str">
            <v>02.03.18.020</v>
          </cell>
        </row>
        <row r="8254">
          <cell r="B8254" t="str">
            <v>SCS0005796</v>
          </cell>
          <cell r="C8254" t="str">
            <v>02.03.18.032</v>
          </cell>
        </row>
        <row r="8255">
          <cell r="B8255" t="str">
            <v>SCS0005801</v>
          </cell>
          <cell r="C8255" t="str">
            <v>02.03.18.035</v>
          </cell>
        </row>
        <row r="8256">
          <cell r="B8256" t="str">
            <v>BAS0000063</v>
          </cell>
          <cell r="C8256" t="str">
            <v>02.03.18.039</v>
          </cell>
        </row>
        <row r="8257">
          <cell r="B8257" t="str">
            <v>SCS0005803</v>
          </cell>
          <cell r="C8257" t="str">
            <v>02.03.18.040</v>
          </cell>
        </row>
        <row r="8258">
          <cell r="B8258" t="str">
            <v>SCS0005802</v>
          </cell>
          <cell r="C8258" t="str">
            <v>02.03.18.042</v>
          </cell>
        </row>
        <row r="8259">
          <cell r="B8259" t="str">
            <v>SCS0005823</v>
          </cell>
          <cell r="C8259" t="str">
            <v>02.03.18.044</v>
          </cell>
        </row>
        <row r="8260">
          <cell r="B8260" t="str">
            <v>DCL0000403</v>
          </cell>
          <cell r="C8260" t="str">
            <v>02.03.18.047</v>
          </cell>
        </row>
        <row r="8261">
          <cell r="B8261" t="str">
            <v>SCS0005818</v>
          </cell>
          <cell r="C8261" t="str">
            <v>02.03.18.050</v>
          </cell>
        </row>
        <row r="8262">
          <cell r="B8262" t="str">
            <v>SCS0005800</v>
          </cell>
          <cell r="C8262" t="str">
            <v>02.03.18.051</v>
          </cell>
        </row>
        <row r="8263">
          <cell r="B8263" t="str">
            <v>BAS0000064</v>
          </cell>
          <cell r="C8263" t="str">
            <v>02.03.18.052</v>
          </cell>
        </row>
        <row r="8264">
          <cell r="B8264" t="str">
            <v>SCS0005815</v>
          </cell>
          <cell r="C8264" t="str">
            <v>02.03.18.054</v>
          </cell>
        </row>
        <row r="8265">
          <cell r="B8265" t="str">
            <v>SCS0005799</v>
          </cell>
          <cell r="C8265" t="str">
            <v>02.03.18.056</v>
          </cell>
        </row>
        <row r="8266">
          <cell r="B8266" t="str">
            <v>SCS0005817</v>
          </cell>
          <cell r="C8266" t="str">
            <v>02.03.18.082</v>
          </cell>
        </row>
        <row r="8267">
          <cell r="B8267" t="str">
            <v>SCS0005805</v>
          </cell>
          <cell r="C8267" t="str">
            <v>02.03.18.083</v>
          </cell>
        </row>
        <row r="8268">
          <cell r="B8268" t="str">
            <v>SCS0000794</v>
          </cell>
          <cell r="C8268" t="str">
            <v>02.03.18.085</v>
          </cell>
        </row>
        <row r="8269">
          <cell r="B8269" t="str">
            <v>SCS0000795</v>
          </cell>
          <cell r="C8269" t="str">
            <v>02.03.18.086</v>
          </cell>
        </row>
        <row r="8270">
          <cell r="B8270" t="str">
            <v>SCS0005807</v>
          </cell>
          <cell r="C8270" t="str">
            <v>02.03.18.087</v>
          </cell>
        </row>
        <row r="8271">
          <cell r="B8271" t="str">
            <v>SCS0005808</v>
          </cell>
          <cell r="C8271" t="str">
            <v>02.03.18.088</v>
          </cell>
        </row>
        <row r="8272">
          <cell r="B8272" t="str">
            <v>SCS0005798</v>
          </cell>
          <cell r="C8272" t="str">
            <v>02.03.18.089</v>
          </cell>
        </row>
        <row r="8273">
          <cell r="B8273" t="str">
            <v>SCS0005797</v>
          </cell>
          <cell r="C8273" t="str">
            <v>02.03.18.090</v>
          </cell>
        </row>
        <row r="8274">
          <cell r="B8274" t="str">
            <v>DCL0000404</v>
          </cell>
          <cell r="C8274" t="str">
            <v>02.03.18.091</v>
          </cell>
        </row>
        <row r="8275">
          <cell r="B8275" t="str">
            <v>SCS0005814</v>
          </cell>
          <cell r="C8275" t="str">
            <v>02.03.18.093</v>
          </cell>
        </row>
        <row r="8276">
          <cell r="B8276" t="str">
            <v>SCS0005806</v>
          </cell>
          <cell r="C8276" t="str">
            <v>02.03.18.097</v>
          </cell>
        </row>
        <row r="8277">
          <cell r="B8277" t="str">
            <v>SCS0005811</v>
          </cell>
          <cell r="C8277" t="str">
            <v>02.03.18.102</v>
          </cell>
        </row>
        <row r="8278">
          <cell r="B8278" t="str">
            <v>SCS0005813</v>
          </cell>
          <cell r="C8278" t="str">
            <v>02.03.18.112</v>
          </cell>
        </row>
        <row r="8279">
          <cell r="B8279" t="str">
            <v>SCS0005812</v>
          </cell>
          <cell r="C8279" t="str">
            <v>02.03.18.113</v>
          </cell>
        </row>
        <row r="8280">
          <cell r="B8280" t="str">
            <v>SCS0005809</v>
          </cell>
          <cell r="C8280" t="str">
            <v>02.03.18.114</v>
          </cell>
        </row>
        <row r="8281">
          <cell r="B8281" t="str">
            <v>SCS0005822</v>
          </cell>
          <cell r="C8281" t="str">
            <v>02.03.18.128</v>
          </cell>
        </row>
        <row r="8282">
          <cell r="B8282" t="str">
            <v>SCS0005821</v>
          </cell>
          <cell r="C8282" t="str">
            <v>02.03.18.129</v>
          </cell>
        </row>
        <row r="8283">
          <cell r="B8283" t="str">
            <v>SCS0005820</v>
          </cell>
          <cell r="C8283" t="str">
            <v>02.03.18.130</v>
          </cell>
        </row>
        <row r="8284">
          <cell r="B8284" t="str">
            <v>SCS0005819</v>
          </cell>
          <cell r="C8284" t="str">
            <v>02.03.18.131</v>
          </cell>
        </row>
        <row r="8285">
          <cell r="B8285" t="str">
            <v>BSP0000090</v>
          </cell>
          <cell r="C8285" t="str">
            <v>02.03.18.135</v>
          </cell>
        </row>
        <row r="8286">
          <cell r="B8286" t="str">
            <v>SHT0002139</v>
          </cell>
          <cell r="C8286" t="str">
            <v>02.03.19.001</v>
          </cell>
        </row>
        <row r="8287">
          <cell r="B8287" t="str">
            <v>BAS0000065</v>
          </cell>
          <cell r="C8287" t="str">
            <v>02.03.19.002</v>
          </cell>
        </row>
        <row r="8288">
          <cell r="B8288" t="str">
            <v>BAS0000067</v>
          </cell>
          <cell r="C8288" t="str">
            <v>02.03.19.003</v>
          </cell>
        </row>
        <row r="8289">
          <cell r="B8289" t="str">
            <v>BAS0000066</v>
          </cell>
          <cell r="C8289" t="str">
            <v>02.03.19.003A</v>
          </cell>
        </row>
        <row r="8290">
          <cell r="B8290" t="str">
            <v>SHT0002134</v>
          </cell>
          <cell r="C8290" t="str">
            <v>02.03.19.004</v>
          </cell>
        </row>
        <row r="8291">
          <cell r="B8291" t="str">
            <v>BAS0000068</v>
          </cell>
          <cell r="C8291" t="str">
            <v>02.03.19.005</v>
          </cell>
        </row>
        <row r="8292">
          <cell r="B8292" t="str">
            <v>SHT0002136</v>
          </cell>
          <cell r="C8292" t="str">
            <v>02.03.19.031</v>
          </cell>
        </row>
        <row r="8293">
          <cell r="B8293" t="str">
            <v>SHT0002133</v>
          </cell>
          <cell r="C8293" t="str">
            <v>02.03.19.032</v>
          </cell>
        </row>
        <row r="8294">
          <cell r="B8294" t="str">
            <v>SHT0002131</v>
          </cell>
          <cell r="C8294" t="str">
            <v>02.03.19.034</v>
          </cell>
        </row>
        <row r="8295">
          <cell r="B8295" t="str">
            <v>BSP0000092</v>
          </cell>
          <cell r="C8295" t="str">
            <v>02.03.19.035</v>
          </cell>
        </row>
        <row r="8296">
          <cell r="B8296" t="str">
            <v>SHT0002140</v>
          </cell>
          <cell r="C8296" t="str">
            <v>02.03.19.036</v>
          </cell>
        </row>
        <row r="8297">
          <cell r="B8297" t="str">
            <v>SHT0002138</v>
          </cell>
          <cell r="C8297" t="str">
            <v>02.03.19.038</v>
          </cell>
        </row>
        <row r="8298">
          <cell r="B8298" t="str">
            <v>SHT0002137</v>
          </cell>
          <cell r="C8298" t="str">
            <v>02.03.19.043</v>
          </cell>
        </row>
        <row r="8299">
          <cell r="B8299" t="str">
            <v>SHT0002132</v>
          </cell>
          <cell r="C8299" t="str">
            <v>02.03.19.055</v>
          </cell>
        </row>
        <row r="8300">
          <cell r="C8300" t="str">
            <v>02.03.19.063</v>
          </cell>
        </row>
        <row r="8301">
          <cell r="B8301" t="str">
            <v>SHT0002135</v>
          </cell>
          <cell r="C8301" t="str">
            <v>02.03.19.066</v>
          </cell>
        </row>
        <row r="8302">
          <cell r="B8302" t="str">
            <v>SHT0002125</v>
          </cell>
          <cell r="C8302" t="str">
            <v>02.03.20.001</v>
          </cell>
        </row>
        <row r="8303">
          <cell r="B8303" t="str">
            <v>SHT0002124</v>
          </cell>
          <cell r="C8303" t="str">
            <v>02.03.20.004</v>
          </cell>
        </row>
        <row r="8304">
          <cell r="B8304" t="str">
            <v>SHT0002123</v>
          </cell>
          <cell r="C8304" t="str">
            <v>02.03.20.010</v>
          </cell>
        </row>
        <row r="8305">
          <cell r="B8305" t="str">
            <v>BFA0000702</v>
          </cell>
          <cell r="C8305" t="str">
            <v>02.03.20.011</v>
          </cell>
        </row>
        <row r="8306">
          <cell r="B8306" t="str">
            <v>BAS0000072</v>
          </cell>
          <cell r="C8306" t="str">
            <v>02.03.21.002</v>
          </cell>
        </row>
        <row r="8307">
          <cell r="B8307" t="str">
            <v>SCS0005979</v>
          </cell>
          <cell r="C8307" t="str">
            <v>02.03.21.005</v>
          </cell>
        </row>
        <row r="8308">
          <cell r="B8308" t="str">
            <v>BAS0000070</v>
          </cell>
          <cell r="C8308" t="str">
            <v>02.03.21.010</v>
          </cell>
        </row>
        <row r="8309">
          <cell r="B8309" t="str">
            <v>SCS0005978</v>
          </cell>
          <cell r="C8309" t="str">
            <v>02.03.21.012</v>
          </cell>
        </row>
        <row r="8310">
          <cell r="B8310" t="str">
            <v>SCS0004678</v>
          </cell>
          <cell r="C8310" t="str">
            <v>02.03.21.013</v>
          </cell>
        </row>
        <row r="8311">
          <cell r="B8311" t="str">
            <v>BAS0000071</v>
          </cell>
          <cell r="C8311" t="str">
            <v>02.03.21.015</v>
          </cell>
        </row>
        <row r="8312">
          <cell r="B8312" t="str">
            <v>SCS0005975</v>
          </cell>
          <cell r="C8312" t="str">
            <v>02.03.21.031</v>
          </cell>
        </row>
        <row r="8313">
          <cell r="B8313" t="str">
            <v>SCS0005976</v>
          </cell>
          <cell r="C8313" t="str">
            <v>02.03.21.044</v>
          </cell>
        </row>
        <row r="8314">
          <cell r="B8314" t="str">
            <v>BFA0000711</v>
          </cell>
          <cell r="C8314" t="str">
            <v>02.03.21.045</v>
          </cell>
        </row>
        <row r="8315">
          <cell r="B8315" t="str">
            <v>BAS0000033</v>
          </cell>
          <cell r="C8315" t="str">
            <v>02.03.21.067</v>
          </cell>
        </row>
        <row r="8316">
          <cell r="B8316" t="str">
            <v>SCS0005974</v>
          </cell>
          <cell r="C8316" t="str">
            <v>02.03.21.103</v>
          </cell>
        </row>
        <row r="8317">
          <cell r="B8317" t="str">
            <v>SCS0004697</v>
          </cell>
          <cell r="C8317" t="str">
            <v>02.03.21.120</v>
          </cell>
        </row>
        <row r="8318">
          <cell r="B8318" t="str">
            <v>SCS0004696</v>
          </cell>
          <cell r="C8318" t="str">
            <v>02.03.21.121</v>
          </cell>
        </row>
        <row r="8319">
          <cell r="B8319" t="str">
            <v>SCS0004876</v>
          </cell>
          <cell r="C8319" t="str">
            <v>02.03.21.122</v>
          </cell>
        </row>
        <row r="8320">
          <cell r="B8320" t="str">
            <v>SCS0004875</v>
          </cell>
          <cell r="C8320" t="str">
            <v>02.03.21.123</v>
          </cell>
        </row>
        <row r="8321">
          <cell r="B8321" t="str">
            <v>SCS0004852</v>
          </cell>
          <cell r="C8321" t="str">
            <v>02.03.21.124</v>
          </cell>
        </row>
        <row r="8322">
          <cell r="B8322" t="str">
            <v>SCS0005075</v>
          </cell>
          <cell r="C8322" t="str">
            <v>02.03.21.125</v>
          </cell>
        </row>
        <row r="8323">
          <cell r="B8323" t="str">
            <v>SCS0004720</v>
          </cell>
          <cell r="C8323" t="str">
            <v>02.03.21.141</v>
          </cell>
        </row>
        <row r="8324">
          <cell r="B8324" t="str">
            <v>SCS0005980</v>
          </cell>
          <cell r="C8324" t="str">
            <v>02.03.21.148</v>
          </cell>
        </row>
        <row r="8325">
          <cell r="B8325" t="str">
            <v>SCS0005977</v>
          </cell>
          <cell r="C8325" t="str">
            <v>02.03.21.149</v>
          </cell>
        </row>
        <row r="8326">
          <cell r="B8326" t="str">
            <v>BFA0000709</v>
          </cell>
          <cell r="C8326" t="str">
            <v>02.03.22.017</v>
          </cell>
        </row>
        <row r="8327">
          <cell r="B8327" t="str">
            <v>BFA0000710</v>
          </cell>
          <cell r="C8327" t="str">
            <v>02.03.22.033</v>
          </cell>
        </row>
        <row r="8328">
          <cell r="B8328" t="str">
            <v>SCS0005972</v>
          </cell>
          <cell r="C8328" t="str">
            <v>02.03.22.038</v>
          </cell>
        </row>
        <row r="8329">
          <cell r="B8329" t="str">
            <v>SCS0005973</v>
          </cell>
          <cell r="C8329" t="str">
            <v>02.03.22.081</v>
          </cell>
        </row>
        <row r="8330">
          <cell r="B8330" t="str">
            <v>SCS0004919</v>
          </cell>
          <cell r="C8330" t="str">
            <v>02.03.22.119</v>
          </cell>
        </row>
        <row r="8331">
          <cell r="B8331" t="str">
            <v>SHT0002120</v>
          </cell>
          <cell r="C8331" t="str">
            <v>02.03.23.004</v>
          </cell>
        </row>
        <row r="8332">
          <cell r="B8332" t="str">
            <v>SHT0002119</v>
          </cell>
          <cell r="C8332" t="str">
            <v>02.03.23.005</v>
          </cell>
        </row>
        <row r="8333">
          <cell r="B8333" t="str">
            <v>DCL0000405</v>
          </cell>
          <cell r="C8333" t="str">
            <v>02.03.24.012</v>
          </cell>
        </row>
        <row r="8334">
          <cell r="B8334" t="str">
            <v>SCS0005884</v>
          </cell>
          <cell r="C8334" t="str">
            <v>02.03.24.048</v>
          </cell>
        </row>
        <row r="8335">
          <cell r="B8335" t="str">
            <v>SCS0005885</v>
          </cell>
          <cell r="C8335" t="str">
            <v>02.03.24.049</v>
          </cell>
        </row>
        <row r="8336">
          <cell r="B8336" t="str">
            <v>SCS0005881</v>
          </cell>
          <cell r="C8336" t="str">
            <v>02.03.24.054</v>
          </cell>
        </row>
        <row r="8337">
          <cell r="B8337" t="str">
            <v>SCS0001098</v>
          </cell>
          <cell r="C8337" t="str">
            <v>02.03.24.067A</v>
          </cell>
        </row>
        <row r="8338">
          <cell r="B8338" t="str">
            <v>BFA0000693</v>
          </cell>
          <cell r="C8338" t="str">
            <v>02.03.24.085</v>
          </cell>
        </row>
        <row r="8339">
          <cell r="B8339" t="str">
            <v>SCS0005882</v>
          </cell>
          <cell r="C8339" t="str">
            <v>02.03.24.087</v>
          </cell>
        </row>
        <row r="8340">
          <cell r="B8340" t="str">
            <v>DCL0000406</v>
          </cell>
          <cell r="C8340" t="str">
            <v>02.03.24.090</v>
          </cell>
        </row>
        <row r="8341">
          <cell r="B8341" t="str">
            <v>SCS0005944</v>
          </cell>
          <cell r="C8341" t="str">
            <v>02.03.25.039</v>
          </cell>
        </row>
        <row r="8342">
          <cell r="B8342" t="str">
            <v>SCS0005943</v>
          </cell>
          <cell r="C8342" t="str">
            <v>02.03.25.040</v>
          </cell>
        </row>
        <row r="8343">
          <cell r="B8343" t="str">
            <v>SHT0002142</v>
          </cell>
          <cell r="C8343" t="str">
            <v>02.03.26.001</v>
          </cell>
        </row>
        <row r="8344">
          <cell r="B8344" t="str">
            <v>SHT0002143</v>
          </cell>
          <cell r="C8344" t="str">
            <v>02.03.26.002</v>
          </cell>
        </row>
        <row r="8345">
          <cell r="B8345" t="str">
            <v>BFA0000704</v>
          </cell>
          <cell r="C8345" t="str">
            <v>02.03.26.003</v>
          </cell>
        </row>
        <row r="8346">
          <cell r="B8346" t="str">
            <v>SHT0002145</v>
          </cell>
          <cell r="C8346" t="str">
            <v>02.03.26.004</v>
          </cell>
        </row>
        <row r="8347">
          <cell r="B8347" t="str">
            <v>SHT0002144</v>
          </cell>
          <cell r="C8347" t="str">
            <v>02.03.26.005</v>
          </cell>
        </row>
        <row r="8348">
          <cell r="B8348" t="str">
            <v>SHT0002146</v>
          </cell>
          <cell r="C8348" t="str">
            <v>02.03.26.006</v>
          </cell>
        </row>
        <row r="8349">
          <cell r="B8349" t="str">
            <v>SHT0001042</v>
          </cell>
          <cell r="C8349" t="str">
            <v>02.03.26.011</v>
          </cell>
        </row>
        <row r="8350">
          <cell r="B8350" t="str">
            <v>BPC0000068</v>
          </cell>
          <cell r="C8350" t="str">
            <v>02.03.26.013</v>
          </cell>
        </row>
        <row r="8351">
          <cell r="B8351" t="str">
            <v>BPC0000069</v>
          </cell>
          <cell r="C8351" t="str">
            <v>02.03.26.014</v>
          </cell>
        </row>
        <row r="8352">
          <cell r="B8352" t="str">
            <v>SHT0001270</v>
          </cell>
          <cell r="C8352" t="str">
            <v>02.03.26.015</v>
          </cell>
        </row>
        <row r="8353">
          <cell r="B8353" t="str">
            <v>SHT0002141</v>
          </cell>
          <cell r="C8353" t="str">
            <v>02.03.26.017</v>
          </cell>
        </row>
        <row r="8354">
          <cell r="B8354" t="str">
            <v>SHT0002147</v>
          </cell>
          <cell r="C8354" t="str">
            <v>02.03.26.054</v>
          </cell>
        </row>
        <row r="8355">
          <cell r="B8355" t="str">
            <v>SHT0002148</v>
          </cell>
          <cell r="C8355" t="str">
            <v>02.03.26.073A</v>
          </cell>
        </row>
        <row r="8356">
          <cell r="B8356" t="str">
            <v>BFA0000705</v>
          </cell>
          <cell r="C8356" t="str">
            <v>02.03.26.086</v>
          </cell>
        </row>
        <row r="8357">
          <cell r="B8357" t="str">
            <v>SHT0002059</v>
          </cell>
          <cell r="C8357" t="str">
            <v>02.03.27.011</v>
          </cell>
        </row>
        <row r="8358">
          <cell r="B8358" t="str">
            <v>SHT0001541</v>
          </cell>
          <cell r="C8358" t="str">
            <v>02.03.27.012</v>
          </cell>
        </row>
        <row r="8359">
          <cell r="B8359" t="str">
            <v>SHT0002068</v>
          </cell>
          <cell r="C8359" t="str">
            <v>02.03.27.018</v>
          </cell>
        </row>
        <row r="8360">
          <cell r="B8360" t="str">
            <v>SHT0002070</v>
          </cell>
          <cell r="C8360" t="str">
            <v>02.03.27.019</v>
          </cell>
        </row>
        <row r="8361">
          <cell r="B8361" t="str">
            <v>SHT0002069</v>
          </cell>
          <cell r="C8361" t="str">
            <v>02.03.27.020</v>
          </cell>
        </row>
        <row r="8362">
          <cell r="B8362" t="str">
            <v>SHT0002064</v>
          </cell>
          <cell r="C8362" t="str">
            <v>02.03.27.023A</v>
          </cell>
        </row>
        <row r="8363">
          <cell r="B8363" t="str">
            <v>SHT0002063</v>
          </cell>
          <cell r="C8363" t="str">
            <v>02.03.27.043</v>
          </cell>
        </row>
        <row r="8364">
          <cell r="B8364" t="str">
            <v>BPC0000042</v>
          </cell>
          <cell r="C8364" t="str">
            <v>02.03.27.046</v>
          </cell>
        </row>
        <row r="8365">
          <cell r="B8365" t="str">
            <v>SHT0002066</v>
          </cell>
          <cell r="C8365" t="str">
            <v>02.03.27.060</v>
          </cell>
        </row>
        <row r="8366">
          <cell r="B8366" t="str">
            <v>SHT0002067</v>
          </cell>
          <cell r="C8366" t="str">
            <v>02.03.27.061</v>
          </cell>
        </row>
        <row r="8367">
          <cell r="B8367" t="str">
            <v>SHT0002065</v>
          </cell>
          <cell r="C8367" t="str">
            <v>02.03.27.062</v>
          </cell>
        </row>
        <row r="8368">
          <cell r="B8368" t="str">
            <v>SLT0002209</v>
          </cell>
          <cell r="C8368" t="str">
            <v>02.03.27.063</v>
          </cell>
        </row>
        <row r="8369">
          <cell r="B8369" t="str">
            <v>SLT0002210</v>
          </cell>
          <cell r="C8369" t="str">
            <v>02.03.27.064</v>
          </cell>
        </row>
        <row r="8370">
          <cell r="B8370" t="str">
            <v>SLT0002217</v>
          </cell>
          <cell r="C8370" t="str">
            <v>02.03.27.065</v>
          </cell>
        </row>
        <row r="8371">
          <cell r="B8371" t="str">
            <v>SLT0002213</v>
          </cell>
          <cell r="C8371" t="str">
            <v>02.03.27.066</v>
          </cell>
        </row>
        <row r="8372">
          <cell r="B8372" t="str">
            <v>SLT0002215</v>
          </cell>
          <cell r="C8372" t="str">
            <v>02.03.27.067</v>
          </cell>
        </row>
        <row r="8373">
          <cell r="B8373" t="str">
            <v>SLT0002214</v>
          </cell>
          <cell r="C8373" t="str">
            <v>02.03.27.068</v>
          </cell>
        </row>
        <row r="8374">
          <cell r="B8374" t="str">
            <v>SLT0002216</v>
          </cell>
          <cell r="C8374" t="str">
            <v>02.03.27.069</v>
          </cell>
        </row>
        <row r="8375">
          <cell r="B8375" t="str">
            <v>SHT0000442</v>
          </cell>
          <cell r="C8375" t="str">
            <v>02.03.27.070</v>
          </cell>
        </row>
        <row r="8376">
          <cell r="B8376" t="str">
            <v>SLT0002211</v>
          </cell>
          <cell r="C8376" t="str">
            <v>02.03.27.071</v>
          </cell>
        </row>
        <row r="8377">
          <cell r="B8377" t="str">
            <v>SLT0002208</v>
          </cell>
          <cell r="C8377" t="str">
            <v>02.03.27.072</v>
          </cell>
        </row>
        <row r="8378">
          <cell r="C8378" t="str">
            <v>02.03.27.073</v>
          </cell>
        </row>
        <row r="8379">
          <cell r="B8379" t="str">
            <v>SLT0002205</v>
          </cell>
          <cell r="C8379" t="str">
            <v>02.03.27.074</v>
          </cell>
        </row>
        <row r="8380">
          <cell r="B8380" t="str">
            <v>SLT0002212</v>
          </cell>
          <cell r="C8380" t="str">
            <v>02.03.27.075</v>
          </cell>
        </row>
        <row r="8381">
          <cell r="B8381" t="str">
            <v>SLT0002207</v>
          </cell>
          <cell r="C8381" t="str">
            <v>02.03.27.076</v>
          </cell>
        </row>
        <row r="8382">
          <cell r="B8382" t="str">
            <v>SCS0005945</v>
          </cell>
          <cell r="C8382" t="str">
            <v>02.03.28.002A</v>
          </cell>
        </row>
        <row r="8383">
          <cell r="B8383" t="str">
            <v>SCS0005947</v>
          </cell>
          <cell r="C8383" t="str">
            <v>02.03.28.004A</v>
          </cell>
        </row>
        <row r="8384">
          <cell r="B8384" t="str">
            <v>SCS0003912</v>
          </cell>
          <cell r="C8384" t="str">
            <v>02.03.28.007</v>
          </cell>
        </row>
        <row r="8385">
          <cell r="B8385" t="str">
            <v>SCS0005946</v>
          </cell>
          <cell r="C8385" t="str">
            <v>02.03.28.008</v>
          </cell>
        </row>
        <row r="8386">
          <cell r="B8386" t="str">
            <v>SCS0005948</v>
          </cell>
          <cell r="C8386" t="str">
            <v>02.03.28.009</v>
          </cell>
        </row>
        <row r="8387">
          <cell r="B8387" t="str">
            <v>SCS0005949</v>
          </cell>
          <cell r="C8387" t="str">
            <v>02.03.28.018</v>
          </cell>
        </row>
        <row r="8388">
          <cell r="B8388" t="str">
            <v>SCS0005950</v>
          </cell>
          <cell r="C8388" t="str">
            <v>02.03.28.019A</v>
          </cell>
        </row>
        <row r="8389">
          <cell r="B8389" t="str">
            <v>SCS0004531</v>
          </cell>
          <cell r="C8389" t="str">
            <v>02.03.29.001</v>
          </cell>
        </row>
        <row r="8390">
          <cell r="C8390" t="str">
            <v>02.03.29.043</v>
          </cell>
        </row>
        <row r="8391">
          <cell r="B8391" t="str">
            <v>SCS0001258</v>
          </cell>
          <cell r="C8391" t="str">
            <v>02.03.29.049</v>
          </cell>
        </row>
        <row r="8392">
          <cell r="B8392" t="str">
            <v>SCS0005951</v>
          </cell>
          <cell r="C8392" t="str">
            <v>02.03.29.083</v>
          </cell>
        </row>
        <row r="8393">
          <cell r="B8393" t="str">
            <v>SCS0004908</v>
          </cell>
          <cell r="C8393" t="str">
            <v>02.03.29.091</v>
          </cell>
        </row>
        <row r="8394">
          <cell r="B8394" t="str">
            <v>SCS0004907</v>
          </cell>
          <cell r="C8394" t="str">
            <v>02.03.29.094</v>
          </cell>
        </row>
        <row r="8395">
          <cell r="B8395" t="str">
            <v>DCL0000407</v>
          </cell>
          <cell r="C8395" t="str">
            <v>02.03.29.103</v>
          </cell>
        </row>
        <row r="8396">
          <cell r="B8396" t="str">
            <v>DCL0000408</v>
          </cell>
          <cell r="C8396" t="str">
            <v>02.03.29.104</v>
          </cell>
        </row>
        <row r="8397">
          <cell r="B8397" t="str">
            <v>SCS0001070</v>
          </cell>
          <cell r="C8397" t="str">
            <v>02.03.29.122</v>
          </cell>
        </row>
        <row r="8398">
          <cell r="B8398" t="str">
            <v>SCS0004906</v>
          </cell>
          <cell r="C8398" t="str">
            <v>02.03.29.134</v>
          </cell>
        </row>
        <row r="8399">
          <cell r="B8399" t="str">
            <v>SCS0005013</v>
          </cell>
          <cell r="C8399" t="str">
            <v>02.03.29.147</v>
          </cell>
        </row>
        <row r="8400">
          <cell r="B8400" t="str">
            <v>SCS0005952</v>
          </cell>
          <cell r="C8400" t="str">
            <v>02.03.29.148</v>
          </cell>
        </row>
        <row r="8401">
          <cell r="B8401" t="str">
            <v>SCS0005959</v>
          </cell>
          <cell r="C8401" t="str">
            <v>02.03.30.004</v>
          </cell>
        </row>
        <row r="8402">
          <cell r="B8402" t="str">
            <v>SCS0005957</v>
          </cell>
          <cell r="C8402" t="str">
            <v>02.03.30.048</v>
          </cell>
        </row>
        <row r="8403">
          <cell r="B8403" t="str">
            <v>SCS0005962</v>
          </cell>
          <cell r="C8403" t="str">
            <v>02.03.30.066</v>
          </cell>
        </row>
        <row r="8404">
          <cell r="B8404" t="str">
            <v>SCS0004502</v>
          </cell>
          <cell r="C8404" t="str">
            <v>02.03.30.078A</v>
          </cell>
        </row>
        <row r="8405">
          <cell r="B8405" t="str">
            <v>SCS0005961</v>
          </cell>
          <cell r="C8405" t="str">
            <v>02.03.30.091</v>
          </cell>
        </row>
        <row r="8406">
          <cell r="B8406" t="str">
            <v>DCL0000409</v>
          </cell>
          <cell r="C8406" t="str">
            <v>02.03.30.115</v>
          </cell>
        </row>
        <row r="8407">
          <cell r="B8407" t="str">
            <v>SCS0004415</v>
          </cell>
          <cell r="C8407" t="str">
            <v>02.03.30.131A</v>
          </cell>
        </row>
        <row r="8408">
          <cell r="B8408" t="str">
            <v>SCS0005958</v>
          </cell>
          <cell r="C8408" t="str">
            <v>02.03.30.139</v>
          </cell>
        </row>
        <row r="8409">
          <cell r="B8409" t="str">
            <v>SCS0005956</v>
          </cell>
          <cell r="C8409" t="str">
            <v>02.03.30.146</v>
          </cell>
        </row>
        <row r="8410">
          <cell r="B8410" t="str">
            <v>SCS0005960</v>
          </cell>
          <cell r="C8410" t="str">
            <v>02.03.30.162A</v>
          </cell>
        </row>
        <row r="8411">
          <cell r="B8411" t="str">
            <v>SLT0002230</v>
          </cell>
          <cell r="C8411" t="str">
            <v>02.03.31.001</v>
          </cell>
        </row>
        <row r="8412">
          <cell r="B8412" t="str">
            <v>SLT0002231</v>
          </cell>
          <cell r="C8412" t="str">
            <v>02.03.31.002</v>
          </cell>
        </row>
        <row r="8413">
          <cell r="B8413" t="str">
            <v>DCL0000410</v>
          </cell>
          <cell r="C8413" t="str">
            <v>02.03.31.004</v>
          </cell>
        </row>
        <row r="8414">
          <cell r="B8414" t="str">
            <v>DCL0000411</v>
          </cell>
          <cell r="C8414" t="str">
            <v>02.03.31.005</v>
          </cell>
        </row>
        <row r="8415">
          <cell r="B8415" t="str">
            <v>SLT0002234</v>
          </cell>
          <cell r="C8415" t="str">
            <v>02.03.31.006</v>
          </cell>
        </row>
        <row r="8416">
          <cell r="B8416" t="str">
            <v>SLT0002235</v>
          </cell>
          <cell r="C8416" t="str">
            <v>02.03.31.007</v>
          </cell>
        </row>
        <row r="8417">
          <cell r="B8417" t="str">
            <v>SLT0002233</v>
          </cell>
          <cell r="C8417" t="str">
            <v>02.03.31.008</v>
          </cell>
        </row>
        <row r="8418">
          <cell r="B8418" t="str">
            <v>SLT0002232</v>
          </cell>
          <cell r="C8418" t="str">
            <v>02.03.31.009</v>
          </cell>
        </row>
        <row r="8419">
          <cell r="B8419" t="str">
            <v>SCS0005922</v>
          </cell>
          <cell r="C8419" t="str">
            <v>02.03.32.011</v>
          </cell>
        </row>
        <row r="8420">
          <cell r="B8420" t="str">
            <v>SCS0005921</v>
          </cell>
          <cell r="C8420" t="str">
            <v>02.03.32.012</v>
          </cell>
        </row>
        <row r="8421">
          <cell r="B8421" t="str">
            <v>SCS0005915</v>
          </cell>
          <cell r="C8421" t="str">
            <v>02.03.32.014</v>
          </cell>
        </row>
        <row r="8422">
          <cell r="B8422" t="str">
            <v>SCS0005914</v>
          </cell>
          <cell r="C8422" t="str">
            <v>02.03.32.015</v>
          </cell>
        </row>
        <row r="8423">
          <cell r="B8423" t="str">
            <v>SCS0005916</v>
          </cell>
          <cell r="C8423" t="str">
            <v>02.03.32.016</v>
          </cell>
        </row>
        <row r="8424">
          <cell r="B8424" t="str">
            <v>SCS0005919</v>
          </cell>
          <cell r="C8424" t="str">
            <v>02.03.32.029</v>
          </cell>
        </row>
        <row r="8425">
          <cell r="B8425" t="str">
            <v>SCS0005920</v>
          </cell>
          <cell r="C8425" t="str">
            <v>02.03.32.030</v>
          </cell>
        </row>
        <row r="8426">
          <cell r="B8426" t="str">
            <v>SCS0005918</v>
          </cell>
          <cell r="C8426" t="str">
            <v>02.03.32.033</v>
          </cell>
        </row>
        <row r="8427">
          <cell r="B8427" t="str">
            <v>SCS0005917</v>
          </cell>
          <cell r="C8427" t="str">
            <v>02.03.32.034</v>
          </cell>
        </row>
        <row r="8428">
          <cell r="B8428" t="str">
            <v>SCS0005923</v>
          </cell>
          <cell r="C8428" t="str">
            <v>02.03.32.038</v>
          </cell>
        </row>
        <row r="8429">
          <cell r="B8429" t="str">
            <v>SHT0002095</v>
          </cell>
          <cell r="C8429" t="str">
            <v>02.03.34.003</v>
          </cell>
        </row>
        <row r="8430">
          <cell r="B8430" t="str">
            <v>SCS0005879</v>
          </cell>
          <cell r="C8430" t="str">
            <v>02.03.35.001</v>
          </cell>
        </row>
        <row r="8431">
          <cell r="B8431" t="str">
            <v>SCS0005878</v>
          </cell>
          <cell r="C8431" t="str">
            <v>02.03.35.002</v>
          </cell>
        </row>
        <row r="8432">
          <cell r="B8432" t="str">
            <v>SCS0005877</v>
          </cell>
          <cell r="C8432" t="str">
            <v>02.03.35.003</v>
          </cell>
        </row>
        <row r="8433">
          <cell r="B8433" t="str">
            <v>SCS0005876</v>
          </cell>
          <cell r="C8433" t="str">
            <v>02.03.35.004</v>
          </cell>
        </row>
        <row r="8434">
          <cell r="B8434" t="str">
            <v>SCS0005880</v>
          </cell>
          <cell r="C8434" t="str">
            <v>02.03.35.071</v>
          </cell>
        </row>
        <row r="8435">
          <cell r="B8435" t="str">
            <v>BFA0000692</v>
          </cell>
          <cell r="C8435" t="str">
            <v>02.03.35.100</v>
          </cell>
        </row>
        <row r="8436">
          <cell r="B8436" t="str">
            <v>SCS0005875</v>
          </cell>
          <cell r="C8436" t="str">
            <v>02.03.35.101</v>
          </cell>
        </row>
        <row r="8437">
          <cell r="B8437" t="str">
            <v>SHT0002127</v>
          </cell>
          <cell r="C8437" t="str">
            <v>02.03.37.009</v>
          </cell>
        </row>
        <row r="8438">
          <cell r="B8438" t="str">
            <v>SHT0002179</v>
          </cell>
          <cell r="C8438" t="str">
            <v>02.03.37.010</v>
          </cell>
        </row>
        <row r="8439">
          <cell r="B8439" t="str">
            <v>SHT0002180</v>
          </cell>
          <cell r="C8439" t="str">
            <v>02.03.37.035</v>
          </cell>
        </row>
        <row r="8440">
          <cell r="B8440" t="str">
            <v>SHT0002181</v>
          </cell>
          <cell r="C8440" t="str">
            <v>02.03.37.036</v>
          </cell>
        </row>
        <row r="8441">
          <cell r="B8441" t="str">
            <v>SHT0002182</v>
          </cell>
          <cell r="C8441" t="str">
            <v>02.03.37.037</v>
          </cell>
        </row>
        <row r="8442">
          <cell r="C8442" t="str">
            <v>02.03.37.038</v>
          </cell>
        </row>
        <row r="8443">
          <cell r="C8443" t="str">
            <v>02.03.37.039</v>
          </cell>
        </row>
        <row r="8444">
          <cell r="B8444" t="str">
            <v>SHT0001784</v>
          </cell>
          <cell r="C8444" t="str">
            <v>02.03.37.087</v>
          </cell>
        </row>
        <row r="8445">
          <cell r="B8445" t="str">
            <v>SHT0001785</v>
          </cell>
          <cell r="C8445" t="str">
            <v>02.03.37.088</v>
          </cell>
        </row>
        <row r="8446">
          <cell r="B8446" t="str">
            <v>SHT0001903</v>
          </cell>
          <cell r="C8446" t="str">
            <v>02.03.37.046</v>
          </cell>
        </row>
        <row r="8447">
          <cell r="B8447" t="str">
            <v>SHT0001898</v>
          </cell>
          <cell r="C8447" t="str">
            <v>02.03.37.047</v>
          </cell>
        </row>
        <row r="8448">
          <cell r="B8448" t="str">
            <v>SHT0001966</v>
          </cell>
          <cell r="C8448" t="str">
            <v>02.03.37.051</v>
          </cell>
        </row>
        <row r="8449">
          <cell r="B8449" t="str">
            <v>SHT0001986</v>
          </cell>
        </row>
        <row r="8450">
          <cell r="B8450" t="str">
            <v>SHT0002183</v>
          </cell>
          <cell r="C8450" t="str">
            <v>02.03.37.056</v>
          </cell>
        </row>
        <row r="8451">
          <cell r="B8451" t="str">
            <v>SHT0002126</v>
          </cell>
          <cell r="C8451" t="str">
            <v>02.03.37.061</v>
          </cell>
        </row>
        <row r="8452">
          <cell r="B8452" t="str">
            <v>SHT0002184</v>
          </cell>
          <cell r="C8452" t="str">
            <v>02.03.37.069</v>
          </cell>
        </row>
        <row r="8453">
          <cell r="B8453" t="str">
            <v>SHT0001689</v>
          </cell>
          <cell r="C8453" t="str">
            <v>02.03.51.019</v>
          </cell>
        </row>
        <row r="8454">
          <cell r="B8454" t="str">
            <v>SCS0005955</v>
          </cell>
          <cell r="C8454" t="str">
            <v>02.03.38.001</v>
          </cell>
        </row>
        <row r="8455">
          <cell r="B8455" t="str">
            <v>SCS0005953</v>
          </cell>
          <cell r="C8455" t="str">
            <v>02.03.38.002</v>
          </cell>
        </row>
        <row r="8456">
          <cell r="B8456" t="str">
            <v>SCS0005954</v>
          </cell>
          <cell r="C8456" t="str">
            <v>02.03.38.003</v>
          </cell>
        </row>
        <row r="8457">
          <cell r="B8457" t="str">
            <v>SCS0005740</v>
          </cell>
          <cell r="C8457" t="str">
            <v>02.03.39.019</v>
          </cell>
        </row>
        <row r="8458">
          <cell r="B8458" t="str">
            <v>SCS0005741</v>
          </cell>
          <cell r="C8458" t="str">
            <v>02.03.39.020</v>
          </cell>
        </row>
        <row r="8459">
          <cell r="B8459" t="str">
            <v>DCL0000412</v>
          </cell>
          <cell r="C8459" t="str">
            <v>02.03.39.021</v>
          </cell>
        </row>
        <row r="8460">
          <cell r="B8460" t="str">
            <v>DCL0000413</v>
          </cell>
          <cell r="C8460" t="str">
            <v>02.03.39.022</v>
          </cell>
        </row>
        <row r="8461">
          <cell r="B8461" t="str">
            <v>SCS0005734</v>
          </cell>
          <cell r="C8461" t="str">
            <v>02.03.39.023</v>
          </cell>
        </row>
        <row r="8462">
          <cell r="B8462" t="str">
            <v>SCS0005733</v>
          </cell>
          <cell r="C8462" t="str">
            <v>02.03.39.024</v>
          </cell>
        </row>
        <row r="8463">
          <cell r="B8463" t="str">
            <v>SCS0005735</v>
          </cell>
          <cell r="C8463" t="str">
            <v>02.03.39.025</v>
          </cell>
        </row>
        <row r="8464">
          <cell r="B8464" t="str">
            <v>SCS0005738</v>
          </cell>
          <cell r="C8464" t="str">
            <v>02.03.39.026</v>
          </cell>
        </row>
        <row r="8465">
          <cell r="B8465" t="str">
            <v>SCS0005742</v>
          </cell>
          <cell r="C8465" t="str">
            <v>02.03.39.027</v>
          </cell>
        </row>
        <row r="8466">
          <cell r="B8466" t="str">
            <v>SCS0005739</v>
          </cell>
          <cell r="C8466" t="str">
            <v>02.03.39.028</v>
          </cell>
        </row>
        <row r="8467">
          <cell r="B8467" t="str">
            <v>SHT0002130</v>
          </cell>
          <cell r="C8467" t="str">
            <v>02.03.40.001</v>
          </cell>
        </row>
        <row r="8468">
          <cell r="B8468" t="str">
            <v>SCS0005698</v>
          </cell>
          <cell r="C8468" t="str">
            <v>02.03.41.016</v>
          </cell>
        </row>
        <row r="8469">
          <cell r="B8469" t="str">
            <v>SLT0002258</v>
          </cell>
          <cell r="C8469" t="str">
            <v>02.03.42.005A</v>
          </cell>
        </row>
        <row r="8470">
          <cell r="B8470" t="str">
            <v>SCS0005724</v>
          </cell>
          <cell r="C8470" t="str">
            <v>02.03.43.001</v>
          </cell>
        </row>
        <row r="8471">
          <cell r="B8471" t="str">
            <v>SCS0005725</v>
          </cell>
          <cell r="C8471" t="str">
            <v>02.03.43.001A</v>
          </cell>
        </row>
        <row r="8472">
          <cell r="B8472" t="str">
            <v>SCS0005727</v>
          </cell>
          <cell r="C8472" t="str">
            <v>02.03.43.002</v>
          </cell>
        </row>
        <row r="8473">
          <cell r="B8473" t="str">
            <v>SCS0005726</v>
          </cell>
          <cell r="C8473" t="str">
            <v>02.03.43.003</v>
          </cell>
        </row>
        <row r="8474">
          <cell r="B8474" t="str">
            <v>SCS0005710</v>
          </cell>
          <cell r="C8474" t="str">
            <v>02.03.43.004</v>
          </cell>
        </row>
        <row r="8475">
          <cell r="B8475" t="str">
            <v>SCS0005708</v>
          </cell>
          <cell r="C8475" t="str">
            <v>02.03.43.005</v>
          </cell>
        </row>
        <row r="8476">
          <cell r="B8476" t="str">
            <v>SCS0005712</v>
          </cell>
          <cell r="C8476" t="str">
            <v>02.03.43.006</v>
          </cell>
        </row>
        <row r="8477">
          <cell r="B8477" t="str">
            <v>SCS0005713</v>
          </cell>
          <cell r="C8477" t="str">
            <v>02.03.43.007</v>
          </cell>
        </row>
        <row r="8478">
          <cell r="B8478" t="str">
            <v>SCS0005709</v>
          </cell>
          <cell r="C8478" t="str">
            <v>02.03.43.011</v>
          </cell>
        </row>
        <row r="8479">
          <cell r="B8479" t="str">
            <v>SCS0005707</v>
          </cell>
          <cell r="C8479" t="str">
            <v>02.03.43.012</v>
          </cell>
        </row>
        <row r="8480">
          <cell r="B8480" t="str">
            <v>SCS0005723</v>
          </cell>
          <cell r="C8480" t="str">
            <v>02.03.43.013</v>
          </cell>
        </row>
        <row r="8481">
          <cell r="B8481" t="str">
            <v>SCS0005730</v>
          </cell>
          <cell r="C8481" t="str">
            <v>02.03.43.016</v>
          </cell>
        </row>
        <row r="8482">
          <cell r="B8482" t="str">
            <v>DCL0000414</v>
          </cell>
          <cell r="C8482" t="str">
            <v>02.03.43.017</v>
          </cell>
        </row>
        <row r="8483">
          <cell r="B8483" t="str">
            <v>SCS0005719</v>
          </cell>
          <cell r="C8483" t="str">
            <v>02.03.43.018</v>
          </cell>
        </row>
        <row r="8484">
          <cell r="B8484" t="str">
            <v>SCS0005722</v>
          </cell>
          <cell r="C8484" t="str">
            <v>02.03.43.019</v>
          </cell>
        </row>
        <row r="8485">
          <cell r="B8485" t="str">
            <v>SCS0005721</v>
          </cell>
          <cell r="C8485" t="str">
            <v>02.03.43.020</v>
          </cell>
        </row>
        <row r="8486">
          <cell r="B8486" t="str">
            <v>SCS0005720</v>
          </cell>
          <cell r="C8486" t="str">
            <v>02.03.43.021</v>
          </cell>
        </row>
        <row r="8487">
          <cell r="B8487" t="str">
            <v>DCL0000415</v>
          </cell>
          <cell r="C8487" t="str">
            <v>02.03.43.022</v>
          </cell>
        </row>
        <row r="8488">
          <cell r="B8488" t="str">
            <v>DCL0000416</v>
          </cell>
          <cell r="C8488" t="str">
            <v>02.03.43.023</v>
          </cell>
        </row>
        <row r="8489">
          <cell r="B8489" t="str">
            <v>SCS0005718</v>
          </cell>
          <cell r="C8489" t="str">
            <v>02.03.43.024</v>
          </cell>
        </row>
        <row r="8490">
          <cell r="B8490" t="str">
            <v>SCS0005717</v>
          </cell>
          <cell r="C8490" t="str">
            <v>02.03.43.025</v>
          </cell>
        </row>
        <row r="8491">
          <cell r="B8491" t="str">
            <v>SCS0005728</v>
          </cell>
          <cell r="C8491" t="str">
            <v>02.03.43.026</v>
          </cell>
        </row>
        <row r="8492">
          <cell r="B8492" t="str">
            <v>SCS0005700</v>
          </cell>
          <cell r="C8492" t="str">
            <v>02.03.43.027</v>
          </cell>
        </row>
        <row r="8493">
          <cell r="B8493" t="str">
            <v>SCS0005699</v>
          </cell>
          <cell r="C8493" t="str">
            <v>02.03.43.028</v>
          </cell>
        </row>
        <row r="8494">
          <cell r="B8494" t="str">
            <v>SCS0005702</v>
          </cell>
          <cell r="C8494" t="str">
            <v>02.03.43.029</v>
          </cell>
        </row>
        <row r="8495">
          <cell r="B8495" t="str">
            <v>SCS0005701</v>
          </cell>
          <cell r="C8495" t="str">
            <v>02.03.43.030</v>
          </cell>
        </row>
        <row r="8496">
          <cell r="B8496" t="str">
            <v>SCS0005704</v>
          </cell>
          <cell r="C8496" t="str">
            <v>02.03.43.031</v>
          </cell>
        </row>
        <row r="8497">
          <cell r="B8497" t="str">
            <v>SCS0005731</v>
          </cell>
          <cell r="C8497" t="str">
            <v>02.03.43.032</v>
          </cell>
        </row>
        <row r="8498">
          <cell r="B8498" t="str">
            <v>SCS0005732</v>
          </cell>
          <cell r="C8498" t="str">
            <v>02.03.43.033</v>
          </cell>
        </row>
        <row r="8499">
          <cell r="B8499" t="str">
            <v>SCS0005706</v>
          </cell>
          <cell r="C8499" t="str">
            <v>02.03.43.034</v>
          </cell>
        </row>
        <row r="8500">
          <cell r="B8500" t="str">
            <v>SCS0005714</v>
          </cell>
          <cell r="C8500" t="str">
            <v>02.03.43.035</v>
          </cell>
        </row>
        <row r="8501">
          <cell r="B8501" t="str">
            <v>SCS0005703</v>
          </cell>
          <cell r="C8501" t="str">
            <v>02.03.43.036</v>
          </cell>
        </row>
        <row r="8502">
          <cell r="B8502" t="str">
            <v>SCS0005715</v>
          </cell>
          <cell r="C8502" t="str">
            <v>02.03.43.037</v>
          </cell>
        </row>
        <row r="8503">
          <cell r="B8503" t="str">
            <v>SCS0005711</v>
          </cell>
          <cell r="C8503" t="str">
            <v>02.03.43.039</v>
          </cell>
        </row>
        <row r="8504">
          <cell r="B8504" t="str">
            <v>SCS0005705</v>
          </cell>
          <cell r="C8504" t="str">
            <v>02.03.43.040</v>
          </cell>
        </row>
        <row r="8505">
          <cell r="B8505" t="str">
            <v>SCS0005716</v>
          </cell>
          <cell r="C8505" t="str">
            <v>02.03.43.041</v>
          </cell>
        </row>
        <row r="8506">
          <cell r="B8506" t="str">
            <v>DCL0000417</v>
          </cell>
          <cell r="C8506" t="str">
            <v>02.03.43.042</v>
          </cell>
        </row>
        <row r="8507">
          <cell r="B8507" t="str">
            <v>BFA0000594</v>
          </cell>
          <cell r="C8507" t="str">
            <v>02.03.43.043</v>
          </cell>
        </row>
        <row r="8508">
          <cell r="B8508" t="str">
            <v>SCS0005729</v>
          </cell>
          <cell r="C8508" t="str">
            <v>02.03.43.044</v>
          </cell>
        </row>
        <row r="8509">
          <cell r="B8509" t="str">
            <v>SHT0002128</v>
          </cell>
          <cell r="C8509" t="str">
            <v>02.03.44.008</v>
          </cell>
        </row>
        <row r="8510">
          <cell r="B8510" t="str">
            <v>SHT0002129</v>
          </cell>
          <cell r="C8510" t="str">
            <v>02.03.44.012</v>
          </cell>
        </row>
        <row r="8511">
          <cell r="B8511" t="str">
            <v>SCS0005969</v>
          </cell>
          <cell r="C8511" t="str">
            <v>02.03.45.008</v>
          </cell>
        </row>
        <row r="8512">
          <cell r="B8512" t="str">
            <v>SCS0005970</v>
          </cell>
          <cell r="C8512" t="str">
            <v>02.03.45.009</v>
          </cell>
        </row>
        <row r="8513">
          <cell r="B8513" t="str">
            <v>SCS0005968</v>
          </cell>
          <cell r="C8513" t="str">
            <v>02.03.45.010</v>
          </cell>
        </row>
        <row r="8514">
          <cell r="B8514" t="str">
            <v>SCS0005971</v>
          </cell>
          <cell r="C8514" t="str">
            <v>02.03.45.011</v>
          </cell>
        </row>
        <row r="8515">
          <cell r="B8515" t="str">
            <v>SCS0005966</v>
          </cell>
          <cell r="C8515" t="str">
            <v>02.03.45.024</v>
          </cell>
        </row>
        <row r="8516">
          <cell r="B8516" t="str">
            <v>SCS0005967</v>
          </cell>
          <cell r="C8516" t="str">
            <v>02.03.45.025</v>
          </cell>
        </row>
        <row r="8517">
          <cell r="B8517" t="str">
            <v>SHT0002096</v>
          </cell>
          <cell r="C8517" t="str">
            <v>02.03.46.001</v>
          </cell>
        </row>
        <row r="8518">
          <cell r="B8518" t="str">
            <v>SCS0005929</v>
          </cell>
          <cell r="C8518" t="str">
            <v>02.03.47.016</v>
          </cell>
        </row>
        <row r="8519">
          <cell r="B8519" t="str">
            <v>SCS0005932</v>
          </cell>
          <cell r="C8519" t="str">
            <v>02.03.47.017</v>
          </cell>
        </row>
        <row r="8520">
          <cell r="B8520" t="str">
            <v>SCS0005938</v>
          </cell>
          <cell r="C8520" t="str">
            <v>02.03.47.018</v>
          </cell>
        </row>
        <row r="8521">
          <cell r="B8521" t="str">
            <v>REM0002673</v>
          </cell>
          <cell r="C8521" t="str">
            <v>02.03.48.001</v>
          </cell>
        </row>
        <row r="8522">
          <cell r="B8522" t="str">
            <v>REM0002674</v>
          </cell>
          <cell r="C8522" t="str">
            <v>02.03.48.002</v>
          </cell>
        </row>
        <row r="8523">
          <cell r="B8523" t="str">
            <v>REM0002674</v>
          </cell>
          <cell r="C8523" t="str">
            <v>02.03.52.003</v>
          </cell>
        </row>
        <row r="8524">
          <cell r="B8524" t="str">
            <v>TST0001588</v>
          </cell>
          <cell r="C8524" t="str">
            <v>02.04.02.011</v>
          </cell>
        </row>
        <row r="8525">
          <cell r="B8525" t="str">
            <v>TST0001589</v>
          </cell>
          <cell r="C8525" t="str">
            <v>02.04.02.276</v>
          </cell>
        </row>
        <row r="8526">
          <cell r="B8526" t="str">
            <v>TST0001590</v>
          </cell>
          <cell r="C8526" t="str">
            <v>02.04.02.329</v>
          </cell>
        </row>
        <row r="8527">
          <cell r="B8527" t="str">
            <v>TST0001591</v>
          </cell>
          <cell r="C8527" t="str">
            <v>02.04.03.126</v>
          </cell>
        </row>
        <row r="8528">
          <cell r="B8528" t="str">
            <v>TST0001592</v>
          </cell>
          <cell r="C8528" t="str">
            <v>02.04.03.190</v>
          </cell>
        </row>
        <row r="8529">
          <cell r="B8529" t="str">
            <v>TST0001593</v>
          </cell>
          <cell r="C8529" t="str">
            <v>02.04.03.194</v>
          </cell>
        </row>
        <row r="8530">
          <cell r="B8530" t="str">
            <v>TST0001594</v>
          </cell>
          <cell r="C8530" t="str">
            <v>02.04.04.018</v>
          </cell>
        </row>
        <row r="8531">
          <cell r="B8531" t="str">
            <v>TST0001595</v>
          </cell>
          <cell r="C8531" t="str">
            <v>02.04.06.324</v>
          </cell>
        </row>
        <row r="8532">
          <cell r="B8532" t="str">
            <v>TST0001596</v>
          </cell>
          <cell r="C8532" t="str">
            <v>02.04.09.070</v>
          </cell>
        </row>
        <row r="8533">
          <cell r="B8533" t="str">
            <v>TST0001597</v>
          </cell>
          <cell r="C8533" t="str">
            <v>02.04.10.0001</v>
          </cell>
        </row>
        <row r="8534">
          <cell r="B8534" t="str">
            <v>TST0001598</v>
          </cell>
          <cell r="C8534" t="str">
            <v>02.04.10.0002</v>
          </cell>
        </row>
        <row r="8535">
          <cell r="B8535" t="str">
            <v>TST0001599</v>
          </cell>
          <cell r="C8535" t="str">
            <v>02.04.10.0013</v>
          </cell>
        </row>
        <row r="8536">
          <cell r="B8536" t="str">
            <v>TST0001600</v>
          </cell>
          <cell r="C8536" t="str">
            <v>02.04.10.064</v>
          </cell>
        </row>
        <row r="8537">
          <cell r="B8537" t="str">
            <v>TST0001601</v>
          </cell>
          <cell r="C8537" t="str">
            <v>02.04.10.082A</v>
          </cell>
        </row>
        <row r="8538">
          <cell r="B8538" t="str">
            <v>TST0001602</v>
          </cell>
          <cell r="C8538" t="str">
            <v>02.04.10.104</v>
          </cell>
        </row>
        <row r="8539">
          <cell r="B8539" t="str">
            <v>TST0001603</v>
          </cell>
          <cell r="C8539" t="str">
            <v>02.04.10.170</v>
          </cell>
        </row>
        <row r="8540">
          <cell r="B8540" t="str">
            <v>TST0001604</v>
          </cell>
          <cell r="C8540" t="str">
            <v>02.04.10.200</v>
          </cell>
        </row>
        <row r="8541">
          <cell r="B8541" t="str">
            <v>TST0001605</v>
          </cell>
          <cell r="C8541" t="str">
            <v>02.04.10.209</v>
          </cell>
        </row>
        <row r="8542">
          <cell r="B8542" t="str">
            <v>DCL0000418</v>
          </cell>
          <cell r="C8542" t="str">
            <v>02.04.10.218</v>
          </cell>
        </row>
        <row r="8543">
          <cell r="B8543" t="str">
            <v>DCL0000419</v>
          </cell>
          <cell r="C8543" t="str">
            <v>02.04.10.368</v>
          </cell>
        </row>
        <row r="8544">
          <cell r="B8544" t="str">
            <v>TST0001606</v>
          </cell>
          <cell r="C8544" t="str">
            <v>02.04.10.493</v>
          </cell>
        </row>
        <row r="8545">
          <cell r="B8545" t="str">
            <v>TST0001607</v>
          </cell>
          <cell r="C8545" t="str">
            <v>02.04.10.530</v>
          </cell>
        </row>
        <row r="8546">
          <cell r="B8546" t="str">
            <v>TST0001608</v>
          </cell>
          <cell r="C8546" t="str">
            <v>02.04.10.533</v>
          </cell>
        </row>
        <row r="8547">
          <cell r="B8547" t="str">
            <v>TST0001609</v>
          </cell>
          <cell r="C8547" t="str">
            <v>02.04.10.558</v>
          </cell>
        </row>
        <row r="8548">
          <cell r="B8548" t="str">
            <v>TST0001610</v>
          </cell>
          <cell r="C8548" t="str">
            <v>02.04.10.559</v>
          </cell>
        </row>
        <row r="8549">
          <cell r="B8549" t="str">
            <v>TST0001611</v>
          </cell>
          <cell r="C8549" t="str">
            <v>02.04.10.560</v>
          </cell>
        </row>
        <row r="8550">
          <cell r="B8550" t="str">
            <v>TST0001612</v>
          </cell>
          <cell r="C8550" t="str">
            <v>02.04.10.567</v>
          </cell>
        </row>
        <row r="8551">
          <cell r="B8551" t="str">
            <v>TST0001613</v>
          </cell>
          <cell r="C8551" t="str">
            <v>02.04.10.609</v>
          </cell>
        </row>
        <row r="8552">
          <cell r="B8552" t="str">
            <v>TST0001614</v>
          </cell>
          <cell r="C8552" t="str">
            <v>02.04.10.686</v>
          </cell>
        </row>
        <row r="8553">
          <cell r="B8553" t="str">
            <v>TST0001615</v>
          </cell>
          <cell r="C8553" t="str">
            <v>02.04.10.694</v>
          </cell>
        </row>
        <row r="8554">
          <cell r="B8554" t="str">
            <v>TST0001616</v>
          </cell>
          <cell r="C8554" t="str">
            <v>02.04.17.017</v>
          </cell>
        </row>
        <row r="8555">
          <cell r="B8555" t="str">
            <v>TST0000971</v>
          </cell>
          <cell r="C8555" t="str">
            <v>02.04.17.084</v>
          </cell>
        </row>
        <row r="8556">
          <cell r="B8556" t="str">
            <v>TST0001617</v>
          </cell>
          <cell r="C8556" t="str">
            <v>02.04.17.102</v>
          </cell>
        </row>
        <row r="8557">
          <cell r="B8557" t="str">
            <v>TST0001618</v>
          </cell>
          <cell r="C8557" t="str">
            <v>02.04.17.483</v>
          </cell>
        </row>
        <row r="8558">
          <cell r="B8558" t="str">
            <v>TST0001619</v>
          </cell>
          <cell r="C8558" t="str">
            <v>02.04.17.520</v>
          </cell>
        </row>
        <row r="8559">
          <cell r="B8559" t="str">
            <v>TST0001620</v>
          </cell>
          <cell r="C8559" t="str">
            <v>02.04.17.524</v>
          </cell>
        </row>
        <row r="8560">
          <cell r="B8560" t="str">
            <v>TST0000994</v>
          </cell>
          <cell r="C8560" t="str">
            <v>02.04.17.575</v>
          </cell>
        </row>
        <row r="8561">
          <cell r="B8561" t="str">
            <v>TST0001621</v>
          </cell>
          <cell r="C8561" t="str">
            <v>02.04.17.589</v>
          </cell>
        </row>
        <row r="8562">
          <cell r="B8562" t="str">
            <v>TST0001622</v>
          </cell>
          <cell r="C8562" t="str">
            <v>02.04.17.756</v>
          </cell>
        </row>
        <row r="8563">
          <cell r="B8563" t="str">
            <v>TST0000965</v>
          </cell>
          <cell r="C8563" t="str">
            <v>02.04.17.767</v>
          </cell>
        </row>
        <row r="8564">
          <cell r="B8564" t="str">
            <v>TST0001623</v>
          </cell>
          <cell r="C8564" t="str">
            <v>02.04.17.795</v>
          </cell>
        </row>
        <row r="8565">
          <cell r="B8565" t="str">
            <v>TST0001624</v>
          </cell>
          <cell r="C8565" t="str">
            <v>02.04.17.796</v>
          </cell>
        </row>
        <row r="8566">
          <cell r="B8566" t="str">
            <v>TST0000990</v>
          </cell>
          <cell r="C8566" t="str">
            <v>02.04.17.820</v>
          </cell>
        </row>
        <row r="8567">
          <cell r="B8567" t="str">
            <v>TST0001625</v>
          </cell>
          <cell r="C8567" t="str">
            <v>02.04.17.862</v>
          </cell>
        </row>
        <row r="8568">
          <cell r="B8568" t="str">
            <v>TST0000988</v>
          </cell>
          <cell r="C8568" t="str">
            <v>02.04.17.870</v>
          </cell>
        </row>
        <row r="8569">
          <cell r="B8569" t="str">
            <v>TST0001626</v>
          </cell>
          <cell r="C8569" t="str">
            <v>02.04.17.877</v>
          </cell>
        </row>
        <row r="8570">
          <cell r="B8570" t="str">
            <v>TST0001627</v>
          </cell>
          <cell r="C8570" t="str">
            <v>02.04.17.978</v>
          </cell>
        </row>
        <row r="8571">
          <cell r="B8571" t="str">
            <v>TST0001628</v>
          </cell>
          <cell r="C8571" t="str">
            <v>02.04.17.996</v>
          </cell>
        </row>
        <row r="8572">
          <cell r="B8572" t="str">
            <v>TST0001629</v>
          </cell>
          <cell r="C8572" t="str">
            <v>02.04.20.003</v>
          </cell>
        </row>
        <row r="8573">
          <cell r="B8573" t="str">
            <v>TST0001630</v>
          </cell>
          <cell r="C8573" t="str">
            <v>02.04.20.061A</v>
          </cell>
        </row>
        <row r="8574">
          <cell r="B8574" t="str">
            <v>TST0001631</v>
          </cell>
          <cell r="C8574" t="str">
            <v>02.04.20.121</v>
          </cell>
        </row>
        <row r="8575">
          <cell r="B8575" t="str">
            <v>TST0001632</v>
          </cell>
          <cell r="C8575" t="str">
            <v>02.04.20.167</v>
          </cell>
        </row>
        <row r="8576">
          <cell r="B8576" t="str">
            <v>TST0001633</v>
          </cell>
          <cell r="C8576" t="str">
            <v>02.04.20.224</v>
          </cell>
        </row>
        <row r="8577">
          <cell r="B8577" t="str">
            <v>TST0001634</v>
          </cell>
          <cell r="C8577" t="str">
            <v>02.04.20.288</v>
          </cell>
        </row>
        <row r="8578">
          <cell r="B8578" t="str">
            <v>TST0001635</v>
          </cell>
          <cell r="C8578" t="str">
            <v>02.04.20.289</v>
          </cell>
        </row>
        <row r="8579">
          <cell r="B8579" t="str">
            <v>TST0001636</v>
          </cell>
          <cell r="C8579" t="str">
            <v>02.04.20.297</v>
          </cell>
        </row>
        <row r="8580">
          <cell r="B8580" t="str">
            <v>TST0001637</v>
          </cell>
          <cell r="C8580" t="str">
            <v>02.04.20.365</v>
          </cell>
        </row>
        <row r="8581">
          <cell r="B8581" t="str">
            <v>TST0000874</v>
          </cell>
          <cell r="C8581" t="str">
            <v>02.04.20.471</v>
          </cell>
        </row>
        <row r="8582">
          <cell r="B8582" t="str">
            <v>TST0001638</v>
          </cell>
          <cell r="C8582" t="str">
            <v>02.04.20.699</v>
          </cell>
        </row>
        <row r="8583">
          <cell r="B8583" t="str">
            <v>TST0001639</v>
          </cell>
          <cell r="C8583" t="str">
            <v>02.04.20.700</v>
          </cell>
        </row>
        <row r="8584">
          <cell r="B8584" t="str">
            <v>TST0001640</v>
          </cell>
          <cell r="C8584" t="str">
            <v>02.04.20.701</v>
          </cell>
        </row>
        <row r="8585">
          <cell r="B8585" t="str">
            <v>TST0001641</v>
          </cell>
          <cell r="C8585" t="str">
            <v>02.04.20.702</v>
          </cell>
        </row>
        <row r="8586">
          <cell r="B8586" t="str">
            <v>TST0001642</v>
          </cell>
          <cell r="C8586" t="str">
            <v>02.04.20.703</v>
          </cell>
        </row>
        <row r="8587">
          <cell r="B8587" t="str">
            <v>TST0001643</v>
          </cell>
          <cell r="C8587" t="str">
            <v>02.04.20.704</v>
          </cell>
        </row>
        <row r="8588">
          <cell r="B8588" t="str">
            <v>TST0001644</v>
          </cell>
          <cell r="C8588" t="str">
            <v>02.04.20.705</v>
          </cell>
        </row>
        <row r="8589">
          <cell r="B8589" t="str">
            <v>TST0001645</v>
          </cell>
          <cell r="C8589" t="str">
            <v>02.04.20.706</v>
          </cell>
        </row>
        <row r="8590">
          <cell r="B8590" t="str">
            <v>TST0001646</v>
          </cell>
          <cell r="C8590" t="str">
            <v>02.04.20.707</v>
          </cell>
        </row>
        <row r="8591">
          <cell r="B8591" t="str">
            <v>TST0001647</v>
          </cell>
          <cell r="C8591" t="str">
            <v>02.04.20.708</v>
          </cell>
        </row>
        <row r="8592">
          <cell r="B8592" t="str">
            <v>TST0001648</v>
          </cell>
          <cell r="C8592" t="str">
            <v>02.04.20.709</v>
          </cell>
        </row>
        <row r="8593">
          <cell r="B8593" t="str">
            <v>TST0001649</v>
          </cell>
          <cell r="C8593" t="str">
            <v>02.04.20.710</v>
          </cell>
        </row>
        <row r="8594">
          <cell r="B8594" t="str">
            <v>TST0001650</v>
          </cell>
          <cell r="C8594" t="str">
            <v>02.04.20.711</v>
          </cell>
        </row>
        <row r="8595">
          <cell r="B8595" t="str">
            <v>TST0001651</v>
          </cell>
          <cell r="C8595" t="str">
            <v>02.04.20.712</v>
          </cell>
        </row>
        <row r="8596">
          <cell r="B8596" t="str">
            <v>TST0001652</v>
          </cell>
          <cell r="C8596" t="str">
            <v>02.04.20.713</v>
          </cell>
        </row>
        <row r="8597">
          <cell r="B8597" t="str">
            <v>TST0001653</v>
          </cell>
          <cell r="C8597" t="str">
            <v>02.04.20.714</v>
          </cell>
        </row>
        <row r="8598">
          <cell r="B8598" t="str">
            <v>TST0001654</v>
          </cell>
          <cell r="C8598" t="str">
            <v>02.04.20.715</v>
          </cell>
        </row>
        <row r="8599">
          <cell r="B8599" t="str">
            <v>TST0001655</v>
          </cell>
          <cell r="C8599" t="str">
            <v>02.04.20.716</v>
          </cell>
        </row>
        <row r="8600">
          <cell r="B8600" t="str">
            <v>TST0001656</v>
          </cell>
          <cell r="C8600" t="str">
            <v>02.04.20.717</v>
          </cell>
        </row>
        <row r="8601">
          <cell r="B8601" t="str">
            <v>TST0001657</v>
          </cell>
          <cell r="C8601" t="str">
            <v>02.04.20.718</v>
          </cell>
        </row>
        <row r="8602">
          <cell r="B8602" t="str">
            <v>TST0001658</v>
          </cell>
          <cell r="C8602" t="str">
            <v>02.04.20.719</v>
          </cell>
        </row>
        <row r="8603">
          <cell r="B8603" t="str">
            <v>TST0001659</v>
          </cell>
          <cell r="C8603" t="str">
            <v>02.04.20.720</v>
          </cell>
        </row>
        <row r="8604">
          <cell r="B8604" t="str">
            <v>TST0001660</v>
          </cell>
          <cell r="C8604" t="str">
            <v>02.04.20.721</v>
          </cell>
        </row>
        <row r="8605">
          <cell r="B8605" t="str">
            <v>TST0001661</v>
          </cell>
          <cell r="C8605" t="str">
            <v>02.04.20.722</v>
          </cell>
        </row>
        <row r="8606">
          <cell r="B8606" t="str">
            <v>TST0001662</v>
          </cell>
          <cell r="C8606" t="str">
            <v>02.04.20.723</v>
          </cell>
        </row>
        <row r="8607">
          <cell r="B8607" t="str">
            <v>TST0001663</v>
          </cell>
          <cell r="C8607" t="str">
            <v>02.04.20.724</v>
          </cell>
        </row>
        <row r="8608">
          <cell r="B8608" t="str">
            <v>TST0001664</v>
          </cell>
          <cell r="C8608" t="str">
            <v>02.04.21.013</v>
          </cell>
        </row>
        <row r="8609">
          <cell r="B8609" t="str">
            <v>TST0001665</v>
          </cell>
          <cell r="C8609" t="str">
            <v>02.04.21.014</v>
          </cell>
        </row>
        <row r="8610">
          <cell r="B8610" t="str">
            <v>TST0001666</v>
          </cell>
          <cell r="C8610" t="str">
            <v>02.04.21.055</v>
          </cell>
        </row>
        <row r="8611">
          <cell r="B8611" t="str">
            <v>TST0001667</v>
          </cell>
          <cell r="C8611" t="str">
            <v>02.04.21.086</v>
          </cell>
        </row>
        <row r="8612">
          <cell r="B8612" t="str">
            <v>TST0001668</v>
          </cell>
          <cell r="C8612" t="str">
            <v>02.04.21.087</v>
          </cell>
        </row>
        <row r="8613">
          <cell r="B8613" t="str">
            <v>TST0001669</v>
          </cell>
          <cell r="C8613" t="str">
            <v>02.04.21.088</v>
          </cell>
        </row>
        <row r="8614">
          <cell r="B8614" t="str">
            <v>TST0001670</v>
          </cell>
          <cell r="C8614" t="str">
            <v>02.04.21.089</v>
          </cell>
        </row>
        <row r="8615">
          <cell r="B8615" t="str">
            <v>TST0001671</v>
          </cell>
          <cell r="C8615" t="str">
            <v>02.04.21.090</v>
          </cell>
        </row>
        <row r="8616">
          <cell r="B8616" t="str">
            <v>TST0001672</v>
          </cell>
          <cell r="C8616" t="str">
            <v>02.04.21.105</v>
          </cell>
        </row>
        <row r="8617">
          <cell r="B8617" t="str">
            <v>TST0001673</v>
          </cell>
          <cell r="C8617" t="str">
            <v>02.04.21.191</v>
          </cell>
        </row>
        <row r="8618">
          <cell r="B8618" t="str">
            <v>TST0001674</v>
          </cell>
          <cell r="C8618" t="str">
            <v>02.04.21.212</v>
          </cell>
        </row>
        <row r="8619">
          <cell r="B8619" t="str">
            <v>TST0001675</v>
          </cell>
          <cell r="C8619" t="str">
            <v>02.04.22.023</v>
          </cell>
        </row>
        <row r="8620">
          <cell r="B8620" t="str">
            <v>TST0001676</v>
          </cell>
          <cell r="C8620" t="str">
            <v>02.04.22.024</v>
          </cell>
        </row>
        <row r="8621">
          <cell r="B8621" t="str">
            <v>TST0001677</v>
          </cell>
          <cell r="C8621" t="str">
            <v>02.04.22.025</v>
          </cell>
        </row>
        <row r="8622">
          <cell r="B8622" t="str">
            <v>TST0001678</v>
          </cell>
          <cell r="C8622" t="str">
            <v>02.04.22.026</v>
          </cell>
        </row>
        <row r="8623">
          <cell r="B8623" t="str">
            <v>TWT0000082</v>
          </cell>
          <cell r="C8623" t="str">
            <v>02.05.02.019</v>
          </cell>
        </row>
        <row r="8624">
          <cell r="B8624" t="str">
            <v>TWT0000076</v>
          </cell>
          <cell r="C8624" t="str">
            <v>02.05.05.026</v>
          </cell>
        </row>
        <row r="8625">
          <cell r="B8625" t="str">
            <v>TWT0000077</v>
          </cell>
          <cell r="C8625" t="str">
            <v>02.05.05.034</v>
          </cell>
        </row>
        <row r="8626">
          <cell r="B8626" t="str">
            <v>TWT0000079</v>
          </cell>
          <cell r="C8626" t="str">
            <v>02.05.05.044</v>
          </cell>
        </row>
        <row r="8627">
          <cell r="B8627" t="str">
            <v>TWT0000080</v>
          </cell>
          <cell r="C8627" t="str">
            <v>02.05.05.045</v>
          </cell>
        </row>
        <row r="8628">
          <cell r="B8628" t="str">
            <v>TWT0000084</v>
          </cell>
          <cell r="C8628" t="str">
            <v>02.05.06.024</v>
          </cell>
        </row>
        <row r="8629">
          <cell r="B8629" t="str">
            <v>DCL0000420</v>
          </cell>
          <cell r="C8629" t="str">
            <v>02.05.07.026</v>
          </cell>
        </row>
        <row r="8630">
          <cell r="B8630" t="str">
            <v>DCL0000421</v>
          </cell>
          <cell r="C8630" t="str">
            <v>02.05.07.029</v>
          </cell>
        </row>
        <row r="8631">
          <cell r="B8631" t="str">
            <v>DCL0000422</v>
          </cell>
          <cell r="C8631" t="str">
            <v>02.05.08.019</v>
          </cell>
        </row>
        <row r="8632">
          <cell r="B8632" t="str">
            <v>TWT0000075</v>
          </cell>
          <cell r="C8632" t="str">
            <v>02.05.09.001</v>
          </cell>
        </row>
        <row r="8633">
          <cell r="B8633" t="str">
            <v>DCL0000539</v>
          </cell>
          <cell r="C8633" t="str">
            <v>02.05.09.008</v>
          </cell>
        </row>
        <row r="8634">
          <cell r="B8634" t="str">
            <v>DCL0000423</v>
          </cell>
          <cell r="C8634" t="str">
            <v>02.05.09.012</v>
          </cell>
        </row>
        <row r="8635">
          <cell r="B8635" t="str">
            <v>TWT0000083</v>
          </cell>
          <cell r="C8635" t="str">
            <v>02.05.11.001</v>
          </cell>
        </row>
        <row r="8636">
          <cell r="B8636" t="str">
            <v>SLT0002204</v>
          </cell>
          <cell r="C8636" t="str">
            <v>02.06.02.147</v>
          </cell>
        </row>
        <row r="8637">
          <cell r="B8637" t="str">
            <v>SCS0005690</v>
          </cell>
          <cell r="C8637" t="str">
            <v>02.06.02.148</v>
          </cell>
        </row>
        <row r="8638">
          <cell r="B8638" t="str">
            <v>SCS0005691</v>
          </cell>
          <cell r="C8638" t="str">
            <v>02.06.02.149</v>
          </cell>
        </row>
        <row r="8639">
          <cell r="B8639" t="str">
            <v>TMI0000069</v>
          </cell>
          <cell r="C8639" t="str">
            <v>02.07.01.022</v>
          </cell>
        </row>
        <row r="8640">
          <cell r="B8640" t="str">
            <v>TMI0000070</v>
          </cell>
          <cell r="C8640" t="str">
            <v>02.07.01.023</v>
          </cell>
        </row>
        <row r="8641">
          <cell r="B8641" t="str">
            <v>TMI0000071</v>
          </cell>
          <cell r="C8641" t="str">
            <v>02.07.01.027</v>
          </cell>
        </row>
        <row r="8642">
          <cell r="B8642" t="str">
            <v>TMI0000072</v>
          </cell>
          <cell r="C8642" t="str">
            <v>02.07.01.037</v>
          </cell>
        </row>
        <row r="8643">
          <cell r="B8643" t="str">
            <v>TMI0000073</v>
          </cell>
          <cell r="C8643" t="str">
            <v>02.07.01.046</v>
          </cell>
        </row>
        <row r="8644">
          <cell r="B8644" t="str">
            <v>TMI0000074</v>
          </cell>
          <cell r="C8644" t="str">
            <v>02.07.01.047</v>
          </cell>
        </row>
        <row r="8645">
          <cell r="B8645" t="str">
            <v>TCT0000025</v>
          </cell>
          <cell r="C8645" t="str">
            <v>02.07.01.062</v>
          </cell>
        </row>
        <row r="8646">
          <cell r="B8646" t="str">
            <v>TMI0000075</v>
          </cell>
          <cell r="C8646" t="str">
            <v>02.07.01.064</v>
          </cell>
        </row>
        <row r="8647">
          <cell r="B8647" t="str">
            <v>DCL0000424</v>
          </cell>
          <cell r="C8647" t="str">
            <v>02.07.01.066</v>
          </cell>
        </row>
        <row r="8648">
          <cell r="B8648" t="str">
            <v>DCL0000425</v>
          </cell>
          <cell r="C8648" t="str">
            <v>02.07.01.067</v>
          </cell>
        </row>
        <row r="8649">
          <cell r="B8649" t="str">
            <v>TMI0000080</v>
          </cell>
          <cell r="C8649" t="str">
            <v>02.07.01.070</v>
          </cell>
        </row>
        <row r="8650">
          <cell r="B8650" t="str">
            <v>TMI0000091</v>
          </cell>
          <cell r="C8650" t="str">
            <v>02.07.01.071</v>
          </cell>
        </row>
        <row r="8651">
          <cell r="B8651" t="str">
            <v>TMI0000045</v>
          </cell>
          <cell r="C8651" t="str">
            <v>02.07.01.072</v>
          </cell>
        </row>
        <row r="8652">
          <cell r="B8652" t="str">
            <v>TMI0000059</v>
          </cell>
          <cell r="C8652" t="str">
            <v>02.07.01.073</v>
          </cell>
        </row>
        <row r="8653">
          <cell r="B8653" t="str">
            <v>TMI0000076</v>
          </cell>
          <cell r="C8653" t="str">
            <v>02.07.01.074</v>
          </cell>
        </row>
        <row r="8654">
          <cell r="B8654" t="str">
            <v>TMI0000090</v>
          </cell>
          <cell r="C8654" t="str">
            <v>02.07.01.076</v>
          </cell>
        </row>
        <row r="8655">
          <cell r="B8655" t="str">
            <v>TMI0000081</v>
          </cell>
          <cell r="C8655" t="str">
            <v>02.07.01.078</v>
          </cell>
        </row>
        <row r="8656">
          <cell r="B8656" t="str">
            <v>TMI0000077</v>
          </cell>
          <cell r="C8656" t="str">
            <v>02.07.01.079</v>
          </cell>
        </row>
        <row r="8657">
          <cell r="B8657" t="str">
            <v>TMI0000089</v>
          </cell>
          <cell r="C8657" t="str">
            <v>02.07.01.083</v>
          </cell>
        </row>
        <row r="8658">
          <cell r="B8658" t="str">
            <v>TMI0000092</v>
          </cell>
          <cell r="C8658" t="str">
            <v>02.07.01.084</v>
          </cell>
        </row>
        <row r="8659">
          <cell r="B8659" t="str">
            <v>DCL0000426</v>
          </cell>
          <cell r="C8659" t="str">
            <v>02.07.01.085</v>
          </cell>
        </row>
        <row r="8660">
          <cell r="B8660" t="str">
            <v>DCL0000427</v>
          </cell>
          <cell r="C8660" t="str">
            <v>02.07.01.086</v>
          </cell>
        </row>
        <row r="8661">
          <cell r="B8661" t="str">
            <v>DCL0000428</v>
          </cell>
          <cell r="C8661" t="str">
            <v>02.07.01.087</v>
          </cell>
        </row>
        <row r="8662">
          <cell r="B8662" t="str">
            <v>DCL0000429</v>
          </cell>
          <cell r="C8662" t="str">
            <v>02.07.01.091</v>
          </cell>
        </row>
        <row r="8663">
          <cell r="B8663" t="str">
            <v>TMI0000078</v>
          </cell>
          <cell r="C8663" t="str">
            <v>02.07.01.093</v>
          </cell>
        </row>
        <row r="8664">
          <cell r="B8664" t="str">
            <v>TMI0000082</v>
          </cell>
          <cell r="C8664" t="str">
            <v>02.07.01.094</v>
          </cell>
        </row>
        <row r="8665">
          <cell r="B8665" t="str">
            <v>TMI0000079</v>
          </cell>
          <cell r="C8665" t="str">
            <v>02.07.01.096</v>
          </cell>
        </row>
        <row r="8666">
          <cell r="B8666" t="str">
            <v>TMI0000083</v>
          </cell>
          <cell r="C8666" t="str">
            <v>02.07.01.098</v>
          </cell>
        </row>
        <row r="8667">
          <cell r="B8667" t="str">
            <v>TMI0000084</v>
          </cell>
          <cell r="C8667" t="str">
            <v>02.07.01.099</v>
          </cell>
        </row>
        <row r="8668">
          <cell r="B8668" t="str">
            <v>DCL0000430</v>
          </cell>
          <cell r="C8668" t="str">
            <v>02.07.01.101</v>
          </cell>
        </row>
        <row r="8669">
          <cell r="B8669" t="str">
            <v>DCL0000431</v>
          </cell>
          <cell r="C8669" t="str">
            <v>02.07.01.105</v>
          </cell>
        </row>
        <row r="8670">
          <cell r="B8670" t="str">
            <v>TMI0000085</v>
          </cell>
          <cell r="C8670" t="str">
            <v>02.07.01.107</v>
          </cell>
        </row>
        <row r="8671">
          <cell r="B8671" t="str">
            <v>TMI0000086</v>
          </cell>
          <cell r="C8671" t="str">
            <v>02.07.01.108</v>
          </cell>
        </row>
        <row r="8672">
          <cell r="B8672" t="str">
            <v>TMI0000087</v>
          </cell>
          <cell r="C8672" t="str">
            <v>02.07.01.109</v>
          </cell>
        </row>
        <row r="8673">
          <cell r="B8673" t="str">
            <v>TMI0000088</v>
          </cell>
          <cell r="C8673" t="str">
            <v>02.07.01.110</v>
          </cell>
        </row>
        <row r="8674">
          <cell r="B8674" t="str">
            <v>TST0001679</v>
          </cell>
          <cell r="C8674" t="str">
            <v>02.09.01.001</v>
          </cell>
        </row>
        <row r="8675">
          <cell r="B8675" t="str">
            <v>TCT0000020</v>
          </cell>
          <cell r="C8675" t="str">
            <v>02.09.01.011</v>
          </cell>
        </row>
        <row r="8676">
          <cell r="B8676" t="str">
            <v>TST0001680</v>
          </cell>
          <cell r="C8676" t="str">
            <v>02.09.01.016</v>
          </cell>
        </row>
        <row r="8677">
          <cell r="B8677" t="str">
            <v>TST0001681</v>
          </cell>
          <cell r="C8677" t="str">
            <v>02.09.01.043</v>
          </cell>
        </row>
        <row r="8678">
          <cell r="B8678" t="str">
            <v>TST0001682</v>
          </cell>
          <cell r="C8678" t="str">
            <v>02.09.01.138</v>
          </cell>
        </row>
        <row r="8679">
          <cell r="B8679" t="str">
            <v>TCT0000021</v>
          </cell>
          <cell r="C8679" t="str">
            <v>02.09.01.146</v>
          </cell>
        </row>
        <row r="8680">
          <cell r="B8680" t="str">
            <v>TST0001683</v>
          </cell>
          <cell r="C8680" t="str">
            <v>02.09.01.164</v>
          </cell>
        </row>
        <row r="8681">
          <cell r="B8681" t="str">
            <v>TST0001684</v>
          </cell>
          <cell r="C8681" t="str">
            <v>02.09.01.167</v>
          </cell>
        </row>
        <row r="8682">
          <cell r="B8682" t="str">
            <v>TCT0000010</v>
          </cell>
          <cell r="C8682" t="str">
            <v>02.09.01.172</v>
          </cell>
        </row>
        <row r="8683">
          <cell r="B8683" t="str">
            <v>TST0001685</v>
          </cell>
          <cell r="C8683" t="str">
            <v>02.09.01.206</v>
          </cell>
        </row>
        <row r="8684">
          <cell r="B8684" t="str">
            <v>TCT0000017</v>
          </cell>
          <cell r="C8684" t="str">
            <v>02.09.01.230</v>
          </cell>
        </row>
        <row r="8685">
          <cell r="B8685" t="str">
            <v>TCT0000023</v>
          </cell>
          <cell r="C8685" t="str">
            <v>02.09.01.234</v>
          </cell>
        </row>
        <row r="8686">
          <cell r="B8686" t="str">
            <v>TCT0000022</v>
          </cell>
          <cell r="C8686" t="str">
            <v>02.09.01.235</v>
          </cell>
        </row>
        <row r="8687">
          <cell r="B8687" t="str">
            <v>TCT0000016</v>
          </cell>
          <cell r="C8687" t="str">
            <v>02.09.01.236</v>
          </cell>
        </row>
        <row r="8688">
          <cell r="B8688" t="str">
            <v>TCT0000013</v>
          </cell>
          <cell r="C8688" t="str">
            <v>02.09.01.237</v>
          </cell>
        </row>
        <row r="8689">
          <cell r="B8689" t="str">
            <v>TCT0000015</v>
          </cell>
          <cell r="C8689" t="str">
            <v>02.09.01.238</v>
          </cell>
        </row>
        <row r="8690">
          <cell r="B8690" t="str">
            <v>TCT0000018</v>
          </cell>
          <cell r="C8690" t="str">
            <v>02.09.01.239</v>
          </cell>
        </row>
        <row r="8691">
          <cell r="B8691" t="str">
            <v>TCT0000019</v>
          </cell>
          <cell r="C8691" t="str">
            <v>02.09.01.240</v>
          </cell>
        </row>
        <row r="8692">
          <cell r="B8692" t="str">
            <v>TCT0000024</v>
          </cell>
          <cell r="C8692" t="str">
            <v>02.09.01.241</v>
          </cell>
        </row>
        <row r="8693">
          <cell r="B8693" t="str">
            <v>TCT0000012</v>
          </cell>
          <cell r="C8693" t="str">
            <v>02.09.01.242</v>
          </cell>
        </row>
        <row r="8694">
          <cell r="B8694" t="str">
            <v>TCT0000011</v>
          </cell>
          <cell r="C8694" t="str">
            <v>02.09.01.249</v>
          </cell>
        </row>
        <row r="8695">
          <cell r="B8695" t="str">
            <v>TCT0000014</v>
          </cell>
          <cell r="C8695" t="str">
            <v>02.09.01.250</v>
          </cell>
        </row>
        <row r="8696">
          <cell r="B8696" t="str">
            <v>TST0001686</v>
          </cell>
          <cell r="C8696" t="str">
            <v>02.09.01.251</v>
          </cell>
        </row>
        <row r="8697">
          <cell r="B8697" t="str">
            <v>TST0001687</v>
          </cell>
          <cell r="C8697" t="str">
            <v>02.11.01.077</v>
          </cell>
        </row>
        <row r="8698">
          <cell r="B8698" t="str">
            <v>DCL0000432</v>
          </cell>
          <cell r="C8698" t="str">
            <v>02.12.01.068</v>
          </cell>
        </row>
        <row r="8699">
          <cell r="B8699" t="str">
            <v>DCL0000433</v>
          </cell>
          <cell r="C8699" t="str">
            <v>02.12.01.072</v>
          </cell>
        </row>
        <row r="8700">
          <cell r="B8700" t="str">
            <v>DCL0000434</v>
          </cell>
          <cell r="C8700" t="str">
            <v>02.12.01.074</v>
          </cell>
        </row>
        <row r="8701">
          <cell r="B8701" t="str">
            <v>DCL0000435</v>
          </cell>
          <cell r="C8701" t="str">
            <v>02.12.01.083</v>
          </cell>
        </row>
        <row r="8702">
          <cell r="B8702" t="str">
            <v>DCL0000436</v>
          </cell>
          <cell r="C8702" t="str">
            <v>02.12.01.084</v>
          </cell>
        </row>
        <row r="8703">
          <cell r="B8703" t="str">
            <v>DCL0000437</v>
          </cell>
          <cell r="C8703" t="str">
            <v>02.12.01.087</v>
          </cell>
        </row>
        <row r="8704">
          <cell r="B8704" t="str">
            <v>DCL0000438</v>
          </cell>
          <cell r="C8704" t="str">
            <v>02.12.01.089</v>
          </cell>
        </row>
        <row r="8705">
          <cell r="B8705" t="str">
            <v>DCL0000439</v>
          </cell>
          <cell r="C8705" t="str">
            <v>02.12.01.090</v>
          </cell>
        </row>
        <row r="8706">
          <cell r="B8706" t="str">
            <v>DCL0000440</v>
          </cell>
          <cell r="C8706" t="str">
            <v>02.12.01.091</v>
          </cell>
        </row>
        <row r="8707">
          <cell r="B8707" t="str">
            <v>DCL0000441</v>
          </cell>
          <cell r="C8707" t="str">
            <v>02.12.01.093</v>
          </cell>
        </row>
        <row r="8708">
          <cell r="B8708" t="str">
            <v>DCL0000442</v>
          </cell>
          <cell r="C8708" t="str">
            <v>02.12.01.096</v>
          </cell>
        </row>
        <row r="8709">
          <cell r="B8709" t="str">
            <v>DCL0000443</v>
          </cell>
          <cell r="C8709" t="str">
            <v>02.12.01.098</v>
          </cell>
        </row>
        <row r="8710">
          <cell r="B8710" t="str">
            <v>DCL0000444</v>
          </cell>
          <cell r="C8710" t="str">
            <v>02.12.01.116</v>
          </cell>
        </row>
        <row r="8711">
          <cell r="B8711" t="str">
            <v>DCL0000445</v>
          </cell>
          <cell r="C8711" t="str">
            <v>02.12.01.117</v>
          </cell>
        </row>
        <row r="8712">
          <cell r="B8712" t="str">
            <v>DCL0000446</v>
          </cell>
          <cell r="C8712" t="str">
            <v>02.12.01.125</v>
          </cell>
        </row>
        <row r="8713">
          <cell r="B8713" t="str">
            <v>DCL0000447</v>
          </cell>
          <cell r="C8713" t="str">
            <v>02.12.01.126</v>
          </cell>
        </row>
        <row r="8714">
          <cell r="B8714" t="str">
            <v>DCL0000448</v>
          </cell>
          <cell r="C8714" t="str">
            <v>02.12.01.162</v>
          </cell>
        </row>
        <row r="8715">
          <cell r="B8715" t="str">
            <v>DCL0000449</v>
          </cell>
          <cell r="C8715" t="str">
            <v>02.12.01.176</v>
          </cell>
        </row>
        <row r="8716">
          <cell r="B8716" t="str">
            <v>DCL0000450</v>
          </cell>
          <cell r="C8716" t="str">
            <v>02.12.01.177</v>
          </cell>
        </row>
        <row r="8717">
          <cell r="B8717" t="str">
            <v>DCL0000451</v>
          </cell>
          <cell r="C8717" t="str">
            <v>02.12.01.180</v>
          </cell>
        </row>
        <row r="8718">
          <cell r="B8718" t="str">
            <v>DCL0000452</v>
          </cell>
          <cell r="C8718" t="str">
            <v>02.12.01.191</v>
          </cell>
        </row>
        <row r="8719">
          <cell r="B8719" t="str">
            <v>DCL0000453</v>
          </cell>
          <cell r="C8719" t="str">
            <v>02.12.01.198</v>
          </cell>
        </row>
        <row r="8720">
          <cell r="B8720" t="str">
            <v>SHT0002058</v>
          </cell>
          <cell r="C8720" t="str">
            <v>02.12.01.227</v>
          </cell>
        </row>
        <row r="8721">
          <cell r="B8721" t="str">
            <v>DCL0000454</v>
          </cell>
          <cell r="C8721" t="str">
            <v>02.12.01.233</v>
          </cell>
        </row>
        <row r="8722">
          <cell r="B8722" t="str">
            <v>TSY0000654</v>
          </cell>
          <cell r="C8722" t="str">
            <v>02.12.01.234</v>
          </cell>
        </row>
        <row r="8723">
          <cell r="B8723" t="str">
            <v>TSY0000653</v>
          </cell>
          <cell r="C8723" t="str">
            <v>02.12.01.235</v>
          </cell>
        </row>
        <row r="8724">
          <cell r="B8724" t="str">
            <v>DCL0000455</v>
          </cell>
          <cell r="C8724" t="str">
            <v>02.12.01.236</v>
          </cell>
        </row>
        <row r="8725">
          <cell r="B8725" t="str">
            <v>DCL0000456</v>
          </cell>
          <cell r="C8725" t="str">
            <v>02.12.01.237</v>
          </cell>
        </row>
        <row r="8726">
          <cell r="B8726" t="str">
            <v>DCL0000457</v>
          </cell>
          <cell r="C8726" t="str">
            <v>02.12.01.242</v>
          </cell>
        </row>
        <row r="8727">
          <cell r="B8727" t="str">
            <v>DCL0000458</v>
          </cell>
          <cell r="C8727" t="str">
            <v>02.12.01.243</v>
          </cell>
        </row>
        <row r="8728">
          <cell r="B8728" t="str">
            <v>DCL0000459</v>
          </cell>
          <cell r="C8728" t="str">
            <v>02.12.01.244</v>
          </cell>
        </row>
        <row r="8729">
          <cell r="B8729" t="str">
            <v>DCL0000460</v>
          </cell>
          <cell r="C8729" t="str">
            <v>02.12.01.245</v>
          </cell>
        </row>
        <row r="8730">
          <cell r="B8730" t="str">
            <v>DCL0000461</v>
          </cell>
          <cell r="C8730" t="str">
            <v>02.12.01.252</v>
          </cell>
        </row>
        <row r="8731">
          <cell r="B8731" t="str">
            <v>DCL0000462</v>
          </cell>
          <cell r="C8731" t="str">
            <v>02.12.01.254</v>
          </cell>
        </row>
        <row r="8732">
          <cell r="B8732" t="str">
            <v>DCL0000463</v>
          </cell>
          <cell r="C8732" t="str">
            <v>02.12.01.258</v>
          </cell>
        </row>
        <row r="8733">
          <cell r="B8733" t="str">
            <v>DCL0000464</v>
          </cell>
          <cell r="C8733" t="str">
            <v>02.12.01.259</v>
          </cell>
        </row>
        <row r="8734">
          <cell r="B8734" t="str">
            <v>DCL0000465</v>
          </cell>
          <cell r="C8734" t="str">
            <v>02.12.01.260</v>
          </cell>
        </row>
        <row r="8735">
          <cell r="B8735" t="str">
            <v>TSY0000640</v>
          </cell>
          <cell r="C8735" t="str">
            <v>02.12.01.262</v>
          </cell>
        </row>
        <row r="8736">
          <cell r="B8736" t="str">
            <v>TSY0000649</v>
          </cell>
          <cell r="C8736" t="str">
            <v>02.12.01.269</v>
          </cell>
        </row>
        <row r="8737">
          <cell r="B8737" t="str">
            <v>DCL0000466</v>
          </cell>
          <cell r="C8737" t="str">
            <v>02.12.01.273</v>
          </cell>
        </row>
        <row r="8738">
          <cell r="B8738" t="str">
            <v>DCL0000467</v>
          </cell>
          <cell r="C8738" t="str">
            <v>02.12.01.274</v>
          </cell>
        </row>
        <row r="8739">
          <cell r="B8739" t="str">
            <v>TSY0000652</v>
          </cell>
          <cell r="C8739" t="str">
            <v>02.12.01.275</v>
          </cell>
        </row>
        <row r="8740">
          <cell r="B8740" t="str">
            <v>TSY0000651</v>
          </cell>
          <cell r="C8740" t="str">
            <v>02.12.01.276</v>
          </cell>
        </row>
        <row r="8741">
          <cell r="B8741" t="str">
            <v>DCL0000468</v>
          </cell>
          <cell r="C8741" t="str">
            <v>02.12.01.286</v>
          </cell>
        </row>
        <row r="8742">
          <cell r="B8742" t="str">
            <v>DCL0000469</v>
          </cell>
          <cell r="C8742" t="str">
            <v>02.12.01.288</v>
          </cell>
        </row>
        <row r="8743">
          <cell r="B8743" t="str">
            <v>DCL0000470</v>
          </cell>
          <cell r="C8743" t="str">
            <v>02.12.01.289</v>
          </cell>
        </row>
        <row r="8744">
          <cell r="B8744" t="str">
            <v>DCL0000471</v>
          </cell>
          <cell r="C8744" t="str">
            <v>02.12.01.297</v>
          </cell>
        </row>
        <row r="8745">
          <cell r="B8745" t="str">
            <v>DCL0000472</v>
          </cell>
          <cell r="C8745" t="str">
            <v>02.12.01.298</v>
          </cell>
        </row>
        <row r="8746">
          <cell r="B8746" t="str">
            <v>DCL0000473</v>
          </cell>
          <cell r="C8746" t="str">
            <v>02.12.01.299</v>
          </cell>
        </row>
        <row r="8747">
          <cell r="B8747" t="str">
            <v>DCL0000474</v>
          </cell>
          <cell r="C8747" t="str">
            <v>02.12.01.300</v>
          </cell>
        </row>
        <row r="8748">
          <cell r="B8748" t="str">
            <v>DCL0000475</v>
          </cell>
          <cell r="C8748" t="str">
            <v>02.12.01.302</v>
          </cell>
        </row>
        <row r="8749">
          <cell r="B8749" t="str">
            <v>TSY0000647</v>
          </cell>
          <cell r="C8749" t="str">
            <v>02.12.01.309</v>
          </cell>
        </row>
        <row r="8750">
          <cell r="B8750" t="str">
            <v>TSY0000648</v>
          </cell>
          <cell r="C8750" t="str">
            <v>02.12.01.310</v>
          </cell>
        </row>
        <row r="8751">
          <cell r="B8751" t="str">
            <v>DCL0000476</v>
          </cell>
          <cell r="C8751" t="str">
            <v>02.12.01.354</v>
          </cell>
        </row>
        <row r="8752">
          <cell r="B8752" t="str">
            <v>DCL0000477</v>
          </cell>
          <cell r="C8752" t="str">
            <v>02.12.01.359</v>
          </cell>
        </row>
        <row r="8753">
          <cell r="B8753" t="str">
            <v>DCL0000478</v>
          </cell>
          <cell r="C8753" t="str">
            <v>02.12.01.360</v>
          </cell>
        </row>
        <row r="8754">
          <cell r="B8754" t="str">
            <v>DCL0000479</v>
          </cell>
          <cell r="C8754" t="str">
            <v>02.12.01.365</v>
          </cell>
        </row>
        <row r="8755">
          <cell r="B8755" t="str">
            <v>DCL0000480</v>
          </cell>
          <cell r="C8755" t="str">
            <v>02.12.01.366</v>
          </cell>
        </row>
        <row r="8756">
          <cell r="B8756" t="str">
            <v>DCL0000481</v>
          </cell>
          <cell r="C8756" t="str">
            <v>02.12.01.367</v>
          </cell>
        </row>
        <row r="8757">
          <cell r="B8757" t="str">
            <v>DCL0000482</v>
          </cell>
          <cell r="C8757" t="str">
            <v>02.12.01.368</v>
          </cell>
        </row>
        <row r="8758">
          <cell r="B8758" t="str">
            <v>DCL0000483</v>
          </cell>
          <cell r="C8758" t="str">
            <v>02.12.01.369</v>
          </cell>
        </row>
        <row r="8759">
          <cell r="B8759" t="str">
            <v>DCL0000484</v>
          </cell>
          <cell r="C8759" t="str">
            <v>02.12.01.370</v>
          </cell>
        </row>
        <row r="8760">
          <cell r="B8760" t="str">
            <v>TSY0000650</v>
          </cell>
          <cell r="C8760" t="str">
            <v>02.12.01.371</v>
          </cell>
        </row>
        <row r="8761">
          <cell r="B8761" t="str">
            <v>TSY0000644</v>
          </cell>
          <cell r="C8761" t="str">
            <v>02.12.01.377</v>
          </cell>
        </row>
        <row r="8762">
          <cell r="B8762" t="str">
            <v>TSY0000645</v>
          </cell>
          <cell r="C8762" t="str">
            <v>02.12.01.378</v>
          </cell>
        </row>
        <row r="8763">
          <cell r="B8763" t="str">
            <v>TSY0000646</v>
          </cell>
          <cell r="C8763" t="str">
            <v>02.12.01.379</v>
          </cell>
        </row>
        <row r="8764">
          <cell r="B8764" t="str">
            <v>DCL0000485</v>
          </cell>
          <cell r="C8764" t="str">
            <v>02.12.01.381</v>
          </cell>
        </row>
        <row r="8765">
          <cell r="B8765" t="str">
            <v>TSY0000642</v>
          </cell>
          <cell r="C8765" t="str">
            <v>02.12.01.382</v>
          </cell>
        </row>
        <row r="8766">
          <cell r="B8766" t="str">
            <v>TSY0000643</v>
          </cell>
          <cell r="C8766" t="str">
            <v>02.12.01.383</v>
          </cell>
        </row>
        <row r="8767">
          <cell r="B8767" t="str">
            <v>DCL0000486</v>
          </cell>
          <cell r="C8767" t="str">
            <v>02.12.01.395</v>
          </cell>
        </row>
        <row r="8768">
          <cell r="B8768" t="str">
            <v>DCL0000487</v>
          </cell>
          <cell r="C8768" t="str">
            <v>02.12.01.398</v>
          </cell>
        </row>
        <row r="8769">
          <cell r="B8769" t="str">
            <v>DCL0000488</v>
          </cell>
          <cell r="C8769" t="str">
            <v>02.12.01.400</v>
          </cell>
        </row>
        <row r="8770">
          <cell r="B8770" t="str">
            <v>DCL0000489</v>
          </cell>
          <cell r="C8770" t="str">
            <v>02.12.01.401</v>
          </cell>
        </row>
        <row r="8771">
          <cell r="B8771" t="str">
            <v>DCL0000490</v>
          </cell>
          <cell r="C8771" t="str">
            <v>02.12.01.402</v>
          </cell>
        </row>
        <row r="8772">
          <cell r="B8772" t="str">
            <v>DCL0000491</v>
          </cell>
          <cell r="C8772" t="str">
            <v>02.12.01.405</v>
          </cell>
        </row>
        <row r="8773">
          <cell r="B8773" t="str">
            <v>DCL0000492</v>
          </cell>
          <cell r="C8773" t="str">
            <v>02.12.01.406</v>
          </cell>
        </row>
        <row r="8774">
          <cell r="B8774" t="str">
            <v>TSY0000641</v>
          </cell>
          <cell r="C8774" t="str">
            <v>02.12.01.407</v>
          </cell>
        </row>
        <row r="8775">
          <cell r="B8775" t="str">
            <v>DCL0000493</v>
          </cell>
          <cell r="C8775" t="str">
            <v>02.12.01.408</v>
          </cell>
        </row>
        <row r="8776">
          <cell r="C8776" t="str">
            <v>02.12.01.424</v>
          </cell>
        </row>
        <row r="8777">
          <cell r="B8777" t="str">
            <v>BFA0000642</v>
          </cell>
          <cell r="C8777" t="str">
            <v>02.12.02.009A</v>
          </cell>
        </row>
        <row r="8778">
          <cell r="B8778" t="str">
            <v>BFA0000669</v>
          </cell>
          <cell r="C8778" t="str">
            <v>02.12.02.017</v>
          </cell>
        </row>
        <row r="8779">
          <cell r="B8779" t="str">
            <v>DCL0000496</v>
          </cell>
          <cell r="C8779" t="str">
            <v>02.12.02.018</v>
          </cell>
        </row>
        <row r="8780">
          <cell r="B8780" t="str">
            <v>DCL0000497</v>
          </cell>
          <cell r="C8780" t="str">
            <v>02.12.02.019</v>
          </cell>
        </row>
        <row r="8781">
          <cell r="B8781" t="str">
            <v>BFA0000641</v>
          </cell>
          <cell r="C8781" t="str">
            <v>02.12.02.026</v>
          </cell>
        </row>
        <row r="8782">
          <cell r="B8782" t="str">
            <v>BFA0000672</v>
          </cell>
          <cell r="C8782" t="str">
            <v>02.12.02.040</v>
          </cell>
        </row>
        <row r="8783">
          <cell r="B8783" t="str">
            <v>DCL0000498</v>
          </cell>
          <cell r="C8783" t="str">
            <v>02.12.02.054</v>
          </cell>
        </row>
        <row r="8784">
          <cell r="B8784" t="str">
            <v>BFA0000668</v>
          </cell>
          <cell r="C8784" t="str">
            <v>02.12.02.058</v>
          </cell>
        </row>
        <row r="8785">
          <cell r="B8785" t="str">
            <v>DCL0000499</v>
          </cell>
          <cell r="C8785" t="str">
            <v>02.12.02.062</v>
          </cell>
        </row>
        <row r="8786">
          <cell r="B8786" t="str">
            <v>BFA0000053</v>
          </cell>
          <cell r="C8786" t="str">
            <v>02.12.02.083</v>
          </cell>
        </row>
        <row r="8787">
          <cell r="B8787" t="str">
            <v>BFA0000675</v>
          </cell>
          <cell r="C8787" t="str">
            <v>02.12.02.089</v>
          </cell>
        </row>
        <row r="8788">
          <cell r="B8788" t="str">
            <v>BFA0000674</v>
          </cell>
          <cell r="C8788" t="str">
            <v>02.12.02.089A</v>
          </cell>
        </row>
        <row r="8789">
          <cell r="B8789" t="str">
            <v>BFA0000673</v>
          </cell>
          <cell r="C8789" t="str">
            <v>02.12.02.091</v>
          </cell>
        </row>
        <row r="8790">
          <cell r="B8790" t="str">
            <v>DCL0000500</v>
          </cell>
          <cell r="C8790" t="str">
            <v>02.12.02.104</v>
          </cell>
        </row>
        <row r="8791">
          <cell r="B8791" t="str">
            <v>TST0001688</v>
          </cell>
          <cell r="C8791" t="str">
            <v>02.12.02.106</v>
          </cell>
        </row>
        <row r="8792">
          <cell r="B8792" t="str">
            <v>BFA0000310</v>
          </cell>
          <cell r="C8792" t="str">
            <v>02.12.02.120</v>
          </cell>
        </row>
        <row r="8793">
          <cell r="B8793" t="str">
            <v>DCL0000501</v>
          </cell>
          <cell r="C8793" t="str">
            <v>02.12.02.125</v>
          </cell>
        </row>
        <row r="8794">
          <cell r="B8794" t="str">
            <v>BFA0000667</v>
          </cell>
          <cell r="C8794" t="str">
            <v>02.12.02.140</v>
          </cell>
        </row>
        <row r="8795">
          <cell r="B8795" t="str">
            <v>BFA0000666</v>
          </cell>
          <cell r="C8795" t="str">
            <v>02.12.02.141</v>
          </cell>
        </row>
        <row r="8796">
          <cell r="B8796" t="str">
            <v>BFA0000670</v>
          </cell>
          <cell r="C8796" t="str">
            <v>02.12.02.155</v>
          </cell>
        </row>
        <row r="8797">
          <cell r="C8797" t="str">
            <v>02.12.02.157</v>
          </cell>
        </row>
        <row r="8798">
          <cell r="B8798" t="str">
            <v>BFA0000671</v>
          </cell>
          <cell r="C8798" t="str">
            <v>02.12.02.158</v>
          </cell>
        </row>
        <row r="8799">
          <cell r="B8799" t="str">
            <v>SLT0002236</v>
          </cell>
          <cell r="C8799" t="str">
            <v>02.12.03.101</v>
          </cell>
        </row>
        <row r="8800">
          <cell r="B8800" t="str">
            <v>SCS0001797</v>
          </cell>
          <cell r="C8800" t="str">
            <v>02.12.03.120</v>
          </cell>
        </row>
        <row r="8801">
          <cell r="B8801" t="str">
            <v>SCS0001799</v>
          </cell>
          <cell r="C8801" t="str">
            <v>02.12.03.121</v>
          </cell>
        </row>
        <row r="8802">
          <cell r="B8802" t="str">
            <v>SCS0001804</v>
          </cell>
          <cell r="C8802" t="str">
            <v>02.12.03.122</v>
          </cell>
        </row>
        <row r="8803">
          <cell r="B8803" t="str">
            <v>SCS0001805</v>
          </cell>
          <cell r="C8803" t="str">
            <v>02.12.03.123</v>
          </cell>
        </row>
        <row r="8804">
          <cell r="B8804" t="str">
            <v>SCS0001811</v>
          </cell>
          <cell r="C8804" t="str">
            <v>02.12.03.128</v>
          </cell>
        </row>
        <row r="8805">
          <cell r="B8805" t="str">
            <v>SCS0001812</v>
          </cell>
          <cell r="C8805" t="str">
            <v>02.12.03.129</v>
          </cell>
        </row>
        <row r="8806">
          <cell r="B8806" t="str">
            <v>SCS0001845</v>
          </cell>
          <cell r="C8806" t="str">
            <v>02.12.03.130</v>
          </cell>
        </row>
        <row r="8807">
          <cell r="B8807" t="str">
            <v>SCS0001840</v>
          </cell>
          <cell r="C8807" t="str">
            <v>02.12.03.131</v>
          </cell>
        </row>
        <row r="8808">
          <cell r="B8808" t="str">
            <v>SCS0005889</v>
          </cell>
          <cell r="C8808" t="str">
            <v>02.12.03.153</v>
          </cell>
        </row>
        <row r="8809">
          <cell r="B8809" t="str">
            <v>SCS0005888</v>
          </cell>
          <cell r="C8809" t="str">
            <v>02.12.03.166</v>
          </cell>
        </row>
        <row r="8810">
          <cell r="B8810" t="str">
            <v>SCS0005890</v>
          </cell>
          <cell r="C8810" t="str">
            <v>02.12.03.180</v>
          </cell>
        </row>
        <row r="8811">
          <cell r="B8811" t="str">
            <v>SCS0002019</v>
          </cell>
          <cell r="C8811" t="str">
            <v>02.12.03.194</v>
          </cell>
        </row>
        <row r="8812">
          <cell r="B8812" t="str">
            <v>SCS0005769</v>
          </cell>
          <cell r="C8812" t="str">
            <v>02.12.03.198</v>
          </cell>
        </row>
        <row r="8813">
          <cell r="B8813" t="str">
            <v>SCS0005768</v>
          </cell>
          <cell r="C8813" t="str">
            <v>02.12.03.205</v>
          </cell>
        </row>
        <row r="8814">
          <cell r="B8814" t="str">
            <v>SCS0005767</v>
          </cell>
          <cell r="C8814" t="str">
            <v>02.12.03.206</v>
          </cell>
        </row>
        <row r="8815">
          <cell r="B8815" t="str">
            <v>SCS0005893</v>
          </cell>
          <cell r="C8815" t="str">
            <v>02.12.03.213</v>
          </cell>
        </row>
        <row r="8816">
          <cell r="B8816" t="str">
            <v>SCS0005892</v>
          </cell>
          <cell r="C8816" t="str">
            <v>02.12.03.214</v>
          </cell>
        </row>
        <row r="8817">
          <cell r="B8817" t="str">
            <v>SCS0005891</v>
          </cell>
          <cell r="C8817" t="str">
            <v>02.12.03.216</v>
          </cell>
        </row>
        <row r="8818">
          <cell r="B8818" t="str">
            <v>SCS0005887</v>
          </cell>
          <cell r="C8818" t="str">
            <v>02.12.03.217</v>
          </cell>
        </row>
        <row r="8819">
          <cell r="B8819" t="str">
            <v>SCS0005886</v>
          </cell>
          <cell r="C8819" t="str">
            <v>02.12.03.218</v>
          </cell>
        </row>
        <row r="8820">
          <cell r="B8820" t="str">
            <v>SCS0005766</v>
          </cell>
          <cell r="C8820" t="str">
            <v>02.12.03.224</v>
          </cell>
        </row>
        <row r="8821">
          <cell r="B8821" t="str">
            <v>SCS0005762</v>
          </cell>
          <cell r="C8821" t="str">
            <v>02.12.03.225</v>
          </cell>
        </row>
        <row r="8822">
          <cell r="B8822" t="str">
            <v>SCS0005763</v>
          </cell>
          <cell r="C8822" t="str">
            <v>02.12.03.226</v>
          </cell>
        </row>
        <row r="8823">
          <cell r="B8823" t="str">
            <v>SCS0005765</v>
          </cell>
          <cell r="C8823" t="str">
            <v>02.12.03.227</v>
          </cell>
        </row>
        <row r="8824">
          <cell r="B8824" t="str">
            <v>SCS0005764</v>
          </cell>
          <cell r="C8824" t="str">
            <v>02.12.03.228</v>
          </cell>
        </row>
        <row r="8825">
          <cell r="B8825" t="str">
            <v>SCS0005983</v>
          </cell>
          <cell r="C8825" t="str">
            <v>02.12.03.230</v>
          </cell>
        </row>
        <row r="8826">
          <cell r="B8826" t="str">
            <v>SHT0000180</v>
          </cell>
          <cell r="C8826" t="str">
            <v>02.12.03.278</v>
          </cell>
        </row>
        <row r="8827">
          <cell r="B8827" t="str">
            <v>SHT0000180</v>
          </cell>
          <cell r="C8827" t="str">
            <v>02.12.03.278A</v>
          </cell>
        </row>
        <row r="8828">
          <cell r="B8828" t="str">
            <v>SHT0000136</v>
          </cell>
          <cell r="C8828" t="str">
            <v>02.12.03.279</v>
          </cell>
        </row>
        <row r="8829">
          <cell r="B8829" t="str">
            <v>SHT0000136</v>
          </cell>
          <cell r="C8829" t="str">
            <v>02.12.03.279A</v>
          </cell>
        </row>
        <row r="8830">
          <cell r="B8830" t="str">
            <v>SHT0000137</v>
          </cell>
          <cell r="C8830" t="str">
            <v>02.12.03.280</v>
          </cell>
        </row>
        <row r="8831">
          <cell r="B8831" t="str">
            <v>SHT0000137</v>
          </cell>
          <cell r="C8831" t="str">
            <v>02.12.03.280A</v>
          </cell>
        </row>
        <row r="8832">
          <cell r="B8832" t="str">
            <v>SHT0000433</v>
          </cell>
          <cell r="C8832" t="str">
            <v>02.12.03.281</v>
          </cell>
        </row>
        <row r="8833">
          <cell r="B8833" t="str">
            <v>SHT0000434</v>
          </cell>
          <cell r="C8833" t="str">
            <v>02.12.03.283</v>
          </cell>
        </row>
        <row r="8834">
          <cell r="B8834" t="str">
            <v>SHT0002158</v>
          </cell>
          <cell r="C8834" t="str">
            <v>02.12.04.027</v>
          </cell>
        </row>
        <row r="8835">
          <cell r="B8835" t="str">
            <v>SHT0002157</v>
          </cell>
          <cell r="C8835" t="str">
            <v>02.12.04.028</v>
          </cell>
        </row>
        <row r="8836">
          <cell r="B8836" t="str">
            <v>SCS0005826</v>
          </cell>
          <cell r="C8836" t="str">
            <v>02.12.04.119</v>
          </cell>
        </row>
        <row r="8837">
          <cell r="B8837" t="str">
            <v>SCS0005825</v>
          </cell>
          <cell r="C8837" t="str">
            <v>02.12.04.120</v>
          </cell>
        </row>
        <row r="8838">
          <cell r="B8838" t="str">
            <v>SLT0002241</v>
          </cell>
          <cell r="C8838" t="str">
            <v>02.12.04.144</v>
          </cell>
        </row>
        <row r="8839">
          <cell r="B8839" t="str">
            <v>SLT0002240</v>
          </cell>
          <cell r="C8839" t="str">
            <v>02.12.04.145</v>
          </cell>
        </row>
        <row r="8840">
          <cell r="B8840" t="str">
            <v>SCS0005894</v>
          </cell>
          <cell r="C8840" t="str">
            <v>02.12.04.148</v>
          </cell>
        </row>
        <row r="8841">
          <cell r="B8841" t="str">
            <v>SLT0000118</v>
          </cell>
          <cell r="C8841" t="str">
            <v>02.12.05.015</v>
          </cell>
        </row>
        <row r="8842">
          <cell r="B8842" t="str">
            <v>SLT0000689</v>
          </cell>
          <cell r="C8842" t="str">
            <v>02.12.05.026</v>
          </cell>
        </row>
        <row r="8843">
          <cell r="B8843" t="str">
            <v>SLT0002267</v>
          </cell>
          <cell r="C8843" t="str">
            <v>02.12.05.030</v>
          </cell>
        </row>
        <row r="8844">
          <cell r="B8844" t="str">
            <v>SLT0000733</v>
          </cell>
          <cell r="C8844" t="str">
            <v>02.12.05.040</v>
          </cell>
        </row>
        <row r="8845">
          <cell r="B8845" t="str">
            <v>SLT0000734</v>
          </cell>
          <cell r="C8845" t="str">
            <v>02.12.05.041</v>
          </cell>
        </row>
        <row r="8846">
          <cell r="B8846" t="str">
            <v>SLT0000001</v>
          </cell>
          <cell r="C8846" t="str">
            <v>02.12.05.049</v>
          </cell>
        </row>
        <row r="8847">
          <cell r="B8847" t="str">
            <v>SLT0002259</v>
          </cell>
          <cell r="C8847" t="str">
            <v>02.12.05.053A</v>
          </cell>
        </row>
        <row r="8848">
          <cell r="B8848" t="str">
            <v>SLT0002260</v>
          </cell>
          <cell r="C8848" t="str">
            <v>02.12.05.058</v>
          </cell>
        </row>
        <row r="8849">
          <cell r="B8849" t="str">
            <v>SLT0000152</v>
          </cell>
          <cell r="C8849" t="str">
            <v>02.12.05.060</v>
          </cell>
        </row>
        <row r="8850">
          <cell r="B8850" t="str">
            <v>SLT0000032</v>
          </cell>
          <cell r="C8850" t="str">
            <v>02.12.05.061</v>
          </cell>
        </row>
        <row r="8851">
          <cell r="B8851" t="str">
            <v>SLT0000031</v>
          </cell>
          <cell r="C8851" t="str">
            <v>02.12.05.062</v>
          </cell>
        </row>
        <row r="8852">
          <cell r="B8852" t="str">
            <v>SLT0000151</v>
          </cell>
          <cell r="C8852" t="str">
            <v>02.12.05.065</v>
          </cell>
        </row>
        <row r="8853">
          <cell r="B8853" t="str">
            <v>SLT0002264</v>
          </cell>
          <cell r="C8853" t="str">
            <v>02.12.05.066</v>
          </cell>
        </row>
        <row r="8854">
          <cell r="B8854" t="str">
            <v>SLT0002265</v>
          </cell>
          <cell r="C8854" t="str">
            <v>02.12.05.067</v>
          </cell>
        </row>
        <row r="8855">
          <cell r="B8855" t="str">
            <v>SLT0002268</v>
          </cell>
          <cell r="C8855" t="str">
            <v>02.12.05.069</v>
          </cell>
        </row>
        <row r="8856">
          <cell r="B8856" t="str">
            <v>SLT0002266</v>
          </cell>
          <cell r="C8856" t="str">
            <v>02.12.05.087</v>
          </cell>
        </row>
        <row r="8857">
          <cell r="B8857" t="str">
            <v>SLT0002263</v>
          </cell>
          <cell r="C8857" t="str">
            <v>02.12.05.103</v>
          </cell>
        </row>
        <row r="8858">
          <cell r="B8858" t="str">
            <v>SLT0000061</v>
          </cell>
          <cell r="C8858" t="str">
            <v>02.12.05.110</v>
          </cell>
        </row>
        <row r="8859">
          <cell r="B8859" t="str">
            <v>SLT0002261</v>
          </cell>
          <cell r="C8859" t="str">
            <v>02.12.05.118</v>
          </cell>
        </row>
        <row r="8860">
          <cell r="B8860" t="str">
            <v>SLT0002262</v>
          </cell>
          <cell r="C8860" t="str">
            <v>02.12.05.136</v>
          </cell>
        </row>
        <row r="8861">
          <cell r="B8861" t="str">
            <v>SLT0000767</v>
          </cell>
          <cell r="C8861" t="str">
            <v>02.12.05.141</v>
          </cell>
        </row>
        <row r="8862">
          <cell r="B8862" t="str">
            <v>SLT0000039</v>
          </cell>
          <cell r="C8862" t="str">
            <v>02.12.05.164</v>
          </cell>
        </row>
        <row r="8863">
          <cell r="B8863" t="str">
            <v>SLT0000150</v>
          </cell>
          <cell r="C8863" t="str">
            <v>02.12.05.175</v>
          </cell>
        </row>
        <row r="8864">
          <cell r="B8864" t="str">
            <v>SLT0000149</v>
          </cell>
          <cell r="C8864" t="str">
            <v>02.12.05.176</v>
          </cell>
        </row>
        <row r="8865">
          <cell r="B8865" t="str">
            <v>SLT0000108</v>
          </cell>
          <cell r="C8865" t="str">
            <v>02.12.06.011</v>
          </cell>
        </row>
        <row r="8866">
          <cell r="B8866" t="str">
            <v>SCS0005760</v>
          </cell>
          <cell r="C8866" t="str">
            <v>02.12.06.012</v>
          </cell>
        </row>
        <row r="8867">
          <cell r="B8867" t="str">
            <v>SCS0005760</v>
          </cell>
          <cell r="C8867" t="str">
            <v>02.12.06.012A</v>
          </cell>
        </row>
        <row r="8868">
          <cell r="B8868" t="str">
            <v>SLT0000059</v>
          </cell>
          <cell r="C8868" t="str">
            <v>02.12.06.013</v>
          </cell>
        </row>
        <row r="8869">
          <cell r="B8869" t="str">
            <v>SLT0001518</v>
          </cell>
          <cell r="C8869" t="str">
            <v>02.12.06.023</v>
          </cell>
        </row>
        <row r="8870">
          <cell r="B8870" t="str">
            <v>SCS0000857</v>
          </cell>
          <cell r="C8870" t="str">
            <v>02.12.06.038</v>
          </cell>
        </row>
        <row r="8871">
          <cell r="B8871" t="str">
            <v>SCS0000858</v>
          </cell>
          <cell r="C8871" t="str">
            <v>02.12.06.039</v>
          </cell>
        </row>
        <row r="8872">
          <cell r="B8872" t="str">
            <v>SCS0000860</v>
          </cell>
          <cell r="C8872" t="str">
            <v>02.12.06.041</v>
          </cell>
        </row>
        <row r="8873">
          <cell r="B8873" t="str">
            <v>SCS0000861</v>
          </cell>
          <cell r="C8873" t="str">
            <v>02.12.06.042</v>
          </cell>
        </row>
        <row r="8874">
          <cell r="B8874" t="str">
            <v>SCS0000862</v>
          </cell>
          <cell r="C8874" t="str">
            <v>02.12.06.043</v>
          </cell>
        </row>
        <row r="8875">
          <cell r="B8875" t="str">
            <v>SCS0005758</v>
          </cell>
          <cell r="C8875" t="str">
            <v>02.12.06.046</v>
          </cell>
        </row>
        <row r="8876">
          <cell r="B8876" t="str">
            <v>SCS0005757</v>
          </cell>
          <cell r="C8876" t="str">
            <v>02.12.06.047</v>
          </cell>
        </row>
        <row r="8877">
          <cell r="B8877" t="str">
            <v>SCS0005759</v>
          </cell>
          <cell r="C8877" t="str">
            <v>02.12.06.048</v>
          </cell>
        </row>
        <row r="8878">
          <cell r="B8878" t="str">
            <v>SCS0005761</v>
          </cell>
          <cell r="C8878" t="str">
            <v>02.12.06.050</v>
          </cell>
        </row>
        <row r="8879">
          <cell r="B8879" t="str">
            <v>SLT0002273</v>
          </cell>
          <cell r="C8879" t="str">
            <v>02.12.06.054</v>
          </cell>
        </row>
        <row r="8880">
          <cell r="B8880" t="str">
            <v>SLT0002107</v>
          </cell>
          <cell r="C8880" t="str">
            <v>02.12.06.056</v>
          </cell>
        </row>
        <row r="8881">
          <cell r="B8881" t="str">
            <v>SLT0002271</v>
          </cell>
          <cell r="C8881" t="str">
            <v>02.12.06.060</v>
          </cell>
        </row>
        <row r="8882">
          <cell r="B8882" t="str">
            <v>SLT0002272</v>
          </cell>
          <cell r="C8882" t="str">
            <v>02.12.06.061</v>
          </cell>
        </row>
        <row r="8883">
          <cell r="B8883" t="str">
            <v>SLT0001748</v>
          </cell>
          <cell r="C8883" t="str">
            <v>02.12.06.067</v>
          </cell>
        </row>
        <row r="8884">
          <cell r="B8884" t="str">
            <v>SCS0001005</v>
          </cell>
          <cell r="C8884" t="str">
            <v>02.12.06.068</v>
          </cell>
        </row>
        <row r="8885">
          <cell r="B8885" t="str">
            <v>SCS0005982</v>
          </cell>
          <cell r="C8885" t="str">
            <v>02.12.06.070</v>
          </cell>
        </row>
        <row r="8886">
          <cell r="B8886" t="str">
            <v>SLT0000030</v>
          </cell>
          <cell r="C8886" t="str">
            <v>02.12.06.086</v>
          </cell>
        </row>
        <row r="8887">
          <cell r="B8887" t="str">
            <v>SLT0000774</v>
          </cell>
          <cell r="C8887" t="str">
            <v>02.12.06.105</v>
          </cell>
        </row>
        <row r="8888">
          <cell r="B8888" t="str">
            <v>SLT0000741</v>
          </cell>
          <cell r="C8888" t="str">
            <v>02.12.06.106</v>
          </cell>
        </row>
        <row r="8889">
          <cell r="B8889" t="str">
            <v>DCL0000502</v>
          </cell>
          <cell r="C8889" t="str">
            <v>02.12.06.108</v>
          </cell>
        </row>
        <row r="8890">
          <cell r="B8890" t="str">
            <v>DCL0000503</v>
          </cell>
          <cell r="C8890" t="str">
            <v>02.12.06.109</v>
          </cell>
        </row>
        <row r="8891">
          <cell r="B8891" t="str">
            <v>DCL0000504</v>
          </cell>
          <cell r="C8891" t="str">
            <v>02.12.06.110</v>
          </cell>
        </row>
        <row r="8892">
          <cell r="B8892" t="str">
            <v>DCL0000505</v>
          </cell>
          <cell r="C8892" t="str">
            <v>02.12.06.111</v>
          </cell>
        </row>
        <row r="8893">
          <cell r="B8893" t="str">
            <v>DCL0000506</v>
          </cell>
          <cell r="C8893" t="str">
            <v>02.12.06.112</v>
          </cell>
        </row>
        <row r="8894">
          <cell r="B8894" t="str">
            <v>DCL0000507</v>
          </cell>
          <cell r="C8894" t="str">
            <v>02.12.06.113</v>
          </cell>
        </row>
        <row r="8895">
          <cell r="B8895" t="str">
            <v>DCL0000508</v>
          </cell>
          <cell r="C8895" t="str">
            <v>02.12.06.114</v>
          </cell>
        </row>
        <row r="8896">
          <cell r="B8896" t="str">
            <v>DCL0000509</v>
          </cell>
          <cell r="C8896" t="str">
            <v>02.12.06.115</v>
          </cell>
        </row>
        <row r="8897">
          <cell r="B8897" t="str">
            <v>DCL0000510</v>
          </cell>
          <cell r="C8897" t="str">
            <v>02.12.06.116</v>
          </cell>
        </row>
        <row r="8898">
          <cell r="B8898" t="str">
            <v>DCL0000511</v>
          </cell>
          <cell r="C8898" t="str">
            <v>02.12.06.117</v>
          </cell>
        </row>
        <row r="8899">
          <cell r="B8899" t="str">
            <v>DCL0000512</v>
          </cell>
          <cell r="C8899" t="str">
            <v>02.12.06.118</v>
          </cell>
        </row>
        <row r="8900">
          <cell r="B8900" t="str">
            <v>DCL0000513</v>
          </cell>
          <cell r="C8900" t="str">
            <v>02.12.06.119</v>
          </cell>
        </row>
        <row r="8901">
          <cell r="B8901" t="str">
            <v>DCL0000514</v>
          </cell>
          <cell r="C8901" t="str">
            <v>02.12.06.120</v>
          </cell>
        </row>
        <row r="8902">
          <cell r="B8902" t="str">
            <v>DCL0000515</v>
          </cell>
          <cell r="C8902" t="str">
            <v>02.12.06.121</v>
          </cell>
        </row>
        <row r="8903">
          <cell r="B8903" t="str">
            <v>TST0001689</v>
          </cell>
          <cell r="C8903" t="str">
            <v>02.12.07.497</v>
          </cell>
        </row>
        <row r="8904">
          <cell r="B8904" t="str">
            <v>TST0001690</v>
          </cell>
          <cell r="C8904" t="str">
            <v>02.12.07.498</v>
          </cell>
        </row>
        <row r="8905">
          <cell r="B8905" t="str">
            <v>TST0001691</v>
          </cell>
          <cell r="C8905" t="str">
            <v>02.12.07.499</v>
          </cell>
        </row>
        <row r="8906">
          <cell r="B8906" t="str">
            <v>TST0001692</v>
          </cell>
          <cell r="C8906" t="str">
            <v>02.12.07.500</v>
          </cell>
        </row>
        <row r="8907">
          <cell r="B8907" t="str">
            <v>SLT0002247</v>
          </cell>
          <cell r="C8907" t="str">
            <v>02.12.08.175</v>
          </cell>
        </row>
        <row r="8908">
          <cell r="B8908" t="str">
            <v>SLT0002244</v>
          </cell>
          <cell r="C8908" t="str">
            <v>02.12.08.215</v>
          </cell>
        </row>
        <row r="8909">
          <cell r="B8909" t="str">
            <v>SLT0002248</v>
          </cell>
          <cell r="C8909" t="str">
            <v>02.12.08.216</v>
          </cell>
        </row>
        <row r="8910">
          <cell r="B8910" t="str">
            <v>SLT0002250</v>
          </cell>
          <cell r="C8910" t="str">
            <v>02.12.08.217</v>
          </cell>
        </row>
        <row r="8911">
          <cell r="B8911" t="str">
            <v>SLT0002246</v>
          </cell>
          <cell r="C8911" t="str">
            <v>02.12.08.218</v>
          </cell>
        </row>
        <row r="8912">
          <cell r="B8912" t="str">
            <v>SLT0002249</v>
          </cell>
          <cell r="C8912" t="str">
            <v>02.12.08.219</v>
          </cell>
        </row>
        <row r="8913">
          <cell r="B8913" t="str">
            <v>SLT0001857</v>
          </cell>
          <cell r="C8913" t="str">
            <v>02.12.08.234</v>
          </cell>
        </row>
        <row r="8914">
          <cell r="B8914" t="str">
            <v>SLT0002251</v>
          </cell>
          <cell r="C8914" t="str">
            <v>02.12.08.245</v>
          </cell>
        </row>
        <row r="8915">
          <cell r="B8915" t="str">
            <v>SLT0002245</v>
          </cell>
          <cell r="C8915" t="str">
            <v>02.12.08.305</v>
          </cell>
        </row>
        <row r="8916">
          <cell r="B8916" t="str">
            <v>TSY0000664</v>
          </cell>
          <cell r="C8916" t="str">
            <v>02.12.08.311</v>
          </cell>
        </row>
        <row r="8917">
          <cell r="B8917" t="str">
            <v>TSY0000663</v>
          </cell>
          <cell r="C8917" t="str">
            <v>02.12.08.312</v>
          </cell>
        </row>
        <row r="8918">
          <cell r="B8918" t="str">
            <v>SCS0005676</v>
          </cell>
          <cell r="C8918" t="str">
            <v>02.12.09.004</v>
          </cell>
        </row>
        <row r="8919">
          <cell r="B8919" t="str">
            <v>SCS0005677</v>
          </cell>
          <cell r="C8919" t="str">
            <v>02.12.09.005</v>
          </cell>
        </row>
        <row r="8920">
          <cell r="B8920" t="str">
            <v>SCS0005658</v>
          </cell>
          <cell r="C8920" t="str">
            <v>02.12.09.006</v>
          </cell>
        </row>
        <row r="8921">
          <cell r="B8921" t="str">
            <v>SCS0005665</v>
          </cell>
          <cell r="C8921" t="str">
            <v>02.12.09.008</v>
          </cell>
        </row>
        <row r="8922">
          <cell r="B8922" t="str">
            <v>SCS0005682</v>
          </cell>
          <cell r="C8922" t="str">
            <v>02.12.09.010</v>
          </cell>
        </row>
        <row r="8923">
          <cell r="B8923" t="str">
            <v>SCS0005667</v>
          </cell>
          <cell r="C8923" t="str">
            <v>02.12.09.032</v>
          </cell>
        </row>
        <row r="8924">
          <cell r="B8924" t="str">
            <v>SCS0005666</v>
          </cell>
          <cell r="C8924" t="str">
            <v>02.12.09.033</v>
          </cell>
        </row>
        <row r="8925">
          <cell r="B8925" t="str">
            <v>SCS0005689</v>
          </cell>
          <cell r="C8925" t="str">
            <v>02.12.09.036</v>
          </cell>
        </row>
        <row r="8926">
          <cell r="B8926" t="str">
            <v>SCS0005664</v>
          </cell>
          <cell r="C8926" t="str">
            <v>02.12.09.037</v>
          </cell>
        </row>
        <row r="8927">
          <cell r="B8927" t="str">
            <v>SLT0002110</v>
          </cell>
          <cell r="C8927" t="str">
            <v>02.12.09.038</v>
          </cell>
        </row>
        <row r="8928">
          <cell r="B8928" t="str">
            <v>SCS0005662</v>
          </cell>
          <cell r="C8928" t="str">
            <v>02.12.09.039</v>
          </cell>
        </row>
        <row r="8929">
          <cell r="B8929" t="str">
            <v>SCS0005678</v>
          </cell>
          <cell r="C8929" t="str">
            <v>02.12.09.061</v>
          </cell>
        </row>
        <row r="8930">
          <cell r="B8930" t="str">
            <v>BFA0000592</v>
          </cell>
          <cell r="C8930" t="str">
            <v>02.12.09.073</v>
          </cell>
        </row>
        <row r="8931">
          <cell r="B8931" t="str">
            <v>SCS0005656</v>
          </cell>
          <cell r="C8931" t="str">
            <v>02.12.09.077</v>
          </cell>
        </row>
        <row r="8932">
          <cell r="B8932" t="str">
            <v>SCS0005661</v>
          </cell>
          <cell r="C8932" t="str">
            <v>02.12.09.084</v>
          </cell>
        </row>
        <row r="8933">
          <cell r="B8933" t="str">
            <v>SCS0005655</v>
          </cell>
          <cell r="C8933" t="str">
            <v>02.12.09.085</v>
          </cell>
        </row>
        <row r="8934">
          <cell r="B8934" t="str">
            <v>SCS0005660</v>
          </cell>
          <cell r="C8934" t="str">
            <v>02.12.09.086</v>
          </cell>
        </row>
        <row r="8935">
          <cell r="B8935" t="str">
            <v>SCS0005688</v>
          </cell>
          <cell r="C8935" t="str">
            <v>02.12.09.089</v>
          </cell>
        </row>
        <row r="8936">
          <cell r="B8936" t="str">
            <v>SCS0005687</v>
          </cell>
          <cell r="C8936" t="str">
            <v>02.12.09.090</v>
          </cell>
        </row>
        <row r="8937">
          <cell r="B8937" t="str">
            <v>SCS0005686</v>
          </cell>
          <cell r="C8937" t="str">
            <v>02.12.09.091</v>
          </cell>
        </row>
        <row r="8938">
          <cell r="B8938" t="str">
            <v>SCS0005681</v>
          </cell>
          <cell r="C8938" t="str">
            <v>02.12.09.092</v>
          </cell>
        </row>
        <row r="8939">
          <cell r="B8939" t="str">
            <v>SCS0005680</v>
          </cell>
          <cell r="C8939" t="str">
            <v>02.12.09.093</v>
          </cell>
        </row>
        <row r="8940">
          <cell r="B8940" t="str">
            <v>SCS0005672</v>
          </cell>
          <cell r="C8940" t="str">
            <v>02.12.09.100</v>
          </cell>
        </row>
        <row r="8941">
          <cell r="B8941" t="str">
            <v>SCS0005673</v>
          </cell>
          <cell r="C8941" t="str">
            <v>02.12.09.101</v>
          </cell>
        </row>
        <row r="8942">
          <cell r="B8942" t="str">
            <v>SCS0005684</v>
          </cell>
          <cell r="C8942" t="str">
            <v>02.12.09.102</v>
          </cell>
        </row>
        <row r="8943">
          <cell r="B8943" t="str">
            <v>SCS0005683</v>
          </cell>
          <cell r="C8943" t="str">
            <v>02.12.09.103</v>
          </cell>
        </row>
        <row r="8944">
          <cell r="B8944" t="str">
            <v>SCS0005671</v>
          </cell>
          <cell r="C8944" t="str">
            <v>02.12.09.105</v>
          </cell>
        </row>
        <row r="8945">
          <cell r="B8945" t="str">
            <v>SCS0005670</v>
          </cell>
          <cell r="C8945" t="str">
            <v>02.12.09.116</v>
          </cell>
        </row>
        <row r="8946">
          <cell r="B8946" t="str">
            <v>SCS0005685</v>
          </cell>
          <cell r="C8946" t="str">
            <v>02.12.09.117</v>
          </cell>
        </row>
        <row r="8947">
          <cell r="B8947" t="str">
            <v>SCS0005669</v>
          </cell>
          <cell r="C8947" t="str">
            <v>02.12.09.121</v>
          </cell>
        </row>
        <row r="8948">
          <cell r="B8948" t="str">
            <v>SCS0005668</v>
          </cell>
          <cell r="C8948" t="str">
            <v>02.12.09.123</v>
          </cell>
        </row>
        <row r="8949">
          <cell r="B8949" t="str">
            <v>SCS0005675</v>
          </cell>
          <cell r="C8949" t="str">
            <v>02.12.09.131</v>
          </cell>
        </row>
        <row r="8950">
          <cell r="B8950" t="str">
            <v>SCS0005674</v>
          </cell>
          <cell r="C8950" t="str">
            <v>02.12.09.132</v>
          </cell>
        </row>
        <row r="8951">
          <cell r="B8951" t="str">
            <v>SCS0005679</v>
          </cell>
          <cell r="C8951" t="str">
            <v>02.12.09.140</v>
          </cell>
        </row>
        <row r="8952">
          <cell r="B8952" t="str">
            <v>SCS0005654</v>
          </cell>
          <cell r="C8952" t="str">
            <v>02.12.09.143</v>
          </cell>
        </row>
        <row r="8953">
          <cell r="B8953" t="str">
            <v>SCS0005659</v>
          </cell>
          <cell r="C8953" t="str">
            <v>02.12.09.144</v>
          </cell>
        </row>
        <row r="8954">
          <cell r="B8954" t="str">
            <v>SCS0005657</v>
          </cell>
          <cell r="C8954" t="str">
            <v>02.12.09.145</v>
          </cell>
        </row>
        <row r="8955">
          <cell r="B8955" t="str">
            <v>SCS0005663</v>
          </cell>
          <cell r="C8955" t="str">
            <v>02.12.09.146</v>
          </cell>
        </row>
        <row r="8956">
          <cell r="B8956" t="str">
            <v>SHT0002155</v>
          </cell>
          <cell r="C8956" t="str">
            <v>02.12.10.006</v>
          </cell>
        </row>
        <row r="8957">
          <cell r="B8957" t="str">
            <v>BFA0000712</v>
          </cell>
          <cell r="C8957" t="str">
            <v>02.12.10.039</v>
          </cell>
        </row>
        <row r="8958">
          <cell r="B8958" t="str">
            <v>SLT0000841</v>
          </cell>
          <cell r="C8958" t="str">
            <v>02.12.10.043A</v>
          </cell>
        </row>
        <row r="8959">
          <cell r="B8959" t="str">
            <v>SHT0002156</v>
          </cell>
          <cell r="C8959" t="str">
            <v>02.12.10.045</v>
          </cell>
        </row>
        <row r="8960">
          <cell r="B8960" t="str">
            <v>SLT0002270</v>
          </cell>
          <cell r="C8960" t="str">
            <v>02.12.11.058</v>
          </cell>
        </row>
        <row r="8961">
          <cell r="B8961" t="str">
            <v>SLT0002269</v>
          </cell>
          <cell r="C8961" t="str">
            <v>02.12.11.071</v>
          </cell>
        </row>
        <row r="8962">
          <cell r="B8962" t="str">
            <v>SCS0005981</v>
          </cell>
          <cell r="C8962" t="str">
            <v>02.12.11.073</v>
          </cell>
        </row>
        <row r="8963">
          <cell r="B8963" t="str">
            <v>SLT0002239</v>
          </cell>
          <cell r="C8963" t="str">
            <v>02.12.12.014</v>
          </cell>
        </row>
        <row r="8964">
          <cell r="B8964" t="str">
            <v>SCS0005824</v>
          </cell>
          <cell r="C8964" t="str">
            <v>02.12.15.010</v>
          </cell>
        </row>
        <row r="8965">
          <cell r="B8965" t="str">
            <v>SCS0005868</v>
          </cell>
          <cell r="C8965" t="str">
            <v>02.12.16.008</v>
          </cell>
        </row>
        <row r="8966">
          <cell r="B8966" t="str">
            <v>BFA0000690</v>
          </cell>
          <cell r="C8966" t="str">
            <v>02.12.16.010</v>
          </cell>
        </row>
        <row r="8967">
          <cell r="B8967" t="str">
            <v>BFA0000689</v>
          </cell>
          <cell r="C8967" t="str">
            <v>02.12.16.011</v>
          </cell>
        </row>
        <row r="8968">
          <cell r="B8968" t="str">
            <v>BFA0000691</v>
          </cell>
          <cell r="C8968" t="str">
            <v>02.12.16.012</v>
          </cell>
        </row>
        <row r="8969">
          <cell r="B8969" t="str">
            <v>DCL0000516</v>
          </cell>
          <cell r="C8969" t="str">
            <v>02.12.16.021</v>
          </cell>
        </row>
        <row r="8970">
          <cell r="B8970" t="str">
            <v>SCS0005847</v>
          </cell>
          <cell r="C8970" t="str">
            <v>02.12.16.021A</v>
          </cell>
        </row>
        <row r="8971">
          <cell r="B8971" t="str">
            <v>SCS0005865</v>
          </cell>
          <cell r="C8971" t="str">
            <v>02.12.16.024</v>
          </cell>
        </row>
        <row r="8972">
          <cell r="B8972" t="str">
            <v>SCS0005848</v>
          </cell>
          <cell r="C8972" t="str">
            <v>02.12.16.025</v>
          </cell>
        </row>
        <row r="8973">
          <cell r="B8973" t="str">
            <v>SCS0005859</v>
          </cell>
          <cell r="C8973" t="str">
            <v>02.12.16.026A</v>
          </cell>
        </row>
        <row r="8974">
          <cell r="B8974" t="str">
            <v>SCS0005863</v>
          </cell>
          <cell r="C8974" t="str">
            <v>02.12.16.027A</v>
          </cell>
        </row>
        <row r="8975">
          <cell r="B8975" t="str">
            <v>SCS0005860</v>
          </cell>
          <cell r="C8975" t="str">
            <v>02.12.16.031</v>
          </cell>
        </row>
        <row r="8976">
          <cell r="B8976" t="str">
            <v>SCS0005864</v>
          </cell>
          <cell r="C8976" t="str">
            <v>02.12.16.032</v>
          </cell>
        </row>
        <row r="8977">
          <cell r="B8977" t="str">
            <v>SCS0005854</v>
          </cell>
          <cell r="C8977" t="str">
            <v>02.12.16.033A</v>
          </cell>
        </row>
        <row r="8978">
          <cell r="B8978" t="str">
            <v>SCS0005852</v>
          </cell>
          <cell r="C8978" t="str">
            <v>02.12.16.034</v>
          </cell>
        </row>
        <row r="8979">
          <cell r="B8979" t="str">
            <v>SCS0005842</v>
          </cell>
          <cell r="C8979" t="str">
            <v>02.12.16.035</v>
          </cell>
        </row>
        <row r="8980">
          <cell r="B8980" t="str">
            <v>SCS0005849</v>
          </cell>
          <cell r="C8980" t="str">
            <v>02.12.16.036</v>
          </cell>
        </row>
        <row r="8981">
          <cell r="B8981" t="str">
            <v>SCS0005843</v>
          </cell>
          <cell r="C8981" t="str">
            <v>02.12.16.037</v>
          </cell>
        </row>
        <row r="8982">
          <cell r="B8982" t="str">
            <v>SCS0005867</v>
          </cell>
          <cell r="C8982" t="str">
            <v>02.12.16.038</v>
          </cell>
        </row>
        <row r="8983">
          <cell r="B8983" t="str">
            <v>SCS0005866</v>
          </cell>
          <cell r="C8983" t="str">
            <v>02.12.16.039</v>
          </cell>
        </row>
        <row r="8984">
          <cell r="B8984" t="str">
            <v>SCS0005862</v>
          </cell>
          <cell r="C8984" t="str">
            <v>02.12.16.040</v>
          </cell>
        </row>
        <row r="8985">
          <cell r="B8985" t="str">
            <v>SCS0005858</v>
          </cell>
          <cell r="C8985" t="str">
            <v>02.12.16.041</v>
          </cell>
        </row>
        <row r="8986">
          <cell r="B8986" t="str">
            <v>BFA0000686</v>
          </cell>
          <cell r="C8986" t="str">
            <v>02.12.16.064</v>
          </cell>
        </row>
        <row r="8987">
          <cell r="B8987" t="str">
            <v>BFA0000688</v>
          </cell>
          <cell r="C8987" t="str">
            <v>02.12.16.065</v>
          </cell>
        </row>
        <row r="8988">
          <cell r="B8988" t="str">
            <v>BFA0000687</v>
          </cell>
          <cell r="C8988" t="str">
            <v>02.12.16.066</v>
          </cell>
        </row>
        <row r="8989">
          <cell r="B8989" t="str">
            <v>SCS0005841</v>
          </cell>
          <cell r="C8989" t="str">
            <v>02.12.16.102</v>
          </cell>
        </row>
        <row r="8990">
          <cell r="B8990" t="str">
            <v>SCS0005839</v>
          </cell>
          <cell r="C8990" t="str">
            <v>02.12.16.103</v>
          </cell>
        </row>
        <row r="8991">
          <cell r="B8991" t="str">
            <v>SCS0005829</v>
          </cell>
          <cell r="C8991" t="str">
            <v>02.12.16.118</v>
          </cell>
        </row>
        <row r="8992">
          <cell r="B8992" t="str">
            <v>SCS0005855</v>
          </cell>
          <cell r="C8992" t="str">
            <v>02.12.16.119</v>
          </cell>
        </row>
        <row r="8993">
          <cell r="B8993" t="str">
            <v>SCS0005857</v>
          </cell>
          <cell r="C8993" t="str">
            <v>02.12.16.120</v>
          </cell>
        </row>
        <row r="8994">
          <cell r="B8994" t="str">
            <v>SCS0005856</v>
          </cell>
          <cell r="C8994" t="str">
            <v>02.12.16.121</v>
          </cell>
        </row>
        <row r="8995">
          <cell r="B8995" t="str">
            <v>SCS0005832</v>
          </cell>
          <cell r="C8995" t="str">
            <v>02.12.16.125</v>
          </cell>
        </row>
        <row r="8996">
          <cell r="B8996" t="str">
            <v>DCL0000517</v>
          </cell>
          <cell r="C8996" t="str">
            <v>02.12.16.141</v>
          </cell>
        </row>
        <row r="8997">
          <cell r="B8997" t="str">
            <v>DCL0000518</v>
          </cell>
          <cell r="C8997" t="str">
            <v>02.12.16.142</v>
          </cell>
        </row>
        <row r="8998">
          <cell r="B8998" t="str">
            <v>DCL0000519</v>
          </cell>
          <cell r="C8998" t="str">
            <v>02.12.16.143</v>
          </cell>
        </row>
        <row r="8999">
          <cell r="B8999" t="str">
            <v>DCL0000520</v>
          </cell>
          <cell r="C8999" t="str">
            <v>02.12.16.144</v>
          </cell>
        </row>
        <row r="9000">
          <cell r="B9000" t="str">
            <v>SCS0005850</v>
          </cell>
          <cell r="C9000" t="str">
            <v>02.12.16.145</v>
          </cell>
        </row>
        <row r="9001">
          <cell r="B9001" t="str">
            <v>DCL0000521</v>
          </cell>
          <cell r="C9001" t="str">
            <v>02.12.16.155</v>
          </cell>
        </row>
        <row r="9002">
          <cell r="B9002" t="str">
            <v>SCS0005846</v>
          </cell>
          <cell r="C9002" t="str">
            <v>02.12.16.156</v>
          </cell>
        </row>
        <row r="9003">
          <cell r="B9003" t="str">
            <v>SCS0005844</v>
          </cell>
          <cell r="C9003" t="str">
            <v>02.12.16.158</v>
          </cell>
        </row>
        <row r="9004">
          <cell r="B9004" t="str">
            <v>SCS0005845</v>
          </cell>
          <cell r="C9004" t="str">
            <v>02.12.16.159</v>
          </cell>
        </row>
        <row r="9005">
          <cell r="B9005" t="str">
            <v>SCS0005834</v>
          </cell>
          <cell r="C9005" t="str">
            <v>02.12.16.167</v>
          </cell>
        </row>
        <row r="9006">
          <cell r="B9006" t="str">
            <v>SCS0005837</v>
          </cell>
          <cell r="C9006" t="str">
            <v>02.12.16.168</v>
          </cell>
        </row>
        <row r="9007">
          <cell r="B9007" t="str">
            <v>SCS0005861</v>
          </cell>
          <cell r="C9007" t="str">
            <v>02.12.16.169</v>
          </cell>
        </row>
        <row r="9008">
          <cell r="B9008" t="str">
            <v>SCS0005836</v>
          </cell>
          <cell r="C9008" t="str">
            <v>02.12.16.170</v>
          </cell>
        </row>
        <row r="9009">
          <cell r="B9009" t="str">
            <v>SCS0005833</v>
          </cell>
          <cell r="C9009" t="str">
            <v>02.12.16.171</v>
          </cell>
        </row>
        <row r="9010">
          <cell r="B9010" t="str">
            <v>SCS0005835</v>
          </cell>
          <cell r="C9010" t="str">
            <v>02.12.16.171A</v>
          </cell>
        </row>
        <row r="9011">
          <cell r="B9011" t="str">
            <v>SCS0005827</v>
          </cell>
          <cell r="C9011" t="str">
            <v>02.12.16.180</v>
          </cell>
        </row>
        <row r="9012">
          <cell r="B9012" t="str">
            <v>SCS0005828</v>
          </cell>
          <cell r="C9012" t="str">
            <v>02.12.16.180A</v>
          </cell>
        </row>
        <row r="9013">
          <cell r="B9013" t="str">
            <v>SCS0005840</v>
          </cell>
          <cell r="C9013" t="str">
            <v>02.12.16.181</v>
          </cell>
        </row>
        <row r="9014">
          <cell r="B9014" t="str">
            <v>SCS0005830</v>
          </cell>
          <cell r="C9014" t="str">
            <v>02.12.16.185</v>
          </cell>
        </row>
        <row r="9015">
          <cell r="B9015" t="str">
            <v>SCS0005838</v>
          </cell>
          <cell r="C9015" t="str">
            <v>02.12.16.186</v>
          </cell>
        </row>
        <row r="9016">
          <cell r="B9016" t="str">
            <v>SCS0005831</v>
          </cell>
          <cell r="C9016" t="str">
            <v>02.12.16.188</v>
          </cell>
        </row>
        <row r="9017">
          <cell r="B9017" t="str">
            <v>SCS0005853</v>
          </cell>
          <cell r="C9017" t="str">
            <v>02.12.16.189</v>
          </cell>
        </row>
        <row r="9018">
          <cell r="B9018" t="str">
            <v>SCS0005851</v>
          </cell>
          <cell r="C9018" t="str">
            <v>02.12.16.194</v>
          </cell>
        </row>
        <row r="9019">
          <cell r="B9019" t="str">
            <v>SCS0005928</v>
          </cell>
          <cell r="C9019" t="str">
            <v>02.12.17.013</v>
          </cell>
        </row>
        <row r="9020">
          <cell r="B9020" t="str">
            <v>BSP0000091</v>
          </cell>
          <cell r="C9020" t="str">
            <v>02.12.17.014</v>
          </cell>
        </row>
        <row r="9021">
          <cell r="B9021" t="str">
            <v>SCS0005925</v>
          </cell>
          <cell r="C9021" t="str">
            <v>02.12.17.026</v>
          </cell>
        </row>
        <row r="9022">
          <cell r="B9022" t="str">
            <v>BFA0000694</v>
          </cell>
          <cell r="C9022" t="str">
            <v>02.12.17.056</v>
          </cell>
        </row>
        <row r="9023">
          <cell r="B9023" t="str">
            <v>SCS0005927</v>
          </cell>
          <cell r="C9023" t="str">
            <v>02.12.17.057</v>
          </cell>
        </row>
        <row r="9024">
          <cell r="B9024" t="str">
            <v>SCS0005926</v>
          </cell>
          <cell r="C9024" t="str">
            <v>02.12.17.058</v>
          </cell>
        </row>
        <row r="9025">
          <cell r="B9025" t="str">
            <v>SCS0005924</v>
          </cell>
          <cell r="C9025" t="str">
            <v>02.12.17.059</v>
          </cell>
        </row>
        <row r="9026">
          <cell r="B9026" t="str">
            <v>SLT0002256</v>
          </cell>
          <cell r="C9026" t="str">
            <v>02.12.18.021</v>
          </cell>
        </row>
        <row r="9027">
          <cell r="B9027" t="str">
            <v>SLT0000201</v>
          </cell>
          <cell r="C9027" t="str">
            <v>02.12.18.022</v>
          </cell>
        </row>
        <row r="9028">
          <cell r="B9028" t="str">
            <v>SLT0002255</v>
          </cell>
          <cell r="C9028" t="str">
            <v>02.12.18.024</v>
          </cell>
        </row>
        <row r="9029">
          <cell r="B9029" t="str">
            <v>SLT0002257</v>
          </cell>
          <cell r="C9029" t="str">
            <v>02.12.18.037</v>
          </cell>
        </row>
        <row r="9030">
          <cell r="B9030" t="str">
            <v>SLT0002252</v>
          </cell>
          <cell r="C9030" t="str">
            <v>02.12.18.038</v>
          </cell>
        </row>
        <row r="9031">
          <cell r="B9031" t="str">
            <v>SLT0001120</v>
          </cell>
          <cell r="C9031" t="str">
            <v>02.12.18.041</v>
          </cell>
        </row>
        <row r="9032">
          <cell r="B9032" t="str">
            <v>SLT0001121</v>
          </cell>
          <cell r="C9032" t="str">
            <v>02.12.18.064</v>
          </cell>
        </row>
        <row r="9033">
          <cell r="B9033" t="str">
            <v>SLT0002254</v>
          </cell>
          <cell r="C9033" t="str">
            <v>02.12.18.090</v>
          </cell>
        </row>
        <row r="9034">
          <cell r="B9034" t="str">
            <v>SLT0002253</v>
          </cell>
          <cell r="C9034" t="str">
            <v>02.12.18.091</v>
          </cell>
        </row>
        <row r="9035">
          <cell r="B9035" t="str">
            <v>SLT0002274</v>
          </cell>
          <cell r="C9035" t="str">
            <v>02.12.19.018</v>
          </cell>
        </row>
        <row r="9036">
          <cell r="B9036" t="str">
            <v>TFT0000052</v>
          </cell>
          <cell r="C9036" t="str">
            <v>02.12.19.022</v>
          </cell>
        </row>
        <row r="9037">
          <cell r="B9037" t="str">
            <v>SLT0002238</v>
          </cell>
          <cell r="C9037" t="str">
            <v>02.12.21.003</v>
          </cell>
        </row>
        <row r="9038">
          <cell r="B9038" t="str">
            <v>SLT0002237</v>
          </cell>
          <cell r="C9038" t="str">
            <v>02.12.21.004</v>
          </cell>
        </row>
        <row r="9039">
          <cell r="B9039" t="str">
            <v>SLT0001128</v>
          </cell>
          <cell r="C9039" t="str">
            <v>02.12.23.001</v>
          </cell>
        </row>
        <row r="9040">
          <cell r="B9040" t="str">
            <v>SLT0002242</v>
          </cell>
          <cell r="C9040" t="str">
            <v>02.12.23.002</v>
          </cell>
        </row>
        <row r="9041">
          <cell r="B9041" t="str">
            <v>SCS0002957</v>
          </cell>
          <cell r="C9041" t="str">
            <v>02.12.24.015</v>
          </cell>
        </row>
        <row r="9042">
          <cell r="B9042" t="str">
            <v>SCS0005898</v>
          </cell>
          <cell r="C9042" t="str">
            <v>02.12.24.016</v>
          </cell>
        </row>
        <row r="9043">
          <cell r="B9043" t="str">
            <v>SCS0005897</v>
          </cell>
          <cell r="C9043" t="str">
            <v>02.12.24.016A</v>
          </cell>
        </row>
        <row r="9044">
          <cell r="B9044" t="str">
            <v>SCS0000956</v>
          </cell>
          <cell r="C9044" t="str">
            <v>02.12.24.017</v>
          </cell>
        </row>
        <row r="9045">
          <cell r="B9045" t="str">
            <v>SCS0005913</v>
          </cell>
          <cell r="C9045" t="str">
            <v>02.12.24.017A</v>
          </cell>
        </row>
        <row r="9046">
          <cell r="B9046" t="str">
            <v>SCS0000952</v>
          </cell>
          <cell r="C9046" t="str">
            <v>02.12.24.018</v>
          </cell>
        </row>
        <row r="9047">
          <cell r="B9047" t="str">
            <v>SCS0000999</v>
          </cell>
          <cell r="C9047" t="str">
            <v>02.12.24.019</v>
          </cell>
        </row>
        <row r="9048">
          <cell r="B9048" t="str">
            <v>SCS0005907</v>
          </cell>
          <cell r="C9048" t="str">
            <v>02.12.24.035</v>
          </cell>
        </row>
        <row r="9049">
          <cell r="B9049" t="str">
            <v>SCS0005908</v>
          </cell>
          <cell r="C9049" t="str">
            <v>02.12.24.036</v>
          </cell>
        </row>
        <row r="9050">
          <cell r="B9050" t="str">
            <v>SCS0003120</v>
          </cell>
          <cell r="C9050" t="str">
            <v>02.12.24.037</v>
          </cell>
        </row>
        <row r="9051">
          <cell r="B9051" t="str">
            <v>SCS0005909</v>
          </cell>
          <cell r="C9051" t="str">
            <v>02.12.24.038</v>
          </cell>
        </row>
        <row r="9052">
          <cell r="B9052" t="str">
            <v>SCS0005910</v>
          </cell>
          <cell r="C9052" t="str">
            <v>02.12.24.039</v>
          </cell>
        </row>
        <row r="9053">
          <cell r="B9053" t="str">
            <v>SCS0003121</v>
          </cell>
          <cell r="C9053" t="str">
            <v>02.12.24.040</v>
          </cell>
        </row>
        <row r="9054">
          <cell r="B9054" t="str">
            <v>SCS0003052</v>
          </cell>
          <cell r="C9054" t="str">
            <v>02.12.24.041</v>
          </cell>
        </row>
        <row r="9055">
          <cell r="B9055" t="str">
            <v>SCS0002980</v>
          </cell>
          <cell r="C9055" t="str">
            <v>02.12.24.102</v>
          </cell>
        </row>
        <row r="9056">
          <cell r="B9056" t="str">
            <v>SCS0002981</v>
          </cell>
          <cell r="C9056" t="str">
            <v>02.12.24.103</v>
          </cell>
        </row>
        <row r="9057">
          <cell r="B9057" t="str">
            <v>SCS0005912</v>
          </cell>
          <cell r="C9057" t="str">
            <v>02.12.24.105</v>
          </cell>
        </row>
        <row r="9058">
          <cell r="B9058" t="str">
            <v>SCS0001024</v>
          </cell>
          <cell r="C9058" t="str">
            <v>02.12.24.125</v>
          </cell>
        </row>
        <row r="9059">
          <cell r="B9059" t="str">
            <v>SCS0001025</v>
          </cell>
          <cell r="C9059" t="str">
            <v>02.12.24.126</v>
          </cell>
        </row>
        <row r="9060">
          <cell r="B9060" t="str">
            <v>SCS0005895</v>
          </cell>
          <cell r="C9060" t="str">
            <v>02.12.24.129</v>
          </cell>
        </row>
        <row r="9061">
          <cell r="B9061" t="str">
            <v>SCS0001401</v>
          </cell>
          <cell r="C9061" t="str">
            <v>02.12.24.129A</v>
          </cell>
        </row>
        <row r="9062">
          <cell r="B9062" t="str">
            <v>SCS0005896</v>
          </cell>
          <cell r="C9062" t="str">
            <v>02.12.24.130</v>
          </cell>
        </row>
        <row r="9063">
          <cell r="B9063" t="str">
            <v>SCS0001400</v>
          </cell>
          <cell r="C9063" t="str">
            <v>02.12.24.130A</v>
          </cell>
        </row>
        <row r="9064">
          <cell r="B9064" t="str">
            <v>SCS0000985</v>
          </cell>
          <cell r="C9064" t="str">
            <v>02.12.24.132</v>
          </cell>
        </row>
        <row r="9065">
          <cell r="B9065" t="str">
            <v>BCL0000039</v>
          </cell>
          <cell r="C9065" t="str">
            <v>02.12.24.133</v>
          </cell>
        </row>
        <row r="9066">
          <cell r="B9066" t="str">
            <v>SCS0005905</v>
          </cell>
          <cell r="C9066" t="str">
            <v>02.12.24.135</v>
          </cell>
        </row>
        <row r="9067">
          <cell r="B9067" t="str">
            <v>SCS0001000</v>
          </cell>
          <cell r="C9067" t="str">
            <v>02.12.24.135A</v>
          </cell>
        </row>
        <row r="9068">
          <cell r="B9068" t="str">
            <v>SCS0001003</v>
          </cell>
          <cell r="C9068" t="str">
            <v>02.12.24.137</v>
          </cell>
        </row>
        <row r="9069">
          <cell r="B9069" t="str">
            <v>SCS0000994</v>
          </cell>
          <cell r="C9069" t="str">
            <v>02.12.24.138</v>
          </cell>
        </row>
        <row r="9070">
          <cell r="B9070" t="str">
            <v>SCS0000995</v>
          </cell>
          <cell r="C9070" t="str">
            <v>02.12.24.139</v>
          </cell>
        </row>
        <row r="9071">
          <cell r="B9071" t="str">
            <v>SCS0000997</v>
          </cell>
          <cell r="C9071" t="str">
            <v>02.12.24.140</v>
          </cell>
        </row>
        <row r="9072">
          <cell r="B9072" t="str">
            <v>SCS0005906</v>
          </cell>
          <cell r="C9072" t="str">
            <v>02.12.24.153</v>
          </cell>
        </row>
        <row r="9073">
          <cell r="B9073" t="str">
            <v>SCS0005911</v>
          </cell>
          <cell r="C9073" t="str">
            <v>02.12.24.154</v>
          </cell>
        </row>
        <row r="9074">
          <cell r="B9074" t="str">
            <v>SCS0002943</v>
          </cell>
          <cell r="C9074" t="str">
            <v>02.12.24.165</v>
          </cell>
        </row>
        <row r="9075">
          <cell r="B9075" t="str">
            <v>SCS0005901</v>
          </cell>
          <cell r="C9075" t="str">
            <v>02.12.24.180</v>
          </cell>
        </row>
        <row r="9076">
          <cell r="B9076" t="str">
            <v>SCS0005902</v>
          </cell>
          <cell r="C9076" t="str">
            <v>02.12.24.181</v>
          </cell>
        </row>
        <row r="9077">
          <cell r="B9077" t="str">
            <v>SCS0005904</v>
          </cell>
          <cell r="C9077" t="str">
            <v>02.12.24.182</v>
          </cell>
        </row>
        <row r="9078">
          <cell r="B9078" t="str">
            <v>SCS0005899</v>
          </cell>
          <cell r="C9078" t="str">
            <v>02.12.24.188</v>
          </cell>
        </row>
        <row r="9079">
          <cell r="B9079" t="str">
            <v>SCS0005900</v>
          </cell>
          <cell r="C9079" t="str">
            <v>02.12.24.190</v>
          </cell>
        </row>
        <row r="9080">
          <cell r="B9080" t="str">
            <v>SCS0005903</v>
          </cell>
          <cell r="C9080" t="str">
            <v>02.12.24.197</v>
          </cell>
        </row>
        <row r="9081">
          <cell r="B9081" t="str">
            <v>SLT0002243</v>
          </cell>
          <cell r="C9081" t="str">
            <v>02.12.25.020</v>
          </cell>
        </row>
        <row r="9082">
          <cell r="B9082" t="str">
            <v>SCS0005171</v>
          </cell>
          <cell r="C9082" t="str">
            <v>02.12.26.002</v>
          </cell>
        </row>
        <row r="9083">
          <cell r="B9083" t="str">
            <v>SCS0005176</v>
          </cell>
          <cell r="C9083" t="str">
            <v>02.12.26.003</v>
          </cell>
        </row>
        <row r="9084">
          <cell r="B9084" t="str">
            <v>SCS0005172</v>
          </cell>
          <cell r="C9084" t="str">
            <v>02.12.26.004</v>
          </cell>
        </row>
        <row r="9085">
          <cell r="B9085" t="str">
            <v>SCS0005173</v>
          </cell>
          <cell r="C9085" t="str">
            <v>02.12.26.005</v>
          </cell>
        </row>
        <row r="9086">
          <cell r="B9086" t="str">
            <v>SCS0005178</v>
          </cell>
          <cell r="C9086" t="str">
            <v>02.12.26.006</v>
          </cell>
        </row>
        <row r="9087">
          <cell r="B9087" t="str">
            <v>SCS0005183</v>
          </cell>
          <cell r="C9087" t="str">
            <v>02.12.26.007</v>
          </cell>
        </row>
        <row r="9088">
          <cell r="B9088" t="str">
            <v>SCS0005179</v>
          </cell>
          <cell r="C9088" t="str">
            <v>02.12.26.008</v>
          </cell>
        </row>
        <row r="9089">
          <cell r="B9089" t="str">
            <v>SCS0005168</v>
          </cell>
          <cell r="C9089" t="str">
            <v>02.12.26.009</v>
          </cell>
        </row>
        <row r="9090">
          <cell r="B9090" t="str">
            <v>DCL0000540</v>
          </cell>
          <cell r="C9090" t="str">
            <v>02.13.01.037</v>
          </cell>
        </row>
        <row r="9091">
          <cell r="B9091" t="str">
            <v>SCS0001692</v>
          </cell>
          <cell r="C9091" t="str">
            <v>02.13.01.045</v>
          </cell>
        </row>
        <row r="9092">
          <cell r="B9092" t="str">
            <v>SCS0001688</v>
          </cell>
          <cell r="C9092" t="str">
            <v>02.13.01.046</v>
          </cell>
        </row>
        <row r="9093">
          <cell r="B9093" t="str">
            <v>SCS0001690</v>
          </cell>
          <cell r="C9093" t="str">
            <v>02.13.01.047</v>
          </cell>
        </row>
        <row r="9094">
          <cell r="B9094" t="str">
            <v>SCS0001693</v>
          </cell>
          <cell r="C9094" t="str">
            <v>02.13.01.048</v>
          </cell>
        </row>
        <row r="9095">
          <cell r="B9095" t="str">
            <v>SCS0001689</v>
          </cell>
          <cell r="C9095" t="str">
            <v>02.13.01.049</v>
          </cell>
        </row>
        <row r="9096">
          <cell r="B9096" t="str">
            <v>SCS0005870</v>
          </cell>
          <cell r="C9096" t="str">
            <v>02.13.01.050</v>
          </cell>
        </row>
        <row r="9097">
          <cell r="B9097" t="str">
            <v>TSY0000662</v>
          </cell>
          <cell r="C9097" t="str">
            <v>02.13.01.056</v>
          </cell>
        </row>
        <row r="9098">
          <cell r="B9098" t="str">
            <v>SCS0005869</v>
          </cell>
          <cell r="C9098" t="str">
            <v>02.13.01.068</v>
          </cell>
        </row>
        <row r="9099">
          <cell r="B9099" t="str">
            <v>SCS0001691</v>
          </cell>
          <cell r="C9099" t="str">
            <v>02.13.01.069</v>
          </cell>
        </row>
        <row r="9100">
          <cell r="B9100" t="str">
            <v>DCL0000533</v>
          </cell>
          <cell r="C9100" t="str">
            <v>02.13.01.121</v>
          </cell>
        </row>
        <row r="9101">
          <cell r="B9101" t="str">
            <v>TSY0000655</v>
          </cell>
          <cell r="C9101" t="str">
            <v>02.13.01.122</v>
          </cell>
        </row>
        <row r="9102">
          <cell r="B9102" t="str">
            <v>DCL0000534</v>
          </cell>
          <cell r="C9102" t="str">
            <v>02.13.01.124</v>
          </cell>
        </row>
        <row r="9103">
          <cell r="B9103" t="str">
            <v>DCL0000535</v>
          </cell>
          <cell r="C9103" t="str">
            <v>02.13.01.125</v>
          </cell>
        </row>
        <row r="9104">
          <cell r="B9104" t="str">
            <v>TSY0000661</v>
          </cell>
          <cell r="C9104" t="str">
            <v>02.13.01.126</v>
          </cell>
        </row>
        <row r="9105">
          <cell r="B9105" t="str">
            <v>TSY0000332</v>
          </cell>
          <cell r="C9105" t="str">
            <v>02.13.02.003</v>
          </cell>
        </row>
        <row r="9106">
          <cell r="B9106" t="str">
            <v>DCL0000541</v>
          </cell>
          <cell r="C9106" t="str">
            <v>02.13.02.075</v>
          </cell>
        </row>
        <row r="9107">
          <cell r="B9107" t="str">
            <v>TSY0000245</v>
          </cell>
          <cell r="C9107" t="str">
            <v>02.13.02.097</v>
          </cell>
        </row>
        <row r="9108">
          <cell r="B9108" t="str">
            <v>TSY0000460</v>
          </cell>
          <cell r="C9108" t="str">
            <v>02.13.02.104</v>
          </cell>
        </row>
        <row r="9109">
          <cell r="B9109" t="str">
            <v>DCL0000542</v>
          </cell>
          <cell r="C9109" t="str">
            <v>02.13.02.111</v>
          </cell>
        </row>
        <row r="9110">
          <cell r="B9110" t="str">
            <v>DCL0000543</v>
          </cell>
          <cell r="C9110" t="str">
            <v>02.13.02.113</v>
          </cell>
        </row>
        <row r="9111">
          <cell r="B9111" t="str">
            <v>DCL0000544</v>
          </cell>
          <cell r="C9111" t="str">
            <v>02.13.02.114</v>
          </cell>
        </row>
        <row r="9112">
          <cell r="B9112" t="str">
            <v>DCL0000545</v>
          </cell>
          <cell r="C9112" t="str">
            <v>02.13.02.116</v>
          </cell>
        </row>
        <row r="9113">
          <cell r="B9113" t="str">
            <v>DCL0000546</v>
          </cell>
          <cell r="C9113" t="str">
            <v>02.13.02.117</v>
          </cell>
        </row>
        <row r="9114">
          <cell r="B9114" t="str">
            <v>DCL0000547</v>
          </cell>
          <cell r="C9114" t="str">
            <v>02.13.02.133</v>
          </cell>
        </row>
        <row r="9115">
          <cell r="B9115" t="str">
            <v>DCL0000548</v>
          </cell>
          <cell r="C9115" t="str">
            <v>02.13.02.134</v>
          </cell>
        </row>
        <row r="9116">
          <cell r="B9116" t="str">
            <v>TSY0000367</v>
          </cell>
          <cell r="C9116" t="str">
            <v>02.13.02.148</v>
          </cell>
        </row>
        <row r="9117">
          <cell r="B9117" t="str">
            <v>TSY0000051</v>
          </cell>
          <cell r="C9117" t="str">
            <v>02.13.02.149</v>
          </cell>
        </row>
        <row r="9118">
          <cell r="B9118" t="str">
            <v>TSY0000657</v>
          </cell>
          <cell r="C9118" t="str">
            <v>02.13.02.152</v>
          </cell>
        </row>
        <row r="9119">
          <cell r="B9119" t="str">
            <v>DCL0000549</v>
          </cell>
          <cell r="C9119" t="str">
            <v>02.13.02.212</v>
          </cell>
        </row>
        <row r="9120">
          <cell r="B9120" t="str">
            <v>TSY0000399</v>
          </cell>
          <cell r="C9120" t="str">
            <v>02.12.01.333</v>
          </cell>
        </row>
        <row r="9121">
          <cell r="B9121" t="str">
            <v>TSY0000277</v>
          </cell>
          <cell r="C9121" t="str">
            <v>02.13.02.236</v>
          </cell>
        </row>
        <row r="9122">
          <cell r="B9122" t="str">
            <v>TSY0000656</v>
          </cell>
          <cell r="C9122" t="str">
            <v>02.13.02.239</v>
          </cell>
        </row>
        <row r="9123">
          <cell r="B9123" t="str">
            <v>TSY0000125</v>
          </cell>
          <cell r="C9123" t="str">
            <v>02.13.02.256</v>
          </cell>
        </row>
        <row r="9124">
          <cell r="B9124" t="str">
            <v>TSY0000413</v>
          </cell>
          <cell r="C9124" t="str">
            <v>02.13.02.263</v>
          </cell>
        </row>
        <row r="9125">
          <cell r="B9125" t="str">
            <v>TSY0000660</v>
          </cell>
          <cell r="C9125" t="str">
            <v>02.13.02.264</v>
          </cell>
        </row>
        <row r="9126">
          <cell r="B9126" t="str">
            <v>TSY0000266</v>
          </cell>
          <cell r="C9126" t="str">
            <v>02.13.02.302</v>
          </cell>
        </row>
        <row r="9127">
          <cell r="B9127" t="str">
            <v>TSY0000263</v>
          </cell>
          <cell r="C9127" t="str">
            <v>02.13.02.306</v>
          </cell>
        </row>
        <row r="9128">
          <cell r="B9128" t="str">
            <v>DCL0000550</v>
          </cell>
          <cell r="C9128" t="str">
            <v>02.13.02.332</v>
          </cell>
        </row>
        <row r="9129">
          <cell r="B9129" t="str">
            <v>DCL0000551</v>
          </cell>
          <cell r="C9129" t="str">
            <v>02.13.02.333</v>
          </cell>
        </row>
        <row r="9130">
          <cell r="B9130" t="str">
            <v>DCL0000536</v>
          </cell>
          <cell r="C9130" t="str">
            <v>02.13.02.340</v>
          </cell>
        </row>
        <row r="9131">
          <cell r="B9131" t="str">
            <v>TSY0000253</v>
          </cell>
          <cell r="C9131" t="str">
            <v>02.13.02.341</v>
          </cell>
        </row>
        <row r="9132">
          <cell r="B9132" t="str">
            <v>DCL0000552</v>
          </cell>
          <cell r="C9132" t="str">
            <v>02.13.02.342</v>
          </cell>
        </row>
        <row r="9133">
          <cell r="B9133" t="str">
            <v>DCL0000537</v>
          </cell>
          <cell r="C9133" t="str">
            <v>02.13.02.343</v>
          </cell>
        </row>
        <row r="9134">
          <cell r="B9134" t="str">
            <v>DCL0000553</v>
          </cell>
          <cell r="C9134" t="str">
            <v>02.13.02.344</v>
          </cell>
        </row>
        <row r="9135">
          <cell r="B9135" t="str">
            <v>DCL0000538</v>
          </cell>
          <cell r="C9135" t="str">
            <v>02.13.02.345</v>
          </cell>
        </row>
        <row r="9136">
          <cell r="B9136" t="str">
            <v>DCL0000554</v>
          </cell>
          <cell r="C9136" t="str">
            <v>02.13.02.347</v>
          </cell>
        </row>
        <row r="9137">
          <cell r="B9137" t="str">
            <v>TSY0000794</v>
          </cell>
          <cell r="C9137" t="str">
            <v>02.13.02.348</v>
          </cell>
        </row>
        <row r="9138">
          <cell r="B9138" t="str">
            <v>DCL0000556</v>
          </cell>
          <cell r="C9138" t="str">
            <v>02.13.02.354</v>
          </cell>
        </row>
        <row r="9139">
          <cell r="B9139" t="str">
            <v>TSY0000265</v>
          </cell>
          <cell r="C9139" t="str">
            <v>02.13.02.357</v>
          </cell>
        </row>
        <row r="9140">
          <cell r="B9140" t="str">
            <v>TSY0000658</v>
          </cell>
          <cell r="C9140" t="str">
            <v>02.13.02.359</v>
          </cell>
        </row>
        <row r="9141">
          <cell r="B9141" t="str">
            <v>TSY0000659</v>
          </cell>
          <cell r="C9141" t="str">
            <v>02.13.02.361</v>
          </cell>
        </row>
        <row r="9142">
          <cell r="B9142" t="str">
            <v>TSY0000008</v>
          </cell>
          <cell r="C9142" t="str">
            <v>02.13.02.372</v>
          </cell>
        </row>
        <row r="9143">
          <cell r="B9143" t="str">
            <v>SHT0002185</v>
          </cell>
          <cell r="C9143" t="str">
            <v>02.13.02.453</v>
          </cell>
        </row>
        <row r="9144">
          <cell r="B9144" t="str">
            <v>SLT0000226</v>
          </cell>
          <cell r="C9144" t="str">
            <v>02.13.03.003</v>
          </cell>
        </row>
        <row r="9145">
          <cell r="B9145" t="str">
            <v>SLT0000170</v>
          </cell>
          <cell r="C9145" t="str">
            <v>02.14.01.001</v>
          </cell>
        </row>
        <row r="9146">
          <cell r="B9146" t="str">
            <v>SLT0000217</v>
          </cell>
          <cell r="C9146" t="str">
            <v>02.14.01.040</v>
          </cell>
        </row>
        <row r="9147">
          <cell r="B9147" t="str">
            <v>SLT0002200</v>
          </cell>
          <cell r="C9147" t="str">
            <v>02.14.01.050</v>
          </cell>
        </row>
        <row r="9148">
          <cell r="B9148" t="str">
            <v>SLT0002201</v>
          </cell>
          <cell r="C9148" t="str">
            <v>02.14.01.082</v>
          </cell>
        </row>
        <row r="9149">
          <cell r="B9149" t="str">
            <v>SLT0002202</v>
          </cell>
          <cell r="C9149" t="str">
            <v>02.14.01.088</v>
          </cell>
        </row>
        <row r="9150">
          <cell r="B9150" t="str">
            <v>SLT0002203</v>
          </cell>
          <cell r="C9150" t="str">
            <v>02.14.01.096</v>
          </cell>
        </row>
        <row r="9151">
          <cell r="B9151" t="str">
            <v>SLT0000196</v>
          </cell>
          <cell r="C9151" t="str">
            <v>02.14.01.193</v>
          </cell>
        </row>
        <row r="9152">
          <cell r="B9152" t="str">
            <v>SLT0001744</v>
          </cell>
          <cell r="C9152" t="str">
            <v>02.14.02.026</v>
          </cell>
        </row>
        <row r="9153">
          <cell r="B9153" t="str">
            <v>SLT0000314</v>
          </cell>
          <cell r="C9153" t="str">
            <v>02.14.03.015</v>
          </cell>
        </row>
        <row r="9154">
          <cell r="B9154" t="str">
            <v>SLT0000331</v>
          </cell>
          <cell r="C9154" t="str">
            <v>02.14.03.020</v>
          </cell>
        </row>
        <row r="9155">
          <cell r="B9155" t="str">
            <v>SLT0001747</v>
          </cell>
          <cell r="C9155" t="str">
            <v>02.14.03.021</v>
          </cell>
        </row>
        <row r="9156">
          <cell r="B9156" t="str">
            <v>SLT0000067</v>
          </cell>
          <cell r="C9156" t="str">
            <v>02.14.03.023</v>
          </cell>
        </row>
        <row r="9157">
          <cell r="B9157" t="str">
            <v>SLT0000017</v>
          </cell>
          <cell r="C9157" t="str">
            <v>02.14.03.024</v>
          </cell>
        </row>
        <row r="9158">
          <cell r="B9158" t="str">
            <v>SLT0002198</v>
          </cell>
          <cell r="C9158" t="str">
            <v>02.14.05.021</v>
          </cell>
        </row>
        <row r="9159">
          <cell r="B9159" t="str">
            <v>SLT0002199</v>
          </cell>
          <cell r="C9159" t="str">
            <v>02.14.05.027</v>
          </cell>
        </row>
        <row r="9160">
          <cell r="B9160" t="str">
            <v>SLT0000289</v>
          </cell>
          <cell r="C9160" t="str">
            <v>02.14.06.012</v>
          </cell>
        </row>
        <row r="9161">
          <cell r="B9161" t="str">
            <v>SLT0002195</v>
          </cell>
          <cell r="C9161" t="str">
            <v>02.14.06.013</v>
          </cell>
        </row>
        <row r="9162">
          <cell r="B9162" t="str">
            <v>SLT0002196</v>
          </cell>
          <cell r="C9162" t="str">
            <v>02.14.06.014</v>
          </cell>
        </row>
        <row r="9163">
          <cell r="B9163" t="str">
            <v>SLT0002197</v>
          </cell>
          <cell r="C9163" t="str">
            <v>02.14.06.105</v>
          </cell>
        </row>
        <row r="9164">
          <cell r="B9164" t="str">
            <v>SLT0000791</v>
          </cell>
          <cell r="C9164" t="str">
            <v>02.14.07.012</v>
          </cell>
        </row>
        <row r="9165">
          <cell r="B9165" t="str">
            <v>SLT0000790</v>
          </cell>
          <cell r="C9165" t="str">
            <v>02.14.07.013</v>
          </cell>
        </row>
        <row r="9166">
          <cell r="B9166" t="str">
            <v>SLT0000818</v>
          </cell>
          <cell r="C9166" t="str">
            <v>02.14.07.022</v>
          </cell>
        </row>
        <row r="9167">
          <cell r="B9167" t="str">
            <v>TMP5003034</v>
          </cell>
          <cell r="C9167" t="str">
            <v>02.16.01.004</v>
          </cell>
        </row>
        <row r="9168">
          <cell r="B9168" t="str">
            <v>TMP5005002</v>
          </cell>
          <cell r="C9168" t="str">
            <v>02.16.01.006</v>
          </cell>
        </row>
        <row r="9169">
          <cell r="B9169" t="str">
            <v>TMP5003029</v>
          </cell>
          <cell r="C9169" t="str">
            <v>02.16.01.045</v>
          </cell>
        </row>
        <row r="9170">
          <cell r="B9170" t="str">
            <v>TMP5003068</v>
          </cell>
          <cell r="C9170" t="str">
            <v>02.16.01.008</v>
          </cell>
        </row>
        <row r="9171">
          <cell r="B9171" t="str">
            <v>TMP5001002</v>
          </cell>
          <cell r="C9171" t="str">
            <v>02.16.01.012</v>
          </cell>
        </row>
        <row r="9172">
          <cell r="B9172" t="str">
            <v>TMP5004005</v>
          </cell>
          <cell r="C9172" t="str">
            <v>02.16.01.013</v>
          </cell>
        </row>
        <row r="9173">
          <cell r="B9173" t="str">
            <v>TMP5003051</v>
          </cell>
          <cell r="C9173" t="str">
            <v>02.16.01.015</v>
          </cell>
        </row>
        <row r="9174">
          <cell r="B9174" t="str">
            <v>TMP5001006</v>
          </cell>
          <cell r="C9174" t="str">
            <v>02.16.01.017</v>
          </cell>
        </row>
        <row r="9175">
          <cell r="B9175" t="str">
            <v>TMP5004009</v>
          </cell>
          <cell r="C9175" t="str">
            <v>02.16.01.018</v>
          </cell>
        </row>
        <row r="9176">
          <cell r="B9176" t="str">
            <v>TMP5004011</v>
          </cell>
          <cell r="C9176" t="str">
            <v>02.16.01.019</v>
          </cell>
        </row>
        <row r="9177">
          <cell r="B9177" t="str">
            <v>TMP5003061</v>
          </cell>
          <cell r="C9177" t="str">
            <v>02.16.01.020</v>
          </cell>
        </row>
        <row r="9178">
          <cell r="B9178" t="str">
            <v>TMP5005005</v>
          </cell>
          <cell r="C9178" t="str">
            <v>02.16.01.021</v>
          </cell>
        </row>
        <row r="9179">
          <cell r="B9179" t="str">
            <v>TMP5003062</v>
          </cell>
          <cell r="C9179" t="str">
            <v>02.16.01.022</v>
          </cell>
        </row>
        <row r="9180">
          <cell r="B9180" t="str">
            <v>TMP5003063</v>
          </cell>
          <cell r="C9180" t="str">
            <v>02.16.01.023</v>
          </cell>
        </row>
        <row r="9181">
          <cell r="B9181" t="str">
            <v>TMP5003065</v>
          </cell>
          <cell r="C9181" t="str">
            <v>02.16.01.024</v>
          </cell>
        </row>
        <row r="9182">
          <cell r="B9182" t="str">
            <v>TMP5004010</v>
          </cell>
          <cell r="C9182" t="str">
            <v>02.16.01.025</v>
          </cell>
        </row>
        <row r="9183">
          <cell r="B9183" t="str">
            <v>TMP5001004</v>
          </cell>
          <cell r="C9183" t="str">
            <v>02.16.01.026</v>
          </cell>
        </row>
        <row r="9184">
          <cell r="B9184" t="str">
            <v>TMP5003064</v>
          </cell>
          <cell r="C9184" t="str">
            <v>02.16.01.027</v>
          </cell>
        </row>
        <row r="9185">
          <cell r="B9185" t="str">
            <v>TMP5003081</v>
          </cell>
          <cell r="C9185" t="str">
            <v>02.16.01.028</v>
          </cell>
        </row>
        <row r="9186">
          <cell r="B9186" t="str">
            <v>TMP5003054</v>
          </cell>
          <cell r="C9186" t="str">
            <v>02.16.01.029</v>
          </cell>
        </row>
        <row r="9187">
          <cell r="B9187" t="str">
            <v>TMP5003049</v>
          </cell>
          <cell r="C9187" t="str">
            <v>02.16.01.030</v>
          </cell>
        </row>
        <row r="9188">
          <cell r="B9188" t="str">
            <v>TMP5003053</v>
          </cell>
          <cell r="C9188" t="str">
            <v>02.16.01.031</v>
          </cell>
        </row>
        <row r="9189">
          <cell r="B9189" t="str">
            <v>TMP5003047</v>
          </cell>
          <cell r="C9189" t="str">
            <v>02.16.01.032</v>
          </cell>
        </row>
        <row r="9190">
          <cell r="B9190" t="str">
            <v>TMP5003052</v>
          </cell>
          <cell r="C9190" t="str">
            <v>02.16.01.033</v>
          </cell>
        </row>
        <row r="9191">
          <cell r="B9191" t="str">
            <v>TMP5003048</v>
          </cell>
          <cell r="C9191" t="str">
            <v>02.16.01.034</v>
          </cell>
        </row>
        <row r="9192">
          <cell r="B9192" t="str">
            <v>TMP5006001</v>
          </cell>
          <cell r="C9192" t="str">
            <v>02.16.01.043</v>
          </cell>
        </row>
        <row r="9193">
          <cell r="B9193" t="str">
            <v>TMP5006002</v>
          </cell>
          <cell r="C9193" t="str">
            <v>02.16.01.044</v>
          </cell>
        </row>
        <row r="9194">
          <cell r="B9194" t="str">
            <v>TMP5003029</v>
          </cell>
          <cell r="C9194" t="str">
            <v>02.16.01.007</v>
          </cell>
        </row>
        <row r="9195">
          <cell r="B9195" t="str">
            <v>TMP5004012</v>
          </cell>
          <cell r="C9195" t="str">
            <v>02.16.01.046</v>
          </cell>
        </row>
        <row r="9196">
          <cell r="B9196" t="str">
            <v>TST0001693</v>
          </cell>
          <cell r="C9196" t="str">
            <v>02.16.01.047</v>
          </cell>
        </row>
        <row r="9197">
          <cell r="B9197" t="str">
            <v>TMP5001009</v>
          </cell>
          <cell r="C9197" t="str">
            <v>02.16.01.048</v>
          </cell>
        </row>
        <row r="9198">
          <cell r="B9198" t="str">
            <v>TMP5005007</v>
          </cell>
          <cell r="C9198" t="str">
            <v>02.16.01.049</v>
          </cell>
        </row>
        <row r="9199">
          <cell r="B9199" t="str">
            <v>TMP5005002</v>
          </cell>
          <cell r="C9199" t="str">
            <v>02.16.01.050</v>
          </cell>
        </row>
        <row r="9200">
          <cell r="B9200" t="str">
            <v>TMP5004006</v>
          </cell>
          <cell r="C9200" t="str">
            <v>02.16.01.051</v>
          </cell>
        </row>
        <row r="9201">
          <cell r="B9201" t="str">
            <v>TMP5008001</v>
          </cell>
          <cell r="C9201" t="str">
            <v>02.16.01.052</v>
          </cell>
        </row>
        <row r="9202">
          <cell r="B9202" t="str">
            <v>TMP5001004</v>
          </cell>
          <cell r="C9202" t="str">
            <v>02.16.01.053</v>
          </cell>
        </row>
        <row r="9203">
          <cell r="B9203" t="str">
            <v>TMP5003062</v>
          </cell>
          <cell r="C9203" t="str">
            <v>02.16.01.054</v>
          </cell>
        </row>
        <row r="9204">
          <cell r="B9204" t="str">
            <v>TMP5003081</v>
          </cell>
          <cell r="C9204" t="str">
            <v>02.16.01.055</v>
          </cell>
        </row>
        <row r="9205">
          <cell r="B9205" t="str">
            <v>TMP5004009</v>
          </cell>
          <cell r="C9205" t="str">
            <v>02.16.01.056</v>
          </cell>
        </row>
        <row r="9206">
          <cell r="B9206" t="str">
            <v>TMP5004010</v>
          </cell>
          <cell r="C9206" t="str">
            <v>02.16.01.057</v>
          </cell>
        </row>
        <row r="9207">
          <cell r="B9207" t="str">
            <v>TMP5003082</v>
          </cell>
          <cell r="C9207" t="str">
            <v>02.16.01.058</v>
          </cell>
        </row>
        <row r="9208">
          <cell r="B9208" t="str">
            <v>TMP5005005</v>
          </cell>
          <cell r="C9208" t="str">
            <v>02.16.01.059</v>
          </cell>
        </row>
        <row r="9209">
          <cell r="B9209" t="str">
            <v>TMP5003064</v>
          </cell>
          <cell r="C9209" t="str">
            <v>02.16.01.060</v>
          </cell>
        </row>
        <row r="9210">
          <cell r="B9210" t="str">
            <v>TMP5003061</v>
          </cell>
          <cell r="C9210" t="str">
            <v>02.16.01.061</v>
          </cell>
        </row>
        <row r="9211">
          <cell r="B9211" t="str">
            <v>TMP5003067</v>
          </cell>
        </row>
        <row r="9212">
          <cell r="B9212" t="str">
            <v>TMP5001008</v>
          </cell>
          <cell r="C9212" t="str">
            <v>02.16.01.063</v>
          </cell>
        </row>
        <row r="9213">
          <cell r="B9213" t="str">
            <v>TMP5003065</v>
          </cell>
          <cell r="C9213" t="str">
            <v>02.16.01.064</v>
          </cell>
        </row>
        <row r="9214">
          <cell r="B9214" t="str">
            <v>TMP5003080</v>
          </cell>
          <cell r="C9214" t="str">
            <v>02.16.01.065</v>
          </cell>
        </row>
        <row r="9215">
          <cell r="B9215" t="str">
            <v>TMP5003063</v>
          </cell>
          <cell r="C9215" t="str">
            <v>02.16.01.066</v>
          </cell>
        </row>
        <row r="9216">
          <cell r="B9216" t="str">
            <v>TMP5003079</v>
          </cell>
          <cell r="C9216" t="str">
            <v>02.16.01.067</v>
          </cell>
        </row>
        <row r="9217">
          <cell r="B9217" t="str">
            <v>TMP5009001</v>
          </cell>
          <cell r="C9217" t="str">
            <v>02.16.03.004</v>
          </cell>
        </row>
        <row r="9218">
          <cell r="B9218" t="str">
            <v>TST0001694</v>
          </cell>
          <cell r="C9218" t="str">
            <v>02.16.03.060</v>
          </cell>
        </row>
        <row r="9219">
          <cell r="B9219" t="str">
            <v>TMP5009001</v>
          </cell>
          <cell r="C9219" t="str">
            <v>02.16.03.068</v>
          </cell>
        </row>
        <row r="9220">
          <cell r="B9220" t="str">
            <v>TMP5007001</v>
          </cell>
          <cell r="C9220" t="str">
            <v>02.16.03.069</v>
          </cell>
        </row>
        <row r="9221">
          <cell r="B9221" t="str">
            <v>TMP5005006</v>
          </cell>
          <cell r="C9221" t="str">
            <v>02.16.03.070</v>
          </cell>
        </row>
        <row r="9222">
          <cell r="B9222" t="str">
            <v>REM0002677</v>
          </cell>
          <cell r="C9222" t="str">
            <v>01.02.30.030</v>
          </cell>
        </row>
        <row r="9223">
          <cell r="B9223" t="str">
            <v>SHT0001900</v>
          </cell>
          <cell r="C9223" t="str">
            <v>02.03.37.104</v>
          </cell>
        </row>
        <row r="9224">
          <cell r="B9224" t="str">
            <v>SHT0001939</v>
          </cell>
          <cell r="C9224" t="str">
            <v>02.02.31.039</v>
          </cell>
        </row>
        <row r="9225">
          <cell r="B9225" t="str">
            <v>SHT0001937</v>
          </cell>
          <cell r="C9225" t="str">
            <v>02.02.31.037</v>
          </cell>
        </row>
        <row r="9226">
          <cell r="B9226" t="str">
            <v>SHT0001938</v>
          </cell>
          <cell r="C9226" t="str">
            <v>02.02.31.038</v>
          </cell>
        </row>
        <row r="9227">
          <cell r="B9227" t="str">
            <v>SHT0001940</v>
          </cell>
          <cell r="C9227" t="str">
            <v>02.02.31.040</v>
          </cell>
        </row>
        <row r="9228">
          <cell r="B9228" t="str">
            <v>SHT0001534</v>
          </cell>
        </row>
        <row r="9229">
          <cell r="B9229" t="str">
            <v>SHT0001303</v>
          </cell>
        </row>
        <row r="9230">
          <cell r="B9230" t="str">
            <v>SHT0001542</v>
          </cell>
        </row>
        <row r="9231">
          <cell r="B9231" t="str">
            <v>SHT0001323</v>
          </cell>
        </row>
        <row r="9232">
          <cell r="B9232" t="str">
            <v>SHT0001312</v>
          </cell>
        </row>
        <row r="9233">
          <cell r="B9233" t="str">
            <v>SHT0002186</v>
          </cell>
          <cell r="C9233">
            <v>23</v>
          </cell>
        </row>
        <row r="9234">
          <cell r="B9234" t="str">
            <v>SHT0001178</v>
          </cell>
        </row>
        <row r="9235">
          <cell r="B9235" t="str">
            <v>BFA0000360</v>
          </cell>
          <cell r="C9235">
            <v>25</v>
          </cell>
        </row>
        <row r="9236">
          <cell r="B9236" t="str">
            <v>SHT0001113</v>
          </cell>
          <cell r="C9236">
            <v>26</v>
          </cell>
        </row>
        <row r="9237">
          <cell r="B9237" t="str">
            <v>SHT0001537</v>
          </cell>
        </row>
        <row r="9238">
          <cell r="B9238" t="str">
            <v>SHT0001517</v>
          </cell>
        </row>
        <row r="9239">
          <cell r="B9239" t="str">
            <v>SHT0001281</v>
          </cell>
        </row>
        <row r="9240">
          <cell r="B9240" t="str">
            <v>SHT0001378</v>
          </cell>
        </row>
        <row r="9241">
          <cell r="B9241" t="str">
            <v>SHT0001527</v>
          </cell>
        </row>
        <row r="9242">
          <cell r="B9242" t="str">
            <v>SHT0002187</v>
          </cell>
          <cell r="C9242">
            <v>49</v>
          </cell>
        </row>
        <row r="9243">
          <cell r="B9243" t="str">
            <v>SHT0001245</v>
          </cell>
          <cell r="C9243">
            <v>50</v>
          </cell>
        </row>
        <row r="9244">
          <cell r="B9244" t="str">
            <v>SHT0001184</v>
          </cell>
          <cell r="C9244">
            <v>51</v>
          </cell>
        </row>
        <row r="9245">
          <cell r="B9245" t="str">
            <v>SCS0005271</v>
          </cell>
        </row>
        <row r="9246">
          <cell r="B9246" t="str">
            <v>SCS0005273</v>
          </cell>
        </row>
        <row r="9247">
          <cell r="B9247" t="str">
            <v>SCS0004576</v>
          </cell>
        </row>
        <row r="9248">
          <cell r="B9248" t="str">
            <v>SCS0005261</v>
          </cell>
        </row>
        <row r="9249">
          <cell r="B9249" t="str">
            <v>SHT0001383</v>
          </cell>
        </row>
        <row r="9250">
          <cell r="B9250" t="str">
            <v>SHT0001385</v>
          </cell>
        </row>
        <row r="9251">
          <cell r="B9251" t="str">
            <v>SHT0001382</v>
          </cell>
        </row>
        <row r="9252">
          <cell r="B9252" t="str">
            <v>SHT0001384</v>
          </cell>
        </row>
        <row r="9253">
          <cell r="B9253" t="str">
            <v>SHT0001259</v>
          </cell>
        </row>
        <row r="9254">
          <cell r="B9254" t="str">
            <v>SHT0001268</v>
          </cell>
        </row>
        <row r="9255">
          <cell r="B9255" t="str">
            <v>SHT0001264</v>
          </cell>
        </row>
        <row r="9256">
          <cell r="B9256" t="str">
            <v>SHT0001262</v>
          </cell>
        </row>
        <row r="9257">
          <cell r="B9257" t="str">
            <v>SHT0001386</v>
          </cell>
        </row>
        <row r="9258">
          <cell r="B9258" t="str">
            <v>SCS0004963</v>
          </cell>
        </row>
        <row r="9259">
          <cell r="B9259" t="str">
            <v>SCS0004977</v>
          </cell>
        </row>
        <row r="9260">
          <cell r="B9260" t="str">
            <v>SCS0004979</v>
          </cell>
        </row>
        <row r="9261">
          <cell r="B9261" t="str">
            <v>SCS0004971</v>
          </cell>
        </row>
        <row r="9262">
          <cell r="B9262" t="str">
            <v>SCS0004984</v>
          </cell>
        </row>
        <row r="9263">
          <cell r="B9263" t="str">
            <v>SCS0005010</v>
          </cell>
        </row>
        <row r="9264">
          <cell r="B9264" t="str">
            <v>SHT0000028</v>
          </cell>
          <cell r="C9264">
            <v>81</v>
          </cell>
        </row>
        <row r="9265">
          <cell r="B9265" t="str">
            <v>SHT0000024</v>
          </cell>
        </row>
        <row r="9266">
          <cell r="B9266" t="str">
            <v>SHT0001264</v>
          </cell>
        </row>
        <row r="9267">
          <cell r="B9267" t="str">
            <v>SHT0000748</v>
          </cell>
          <cell r="C9267">
            <v>86</v>
          </cell>
        </row>
        <row r="9268">
          <cell r="B9268" t="str">
            <v>SHT0001980</v>
          </cell>
        </row>
        <row r="9269">
          <cell r="B9269" t="str">
            <v>SHT0001852</v>
          </cell>
        </row>
        <row r="9270">
          <cell r="B9270" t="str">
            <v>SHT0001982</v>
          </cell>
        </row>
        <row r="9271">
          <cell r="B9271" t="str">
            <v>SHT0001858</v>
          </cell>
        </row>
        <row r="9272">
          <cell r="B9272" t="str">
            <v>SHT0001755</v>
          </cell>
        </row>
        <row r="9273">
          <cell r="B9273" t="str">
            <v>SHT0001756</v>
          </cell>
        </row>
        <row r="9274">
          <cell r="B9274" t="str">
            <v>SHT0001759</v>
          </cell>
        </row>
        <row r="9275">
          <cell r="B9275" t="str">
            <v>SHT0001762</v>
          </cell>
        </row>
        <row r="9276">
          <cell r="B9276" t="str">
            <v>SHT0001983</v>
          </cell>
        </row>
        <row r="9277">
          <cell r="B9277" t="str">
            <v>SHT0001984</v>
          </cell>
        </row>
        <row r="9278">
          <cell r="B9278" t="str">
            <v>SHT0001997</v>
          </cell>
        </row>
        <row r="9279">
          <cell r="B9279" t="str">
            <v>SHT0001995</v>
          </cell>
        </row>
        <row r="9280">
          <cell r="B9280" t="str">
            <v>SHT0001996</v>
          </cell>
        </row>
        <row r="9281">
          <cell r="B9281" t="str">
            <v>SHT0001994</v>
          </cell>
        </row>
        <row r="9282">
          <cell r="B9282" t="str">
            <v>SHT0001890</v>
          </cell>
          <cell r="C9282">
            <v>95</v>
          </cell>
        </row>
        <row r="9283">
          <cell r="B9283" t="str">
            <v>SHT0001891</v>
          </cell>
          <cell r="C9283">
            <v>96</v>
          </cell>
        </row>
        <row r="9284">
          <cell r="B9284" t="str">
            <v>SHT0001857</v>
          </cell>
        </row>
        <row r="9285">
          <cell r="B9285" t="str">
            <v>SHT0001981</v>
          </cell>
        </row>
        <row r="9286">
          <cell r="B9286" t="str">
            <v>SHT0001985</v>
          </cell>
        </row>
        <row r="9287">
          <cell r="B9287" t="str">
            <v>SHT0001912</v>
          </cell>
          <cell r="C9287">
            <v>101</v>
          </cell>
        </row>
        <row r="9288">
          <cell r="B9288" t="str">
            <v>SHT0001990</v>
          </cell>
        </row>
        <row r="9289">
          <cell r="B9289" t="str">
            <v>SHT0001300</v>
          </cell>
        </row>
        <row r="9290">
          <cell r="B9290" t="str">
            <v>SHT0001301</v>
          </cell>
        </row>
        <row r="9291">
          <cell r="B9291" t="str">
            <v>SHT0002393</v>
          </cell>
        </row>
        <row r="9292">
          <cell r="B9292" t="str">
            <v>REM0001955</v>
          </cell>
          <cell r="C9292" t="str">
            <v>01.01.01.147</v>
          </cell>
        </row>
        <row r="9293">
          <cell r="B9293" t="str">
            <v>RSM0000106</v>
          </cell>
          <cell r="C9293" t="str">
            <v>02.01.10.090</v>
          </cell>
        </row>
        <row r="9294">
          <cell r="C9294" t="str">
            <v>02.01.05.146</v>
          </cell>
        </row>
        <row r="9295">
          <cell r="B9295" t="str">
            <v>SHT0000136</v>
          </cell>
          <cell r="C9295" t="str">
            <v>01.03.42.001</v>
          </cell>
        </row>
        <row r="9296">
          <cell r="B9296" t="str">
            <v>SHT0000137</v>
          </cell>
          <cell r="C9296" t="str">
            <v>01.03.42.002</v>
          </cell>
        </row>
        <row r="9297">
          <cell r="B9297" t="str">
            <v>SHT0000180</v>
          </cell>
          <cell r="C9297" t="str">
            <v>01.03.42.003</v>
          </cell>
        </row>
        <row r="9298">
          <cell r="B9298" t="str">
            <v>SHT0000166</v>
          </cell>
          <cell r="C9298" t="str">
            <v>01.03.42.004</v>
          </cell>
        </row>
        <row r="9299">
          <cell r="B9299" t="str">
            <v>SHT0000188</v>
          </cell>
          <cell r="C9299" t="str">
            <v>01.03.42.005</v>
          </cell>
        </row>
        <row r="9300">
          <cell r="B9300" t="str">
            <v>TMA0000486</v>
          </cell>
          <cell r="C9300" t="str">
            <v>02.01.06.359</v>
          </cell>
        </row>
        <row r="9301">
          <cell r="B9301" t="str">
            <v>SHT0000658</v>
          </cell>
          <cell r="C9301" t="str">
            <v>01.07.01.106</v>
          </cell>
        </row>
        <row r="9302">
          <cell r="B9302" t="str">
            <v>SHT0000660</v>
          </cell>
          <cell r="C9302" t="str">
            <v>01.07.01.107</v>
          </cell>
        </row>
        <row r="9303">
          <cell r="B9303" t="str">
            <v>SHT0001590</v>
          </cell>
          <cell r="C9303" t="str">
            <v>01.07.01.093</v>
          </cell>
        </row>
        <row r="9304">
          <cell r="B9304" t="str">
            <v>SHT0001591</v>
          </cell>
          <cell r="C9304" t="str">
            <v>01.07.01.097</v>
          </cell>
        </row>
        <row r="9305">
          <cell r="B9305" t="str">
            <v>REM0002674</v>
          </cell>
          <cell r="C9305" t="str">
            <v>02.03.48.003</v>
          </cell>
        </row>
        <row r="9306">
          <cell r="B9306" t="str">
            <v>RSM0000106</v>
          </cell>
          <cell r="C9306" t="str">
            <v>02.01.01.194</v>
          </cell>
        </row>
        <row r="9307">
          <cell r="B9307" t="str">
            <v>REM0000288</v>
          </cell>
          <cell r="C9307" t="str">
            <v>02.01.02.326</v>
          </cell>
        </row>
        <row r="9308">
          <cell r="B9308" t="str">
            <v>REM0000304</v>
          </cell>
          <cell r="C9308" t="str">
            <v>02.01.02.327</v>
          </cell>
        </row>
        <row r="9309">
          <cell r="B9309" t="str">
            <v>TSY0000672</v>
          </cell>
          <cell r="C9309" t="str">
            <v>02.13.02.432</v>
          </cell>
        </row>
        <row r="9310">
          <cell r="B9310" t="str">
            <v>TSY0000673</v>
          </cell>
          <cell r="C9310" t="str">
            <v>02.13.02.433</v>
          </cell>
        </row>
        <row r="9311">
          <cell r="B9311" t="str">
            <v>TSY0000346</v>
          </cell>
          <cell r="C9311" t="str">
            <v>02.13.01.011</v>
          </cell>
        </row>
        <row r="9312">
          <cell r="B9312" t="str">
            <v>TSY0000674</v>
          </cell>
          <cell r="C9312" t="str">
            <v>02.13.01.022</v>
          </cell>
        </row>
        <row r="9313">
          <cell r="B9313" t="str">
            <v>SLT0002405</v>
          </cell>
          <cell r="C9313" t="str">
            <v>02.12.02.113</v>
          </cell>
        </row>
        <row r="9314">
          <cell r="B9314" t="str">
            <v>SLT0002406</v>
          </cell>
          <cell r="C9314" t="str">
            <v>02.12.02.112</v>
          </cell>
        </row>
        <row r="9315">
          <cell r="B9315" t="str">
            <v>SLT0002407</v>
          </cell>
          <cell r="C9315" t="str">
            <v>02.12.01.305</v>
          </cell>
        </row>
        <row r="9316">
          <cell r="B9316" t="str">
            <v>TSY0000427</v>
          </cell>
          <cell r="C9316" t="str">
            <v>02.13.02.434</v>
          </cell>
        </row>
        <row r="9317">
          <cell r="B9317" t="str">
            <v>TSY0000675</v>
          </cell>
          <cell r="C9317" t="str">
            <v>02.13.02.438</v>
          </cell>
        </row>
        <row r="9318">
          <cell r="B9318" t="str">
            <v>TSY0000676</v>
          </cell>
          <cell r="C9318" t="str">
            <v>02.13.02.439</v>
          </cell>
        </row>
        <row r="9319">
          <cell r="B9319" t="str">
            <v>TSY0000677</v>
          </cell>
          <cell r="C9319" t="str">
            <v>02.13.02.443</v>
          </cell>
        </row>
        <row r="9320">
          <cell r="B9320" t="str">
            <v>TSY0000678</v>
          </cell>
          <cell r="C9320" t="str">
            <v>02.13.02.456</v>
          </cell>
        </row>
        <row r="9321">
          <cell r="B9321" t="str">
            <v>TSY0000679</v>
          </cell>
          <cell r="C9321" t="str">
            <v>02.13.01.088</v>
          </cell>
        </row>
        <row r="9322">
          <cell r="B9322" t="str">
            <v>TSY0000680</v>
          </cell>
          <cell r="C9322" t="str">
            <v>02.12.01.057</v>
          </cell>
        </row>
        <row r="9323">
          <cell r="B9323" t="str">
            <v>SLT0002408</v>
          </cell>
          <cell r="C9323" t="str">
            <v>01.07.03.067</v>
          </cell>
        </row>
        <row r="9324">
          <cell r="B9324" t="str">
            <v>SLT0002409</v>
          </cell>
          <cell r="C9324" t="str">
            <v>01.07.03.069</v>
          </cell>
        </row>
        <row r="9325">
          <cell r="B9325" t="str">
            <v>SLT0002410</v>
          </cell>
        </row>
        <row r="9326">
          <cell r="B9326" t="str">
            <v>SLT0002294</v>
          </cell>
          <cell r="C9326" t="str">
            <v>01.07.03.030A</v>
          </cell>
        </row>
        <row r="9327">
          <cell r="B9327" t="str">
            <v>SLT0002411</v>
          </cell>
          <cell r="C9327" t="str">
            <v>01.07.03.068</v>
          </cell>
        </row>
        <row r="9328">
          <cell r="B9328" t="str">
            <v>SLT0002412</v>
          </cell>
          <cell r="C9328" t="str">
            <v>01.07.03.056A</v>
          </cell>
        </row>
        <row r="9329">
          <cell r="B9329" t="str">
            <v>SLT0002413</v>
          </cell>
          <cell r="C9329" t="str">
            <v>01.07.03.070</v>
          </cell>
        </row>
        <row r="9330">
          <cell r="B9330" t="str">
            <v>SLT0002414</v>
          </cell>
          <cell r="C9330" t="str">
            <v>01.07.03.072</v>
          </cell>
        </row>
        <row r="9331">
          <cell r="B9331" t="str">
            <v>TSY0000681</v>
          </cell>
          <cell r="C9331" t="str">
            <v>02.13.02.462</v>
          </cell>
        </row>
        <row r="9332">
          <cell r="B9332" t="str">
            <v>TSY0000682</v>
          </cell>
          <cell r="C9332" t="str">
            <v>02.13.02.463</v>
          </cell>
        </row>
        <row r="9333">
          <cell r="B9333" t="str">
            <v>TSY0000683</v>
          </cell>
          <cell r="C9333" t="str">
            <v>02.13.02.459</v>
          </cell>
        </row>
        <row r="9334">
          <cell r="B9334" t="str">
            <v>TSY0000684</v>
          </cell>
        </row>
        <row r="9335">
          <cell r="B9335" t="str">
            <v>TSY0000685</v>
          </cell>
          <cell r="C9335" t="str">
            <v>02.13.02.442</v>
          </cell>
        </row>
        <row r="9336">
          <cell r="B9336" t="str">
            <v>SLT0002384</v>
          </cell>
        </row>
        <row r="9337">
          <cell r="B9337" t="str">
            <v>SLT0002385</v>
          </cell>
        </row>
        <row r="9338">
          <cell r="B9338" t="str">
            <v>SCS0005804</v>
          </cell>
          <cell r="C9338" t="str">
            <v>02.03.18.079</v>
          </cell>
        </row>
        <row r="9339">
          <cell r="B9339" t="str">
            <v>SLT0002386</v>
          </cell>
          <cell r="C9339" t="str">
            <v>02.02.20.029</v>
          </cell>
        </row>
        <row r="9340">
          <cell r="B9340" t="str">
            <v>SLT0002387</v>
          </cell>
        </row>
        <row r="9341">
          <cell r="B9341" t="str">
            <v>SLT0002388</v>
          </cell>
          <cell r="C9341" t="str">
            <v>02.02.20.009</v>
          </cell>
        </row>
        <row r="9342">
          <cell r="B9342" t="str">
            <v>SLT0002389</v>
          </cell>
          <cell r="C9342" t="str">
            <v>02.03.06.027</v>
          </cell>
        </row>
        <row r="9343">
          <cell r="B9343" t="str">
            <v>SLT0002390</v>
          </cell>
        </row>
        <row r="9344">
          <cell r="B9344" t="str">
            <v>SLT0002391</v>
          </cell>
          <cell r="C9344" t="str">
            <v>02.02.20.030</v>
          </cell>
        </row>
        <row r="9345">
          <cell r="B9345" t="str">
            <v>SLT0002392</v>
          </cell>
        </row>
        <row r="9346">
          <cell r="B9346" t="str">
            <v>SLT0002393</v>
          </cell>
        </row>
        <row r="9347">
          <cell r="B9347" t="str">
            <v>SLT0002394</v>
          </cell>
        </row>
        <row r="9348">
          <cell r="B9348" t="str">
            <v>SLT0002395</v>
          </cell>
        </row>
        <row r="9349">
          <cell r="B9349" t="str">
            <v>SLT0002396</v>
          </cell>
        </row>
        <row r="9350">
          <cell r="B9350" t="str">
            <v>SLT0002397</v>
          </cell>
          <cell r="C9350" t="str">
            <v>02.03.06.016A</v>
          </cell>
        </row>
        <row r="9351">
          <cell r="B9351" t="str">
            <v>SLT0002398</v>
          </cell>
        </row>
        <row r="9352">
          <cell r="B9352" t="str">
            <v>SHT0002244</v>
          </cell>
        </row>
        <row r="9353">
          <cell r="B9353" t="str">
            <v>SHT0002245</v>
          </cell>
        </row>
        <row r="9354">
          <cell r="B9354" t="str">
            <v>SHT0002246</v>
          </cell>
          <cell r="C9354" t="str">
            <v>02.03.27.024</v>
          </cell>
        </row>
        <row r="9355">
          <cell r="B9355" t="str">
            <v>SHT0002247</v>
          </cell>
          <cell r="C9355" t="str">
            <v>02.02.35.002</v>
          </cell>
        </row>
        <row r="9356">
          <cell r="B9356" t="str">
            <v>SHT0002248</v>
          </cell>
          <cell r="C9356" t="str">
            <v>02.02.35.001</v>
          </cell>
        </row>
        <row r="9357">
          <cell r="B9357" t="str">
            <v>SHT0002062</v>
          </cell>
          <cell r="C9357" t="str">
            <v>02.03.27.027</v>
          </cell>
        </row>
        <row r="9358">
          <cell r="B9358" t="str">
            <v>SHT0002061</v>
          </cell>
          <cell r="C9358" t="str">
            <v>02.03.27.026</v>
          </cell>
        </row>
        <row r="9359">
          <cell r="B9359" t="str">
            <v>SHT0002249</v>
          </cell>
          <cell r="C9359" t="str">
            <v>02.03.27.028A</v>
          </cell>
        </row>
        <row r="9360">
          <cell r="B9360" t="str">
            <v>SHT0002250</v>
          </cell>
          <cell r="C9360" t="str">
            <v>02.03.27.029A</v>
          </cell>
        </row>
        <row r="9361">
          <cell r="B9361" t="str">
            <v>SHT0002071</v>
          </cell>
          <cell r="C9361" t="str">
            <v>02.03.27.008A</v>
          </cell>
        </row>
        <row r="9362">
          <cell r="B9362" t="str">
            <v>SHT0002251</v>
          </cell>
          <cell r="C9362" t="str">
            <v>02.03.27.030</v>
          </cell>
        </row>
        <row r="9363">
          <cell r="B9363" t="str">
            <v>SHT0002060</v>
          </cell>
          <cell r="C9363" t="str">
            <v>02.03.27.031</v>
          </cell>
        </row>
        <row r="9364">
          <cell r="B9364" t="str">
            <v>SHT0000020</v>
          </cell>
        </row>
        <row r="9365">
          <cell r="B9365" t="str">
            <v>SHT0002252</v>
          </cell>
        </row>
        <row r="9366">
          <cell r="B9366" t="str">
            <v>SHT0002253</v>
          </cell>
          <cell r="C9366" t="str">
            <v>02.03.27.025</v>
          </cell>
        </row>
        <row r="9367">
          <cell r="B9367" t="str">
            <v>SCS0006024</v>
          </cell>
        </row>
        <row r="9368">
          <cell r="B9368" t="str">
            <v>SCS0006062</v>
          </cell>
        </row>
        <row r="9369">
          <cell r="B9369" t="str">
            <v>SCS0005282</v>
          </cell>
          <cell r="C9369" t="str">
            <v>02.03.25.029</v>
          </cell>
        </row>
        <row r="9370">
          <cell r="B9370" t="str">
            <v>SCS0005942</v>
          </cell>
          <cell r="C9370" t="str">
            <v>02.03.25.014</v>
          </cell>
        </row>
        <row r="9371">
          <cell r="B9371" t="str">
            <v>SCS0005941</v>
          </cell>
          <cell r="C9371" t="str">
            <v>02.03.25.019</v>
          </cell>
        </row>
        <row r="9372">
          <cell r="B9372" t="str">
            <v>SCS0006025</v>
          </cell>
          <cell r="C9372" t="str">
            <v>02.03.25.015</v>
          </cell>
        </row>
        <row r="9373">
          <cell r="B9373" t="str">
            <v>SCS0006026</v>
          </cell>
          <cell r="C9373" t="str">
            <v>02.03.25.008A</v>
          </cell>
        </row>
        <row r="9374">
          <cell r="B9374" t="str">
            <v>SCS0005609</v>
          </cell>
          <cell r="C9374" t="str">
            <v>02.03.25.017</v>
          </cell>
        </row>
        <row r="9375">
          <cell r="B9375" t="str">
            <v>SCS0006063</v>
          </cell>
        </row>
        <row r="9376">
          <cell r="B9376" t="str">
            <v>SCS0005281</v>
          </cell>
          <cell r="C9376" t="str">
            <v>02.03.25.026</v>
          </cell>
        </row>
        <row r="9377">
          <cell r="B9377" t="str">
            <v>SCS0005611</v>
          </cell>
          <cell r="C9377" t="str">
            <v>02.03.25.021</v>
          </cell>
        </row>
        <row r="9378">
          <cell r="B9378" t="str">
            <v>SCS0005608</v>
          </cell>
          <cell r="C9378" t="str">
            <v>02.03.25.009</v>
          </cell>
        </row>
        <row r="9379">
          <cell r="B9379" t="str">
            <v>SHT0000017</v>
          </cell>
        </row>
        <row r="9380">
          <cell r="B9380" t="str">
            <v>SHT0002254</v>
          </cell>
          <cell r="C9380" t="str">
            <v>与一汽不同</v>
          </cell>
        </row>
        <row r="9381">
          <cell r="B9381" t="str">
            <v>SHT0002255</v>
          </cell>
          <cell r="C9381" t="str">
            <v>02.03.27.096</v>
          </cell>
        </row>
        <row r="9382">
          <cell r="B9382" t="str">
            <v>SHT0002256</v>
          </cell>
        </row>
        <row r="9383">
          <cell r="B9383" t="str">
            <v>SHT0002257</v>
          </cell>
          <cell r="C9383" t="str">
            <v>——</v>
          </cell>
        </row>
        <row r="9384">
          <cell r="B9384" t="str">
            <v>SHT0002258</v>
          </cell>
        </row>
        <row r="9385">
          <cell r="B9385" t="str">
            <v>SHT0002259</v>
          </cell>
        </row>
        <row r="9386">
          <cell r="B9386" t="str">
            <v>SHT0002037</v>
          </cell>
          <cell r="C9386" t="str">
            <v>02.03.26.083</v>
          </cell>
        </row>
        <row r="9387">
          <cell r="B9387" t="str">
            <v>SCS0006064</v>
          </cell>
        </row>
        <row r="9388">
          <cell r="B9388" t="str">
            <v>SCS0005931</v>
          </cell>
          <cell r="C9388" t="str">
            <v>02.03.47.001</v>
          </cell>
        </row>
        <row r="9389">
          <cell r="B9389" t="str">
            <v>SCS0006065</v>
          </cell>
        </row>
        <row r="9390">
          <cell r="B9390" t="str">
            <v>SCS0005934</v>
          </cell>
          <cell r="C9390" t="str">
            <v>02.03.47.002</v>
          </cell>
        </row>
        <row r="9391">
          <cell r="B9391" t="str">
            <v>SCS0006066</v>
          </cell>
        </row>
        <row r="9392">
          <cell r="B9392" t="str">
            <v>SCS0006067</v>
          </cell>
          <cell r="C9392" t="str">
            <v>02.03.47.011</v>
          </cell>
        </row>
        <row r="9393">
          <cell r="B9393" t="str">
            <v>SCS0006068</v>
          </cell>
        </row>
        <row r="9394">
          <cell r="B9394" t="str">
            <v>SCS0006069</v>
          </cell>
          <cell r="C9394" t="str">
            <v>02.03.47.007</v>
          </cell>
        </row>
        <row r="9395">
          <cell r="B9395" t="str">
            <v>SCS0006070</v>
          </cell>
        </row>
        <row r="9396">
          <cell r="B9396" t="str">
            <v>SCS0006071</v>
          </cell>
        </row>
        <row r="9397">
          <cell r="B9397" t="str">
            <v>SCS0006072</v>
          </cell>
        </row>
        <row r="9398">
          <cell r="B9398" t="str">
            <v>SCS0005937</v>
          </cell>
          <cell r="C9398" t="str">
            <v>02.03.47.019</v>
          </cell>
        </row>
        <row r="9399">
          <cell r="B9399" t="str">
            <v>SCS0006073</v>
          </cell>
        </row>
        <row r="9400">
          <cell r="B9400" t="str">
            <v>SCS0006074</v>
          </cell>
        </row>
        <row r="9401">
          <cell r="B9401" t="str">
            <v>SCS0006075</v>
          </cell>
          <cell r="C9401" t="str">
            <v>02.03.47.010</v>
          </cell>
        </row>
        <row r="9402">
          <cell r="B9402" t="str">
            <v>SCS0006076</v>
          </cell>
        </row>
        <row r="9403">
          <cell r="B9403" t="str">
            <v>SCS0006077</v>
          </cell>
        </row>
        <row r="9404">
          <cell r="B9404" t="str">
            <v>SCS0006078</v>
          </cell>
        </row>
        <row r="9405">
          <cell r="B9405" t="str">
            <v>SCS0006079</v>
          </cell>
        </row>
        <row r="9406">
          <cell r="B9406" t="str">
            <v>SCS0006080</v>
          </cell>
        </row>
        <row r="9407">
          <cell r="B9407" t="str">
            <v>SCS0006081</v>
          </cell>
        </row>
        <row r="9408">
          <cell r="B9408" t="str">
            <v>SCS0005936</v>
          </cell>
          <cell r="C9408" t="str">
            <v>02.03.47.015</v>
          </cell>
        </row>
        <row r="9409">
          <cell r="B9409" t="str">
            <v>SCS0006082</v>
          </cell>
        </row>
        <row r="9410">
          <cell r="B9410" t="str">
            <v>SCS0006083</v>
          </cell>
        </row>
        <row r="9411">
          <cell r="B9411" t="str">
            <v>SCS0005939</v>
          </cell>
          <cell r="C9411" t="str">
            <v>02.03.47.020</v>
          </cell>
        </row>
        <row r="9412">
          <cell r="B9412" t="str">
            <v>BSP0000093</v>
          </cell>
          <cell r="C9412" t="str">
            <v>02.03.47.012</v>
          </cell>
        </row>
        <row r="9413">
          <cell r="B9413" t="str">
            <v>SCS0006084</v>
          </cell>
        </row>
        <row r="9414">
          <cell r="B9414" t="str">
            <v>SCS0006085</v>
          </cell>
        </row>
        <row r="9415">
          <cell r="B9415" t="str">
            <v>SCS0006086</v>
          </cell>
        </row>
        <row r="9416">
          <cell r="B9416" t="str">
            <v>SCS0006087</v>
          </cell>
          <cell r="C9416" t="str">
            <v>02.03.47.005</v>
          </cell>
        </row>
        <row r="9417">
          <cell r="B9417" t="str">
            <v>SCS0006088</v>
          </cell>
        </row>
        <row r="9418">
          <cell r="B9418" t="str">
            <v>SCS0006089</v>
          </cell>
          <cell r="C9418" t="str">
            <v>02.03.47.003</v>
          </cell>
        </row>
        <row r="9419">
          <cell r="B9419" t="str">
            <v>SCS0006090</v>
          </cell>
        </row>
        <row r="9420">
          <cell r="B9420" t="str">
            <v>SCS0005935</v>
          </cell>
          <cell r="C9420" t="str">
            <v>02.03.47.006</v>
          </cell>
        </row>
        <row r="9421">
          <cell r="B9421" t="str">
            <v>SCS0006091</v>
          </cell>
        </row>
        <row r="9422">
          <cell r="B9422" t="str">
            <v>SCS0005933</v>
          </cell>
          <cell r="C9422" t="str">
            <v>02.03.47.014</v>
          </cell>
        </row>
        <row r="9423">
          <cell r="B9423" t="str">
            <v>SCS0006092</v>
          </cell>
        </row>
        <row r="9424">
          <cell r="B9424" t="str">
            <v>SCS0006093</v>
          </cell>
          <cell r="C9424" t="str">
            <v>02.03.47.008</v>
          </cell>
        </row>
        <row r="9425">
          <cell r="B9425" t="str">
            <v>SCS0006094</v>
          </cell>
        </row>
        <row r="9426">
          <cell r="B9426" t="str">
            <v>SCS0006095</v>
          </cell>
        </row>
        <row r="9427">
          <cell r="B9427" t="str">
            <v>SCS0006096</v>
          </cell>
        </row>
        <row r="9428">
          <cell r="B9428" t="str">
            <v>SCS0006097</v>
          </cell>
        </row>
        <row r="9429">
          <cell r="B9429" t="str">
            <v>SCS0006098</v>
          </cell>
        </row>
        <row r="9430">
          <cell r="B9430" t="str">
            <v>SCS0006099</v>
          </cell>
        </row>
        <row r="9431">
          <cell r="B9431" t="str">
            <v>SCS0005930</v>
          </cell>
          <cell r="C9431" t="str">
            <v>02.03.47.013</v>
          </cell>
        </row>
        <row r="9432">
          <cell r="B9432" t="str">
            <v>SCS0006100</v>
          </cell>
        </row>
        <row r="9433">
          <cell r="B9433" t="str">
            <v>SCS0006101</v>
          </cell>
          <cell r="C9433" t="str">
            <v>02.03.47.003</v>
          </cell>
        </row>
        <row r="9434">
          <cell r="B9434" t="str">
            <v>SHT0000138</v>
          </cell>
          <cell r="C9434" t="str">
            <v>01.02.04.059</v>
          </cell>
        </row>
        <row r="9435">
          <cell r="B9435" t="str">
            <v>SHT0002260</v>
          </cell>
        </row>
        <row r="9436">
          <cell r="B9436" t="str">
            <v>SHT0002261</v>
          </cell>
        </row>
        <row r="9437">
          <cell r="B9437" t="str">
            <v>SLT0002399</v>
          </cell>
        </row>
        <row r="9438">
          <cell r="B9438" t="str">
            <v>SLT0002400</v>
          </cell>
          <cell r="C9438" t="str">
            <v>02.03.03.049</v>
          </cell>
        </row>
        <row r="9439">
          <cell r="B9439" t="str">
            <v>SLT0002401</v>
          </cell>
        </row>
        <row r="9440">
          <cell r="B9440" t="str">
            <v>SLT0002402</v>
          </cell>
        </row>
        <row r="9441">
          <cell r="B9441" t="str">
            <v>SLT0002403</v>
          </cell>
          <cell r="C9441" t="str">
            <v>02.03.05.108</v>
          </cell>
        </row>
        <row r="9442">
          <cell r="B9442" t="str">
            <v>SLT0002404</v>
          </cell>
          <cell r="C9442" t="str">
            <v>02.06.10.003</v>
          </cell>
        </row>
        <row r="9443">
          <cell r="B9443" t="str">
            <v>SHT0002262</v>
          </cell>
        </row>
        <row r="9444">
          <cell r="B9444" t="str">
            <v>SHT0002263</v>
          </cell>
        </row>
        <row r="9445">
          <cell r="B9445" t="str">
            <v>SCS0006027</v>
          </cell>
          <cell r="C9445" t="str">
            <v>02.03.41.008</v>
          </cell>
        </row>
        <row r="9446">
          <cell r="B9446" t="str">
            <v>SCS0006028</v>
          </cell>
          <cell r="C9446" t="str">
            <v>02.03.41.007</v>
          </cell>
        </row>
        <row r="9447">
          <cell r="B9447" t="str">
            <v>SCS0006029</v>
          </cell>
        </row>
        <row r="9448">
          <cell r="B9448" t="str">
            <v>SCS0006030</v>
          </cell>
        </row>
        <row r="9449">
          <cell r="B9449" t="str">
            <v>SCS0005697</v>
          </cell>
          <cell r="C9449" t="str">
            <v>02.03.41.014</v>
          </cell>
        </row>
        <row r="9450">
          <cell r="B9450" t="str">
            <v>SCS0006031</v>
          </cell>
          <cell r="C9450" t="str">
            <v>02.03.41.015</v>
          </cell>
        </row>
        <row r="9451">
          <cell r="B9451" t="str">
            <v>SCS0006032</v>
          </cell>
          <cell r="C9451" t="str">
            <v>02.03.41.002</v>
          </cell>
        </row>
        <row r="9452">
          <cell r="B9452" t="str">
            <v>SCS0006033</v>
          </cell>
        </row>
        <row r="9453">
          <cell r="B9453" t="str">
            <v>SCS0006034</v>
          </cell>
          <cell r="C9453" t="str">
            <v>02.03.41.019</v>
          </cell>
        </row>
        <row r="9454">
          <cell r="B9454" t="str">
            <v>SCS0006035</v>
          </cell>
          <cell r="C9454" t="str">
            <v>02.03.41.022</v>
          </cell>
        </row>
        <row r="9455">
          <cell r="B9455" t="str">
            <v>SCS0006036</v>
          </cell>
          <cell r="C9455" t="str">
            <v>02.03.41.011</v>
          </cell>
        </row>
        <row r="9456">
          <cell r="B9456" t="str">
            <v>SCS0006037</v>
          </cell>
          <cell r="C9456" t="str">
            <v>02.03.41.012</v>
          </cell>
        </row>
        <row r="9457">
          <cell r="B9457" t="str">
            <v>SCS0006038</v>
          </cell>
          <cell r="C9457" t="str">
            <v>02.03.41.013</v>
          </cell>
        </row>
        <row r="9458">
          <cell r="B9458" t="str">
            <v>SCS0006039</v>
          </cell>
        </row>
        <row r="9459">
          <cell r="B9459" t="str">
            <v>SCS0006040</v>
          </cell>
          <cell r="C9459" t="str">
            <v>02.03.41.003</v>
          </cell>
        </row>
        <row r="9460">
          <cell r="B9460" t="str">
            <v>SCS0006041</v>
          </cell>
        </row>
        <row r="9461">
          <cell r="B9461" t="str">
            <v>SCS0005736</v>
          </cell>
          <cell r="C9461" t="str">
            <v>02.03.39.014</v>
          </cell>
        </row>
        <row r="9462">
          <cell r="B9462" t="str">
            <v>SCS0006042</v>
          </cell>
          <cell r="C9462" t="str">
            <v>02.03.41.018</v>
          </cell>
        </row>
        <row r="9463">
          <cell r="B9463" t="str">
            <v>SCS0006043</v>
          </cell>
        </row>
        <row r="9464">
          <cell r="B9464" t="str">
            <v>SCS0005737</v>
          </cell>
          <cell r="C9464" t="str">
            <v>02.03.39.015</v>
          </cell>
        </row>
        <row r="9465">
          <cell r="B9465" t="str">
            <v>SCS0006044</v>
          </cell>
        </row>
        <row r="9466">
          <cell r="B9466" t="str">
            <v>SCS0006045</v>
          </cell>
        </row>
        <row r="9467">
          <cell r="B9467" t="str">
            <v>SCS0006046</v>
          </cell>
          <cell r="C9467" t="str">
            <v>02.03.41.005</v>
          </cell>
        </row>
        <row r="9468">
          <cell r="B9468" t="str">
            <v>SCS0006047</v>
          </cell>
        </row>
        <row r="9469">
          <cell r="B9469" t="str">
            <v>SCS0006048</v>
          </cell>
        </row>
        <row r="9470">
          <cell r="B9470" t="str">
            <v>SCS0006049</v>
          </cell>
        </row>
        <row r="9471">
          <cell r="B9471" t="str">
            <v>SCS0006050</v>
          </cell>
        </row>
        <row r="9472">
          <cell r="B9472" t="str">
            <v>SCS0006051</v>
          </cell>
          <cell r="C9472" t="str">
            <v>02.03.41.001</v>
          </cell>
        </row>
        <row r="9473">
          <cell r="B9473" t="str">
            <v>SCS0006052</v>
          </cell>
          <cell r="C9473" t="str">
            <v>02.03.41.020</v>
          </cell>
        </row>
        <row r="9474">
          <cell r="B9474" t="str">
            <v>SCS0006053</v>
          </cell>
        </row>
        <row r="9475">
          <cell r="B9475" t="str">
            <v>SCS0006054</v>
          </cell>
        </row>
        <row r="9476">
          <cell r="B9476" t="str">
            <v>SCS0006055</v>
          </cell>
          <cell r="C9476" t="str">
            <v>02.03.41.004</v>
          </cell>
        </row>
        <row r="9477">
          <cell r="B9477" t="str">
            <v>SCS0006056</v>
          </cell>
        </row>
        <row r="9478">
          <cell r="B9478" t="str">
            <v>SCS0006057</v>
          </cell>
        </row>
        <row r="9479">
          <cell r="B9479" t="str">
            <v>SCS0006058</v>
          </cell>
        </row>
        <row r="9480">
          <cell r="B9480" t="str">
            <v>SCS0006059</v>
          </cell>
        </row>
        <row r="9481">
          <cell r="B9481" t="str">
            <v>SCS0006060</v>
          </cell>
        </row>
        <row r="9482">
          <cell r="B9482" t="str">
            <v>SCS0006061</v>
          </cell>
        </row>
        <row r="9483">
          <cell r="B9483" t="str">
            <v>TSY0000695</v>
          </cell>
          <cell r="C9483" t="str">
            <v>02.13.02.458</v>
          </cell>
        </row>
        <row r="9484">
          <cell r="B9484" t="str">
            <v>TSY0000696</v>
          </cell>
        </row>
        <row r="9485">
          <cell r="C9485" t="str">
            <v>SHT0002264</v>
          </cell>
        </row>
        <row r="9486">
          <cell r="B9486" t="str">
            <v>RSM0000004</v>
          </cell>
        </row>
        <row r="9487">
          <cell r="B9487" t="str">
            <v>REM0000913</v>
          </cell>
          <cell r="C9487" t="str">
            <v>02.01.10.474</v>
          </cell>
        </row>
        <row r="9488">
          <cell r="B9488" t="str">
            <v>REM0000929</v>
          </cell>
          <cell r="C9488" t="str">
            <v>02.01.10.475</v>
          </cell>
        </row>
        <row r="9489">
          <cell r="B9489" t="str">
            <v>RSM0000231</v>
          </cell>
          <cell r="C9489" t="str">
            <v>02.01.04.680</v>
          </cell>
        </row>
        <row r="9490">
          <cell r="B9490" t="str">
            <v>RSM0000232</v>
          </cell>
          <cell r="C9490" t="str">
            <v>02.01.04.681</v>
          </cell>
        </row>
        <row r="9491">
          <cell r="B9491" t="str">
            <v>BFA0000533</v>
          </cell>
          <cell r="C9491" t="str">
            <v>02.01.07.312</v>
          </cell>
        </row>
        <row r="9492">
          <cell r="B9492" t="str">
            <v>BFA0000234</v>
          </cell>
          <cell r="C9492" t="str">
            <v>02.01.07.256</v>
          </cell>
        </row>
        <row r="9493">
          <cell r="B9493" t="str">
            <v>BFA0000197</v>
          </cell>
          <cell r="C9493" t="str">
            <v>02.01.07.255</v>
          </cell>
        </row>
        <row r="9494">
          <cell r="B9494" t="str">
            <v>BFA0000203</v>
          </cell>
          <cell r="C9494" t="str">
            <v>02.01.07.232</v>
          </cell>
        </row>
        <row r="9495">
          <cell r="B9495" t="str">
            <v>BFA0000250</v>
          </cell>
        </row>
        <row r="9496">
          <cell r="B9496" t="str">
            <v>BFA0000204</v>
          </cell>
          <cell r="C9496" t="str">
            <v>02.01.07.236</v>
          </cell>
        </row>
        <row r="9497">
          <cell r="B9497" t="str">
            <v>SCS0005396</v>
          </cell>
          <cell r="C9497" t="str">
            <v>01.02.29.003</v>
          </cell>
        </row>
        <row r="9498">
          <cell r="B9498" t="str">
            <v>SCS0005504</v>
          </cell>
          <cell r="C9498" t="str">
            <v>01.02.29.004</v>
          </cell>
        </row>
        <row r="9499">
          <cell r="B9499" t="str">
            <v>SCS0005509</v>
          </cell>
          <cell r="C9499" t="str">
            <v>01.02.29.006</v>
          </cell>
        </row>
        <row r="9500">
          <cell r="B9500" t="str">
            <v>SCS0005514</v>
          </cell>
          <cell r="C9500" t="str">
            <v>01.02.29.007</v>
          </cell>
        </row>
        <row r="9501">
          <cell r="B9501" t="str">
            <v>SCS0005510</v>
          </cell>
          <cell r="C9501" t="str">
            <v>01.02.29.008</v>
          </cell>
        </row>
        <row r="9502">
          <cell r="B9502" t="str">
            <v>SCS0005419</v>
          </cell>
          <cell r="C9502" t="str">
            <v>01.02.29.009</v>
          </cell>
        </row>
        <row r="9503">
          <cell r="B9503" t="str">
            <v>SCS0006022</v>
          </cell>
        </row>
        <row r="9504">
          <cell r="B9504" t="str">
            <v>SCS0006023</v>
          </cell>
        </row>
        <row r="9505">
          <cell r="B9505" t="str">
            <v>SCS0006003</v>
          </cell>
          <cell r="C9505" t="str">
            <v>02.02.41.002</v>
          </cell>
        </row>
        <row r="9506">
          <cell r="B9506" t="str">
            <v>SCS0006004</v>
          </cell>
          <cell r="C9506" t="str">
            <v>02.02.41.003</v>
          </cell>
        </row>
        <row r="9507">
          <cell r="B9507" t="str">
            <v>SCS0005999</v>
          </cell>
          <cell r="C9507" t="str">
            <v>02.02.41.001</v>
          </cell>
        </row>
        <row r="9508">
          <cell r="B9508" t="str">
            <v>SCS0005404</v>
          </cell>
          <cell r="C9508" t="str">
            <v>01.02.29.010</v>
          </cell>
        </row>
        <row r="9509">
          <cell r="B9509" t="str">
            <v>SCS0005427</v>
          </cell>
          <cell r="C9509" t="str">
            <v>01.02.29.011</v>
          </cell>
        </row>
        <row r="9510">
          <cell r="B9510" t="str">
            <v>SCS0006014</v>
          </cell>
          <cell r="C9510" t="str">
            <v>02.02.41.005</v>
          </cell>
        </row>
        <row r="9511">
          <cell r="B9511" t="str">
            <v>SCS0006015</v>
          </cell>
          <cell r="C9511" t="str">
            <v>02.02.41.004</v>
          </cell>
        </row>
        <row r="9512">
          <cell r="B9512" t="str">
            <v>SCS0005503</v>
          </cell>
          <cell r="C9512" t="str">
            <v>01.02.29.001</v>
          </cell>
        </row>
        <row r="9513">
          <cell r="B9513" t="str">
            <v>BFA0000564</v>
          </cell>
          <cell r="C9513" t="str">
            <v>02.03.19.072</v>
          </cell>
        </row>
        <row r="9514">
          <cell r="B9514" t="str">
            <v>BSP0000088</v>
          </cell>
          <cell r="C9514" t="str">
            <v>02.03.45.003</v>
          </cell>
        </row>
        <row r="9515">
          <cell r="B9515" t="str">
            <v>BSP0000089</v>
          </cell>
          <cell r="C9515" t="str">
            <v>02.03.50.028</v>
          </cell>
        </row>
        <row r="9516">
          <cell r="B9516" t="str">
            <v>SCS0005985</v>
          </cell>
          <cell r="C9516" t="str">
            <v>02.03.50.064</v>
          </cell>
        </row>
        <row r="9517">
          <cell r="B9517" t="str">
            <v>SCS0005986</v>
          </cell>
          <cell r="C9517" t="str">
            <v>02.03.50.023</v>
          </cell>
        </row>
        <row r="9518">
          <cell r="B9518" t="str">
            <v>SCS0005784</v>
          </cell>
          <cell r="C9518" t="str">
            <v>02.03.50.052</v>
          </cell>
        </row>
        <row r="9519">
          <cell r="B9519" t="str">
            <v>SCS0005773</v>
          </cell>
          <cell r="C9519" t="str">
            <v>02.03.50.050</v>
          </cell>
        </row>
        <row r="9520">
          <cell r="B9520" t="str">
            <v>SCS0005987</v>
          </cell>
          <cell r="C9520" t="str">
            <v>02.03.50.031</v>
          </cell>
        </row>
        <row r="9521">
          <cell r="B9521" t="str">
            <v>SCS0005988</v>
          </cell>
          <cell r="C9521" t="str">
            <v>02.03.50.072</v>
          </cell>
        </row>
        <row r="9522">
          <cell r="B9522" t="str">
            <v>SCS0005989</v>
          </cell>
          <cell r="C9522" t="str">
            <v>02.03.50.065</v>
          </cell>
        </row>
        <row r="9523">
          <cell r="B9523" t="str">
            <v>SCS0005786</v>
          </cell>
          <cell r="C9523" t="str">
            <v>02.03.50.053</v>
          </cell>
        </row>
        <row r="9524">
          <cell r="B9524" t="str">
            <v>SCS0005990</v>
          </cell>
          <cell r="C9524" t="str">
            <v>02.03.50.032</v>
          </cell>
        </row>
        <row r="9525">
          <cell r="B9525" t="str">
            <v>SCS0005991</v>
          </cell>
          <cell r="C9525" t="str">
            <v>02.03.50.073</v>
          </cell>
        </row>
        <row r="9526">
          <cell r="B9526" t="str">
            <v>SCS0005428</v>
          </cell>
          <cell r="C9526" t="str">
            <v>02.03.50.029</v>
          </cell>
        </row>
        <row r="9527">
          <cell r="B9527" t="str">
            <v>SCS0005774</v>
          </cell>
          <cell r="C9527" t="str">
            <v>02.03.50.049</v>
          </cell>
        </row>
        <row r="9528">
          <cell r="B9528" t="str">
            <v>SCS0005790</v>
          </cell>
          <cell r="C9528" t="str">
            <v>02.03.45.004</v>
          </cell>
        </row>
        <row r="9529">
          <cell r="B9529" t="str">
            <v>SCS0005992</v>
          </cell>
          <cell r="C9529" t="str">
            <v>02.03.50.001</v>
          </cell>
        </row>
        <row r="9530">
          <cell r="B9530" t="str">
            <v>SCS0005994</v>
          </cell>
          <cell r="C9530" t="str">
            <v>02.03.50.008</v>
          </cell>
        </row>
        <row r="9531">
          <cell r="B9531" t="str">
            <v>SCS0005995</v>
          </cell>
          <cell r="C9531" t="str">
            <v>02.03.50.005</v>
          </cell>
        </row>
        <row r="9532">
          <cell r="B9532" t="str">
            <v>SCS0005996</v>
          </cell>
          <cell r="C9532" t="str">
            <v>02.03.50.006</v>
          </cell>
        </row>
        <row r="9533">
          <cell r="B9533" t="str">
            <v>SCS0005997</v>
          </cell>
          <cell r="C9533" t="str">
            <v>02.03.50.007</v>
          </cell>
        </row>
        <row r="9534">
          <cell r="B9534" t="str">
            <v>SCS0005998</v>
          </cell>
          <cell r="C9534" t="str">
            <v>02.03.50.011</v>
          </cell>
        </row>
        <row r="9535">
          <cell r="B9535" t="str">
            <v>BFA0000679</v>
          </cell>
        </row>
        <row r="9536">
          <cell r="B9536" t="str">
            <v>SCS0006001</v>
          </cell>
          <cell r="C9536" t="str">
            <v>02.03.50.058</v>
          </cell>
        </row>
        <row r="9537">
          <cell r="B9537" t="str">
            <v>BAS0000078</v>
          </cell>
          <cell r="C9537" t="str">
            <v>02.03.45.007</v>
          </cell>
        </row>
        <row r="9538">
          <cell r="B9538" t="str">
            <v>BFA0000750</v>
          </cell>
        </row>
        <row r="9539">
          <cell r="B9539" t="str">
            <v>SCS0005429</v>
          </cell>
          <cell r="C9539" t="str">
            <v>02.03.50.039</v>
          </cell>
        </row>
        <row r="9540">
          <cell r="B9540" t="str">
            <v>SCS0006002</v>
          </cell>
          <cell r="C9540" t="str">
            <v>02.03.50.040</v>
          </cell>
        </row>
        <row r="9541">
          <cell r="B9541" t="str">
            <v>SCS0005431</v>
          </cell>
          <cell r="C9541" t="str">
            <v>02.03.50.041</v>
          </cell>
        </row>
        <row r="9542">
          <cell r="B9542" t="str">
            <v>BAS0000062</v>
          </cell>
          <cell r="C9542" t="str">
            <v>02.03.50.035</v>
          </cell>
        </row>
        <row r="9543">
          <cell r="B9543" t="str">
            <v>SCS0005792</v>
          </cell>
          <cell r="C9543" t="str">
            <v>02.03.50.036</v>
          </cell>
        </row>
        <row r="9544">
          <cell r="B9544" t="str">
            <v>SCS0005775</v>
          </cell>
          <cell r="C9544" t="str">
            <v>02.03.50.034</v>
          </cell>
        </row>
        <row r="9545">
          <cell r="B9545" t="str">
            <v>SCS0005793</v>
          </cell>
          <cell r="C9545" t="str">
            <v>02.03.45.002</v>
          </cell>
        </row>
        <row r="9546">
          <cell r="B9546" t="str">
            <v>SCS0006005</v>
          </cell>
          <cell r="C9546" t="str">
            <v>02.03.45.018</v>
          </cell>
        </row>
        <row r="9547">
          <cell r="B9547" t="str">
            <v>SCS0006006</v>
          </cell>
          <cell r="C9547" t="str">
            <v>02.03.45.019</v>
          </cell>
        </row>
        <row r="9548">
          <cell r="B9548" t="str">
            <v>SCS0006007</v>
          </cell>
          <cell r="C9548" t="str">
            <v>02.03.50.014</v>
          </cell>
        </row>
        <row r="9549">
          <cell r="B9549" t="str">
            <v>SCS0005794</v>
          </cell>
          <cell r="C9549" t="str">
            <v>02.03.50.055</v>
          </cell>
        </row>
        <row r="9550">
          <cell r="B9550" t="str">
            <v>BFA0000681</v>
          </cell>
          <cell r="C9550" t="str">
            <v>02.03.45.028</v>
          </cell>
        </row>
        <row r="9551">
          <cell r="B9551" t="str">
            <v>SCS0005788</v>
          </cell>
          <cell r="C9551" t="str">
            <v>02.03.50.067</v>
          </cell>
        </row>
        <row r="9552">
          <cell r="B9552" t="str">
            <v>SCS0005795</v>
          </cell>
          <cell r="C9552" t="str">
            <v>02.03.50.056</v>
          </cell>
        </row>
        <row r="9553">
          <cell r="B9553" t="str">
            <v>SCS0005789</v>
          </cell>
          <cell r="C9553" t="str">
            <v>02.03.50.066</v>
          </cell>
        </row>
        <row r="9554">
          <cell r="B9554" t="str">
            <v>TWT0000086</v>
          </cell>
          <cell r="C9554" t="str">
            <v>02.05.05.048</v>
          </cell>
        </row>
        <row r="9555">
          <cell r="B9555" t="str">
            <v>TWT0000088</v>
          </cell>
          <cell r="C9555" t="str">
            <v>02.05.05.050</v>
          </cell>
        </row>
        <row r="9556">
          <cell r="B9556" t="str">
            <v>BFA0000751</v>
          </cell>
        </row>
        <row r="9557">
          <cell r="B9557" t="str">
            <v>SCS0006008</v>
          </cell>
          <cell r="C9557" t="str">
            <v>02.03.50.021</v>
          </cell>
        </row>
        <row r="9558">
          <cell r="B9558" t="str">
            <v>SCS0006009</v>
          </cell>
          <cell r="C9558" t="str">
            <v>02.03.50.043</v>
          </cell>
        </row>
        <row r="9559">
          <cell r="B9559" t="str">
            <v>SCS0006010</v>
          </cell>
          <cell r="C9559" t="str">
            <v>02.03.50.042</v>
          </cell>
        </row>
        <row r="9560">
          <cell r="B9560" t="str">
            <v>SCS0006011</v>
          </cell>
          <cell r="C9560" t="str">
            <v>02.03.50.044</v>
          </cell>
        </row>
        <row r="9561">
          <cell r="B9561" t="str">
            <v>SCS0006012</v>
          </cell>
          <cell r="C9561" t="str">
            <v>02.03.50.045</v>
          </cell>
        </row>
        <row r="9562">
          <cell r="B9562" t="str">
            <v>SCS0006013</v>
          </cell>
          <cell r="C9562" t="str">
            <v>02.03.50.002</v>
          </cell>
        </row>
        <row r="9563">
          <cell r="B9563" t="str">
            <v>SCS0006016</v>
          </cell>
          <cell r="C9563" t="str">
            <v>02.03.50.015</v>
          </cell>
        </row>
        <row r="9564">
          <cell r="B9564" t="str">
            <v>SCS0006017</v>
          </cell>
          <cell r="C9564" t="str">
            <v>02.03.50.016</v>
          </cell>
        </row>
        <row r="9565">
          <cell r="B9565" t="str">
            <v>SCS0006018</v>
          </cell>
          <cell r="C9565" t="str">
            <v>02.03.50.047</v>
          </cell>
        </row>
        <row r="9566">
          <cell r="B9566" t="str">
            <v>SCS0006019</v>
          </cell>
          <cell r="C9566" t="str">
            <v>02.03.50.048</v>
          </cell>
        </row>
        <row r="9567">
          <cell r="B9567" t="str">
            <v>TWT0000085</v>
          </cell>
          <cell r="C9567" t="str">
            <v>02.05.05.047</v>
          </cell>
        </row>
        <row r="9568">
          <cell r="B9568" t="str">
            <v>TWT0000087</v>
          </cell>
          <cell r="C9568" t="str">
            <v>02.05.05.049</v>
          </cell>
        </row>
        <row r="9569">
          <cell r="B9569" t="str">
            <v>TWT0000089</v>
          </cell>
          <cell r="C9569" t="str">
            <v>02.05.05.066</v>
          </cell>
        </row>
        <row r="9570">
          <cell r="B9570" t="str">
            <v>TWT0000078</v>
          </cell>
          <cell r="C9570" t="str">
            <v>02.05.05.027</v>
          </cell>
        </row>
        <row r="9571">
          <cell r="B9571" t="str">
            <v>TWT0000090</v>
          </cell>
        </row>
        <row r="9572">
          <cell r="B9572" t="str">
            <v>TST0001714</v>
          </cell>
        </row>
        <row r="9573">
          <cell r="B9573" t="str">
            <v>TST0001715</v>
          </cell>
          <cell r="C9573" t="str">
            <v>02.05.07.005</v>
          </cell>
        </row>
        <row r="9574">
          <cell r="B9574" t="str">
            <v>TST0001716</v>
          </cell>
        </row>
        <row r="9575">
          <cell r="B9575" t="str">
            <v>SLT0002416</v>
          </cell>
          <cell r="C9575" t="str">
            <v>02.02.20.018</v>
          </cell>
        </row>
        <row r="9576">
          <cell r="B9576" t="str">
            <v>SLT0002417</v>
          </cell>
          <cell r="C9576" t="str">
            <v>02.02.20.050</v>
          </cell>
        </row>
        <row r="9577">
          <cell r="B9577" t="str">
            <v>SCS0006102</v>
          </cell>
        </row>
        <row r="9578">
          <cell r="B9578" t="str">
            <v>SCS0006103</v>
          </cell>
          <cell r="C9578" t="str">
            <v>02.03.41.010</v>
          </cell>
        </row>
        <row r="9579">
          <cell r="B9579" t="str">
            <v>SCS0006104</v>
          </cell>
          <cell r="C9579" t="str">
            <v>02.03.41.009</v>
          </cell>
        </row>
        <row r="9580">
          <cell r="B9580" t="str">
            <v>SCS0006105</v>
          </cell>
        </row>
        <row r="9581">
          <cell r="B9581" t="str">
            <v>SHT0002265</v>
          </cell>
        </row>
        <row r="9582">
          <cell r="B9582" t="str">
            <v>SHT0002266</v>
          </cell>
        </row>
        <row r="9583">
          <cell r="B9583" t="str">
            <v>SLT0002418</v>
          </cell>
          <cell r="C9583" t="str">
            <v>02.12.18.076</v>
          </cell>
        </row>
        <row r="9584">
          <cell r="B9584" t="str">
            <v>SLT0002419</v>
          </cell>
          <cell r="C9584" t="str">
            <v>02.12.18.075</v>
          </cell>
        </row>
        <row r="9585">
          <cell r="B9585" t="str">
            <v>SLT0001109</v>
          </cell>
        </row>
        <row r="9586">
          <cell r="B9586" t="str">
            <v>REM0000807</v>
          </cell>
          <cell r="C9586" t="str">
            <v>02.01.06.120</v>
          </cell>
        </row>
        <row r="9587">
          <cell r="B9587" t="str">
            <v>TMA0000025</v>
          </cell>
        </row>
        <row r="9588">
          <cell r="B9588" t="str">
            <v>REM0000339</v>
          </cell>
          <cell r="C9588" t="str">
            <v>02.01.04.516</v>
          </cell>
        </row>
        <row r="9589">
          <cell r="B9589" t="str">
            <v>REM0000340</v>
          </cell>
          <cell r="C9589" t="str">
            <v>02.01.01.218</v>
          </cell>
        </row>
        <row r="9590">
          <cell r="B9590" t="str">
            <v>REM0000341</v>
          </cell>
          <cell r="C9590" t="str">
            <v>02.01.04.517</v>
          </cell>
        </row>
        <row r="9591">
          <cell r="B9591" t="str">
            <v>REM0000344</v>
          </cell>
          <cell r="C9591" t="str">
            <v>02.01.05.224</v>
          </cell>
        </row>
        <row r="9592">
          <cell r="B9592" t="str">
            <v>REM0000352</v>
          </cell>
          <cell r="C9592" t="str">
            <v>02.01.05.217</v>
          </cell>
        </row>
        <row r="9593">
          <cell r="B9593" t="str">
            <v>REM0000353</v>
          </cell>
          <cell r="C9593" t="str">
            <v>02.01.05.219</v>
          </cell>
        </row>
        <row r="9594">
          <cell r="B9594" t="str">
            <v>TMA0000038</v>
          </cell>
          <cell r="C9594" t="str">
            <v>02.01.06.284</v>
          </cell>
        </row>
        <row r="9595">
          <cell r="B9595" t="str">
            <v>REM0000410</v>
          </cell>
          <cell r="C9595" t="str">
            <v>02.01.04.052A</v>
          </cell>
        </row>
        <row r="9596">
          <cell r="B9596" t="str">
            <v>TMA0000040</v>
          </cell>
        </row>
        <row r="9597">
          <cell r="B9597" t="str">
            <v>REM0000457</v>
          </cell>
        </row>
        <row r="9598">
          <cell r="B9598" t="str">
            <v>TMA0000042</v>
          </cell>
        </row>
        <row r="9599">
          <cell r="B9599" t="str">
            <v>REM0000326</v>
          </cell>
          <cell r="C9599" t="str">
            <v>02.01.04.259</v>
          </cell>
        </row>
        <row r="9600">
          <cell r="B9600" t="str">
            <v>TMA0000046</v>
          </cell>
          <cell r="C9600" t="str">
            <v>02.01.06.295</v>
          </cell>
        </row>
        <row r="9601">
          <cell r="B9601" t="str">
            <v>TMA0000047</v>
          </cell>
          <cell r="C9601" t="str">
            <v>02.01.06.296</v>
          </cell>
        </row>
        <row r="9602">
          <cell r="B9602" t="str">
            <v>REM0000477</v>
          </cell>
          <cell r="C9602" t="str">
            <v>02.01.02.322</v>
          </cell>
        </row>
        <row r="9603">
          <cell r="B9603" t="str">
            <v>REM0000480</v>
          </cell>
          <cell r="C9603" t="str">
            <v>02.01.07.316</v>
          </cell>
        </row>
        <row r="9604">
          <cell r="B9604" t="str">
            <v>REM0000415</v>
          </cell>
        </row>
        <row r="9605">
          <cell r="B9605" t="str">
            <v>REM0000497</v>
          </cell>
          <cell r="C9605" t="str">
            <v>02.01.02.321</v>
          </cell>
        </row>
        <row r="9606">
          <cell r="B9606" t="str">
            <v>TMA0000051</v>
          </cell>
        </row>
        <row r="9607">
          <cell r="B9607" t="str">
            <v>TMA0000103</v>
          </cell>
        </row>
        <row r="9608">
          <cell r="B9608" t="str">
            <v>REM0000393</v>
          </cell>
          <cell r="C9608" t="str">
            <v>02.01.10.078</v>
          </cell>
        </row>
        <row r="9609">
          <cell r="B9609" t="str">
            <v>REM0000406</v>
          </cell>
        </row>
        <row r="9610">
          <cell r="B9610" t="str">
            <v>REM0001015</v>
          </cell>
        </row>
        <row r="9611">
          <cell r="B9611" t="str">
            <v>REM0000961</v>
          </cell>
          <cell r="C9611" t="str">
            <v>02.01.03.214</v>
          </cell>
        </row>
        <row r="9612">
          <cell r="B9612" t="str">
            <v>REM0000412</v>
          </cell>
          <cell r="C9612" t="str">
            <v>02.01.03.215</v>
          </cell>
        </row>
        <row r="9613">
          <cell r="B9613" t="str">
            <v>REM0001016</v>
          </cell>
          <cell r="C9613" t="str">
            <v>02.01.02.338</v>
          </cell>
        </row>
        <row r="9614">
          <cell r="B9614" t="str">
            <v>TMA0000052</v>
          </cell>
        </row>
        <row r="9615">
          <cell r="B9615" t="str">
            <v>TMA0000109</v>
          </cell>
          <cell r="C9615" t="str">
            <v>02.01.07.134</v>
          </cell>
        </row>
        <row r="9616">
          <cell r="B9616" t="str">
            <v>REM0000455</v>
          </cell>
          <cell r="C9616" t="str">
            <v>02.01.04.481</v>
          </cell>
        </row>
        <row r="9617">
          <cell r="B9617" t="str">
            <v>REM0000555</v>
          </cell>
          <cell r="C9617" t="str">
            <v>02.01.04.310</v>
          </cell>
        </row>
        <row r="9618">
          <cell r="B9618" t="str">
            <v>BFA0000168</v>
          </cell>
        </row>
        <row r="9619">
          <cell r="B9619" t="str">
            <v>TMA0000110</v>
          </cell>
          <cell r="C9619" t="str">
            <v>02.01.06.308</v>
          </cell>
        </row>
        <row r="9620">
          <cell r="B9620" t="str">
            <v>BFA0000238</v>
          </cell>
          <cell r="C9620" t="str">
            <v>02.01.07.287</v>
          </cell>
        </row>
        <row r="9621">
          <cell r="B9621" t="str">
            <v>BFA0000261</v>
          </cell>
        </row>
        <row r="9622">
          <cell r="B9622" t="str">
            <v>TMA0000117</v>
          </cell>
          <cell r="C9622" t="str">
            <v>02.01.06.369</v>
          </cell>
        </row>
        <row r="9623">
          <cell r="C9623" t="str">
            <v>02.01.05.271</v>
          </cell>
        </row>
        <row r="9624">
          <cell r="B9624" t="str">
            <v>TMA0000123</v>
          </cell>
          <cell r="C9624" t="str">
            <v>02.01.06.307</v>
          </cell>
        </row>
        <row r="9625">
          <cell r="B9625" t="str">
            <v>TMA0000124</v>
          </cell>
          <cell r="C9625" t="str">
            <v>02.01.06.307</v>
          </cell>
        </row>
        <row r="9626">
          <cell r="B9626" t="str">
            <v>TMA0000104</v>
          </cell>
          <cell r="C9626" t="str">
            <v>02.01.06.369</v>
          </cell>
        </row>
        <row r="9627">
          <cell r="B9627" t="str">
            <v>REM0001168</v>
          </cell>
        </row>
        <row r="9628">
          <cell r="B9628" t="str">
            <v>RIM0000022</v>
          </cell>
          <cell r="C9628" t="str">
            <v>02.01.10.640</v>
          </cell>
        </row>
        <row r="9629">
          <cell r="B9629" t="str">
            <v>RIM0000024</v>
          </cell>
          <cell r="C9629" t="str">
            <v>02.01.01.232</v>
          </cell>
        </row>
        <row r="9630">
          <cell r="B9630" t="str">
            <v>RIM0000025</v>
          </cell>
          <cell r="C9630" t="str">
            <v>02.01.10.663</v>
          </cell>
        </row>
        <row r="9631">
          <cell r="B9631" t="str">
            <v>TMA0000070</v>
          </cell>
          <cell r="C9631" t="str">
            <v>02.01.06.084</v>
          </cell>
        </row>
        <row r="9632">
          <cell r="B9632" t="str">
            <v>REM0000688</v>
          </cell>
          <cell r="C9632" t="str">
            <v>02..01.05.160</v>
          </cell>
        </row>
        <row r="9633">
          <cell r="B9633" t="str">
            <v>TMA0000143</v>
          </cell>
          <cell r="C9633" t="str">
            <v>02.01.06.347</v>
          </cell>
        </row>
        <row r="9634">
          <cell r="B9634" t="str">
            <v>REM0000792</v>
          </cell>
          <cell r="C9634" t="str">
            <v>01.08.10.011</v>
          </cell>
        </row>
        <row r="9635">
          <cell r="B9635" t="str">
            <v>REM0000796</v>
          </cell>
        </row>
        <row r="9636">
          <cell r="B9636" t="str">
            <v>REM0000797</v>
          </cell>
          <cell r="C9636" t="str">
            <v>01.08.10.013</v>
          </cell>
        </row>
        <row r="9637">
          <cell r="B9637" t="str">
            <v>REM0000798</v>
          </cell>
        </row>
        <row r="9638">
          <cell r="B9638" t="str">
            <v>REM0000800</v>
          </cell>
        </row>
        <row r="9639">
          <cell r="B9639" t="str">
            <v>REM0000802</v>
          </cell>
          <cell r="C9639" t="str">
            <v>01.08.10.009</v>
          </cell>
        </row>
        <row r="9640">
          <cell r="B9640" t="str">
            <v>REM0000818</v>
          </cell>
          <cell r="C9640" t="str">
            <v>02.01.05.257</v>
          </cell>
        </row>
        <row r="9641">
          <cell r="B9641" t="str">
            <v>REM0000819</v>
          </cell>
          <cell r="C9641" t="str">
            <v>01.08.10.012</v>
          </cell>
        </row>
        <row r="9642">
          <cell r="B9642" t="str">
            <v>REM0000820</v>
          </cell>
        </row>
        <row r="9643">
          <cell r="B9643" t="str">
            <v>REM0000821</v>
          </cell>
        </row>
        <row r="9644">
          <cell r="B9644" t="str">
            <v>REM0000823</v>
          </cell>
          <cell r="C9644" t="str">
            <v>01.08.10.014</v>
          </cell>
        </row>
        <row r="9645">
          <cell r="B9645" t="str">
            <v>REM0000824</v>
          </cell>
        </row>
        <row r="9646">
          <cell r="B9646" t="str">
            <v>REM0000827</v>
          </cell>
        </row>
        <row r="9647">
          <cell r="B9647" t="str">
            <v>REM0000829</v>
          </cell>
          <cell r="C9647" t="str">
            <v>01.08.10.010</v>
          </cell>
        </row>
        <row r="9648">
          <cell r="B9648" t="str">
            <v>RSM0000248</v>
          </cell>
        </row>
        <row r="9649">
          <cell r="B9649" t="str">
            <v>RSM0000249</v>
          </cell>
        </row>
        <row r="9650">
          <cell r="B9650" t="str">
            <v>RSM0000250</v>
          </cell>
        </row>
        <row r="9651">
          <cell r="B9651" t="str">
            <v>RSM0000252</v>
          </cell>
          <cell r="C9651" t="str">
            <v>01.01.01.390</v>
          </cell>
        </row>
        <row r="9652">
          <cell r="B9652" t="str">
            <v>RIM0000120</v>
          </cell>
          <cell r="C9652" t="str">
            <v>01.01.01.389</v>
          </cell>
        </row>
        <row r="9653">
          <cell r="B9653" t="str">
            <v>RSM0000253</v>
          </cell>
          <cell r="C9653" t="str">
            <v>不知道这是什么</v>
          </cell>
        </row>
        <row r="9654">
          <cell r="B9654" t="str">
            <v>RIM0000080</v>
          </cell>
        </row>
        <row r="9655">
          <cell r="B9655" t="str">
            <v>RSM0000242</v>
          </cell>
        </row>
        <row r="9656">
          <cell r="B9656" t="str">
            <v>RSM0000254</v>
          </cell>
        </row>
        <row r="9657">
          <cell r="B9657" t="str">
            <v>RIM0000081</v>
          </cell>
          <cell r="C9657" t="str">
            <v>01.03.20.181</v>
          </cell>
        </row>
        <row r="9658">
          <cell r="B9658" t="str">
            <v>REM0002799</v>
          </cell>
        </row>
        <row r="9659">
          <cell r="B9659" t="str">
            <v>REM0002800</v>
          </cell>
        </row>
        <row r="9660">
          <cell r="B9660" t="str">
            <v>REM0002801</v>
          </cell>
        </row>
        <row r="9661">
          <cell r="B9661" t="str">
            <v>REM0002802</v>
          </cell>
          <cell r="C9661" t="str">
            <v>01.01.01.406</v>
          </cell>
        </row>
        <row r="9662">
          <cell r="B9662" t="str">
            <v>REM0002803</v>
          </cell>
        </row>
        <row r="9663">
          <cell r="B9663" t="str">
            <v>REM0002804</v>
          </cell>
        </row>
        <row r="9664">
          <cell r="B9664" t="str">
            <v>REM0002805</v>
          </cell>
        </row>
        <row r="9665">
          <cell r="B9665" t="str">
            <v>REM0002806</v>
          </cell>
        </row>
        <row r="9666">
          <cell r="B9666" t="str">
            <v>REM0002810</v>
          </cell>
        </row>
        <row r="9667">
          <cell r="B9667" t="str">
            <v>REM0002811</v>
          </cell>
        </row>
        <row r="9668">
          <cell r="B9668" t="str">
            <v>REM0002812</v>
          </cell>
        </row>
        <row r="9669">
          <cell r="B9669" t="str">
            <v>REM0002813</v>
          </cell>
          <cell r="C9669" t="str">
            <v>01.01.01.407</v>
          </cell>
        </row>
        <row r="9670">
          <cell r="B9670" t="str">
            <v>REM0002814</v>
          </cell>
        </row>
        <row r="9671">
          <cell r="B9671" t="str">
            <v>REM0002815</v>
          </cell>
        </row>
        <row r="9672">
          <cell r="B9672" t="str">
            <v>REM0002816</v>
          </cell>
        </row>
        <row r="9673">
          <cell r="B9673" t="str">
            <v>REM0002817</v>
          </cell>
        </row>
        <row r="9674">
          <cell r="B9674" t="str">
            <v>RCA0000013</v>
          </cell>
          <cell r="C9674" t="str">
            <v>01.03.20.114</v>
          </cell>
        </row>
        <row r="9675">
          <cell r="B9675" t="str">
            <v>RCA0000014</v>
          </cell>
          <cell r="C9675" t="str">
            <v>01.03.20.115</v>
          </cell>
        </row>
        <row r="9676">
          <cell r="B9676" t="str">
            <v>RCA0000149</v>
          </cell>
        </row>
        <row r="9677">
          <cell r="B9677" t="str">
            <v>TMA0000490</v>
          </cell>
        </row>
        <row r="9678">
          <cell r="B9678" t="str">
            <v>TMA0000491</v>
          </cell>
        </row>
        <row r="9679">
          <cell r="B9679" t="str">
            <v>RSM0000255</v>
          </cell>
          <cell r="C9679" t="str">
            <v>02.01.04.702</v>
          </cell>
        </row>
        <row r="9680">
          <cell r="B9680" t="str">
            <v>BSP0000099</v>
          </cell>
          <cell r="C9680" t="str">
            <v>02.01.05.176</v>
          </cell>
        </row>
        <row r="9681">
          <cell r="B9681" t="str">
            <v>TMA0000492</v>
          </cell>
        </row>
        <row r="9682">
          <cell r="B9682" t="str">
            <v>TMA0000493</v>
          </cell>
        </row>
        <row r="9683">
          <cell r="B9683" t="str">
            <v>REM0002822</v>
          </cell>
          <cell r="C9683" t="str">
            <v>02.01.10.524</v>
          </cell>
        </row>
        <row r="9684">
          <cell r="B9684" t="str">
            <v>RSM0000256</v>
          </cell>
          <cell r="C9684" t="str">
            <v>02.01.04.664</v>
          </cell>
        </row>
        <row r="9685">
          <cell r="B9685" t="str">
            <v>RSM0000257</v>
          </cell>
          <cell r="C9685" t="str">
            <v>02.01.04.663</v>
          </cell>
        </row>
        <row r="9686">
          <cell r="B9686" t="str">
            <v>RSM0000258</v>
          </cell>
          <cell r="C9686" t="str">
            <v>02.01.03.218</v>
          </cell>
        </row>
        <row r="9687">
          <cell r="B9687" t="str">
            <v>RSM0000259</v>
          </cell>
          <cell r="C9687" t="str">
            <v>02.01.06.330</v>
          </cell>
        </row>
        <row r="9688">
          <cell r="B9688" t="str">
            <v>TMA0000277</v>
          </cell>
          <cell r="C9688" t="str">
            <v>02.01.06.085</v>
          </cell>
        </row>
        <row r="9689">
          <cell r="B9689" t="str">
            <v>TMA0000495</v>
          </cell>
          <cell r="C9689" t="str">
            <v>02.01.06.329</v>
          </cell>
        </row>
        <row r="9690">
          <cell r="B9690" t="str">
            <v>TMA0000496</v>
          </cell>
          <cell r="C9690" t="str">
            <v>02.01.06.376</v>
          </cell>
        </row>
        <row r="9691">
          <cell r="B9691" t="str">
            <v>RSM0000260</v>
          </cell>
          <cell r="C9691" t="str">
            <v>02.01.05.132</v>
          </cell>
        </row>
        <row r="9692">
          <cell r="B9692" t="str">
            <v>RSM0000261</v>
          </cell>
          <cell r="C9692" t="str">
            <v>02.01.10.517</v>
          </cell>
        </row>
        <row r="9693">
          <cell r="B9693" t="str">
            <v>RSM0000262</v>
          </cell>
          <cell r="C9693" t="str">
            <v>02.01.10.329</v>
          </cell>
        </row>
        <row r="9694">
          <cell r="B9694" t="str">
            <v>RSM0000263</v>
          </cell>
          <cell r="C9694" t="str">
            <v>02.01.10.330</v>
          </cell>
        </row>
        <row r="9695">
          <cell r="B9695" t="str">
            <v>TMA0000118</v>
          </cell>
          <cell r="C9695" t="str">
            <v>02.01.06.369</v>
          </cell>
        </row>
        <row r="9696">
          <cell r="B9696" t="str">
            <v>RSM0000265</v>
          </cell>
          <cell r="C9696" t="str">
            <v>02.01.05.133</v>
          </cell>
        </row>
        <row r="9697">
          <cell r="B9697" t="str">
            <v>RIM0000121</v>
          </cell>
          <cell r="C9697" t="str">
            <v>02.01.02.344</v>
          </cell>
        </row>
        <row r="9698">
          <cell r="B9698" t="str">
            <v>TMA0000497</v>
          </cell>
          <cell r="C9698" t="str">
            <v>02.01.06.368</v>
          </cell>
        </row>
        <row r="9699">
          <cell r="B9699" t="str">
            <v>REM0002823</v>
          </cell>
        </row>
        <row r="9700">
          <cell r="B9700" t="str">
            <v>REM0002824</v>
          </cell>
        </row>
        <row r="9701">
          <cell r="B9701" t="str">
            <v>REM0002825</v>
          </cell>
        </row>
        <row r="9702">
          <cell r="B9702" t="str">
            <v>REM0002826</v>
          </cell>
        </row>
        <row r="9703">
          <cell r="B9703" t="str">
            <v>REM0002827</v>
          </cell>
          <cell r="C9703" t="str">
            <v>02.01.04.326</v>
          </cell>
        </row>
        <row r="9704">
          <cell r="B9704" t="str">
            <v>REM0002828</v>
          </cell>
        </row>
        <row r="9705">
          <cell r="B9705" t="str">
            <v>REM0002829</v>
          </cell>
        </row>
        <row r="9706">
          <cell r="B9706" t="str">
            <v>REM0002830</v>
          </cell>
        </row>
        <row r="9707">
          <cell r="B9707" t="str">
            <v>REM0002831</v>
          </cell>
        </row>
        <row r="9708">
          <cell r="B9708" t="str">
            <v>REM0002832</v>
          </cell>
        </row>
        <row r="9709">
          <cell r="B9709" t="str">
            <v>REM0002833</v>
          </cell>
          <cell r="C9709" t="str">
            <v>02.01.04.327</v>
          </cell>
        </row>
        <row r="9710">
          <cell r="B9710" t="str">
            <v>REM0002834</v>
          </cell>
        </row>
        <row r="9711">
          <cell r="B9711" t="str">
            <v>TMA0000498</v>
          </cell>
          <cell r="C9711" t="str">
            <v>02.01.06.370</v>
          </cell>
        </row>
        <row r="9712">
          <cell r="B9712" t="str">
            <v>RCA0000150</v>
          </cell>
          <cell r="C9712" t="str">
            <v>02.01.05.136</v>
          </cell>
        </row>
        <row r="9713">
          <cell r="B9713" t="str">
            <v>RCA0000151</v>
          </cell>
          <cell r="C9713" t="str">
            <v>02.01.05.137</v>
          </cell>
        </row>
        <row r="9714">
          <cell r="B9714" t="str">
            <v>TMA0000465</v>
          </cell>
          <cell r="C9714" t="str">
            <v>02.01.06.318</v>
          </cell>
        </row>
        <row r="9715">
          <cell r="B9715" t="str">
            <v>RCA0000152</v>
          </cell>
        </row>
        <row r="9716">
          <cell r="B9716" t="str">
            <v>RCA0000106</v>
          </cell>
        </row>
        <row r="9717">
          <cell r="B9717" t="str">
            <v>RCA0000153</v>
          </cell>
        </row>
        <row r="9718">
          <cell r="B9718" t="str">
            <v>RCA0000154</v>
          </cell>
        </row>
        <row r="9719">
          <cell r="B9719" t="str">
            <v>RCA0000155</v>
          </cell>
        </row>
        <row r="9720">
          <cell r="B9720" t="str">
            <v>RCA0000156</v>
          </cell>
        </row>
        <row r="9721">
          <cell r="B9721" t="str">
            <v>RCA0000157</v>
          </cell>
        </row>
        <row r="9722">
          <cell r="B9722" t="str">
            <v>RCA0000158</v>
          </cell>
          <cell r="C9722" t="str">
            <v>02.01.10.521</v>
          </cell>
        </row>
        <row r="9723">
          <cell r="B9723" t="str">
            <v>RCA0000159</v>
          </cell>
          <cell r="C9723" t="str">
            <v>02.01.10.522</v>
          </cell>
        </row>
        <row r="9724">
          <cell r="B9724" t="str">
            <v>TMA0000499</v>
          </cell>
        </row>
        <row r="9725">
          <cell r="B9725" t="str">
            <v>TMI0000023</v>
          </cell>
        </row>
        <row r="9726">
          <cell r="B9726" t="str">
            <v>TMI0000093</v>
          </cell>
          <cell r="C9726" t="str">
            <v>02.07.069</v>
          </cell>
        </row>
        <row r="9727">
          <cell r="B9727" t="str">
            <v>TMI0000094</v>
          </cell>
          <cell r="C9727" t="str">
            <v>02.07.01.054</v>
          </cell>
        </row>
        <row r="9728">
          <cell r="B9728" t="str">
            <v>SHT0002269</v>
          </cell>
        </row>
        <row r="9729">
          <cell r="B9729" t="str">
            <v>SHT0002270</v>
          </cell>
        </row>
        <row r="9730">
          <cell r="B9730" t="str">
            <v>SHT0002271</v>
          </cell>
        </row>
        <row r="9731">
          <cell r="B9731" t="str">
            <v>SHT0002272</v>
          </cell>
        </row>
        <row r="9732">
          <cell r="B9732" t="str">
            <v>TWT0000091</v>
          </cell>
          <cell r="C9732" t="str">
            <v>02.05.05.017</v>
          </cell>
        </row>
        <row r="9733">
          <cell r="B9733" t="str">
            <v>TST0001717</v>
          </cell>
        </row>
        <row r="9734">
          <cell r="B9734" t="str">
            <v>TST0001718</v>
          </cell>
        </row>
        <row r="9735">
          <cell r="B9735" t="str">
            <v>BFA0000762</v>
          </cell>
        </row>
        <row r="9736">
          <cell r="B9736" t="str">
            <v>SCS0006110</v>
          </cell>
          <cell r="C9736" t="str">
            <v>02.03.41.006</v>
          </cell>
        </row>
        <row r="9737">
          <cell r="B9737" t="str">
            <v>BSP0000099</v>
          </cell>
        </row>
        <row r="9738">
          <cell r="B9738" t="str">
            <v>BFA0000441</v>
          </cell>
        </row>
        <row r="9739">
          <cell r="B9739" t="str">
            <v>BFA0000763</v>
          </cell>
        </row>
        <row r="9740">
          <cell r="B9740" t="str">
            <v>BFA0000764</v>
          </cell>
        </row>
        <row r="9741">
          <cell r="B9741" t="str">
            <v>SCS0006111</v>
          </cell>
          <cell r="C9741" t="str">
            <v>02.03.47.009</v>
          </cell>
        </row>
        <row r="9742">
          <cell r="B9742" t="str">
            <v>TMI0000095</v>
          </cell>
          <cell r="C9742" t="str">
            <v>02.07.01.111</v>
          </cell>
        </row>
        <row r="9743">
          <cell r="B9743" t="str">
            <v>SCS0006331</v>
          </cell>
        </row>
        <row r="9744">
          <cell r="B9744" t="str">
            <v>TMI0000046</v>
          </cell>
          <cell r="C9744" t="str">
            <v>02.07.01.081</v>
          </cell>
        </row>
        <row r="9745">
          <cell r="B9745" t="str">
            <v>SLT0002446</v>
          </cell>
        </row>
        <row r="9746">
          <cell r="B9746" t="str">
            <v>TST0001719</v>
          </cell>
          <cell r="C9746" t="str">
            <v>02.05.09.014</v>
          </cell>
        </row>
        <row r="9747">
          <cell r="B9747" t="str">
            <v>SCS0006367</v>
          </cell>
          <cell r="C9747" t="str">
            <v>02.03.42.003</v>
          </cell>
        </row>
        <row r="9748">
          <cell r="B9748" t="str">
            <v>SCS0006368</v>
          </cell>
          <cell r="C9748" t="str">
            <v>02.03.21.159A</v>
          </cell>
        </row>
        <row r="9749">
          <cell r="B9749" t="str">
            <v>REM0002836</v>
          </cell>
          <cell r="C9749" t="str">
            <v>02.01.10.718</v>
          </cell>
        </row>
        <row r="9750">
          <cell r="B9750" t="str">
            <v>REM0002658</v>
          </cell>
        </row>
        <row r="9751">
          <cell r="B9751" t="str">
            <v>REM0002838</v>
          </cell>
          <cell r="C9751" t="str">
            <v>02.01.10.719</v>
          </cell>
        </row>
        <row r="9752">
          <cell r="B9752" t="str">
            <v>REM0002659</v>
          </cell>
        </row>
        <row r="9753">
          <cell r="B9753" t="str">
            <v>TSY0000348</v>
          </cell>
        </row>
        <row r="9754">
          <cell r="B9754" t="str">
            <v>TSY0000349</v>
          </cell>
          <cell r="C9754" t="str">
            <v>02.12.01.512</v>
          </cell>
        </row>
        <row r="9755">
          <cell r="B9755" t="str">
            <v>BFA0000227</v>
          </cell>
          <cell r="C9755" t="str">
            <v>02.01.05.100</v>
          </cell>
        </row>
        <row r="9756">
          <cell r="B9756" t="str">
            <v>TMI0000040</v>
          </cell>
          <cell r="C9756" t="str">
            <v>02.07.01.092</v>
          </cell>
        </row>
        <row r="9757">
          <cell r="B9757" t="str">
            <v>REM0002840</v>
          </cell>
        </row>
        <row r="9758">
          <cell r="B9758" t="str">
            <v>TMA0000500</v>
          </cell>
        </row>
        <row r="9759">
          <cell r="B9759" t="str">
            <v>REM0002678</v>
          </cell>
          <cell r="C9759" t="str">
            <v>01.02.30.031</v>
          </cell>
        </row>
        <row r="9760">
          <cell r="B9760" t="str">
            <v>RIM0000122</v>
          </cell>
          <cell r="C9760" t="str">
            <v>02.01.02.345</v>
          </cell>
        </row>
        <row r="9761">
          <cell r="B9761" t="str">
            <v>RIM0000123</v>
          </cell>
          <cell r="C9761" t="str">
            <v>02.01.03.242</v>
          </cell>
        </row>
        <row r="9762">
          <cell r="B9762" t="str">
            <v>BFA0000001</v>
          </cell>
          <cell r="C9762" t="str">
            <v>01.03.09.011</v>
          </cell>
        </row>
        <row r="9763">
          <cell r="B9763" t="str">
            <v>SLT0001092</v>
          </cell>
          <cell r="C9763" t="str">
            <v>01.03.18.008</v>
          </cell>
        </row>
        <row r="9764">
          <cell r="B9764" t="str">
            <v>SLT0001093</v>
          </cell>
          <cell r="C9764" t="str">
            <v>01.03.18.009</v>
          </cell>
        </row>
        <row r="9765">
          <cell r="B9765" t="str">
            <v>SLT0001126</v>
          </cell>
          <cell r="C9765" t="str">
            <v>01.03.18.011</v>
          </cell>
        </row>
        <row r="9766">
          <cell r="B9766" t="str">
            <v>REM0001604</v>
          </cell>
          <cell r="C9766" t="str">
            <v>01.03.02.093</v>
          </cell>
        </row>
        <row r="9767">
          <cell r="B9767" t="str">
            <v>SHT0000245</v>
          </cell>
          <cell r="C9767" t="str">
            <v>01.02.04.007</v>
          </cell>
        </row>
        <row r="9768">
          <cell r="B9768" t="str">
            <v>SHT0001837</v>
          </cell>
          <cell r="C9768" t="str">
            <v>01.02.04.071</v>
          </cell>
        </row>
        <row r="9769">
          <cell r="B9769" t="str">
            <v>SHT0001838</v>
          </cell>
          <cell r="C9769" t="str">
            <v>01.02.04.072</v>
          </cell>
        </row>
        <row r="9770">
          <cell r="B9770" t="str">
            <v>SHT0001839</v>
          </cell>
          <cell r="C9770" t="str">
            <v>01.02.04.073</v>
          </cell>
        </row>
        <row r="9771">
          <cell r="B9771" t="str">
            <v>SHT0001643</v>
          </cell>
          <cell r="C9771" t="str">
            <v>01.02.28.001</v>
          </cell>
        </row>
        <row r="9772">
          <cell r="B9772" t="str">
            <v>SHT0001668</v>
          </cell>
          <cell r="C9772" t="str">
            <v>01.02.28.002</v>
          </cell>
        </row>
        <row r="9773">
          <cell r="B9773" t="str">
            <v>SHT0001961</v>
          </cell>
          <cell r="C9773" t="str">
            <v>01.02.28.003</v>
          </cell>
        </row>
        <row r="9774">
          <cell r="B9774" t="str">
            <v>SHT0010477</v>
          </cell>
          <cell r="C9774" t="str">
            <v>01.02.28.004</v>
          </cell>
        </row>
        <row r="9775">
          <cell r="B9775" t="str">
            <v>SHT0001646</v>
          </cell>
          <cell r="C9775" t="str">
            <v>01.07.04.048</v>
          </cell>
        </row>
        <row r="9776">
          <cell r="B9776" t="str">
            <v>SHT0001646</v>
          </cell>
          <cell r="C9776" t="str">
            <v>01.07.04.048A</v>
          </cell>
        </row>
        <row r="9777">
          <cell r="B9777" t="str">
            <v>SHT0001649</v>
          </cell>
          <cell r="C9777" t="str">
            <v>01.07.04.049</v>
          </cell>
        </row>
        <row r="9778">
          <cell r="B9778" t="str">
            <v>SHT0001649</v>
          </cell>
          <cell r="C9778" t="str">
            <v>01.07.04.049A</v>
          </cell>
        </row>
        <row r="9779">
          <cell r="B9779" t="str">
            <v>SHT0001686</v>
          </cell>
          <cell r="C9779" t="str">
            <v>01.07.04.050</v>
          </cell>
        </row>
        <row r="9780">
          <cell r="B9780" t="str">
            <v>SHT0001686</v>
          </cell>
          <cell r="C9780" t="str">
            <v>01.07.04.050A</v>
          </cell>
        </row>
        <row r="9781">
          <cell r="B9781" t="str">
            <v>SHT0002104</v>
          </cell>
          <cell r="C9781" t="str">
            <v>01.07.04.051</v>
          </cell>
        </row>
        <row r="9782">
          <cell r="B9782" t="str">
            <v>SHT0002104</v>
          </cell>
          <cell r="C9782" t="str">
            <v>01.07.04.051A</v>
          </cell>
        </row>
        <row r="9783">
          <cell r="B9783" t="str">
            <v>SHT0001655</v>
          </cell>
          <cell r="C9783" t="str">
            <v>01.07.04.052</v>
          </cell>
        </row>
        <row r="9784">
          <cell r="B9784" t="str">
            <v>SHT0000305</v>
          </cell>
          <cell r="C9784" t="str">
            <v>01.07.14.017</v>
          </cell>
        </row>
        <row r="9785">
          <cell r="B9785" t="str">
            <v>SHT0010016</v>
          </cell>
          <cell r="C9785" t="str">
            <v>01.03.02.103</v>
          </cell>
        </row>
        <row r="9786">
          <cell r="B9786" t="str">
            <v>SHT0000275</v>
          </cell>
          <cell r="C9786" t="str">
            <v>01.03.20.148</v>
          </cell>
        </row>
        <row r="9787">
          <cell r="C9787" t="str">
            <v>01.03.41.001</v>
          </cell>
        </row>
        <row r="9788">
          <cell r="C9788" t="str">
            <v>01.03.41.002</v>
          </cell>
        </row>
        <row r="9789">
          <cell r="B9789" t="str">
            <v>SHT0001626</v>
          </cell>
          <cell r="C9789" t="str">
            <v>01.05.09.001</v>
          </cell>
        </row>
        <row r="9790">
          <cell r="B9790" t="str">
            <v>SHT0001627</v>
          </cell>
          <cell r="C9790" t="str">
            <v>01.05.09.011</v>
          </cell>
        </row>
        <row r="9791">
          <cell r="B9791" t="str">
            <v>BFA0000169</v>
          </cell>
          <cell r="C9791" t="str">
            <v>01.03.02.025</v>
          </cell>
        </row>
        <row r="9792">
          <cell r="B9792" t="str">
            <v>REM0000315</v>
          </cell>
          <cell r="C9792" t="str">
            <v>01.03.02.040</v>
          </cell>
        </row>
        <row r="9793">
          <cell r="B9793" t="str">
            <v>REM0001607</v>
          </cell>
          <cell r="C9793" t="str">
            <v>01.03.02.092</v>
          </cell>
        </row>
        <row r="9794">
          <cell r="B9794" t="str">
            <v>REM0001608</v>
          </cell>
          <cell r="C9794" t="str">
            <v>01.03.02.095</v>
          </cell>
        </row>
        <row r="9795">
          <cell r="B9795" t="str">
            <v>REM0000405</v>
          </cell>
          <cell r="C9795" t="str">
            <v>01.03.02.099</v>
          </cell>
        </row>
        <row r="9796">
          <cell r="B9796" t="str">
            <v>BFA0000131</v>
          </cell>
          <cell r="C9796" t="str">
            <v>01.03.04.037</v>
          </cell>
        </row>
        <row r="9797">
          <cell r="B9797" t="str">
            <v>SHT0000835</v>
          </cell>
          <cell r="C9797" t="str">
            <v>01.02.08.037A</v>
          </cell>
        </row>
        <row r="9798">
          <cell r="B9798" t="str">
            <v>SCS0005189</v>
          </cell>
          <cell r="C9798" t="str">
            <v>01.04.21.002</v>
          </cell>
        </row>
        <row r="9799">
          <cell r="B9799" t="str">
            <v>SCS0005186</v>
          </cell>
          <cell r="C9799" t="str">
            <v>01.04.21.003</v>
          </cell>
        </row>
        <row r="9800">
          <cell r="B9800" t="str">
            <v>SCS0005187</v>
          </cell>
          <cell r="C9800" t="str">
            <v>01.04.21.004</v>
          </cell>
        </row>
        <row r="9801">
          <cell r="B9801" t="str">
            <v>SLT0000739</v>
          </cell>
          <cell r="C9801" t="str">
            <v>02.01.10.170</v>
          </cell>
        </row>
        <row r="9802">
          <cell r="B9802" t="str">
            <v>待定</v>
          </cell>
          <cell r="C9802" t="str">
            <v>01.03.02.061</v>
          </cell>
        </row>
        <row r="9803">
          <cell r="B9803" t="str">
            <v>SCS0004026</v>
          </cell>
          <cell r="C9803" t="str">
            <v>02.01.10.505</v>
          </cell>
        </row>
        <row r="9804">
          <cell r="B9804" t="str">
            <v>SCS0004040</v>
          </cell>
          <cell r="C9804" t="str">
            <v>02.01.10.586</v>
          </cell>
        </row>
        <row r="9805">
          <cell r="B9805" t="str">
            <v>SCS0004274</v>
          </cell>
          <cell r="C9805" t="str">
            <v>02.01.10.602</v>
          </cell>
        </row>
        <row r="9806">
          <cell r="B9806" t="str">
            <v>SCS0004273</v>
          </cell>
          <cell r="C9806" t="str">
            <v>02.01.10.603</v>
          </cell>
        </row>
        <row r="9807">
          <cell r="B9807" t="str">
            <v>SCS0004111</v>
          </cell>
          <cell r="C9807" t="str">
            <v>02.01.10.607</v>
          </cell>
        </row>
        <row r="9808">
          <cell r="B9808" t="str">
            <v>SCS0004110</v>
          </cell>
          <cell r="C9808" t="str">
            <v>02.01.10.608</v>
          </cell>
        </row>
        <row r="9809">
          <cell r="B9809" t="str">
            <v>SCS0004084</v>
          </cell>
          <cell r="C9809" t="str">
            <v>02.01.10.609</v>
          </cell>
        </row>
        <row r="9810">
          <cell r="B9810" t="str">
            <v>SCS0004112</v>
          </cell>
          <cell r="C9810" t="str">
            <v>02.01.10.642</v>
          </cell>
        </row>
        <row r="9811">
          <cell r="B9811" t="str">
            <v>SCS0004188</v>
          </cell>
          <cell r="C9811" t="str">
            <v>01.03.02.109</v>
          </cell>
        </row>
        <row r="9812">
          <cell r="B9812" t="str">
            <v>SCS0004179</v>
          </cell>
          <cell r="C9812" t="str">
            <v>01.03.02.110</v>
          </cell>
        </row>
        <row r="9813">
          <cell r="B9813" t="str">
            <v>SCS0004194</v>
          </cell>
          <cell r="C9813" t="str">
            <v>01.03.19.060</v>
          </cell>
        </row>
        <row r="9814">
          <cell r="B9814" t="str">
            <v>SHT0000502</v>
          </cell>
          <cell r="C9814" t="str">
            <v>01.03.02.104</v>
          </cell>
        </row>
        <row r="9815">
          <cell r="B9815" t="str">
            <v>SHT0000452</v>
          </cell>
          <cell r="C9815" t="str">
            <v>01.03.02.106</v>
          </cell>
        </row>
        <row r="9816">
          <cell r="B9816" t="str">
            <v>SHT0000493</v>
          </cell>
          <cell r="C9816" t="str">
            <v>01.03.19.061</v>
          </cell>
        </row>
        <row r="9817">
          <cell r="B9817" t="str">
            <v>SHT0000453</v>
          </cell>
          <cell r="C9817" t="str">
            <v>01.03.02.105</v>
          </cell>
        </row>
        <row r="9818">
          <cell r="B9818" t="str">
            <v>SHT0000455</v>
          </cell>
          <cell r="C9818" t="str">
            <v>01.03.02.111</v>
          </cell>
        </row>
        <row r="9819">
          <cell r="B9819" t="str">
            <v>SHT0000727</v>
          </cell>
          <cell r="C9819" t="str">
            <v>01.03.19.054</v>
          </cell>
        </row>
        <row r="9820">
          <cell r="B9820" t="str">
            <v>SHT0000403</v>
          </cell>
          <cell r="C9820" t="str">
            <v>01.03.19.055</v>
          </cell>
        </row>
        <row r="9821">
          <cell r="B9821" t="str">
            <v>SHT0000404</v>
          </cell>
          <cell r="C9821" t="str">
            <v>01.03.19.056</v>
          </cell>
        </row>
        <row r="9822">
          <cell r="B9822" t="str">
            <v>SHT0000671</v>
          </cell>
          <cell r="C9822" t="str">
            <v>01.02.04.016</v>
          </cell>
        </row>
        <row r="9823">
          <cell r="B9823" t="str">
            <v>SCS0003391</v>
          </cell>
          <cell r="C9823" t="str">
            <v>01.03.02.108</v>
          </cell>
        </row>
        <row r="9824">
          <cell r="B9824" t="str">
            <v>RCA0000017</v>
          </cell>
          <cell r="C9824" t="str">
            <v>01.03.02.038</v>
          </cell>
        </row>
        <row r="9825">
          <cell r="B9825" t="str">
            <v>SCS0003290</v>
          </cell>
        </row>
        <row r="9826">
          <cell r="B9826" t="str">
            <v>SCS0003286</v>
          </cell>
        </row>
        <row r="9827">
          <cell r="B9827" t="str">
            <v>SCS0001159</v>
          </cell>
          <cell r="C9827" t="str">
            <v>01.02.14.011</v>
          </cell>
        </row>
        <row r="9828">
          <cell r="B9828" t="str">
            <v>SCS0001160</v>
          </cell>
          <cell r="C9828" t="str">
            <v>01.02.14.012</v>
          </cell>
        </row>
        <row r="9829">
          <cell r="B9829" t="str">
            <v>SCS0001162</v>
          </cell>
          <cell r="C9829" t="str">
            <v>01.02.14.013</v>
          </cell>
        </row>
        <row r="9830">
          <cell r="B9830" t="str">
            <v>SCS0001149</v>
          </cell>
          <cell r="C9830" t="str">
            <v>01.02.14.016</v>
          </cell>
        </row>
        <row r="9831">
          <cell r="B9831" t="str">
            <v>SCS0001126</v>
          </cell>
          <cell r="C9831" t="str">
            <v>01.02.14.021</v>
          </cell>
        </row>
        <row r="9832">
          <cell r="B9832" t="str">
            <v>SCS0001133</v>
          </cell>
          <cell r="C9832" t="str">
            <v>01.02.14.028</v>
          </cell>
        </row>
        <row r="9833">
          <cell r="B9833" t="str">
            <v>SCS0001149</v>
          </cell>
          <cell r="C9833" t="str">
            <v>01.02.14.046</v>
          </cell>
        </row>
        <row r="9834">
          <cell r="B9834" t="str">
            <v>SCS0001160</v>
          </cell>
          <cell r="C9834" t="str">
            <v>01.02.14.048</v>
          </cell>
        </row>
        <row r="9835">
          <cell r="B9835" t="str">
            <v>SCS0001383</v>
          </cell>
          <cell r="C9835" t="str">
            <v>01.02.19.035</v>
          </cell>
        </row>
        <row r="9836">
          <cell r="B9836" t="str">
            <v>SCS0001380</v>
          </cell>
          <cell r="C9836" t="str">
            <v>01.02.19.036</v>
          </cell>
        </row>
        <row r="9837">
          <cell r="B9837" t="str">
            <v>SCS0001381</v>
          </cell>
          <cell r="C9837" t="str">
            <v>01.02.19.037</v>
          </cell>
        </row>
        <row r="9838">
          <cell r="B9838" t="str">
            <v>SCS0001163</v>
          </cell>
          <cell r="C9838" t="str">
            <v>01.03.29.006</v>
          </cell>
        </row>
        <row r="9839">
          <cell r="B9839" t="str">
            <v>SCS0000972</v>
          </cell>
          <cell r="C9839" t="str">
            <v>01.02.09.005</v>
          </cell>
        </row>
        <row r="9840">
          <cell r="B9840" t="str">
            <v>SCS0000973</v>
          </cell>
          <cell r="C9840" t="str">
            <v>01.02.09.006</v>
          </cell>
        </row>
        <row r="9841">
          <cell r="B9841" t="str">
            <v>SCS0000976</v>
          </cell>
          <cell r="C9841" t="str">
            <v>01.02.09.007</v>
          </cell>
        </row>
        <row r="9842">
          <cell r="B9842" t="str">
            <v>SCS0000974</v>
          </cell>
          <cell r="C9842" t="str">
            <v>01.02.09.008</v>
          </cell>
        </row>
        <row r="9843">
          <cell r="B9843" t="str">
            <v>SCS0000975</v>
          </cell>
          <cell r="C9843" t="str">
            <v>01.02.09.009</v>
          </cell>
        </row>
        <row r="9844">
          <cell r="B9844" t="str">
            <v>SCS0000988</v>
          </cell>
          <cell r="C9844" t="str">
            <v>01.02.09.012</v>
          </cell>
        </row>
        <row r="9845">
          <cell r="B9845" t="str">
            <v>SCS0001042</v>
          </cell>
          <cell r="C9845" t="str">
            <v>01.02.09.015</v>
          </cell>
        </row>
        <row r="9846">
          <cell r="B9846" t="str">
            <v>SCS0001058</v>
          </cell>
          <cell r="C9846" t="str">
            <v>01.02.09.016</v>
          </cell>
        </row>
        <row r="9847">
          <cell r="B9847" t="str">
            <v>SCS0001043</v>
          </cell>
          <cell r="C9847" t="str">
            <v>01.02.09.017</v>
          </cell>
        </row>
        <row r="9848">
          <cell r="B9848" t="str">
            <v>SCS0001090</v>
          </cell>
          <cell r="C9848" t="str">
            <v>01.02.09.027</v>
          </cell>
        </row>
        <row r="9849">
          <cell r="B9849" t="str">
            <v>SCS0001041</v>
          </cell>
          <cell r="C9849" t="str">
            <v>01.02.09.028</v>
          </cell>
        </row>
        <row r="9850">
          <cell r="B9850" t="str">
            <v>SCS0001057</v>
          </cell>
          <cell r="C9850" t="str">
            <v>01.02.09.029</v>
          </cell>
        </row>
        <row r="9851">
          <cell r="B9851" t="str">
            <v>SCS0001048</v>
          </cell>
          <cell r="C9851" t="str">
            <v>01.02.09.030</v>
          </cell>
        </row>
        <row r="9852">
          <cell r="B9852" t="str">
            <v>SCS0001046</v>
          </cell>
          <cell r="C9852" t="str">
            <v>01.02.09.031</v>
          </cell>
        </row>
        <row r="9853">
          <cell r="B9853" t="str">
            <v>SCS0000827</v>
          </cell>
          <cell r="C9853" t="str">
            <v>01.02.11.001</v>
          </cell>
        </row>
        <row r="9854">
          <cell r="B9854" t="str">
            <v>SCS0000828</v>
          </cell>
          <cell r="C9854" t="str">
            <v>01.02.11.002</v>
          </cell>
        </row>
        <row r="9855">
          <cell r="B9855" t="str">
            <v>SCS0000830</v>
          </cell>
          <cell r="C9855" t="str">
            <v>01.02.11.003</v>
          </cell>
        </row>
        <row r="9856">
          <cell r="B9856" t="str">
            <v>SCS0000831</v>
          </cell>
          <cell r="C9856" t="str">
            <v>01.02.11.004</v>
          </cell>
        </row>
        <row r="9857">
          <cell r="B9857" t="str">
            <v>SCS0003401</v>
          </cell>
          <cell r="C9857" t="str">
            <v>01.02.11.005</v>
          </cell>
        </row>
        <row r="9858">
          <cell r="B9858" t="str">
            <v>SCS0000811</v>
          </cell>
          <cell r="C9858" t="str">
            <v>01.02.11.011</v>
          </cell>
        </row>
        <row r="9859">
          <cell r="B9859" t="str">
            <v>SCS0000826</v>
          </cell>
          <cell r="C9859" t="str">
            <v>01.02.11.013</v>
          </cell>
        </row>
        <row r="9860">
          <cell r="B9860" t="str">
            <v>SCS0000815</v>
          </cell>
          <cell r="C9860" t="str">
            <v>01.02.11.014</v>
          </cell>
        </row>
        <row r="9861">
          <cell r="B9861" t="str">
            <v>SCS0000816</v>
          </cell>
          <cell r="C9861" t="str">
            <v>01.02.11.015</v>
          </cell>
        </row>
        <row r="9862">
          <cell r="B9862" t="str">
            <v>SCS0000817</v>
          </cell>
          <cell r="C9862" t="str">
            <v>01.02.11.016</v>
          </cell>
        </row>
        <row r="9863">
          <cell r="B9863" t="str">
            <v>SCS0000818</v>
          </cell>
          <cell r="C9863" t="str">
            <v>01.02.11.017</v>
          </cell>
        </row>
        <row r="9864">
          <cell r="B9864" t="str">
            <v>SCS0000819</v>
          </cell>
          <cell r="C9864" t="str">
            <v>01.02.11.018</v>
          </cell>
        </row>
        <row r="9865">
          <cell r="B9865" t="str">
            <v>SCS0000820</v>
          </cell>
          <cell r="C9865" t="str">
            <v>01.02.11.019</v>
          </cell>
        </row>
        <row r="9866">
          <cell r="B9866" t="str">
            <v>SCS0000839</v>
          </cell>
          <cell r="C9866" t="str">
            <v>01.02.11.022</v>
          </cell>
        </row>
        <row r="9867">
          <cell r="B9867" t="str">
            <v>SCS0000840</v>
          </cell>
          <cell r="C9867" t="str">
            <v>01.02.11.023</v>
          </cell>
        </row>
        <row r="9868">
          <cell r="B9868" t="str">
            <v>SCS0000843</v>
          </cell>
          <cell r="C9868" t="str">
            <v>01.02.11.028</v>
          </cell>
        </row>
        <row r="9869">
          <cell r="B9869" t="str">
            <v>SCS0000825</v>
          </cell>
          <cell r="C9869" t="str">
            <v>01.02.11.033</v>
          </cell>
        </row>
        <row r="9870">
          <cell r="B9870" t="str">
            <v>SCS0000823</v>
          </cell>
          <cell r="C9870" t="str">
            <v>01.02.11.034</v>
          </cell>
        </row>
        <row r="9871">
          <cell r="B9871" t="str">
            <v>SCS0000813</v>
          </cell>
          <cell r="C9871" t="str">
            <v>01.02.11.035</v>
          </cell>
        </row>
        <row r="9872">
          <cell r="B9872" t="str">
            <v>SCS0000818</v>
          </cell>
          <cell r="C9872" t="str">
            <v>01.02.11.036</v>
          </cell>
        </row>
        <row r="9873">
          <cell r="B9873" t="str">
            <v>SCS0000819</v>
          </cell>
          <cell r="C9873" t="str">
            <v>01.02.11.037</v>
          </cell>
        </row>
        <row r="9874">
          <cell r="B9874" t="str">
            <v>SCS0000838</v>
          </cell>
          <cell r="C9874" t="str">
            <v>01.02.11.043</v>
          </cell>
        </row>
        <row r="9875">
          <cell r="B9875" t="str">
            <v>SCS0000794</v>
          </cell>
          <cell r="C9875" t="str">
            <v>01.02.11.052</v>
          </cell>
        </row>
        <row r="9876">
          <cell r="B9876" t="str">
            <v>SCS0000795</v>
          </cell>
          <cell r="C9876" t="str">
            <v>01.02.11.053</v>
          </cell>
        </row>
        <row r="9877">
          <cell r="B9877" t="str">
            <v>SCS0000960</v>
          </cell>
          <cell r="C9877" t="str">
            <v>01.02.11.056</v>
          </cell>
        </row>
        <row r="9878">
          <cell r="B9878" t="str">
            <v>SCS0000908</v>
          </cell>
          <cell r="C9878" t="str">
            <v>01.02.14.009</v>
          </cell>
        </row>
        <row r="9879">
          <cell r="B9879" t="str">
            <v>SCS0000915</v>
          </cell>
          <cell r="C9879" t="str">
            <v>01.02.14.010</v>
          </cell>
        </row>
        <row r="9880">
          <cell r="B9880" t="str">
            <v>SCS0001164</v>
          </cell>
          <cell r="C9880" t="str">
            <v>01.02.14.015</v>
          </cell>
        </row>
        <row r="9881">
          <cell r="B9881" t="str">
            <v>SCS0001127</v>
          </cell>
          <cell r="C9881" t="str">
            <v>01.02.14.017</v>
          </cell>
        </row>
        <row r="9882">
          <cell r="B9882" t="str">
            <v>SCS0001136</v>
          </cell>
          <cell r="C9882" t="str">
            <v>01.02.14.019</v>
          </cell>
        </row>
        <row r="9883">
          <cell r="B9883" t="str">
            <v>SCS0000901</v>
          </cell>
          <cell r="C9883" t="str">
            <v>01.02.14.025</v>
          </cell>
        </row>
        <row r="9884">
          <cell r="B9884" t="str">
            <v>SCS0001132</v>
          </cell>
          <cell r="C9884" t="str">
            <v>01.02.14.027</v>
          </cell>
        </row>
        <row r="9885">
          <cell r="B9885" t="str">
            <v>SCS0000899</v>
          </cell>
          <cell r="C9885" t="str">
            <v>01.02.14.030</v>
          </cell>
        </row>
        <row r="9886">
          <cell r="B9886" t="str">
            <v>SCS0001072</v>
          </cell>
          <cell r="C9886" t="str">
            <v>01.02.14.040</v>
          </cell>
        </row>
        <row r="9887">
          <cell r="B9887" t="str">
            <v>SCS0001110</v>
          </cell>
          <cell r="C9887" t="str">
            <v>01.02.14.045</v>
          </cell>
        </row>
        <row r="9888">
          <cell r="B9888" t="str">
            <v>SCS0001382</v>
          </cell>
          <cell r="C9888" t="str">
            <v>01.02.19.034</v>
          </cell>
        </row>
        <row r="9889">
          <cell r="B9889" t="str">
            <v>SCS0001569</v>
          </cell>
          <cell r="C9889" t="str">
            <v>01.02.24.014</v>
          </cell>
        </row>
        <row r="9890">
          <cell r="B9890" t="str">
            <v>SCS0000958</v>
          </cell>
          <cell r="C9890" t="str">
            <v>01.03.28.038</v>
          </cell>
        </row>
        <row r="9891">
          <cell r="B9891" t="str">
            <v>SCS0001132</v>
          </cell>
          <cell r="C9891" t="str">
            <v>01.03.29.003</v>
          </cell>
        </row>
        <row r="9892">
          <cell r="B9892" t="str">
            <v>SCS0001164</v>
          </cell>
          <cell r="C9892" t="str">
            <v>01.03.29.005</v>
          </cell>
        </row>
        <row r="9893">
          <cell r="B9893" t="str">
            <v>SCS0001135</v>
          </cell>
          <cell r="C9893" t="str">
            <v>01.03.29.008</v>
          </cell>
        </row>
        <row r="9894">
          <cell r="B9894" t="str">
            <v>SCS0001136</v>
          </cell>
          <cell r="C9894" t="str">
            <v>01.03.29.009</v>
          </cell>
        </row>
        <row r="9895">
          <cell r="B9895" t="str">
            <v>SCS0001706</v>
          </cell>
          <cell r="C9895" t="str">
            <v>01.04.13.057</v>
          </cell>
        </row>
        <row r="9896">
          <cell r="B9896" t="str">
            <v>SCS0001696</v>
          </cell>
          <cell r="C9896" t="str">
            <v>01.05.02.001</v>
          </cell>
        </row>
        <row r="9897">
          <cell r="B9897" t="str">
            <v>SCS0001717</v>
          </cell>
          <cell r="C9897" t="str">
            <v>01.05.02.003</v>
          </cell>
        </row>
        <row r="9898">
          <cell r="B9898" t="str">
            <v>SCS0001716</v>
          </cell>
          <cell r="C9898" t="str">
            <v>01.05.02.004</v>
          </cell>
        </row>
        <row r="9899">
          <cell r="B9899" t="str">
            <v>SCS0001723</v>
          </cell>
          <cell r="C9899" t="str">
            <v>01.05.02.007</v>
          </cell>
        </row>
        <row r="9900">
          <cell r="B9900" t="str">
            <v>SCS0001722</v>
          </cell>
          <cell r="C9900" t="str">
            <v>01.05.02.008</v>
          </cell>
        </row>
        <row r="9901">
          <cell r="B9901" t="str">
            <v>SCS0001697</v>
          </cell>
          <cell r="C9901" t="str">
            <v>01.05.02.009</v>
          </cell>
        </row>
        <row r="9902">
          <cell r="B9902" t="str">
            <v>SCS0003419</v>
          </cell>
          <cell r="C9902" t="str">
            <v>01.06.01.007</v>
          </cell>
        </row>
        <row r="9903">
          <cell r="B9903" t="str">
            <v>SCS0003420</v>
          </cell>
          <cell r="C9903" t="str">
            <v>01.06.01.008</v>
          </cell>
        </row>
        <row r="9904">
          <cell r="B9904" t="str">
            <v>SCS0003414</v>
          </cell>
          <cell r="C9904" t="str">
            <v>01.06.01.011</v>
          </cell>
        </row>
        <row r="9905">
          <cell r="B9905" t="str">
            <v>SCS0001969</v>
          </cell>
          <cell r="C9905" t="str">
            <v>01.07.08.001</v>
          </cell>
        </row>
        <row r="9906">
          <cell r="B9906" t="str">
            <v>SCS0001963</v>
          </cell>
          <cell r="C9906" t="str">
            <v>01.07.08.002</v>
          </cell>
        </row>
        <row r="9907">
          <cell r="B9907" t="str">
            <v>SCS0001972</v>
          </cell>
          <cell r="C9907" t="str">
            <v>01.07.08.003</v>
          </cell>
        </row>
        <row r="9908">
          <cell r="B9908" t="str">
            <v>SCS0001966</v>
          </cell>
          <cell r="C9908" t="str">
            <v>01.07.08.004</v>
          </cell>
        </row>
        <row r="9909">
          <cell r="B9909" t="str">
            <v>SCS0001993</v>
          </cell>
          <cell r="C9909" t="str">
            <v>01.07.08.006</v>
          </cell>
        </row>
        <row r="9910">
          <cell r="B9910" t="str">
            <v>SCS0001975</v>
          </cell>
          <cell r="C9910" t="str">
            <v>01.07.08.011</v>
          </cell>
        </row>
        <row r="9911">
          <cell r="B9911" t="str">
            <v>SCS0002017</v>
          </cell>
          <cell r="C9911" t="str">
            <v>01.07.08.012</v>
          </cell>
        </row>
        <row r="9912">
          <cell r="B9912" t="str">
            <v>SCS0003192</v>
          </cell>
          <cell r="C9912" t="str">
            <v>02.01.10.668</v>
          </cell>
        </row>
        <row r="9913">
          <cell r="B9913" t="str">
            <v>SCS0002751</v>
          </cell>
          <cell r="C9913" t="str">
            <v>01.05.18.001</v>
          </cell>
        </row>
        <row r="9914">
          <cell r="B9914" t="str">
            <v>SCS0002760</v>
          </cell>
          <cell r="C9914" t="str">
            <v>01.05.18.003</v>
          </cell>
        </row>
        <row r="9915">
          <cell r="B9915" t="str">
            <v>SCS0002759</v>
          </cell>
          <cell r="C9915" t="str">
            <v>01.05.18.004</v>
          </cell>
        </row>
        <row r="9916">
          <cell r="B9916" t="str">
            <v>SCS0002766</v>
          </cell>
          <cell r="C9916" t="str">
            <v>01.05.18.005</v>
          </cell>
        </row>
        <row r="9917">
          <cell r="B9917" t="str">
            <v>SCS0002752</v>
          </cell>
          <cell r="C9917" t="str">
            <v>01.05.18.023</v>
          </cell>
        </row>
        <row r="9918">
          <cell r="B9918" t="str">
            <v>SCS0002757</v>
          </cell>
          <cell r="C9918" t="str">
            <v>01.05.18.025</v>
          </cell>
        </row>
        <row r="9919">
          <cell r="B9919" t="str">
            <v>SCS0002762</v>
          </cell>
          <cell r="C9919" t="str">
            <v>01.05.18.026</v>
          </cell>
        </row>
        <row r="9920">
          <cell r="B9920" t="str">
            <v>SCS0002769</v>
          </cell>
          <cell r="C9920" t="str">
            <v>01.05.18.027</v>
          </cell>
        </row>
        <row r="9921">
          <cell r="B9921" t="str">
            <v>SCS0002761</v>
          </cell>
          <cell r="C9921" t="str">
            <v>01.05.18.036</v>
          </cell>
        </row>
        <row r="9922">
          <cell r="B9922" t="str">
            <v>SCS0002758</v>
          </cell>
          <cell r="C9922" t="str">
            <v>01.05.18.037</v>
          </cell>
        </row>
        <row r="9923">
          <cell r="B9923" t="str">
            <v>SCS0002745</v>
          </cell>
          <cell r="C9923" t="str">
            <v>01.05.18.038</v>
          </cell>
        </row>
        <row r="9924">
          <cell r="B9924" t="str">
            <v>SCS0002750</v>
          </cell>
          <cell r="C9924" t="str">
            <v>01.05.18.039</v>
          </cell>
        </row>
        <row r="9925">
          <cell r="B9925" t="str">
            <v>SCS0002765</v>
          </cell>
          <cell r="C9925" t="str">
            <v>01.05.18.040</v>
          </cell>
        </row>
        <row r="9926">
          <cell r="B9926" t="str">
            <v>SCS0002784</v>
          </cell>
          <cell r="C9926" t="str">
            <v>01.05.18.041</v>
          </cell>
        </row>
        <row r="9927">
          <cell r="B9927" t="str">
            <v>SCS0002776</v>
          </cell>
          <cell r="C9927" t="str">
            <v>01.05.18.042</v>
          </cell>
        </row>
        <row r="9928">
          <cell r="B9928" t="str">
            <v>SCS0002780</v>
          </cell>
          <cell r="C9928" t="str">
            <v>01.05.18.043</v>
          </cell>
        </row>
        <row r="9929">
          <cell r="B9929" t="str">
            <v>SCS0002773</v>
          </cell>
          <cell r="C9929" t="str">
            <v>01.05.18.044</v>
          </cell>
        </row>
        <row r="9930">
          <cell r="B9930" t="str">
            <v>SCS0003119</v>
          </cell>
          <cell r="C9930" t="str">
            <v>02.12.24.043</v>
          </cell>
        </row>
        <row r="9931">
          <cell r="B9931" t="str">
            <v>SCS0003034</v>
          </cell>
          <cell r="C9931" t="str">
            <v>02.12.24.064</v>
          </cell>
        </row>
        <row r="9932">
          <cell r="B9932" t="str">
            <v>SCS0003035</v>
          </cell>
          <cell r="C9932" t="str">
            <v>02.12.24.065</v>
          </cell>
        </row>
        <row r="9933">
          <cell r="B9933" t="str">
            <v>SCS0003106</v>
          </cell>
          <cell r="C9933" t="str">
            <v>02.12.24.067</v>
          </cell>
        </row>
        <row r="9934">
          <cell r="B9934" t="str">
            <v>SCS0003102</v>
          </cell>
          <cell r="C9934" t="str">
            <v>02.12.24.070</v>
          </cell>
        </row>
        <row r="9935">
          <cell r="B9935" t="str">
            <v>SCS0003033</v>
          </cell>
          <cell r="C9935" t="str">
            <v>02.12.24.071</v>
          </cell>
        </row>
        <row r="9936">
          <cell r="B9936" t="str">
            <v>SCS0003104</v>
          </cell>
          <cell r="C9936" t="str">
            <v>02.12.24.073</v>
          </cell>
        </row>
        <row r="9937">
          <cell r="B9937" t="str">
            <v>SCS0003044</v>
          </cell>
          <cell r="C9937" t="str">
            <v>02.12.24.090</v>
          </cell>
        </row>
        <row r="9938">
          <cell r="B9938" t="str">
            <v>SCS0003048</v>
          </cell>
          <cell r="C9938" t="str">
            <v>02.12.24.099</v>
          </cell>
        </row>
        <row r="9939">
          <cell r="B9939" t="str">
            <v>SCS0003116</v>
          </cell>
          <cell r="C9939" t="str">
            <v>02.12.24.101</v>
          </cell>
        </row>
        <row r="9940">
          <cell r="B9940" t="str">
            <v>SCS0003117</v>
          </cell>
          <cell r="C9940" t="str">
            <v>02.12.24.113</v>
          </cell>
        </row>
        <row r="9941">
          <cell r="B9941" t="str">
            <v>SCS0003118</v>
          </cell>
          <cell r="C9941" t="str">
            <v>02.12.24.114</v>
          </cell>
        </row>
        <row r="9942">
          <cell r="B9942" t="str">
            <v>SCS0003050</v>
          </cell>
          <cell r="C9942" t="str">
            <v>02.12.24.115</v>
          </cell>
        </row>
        <row r="9943">
          <cell r="B9943" t="str">
            <v>SCS0003051</v>
          </cell>
          <cell r="C9943" t="str">
            <v>02.12.24.116</v>
          </cell>
        </row>
        <row r="9944">
          <cell r="B9944" t="str">
            <v>SCS0003034</v>
          </cell>
          <cell r="C9944" t="str">
            <v>02.12.24.145</v>
          </cell>
        </row>
        <row r="9945">
          <cell r="B9945" t="str">
            <v>SCS0003035</v>
          </cell>
          <cell r="C9945" t="str">
            <v>02.12.24.146</v>
          </cell>
        </row>
        <row r="9946">
          <cell r="B9946" t="str">
            <v>SCS0003105</v>
          </cell>
          <cell r="C9946" t="str">
            <v>02.12.24.147</v>
          </cell>
        </row>
        <row r="9947">
          <cell r="B9947" t="str">
            <v>SCS0003106</v>
          </cell>
          <cell r="C9947" t="str">
            <v>02.12.24.148</v>
          </cell>
        </row>
        <row r="9948">
          <cell r="B9948" t="str">
            <v>SCS0000984</v>
          </cell>
          <cell r="C9948" t="str">
            <v>01.02.09.056</v>
          </cell>
        </row>
        <row r="9949">
          <cell r="B9949" t="str">
            <v>SCS0000985</v>
          </cell>
          <cell r="C9949" t="str">
            <v>01.02.09.057</v>
          </cell>
        </row>
        <row r="9950">
          <cell r="B9950" t="str">
            <v>SCS0001401</v>
          </cell>
          <cell r="C9950" t="str">
            <v>01.02.09.058</v>
          </cell>
        </row>
        <row r="9951">
          <cell r="B9951" t="str">
            <v>SCS0001400</v>
          </cell>
          <cell r="C9951" t="str">
            <v>01.02.09.059</v>
          </cell>
        </row>
        <row r="9952">
          <cell r="B9952" t="str">
            <v>SCS0003496</v>
          </cell>
          <cell r="C9952" t="str">
            <v>01.02.09.060</v>
          </cell>
        </row>
        <row r="9953">
          <cell r="B9953" t="str">
            <v>SCS0003497</v>
          </cell>
          <cell r="C9953" t="str">
            <v>01.02.09.061</v>
          </cell>
        </row>
        <row r="9954">
          <cell r="B9954" t="str">
            <v>SCS0003482</v>
          </cell>
          <cell r="C9954" t="str">
            <v>01.06.09.006</v>
          </cell>
        </row>
        <row r="9955">
          <cell r="B9955" t="str">
            <v>SCS0001087</v>
          </cell>
          <cell r="C9955" t="str">
            <v>02.12.16.042</v>
          </cell>
        </row>
        <row r="9956">
          <cell r="B9956" t="str">
            <v>REM0001920</v>
          </cell>
          <cell r="C9956" t="str">
            <v>02.01.10.636</v>
          </cell>
        </row>
        <row r="9957">
          <cell r="B9957" t="str">
            <v>REM0001926</v>
          </cell>
          <cell r="C9957" t="str">
            <v>02.01.10.637</v>
          </cell>
        </row>
        <row r="9958">
          <cell r="B9958" t="str">
            <v>REM0001845</v>
          </cell>
          <cell r="C9958" t="str">
            <v>02.01.04.676</v>
          </cell>
        </row>
        <row r="9959">
          <cell r="B9959" t="str">
            <v>REM0001849</v>
          </cell>
          <cell r="C9959" t="str">
            <v>02.01.04.675</v>
          </cell>
        </row>
        <row r="9960">
          <cell r="B9960" t="str">
            <v>REM0001846</v>
          </cell>
          <cell r="C9960" t="str">
            <v>02.01.04.674</v>
          </cell>
        </row>
        <row r="9961">
          <cell r="B9961" t="str">
            <v>REM0001848</v>
          </cell>
          <cell r="C9961" t="str">
            <v>02.01.04.704</v>
          </cell>
        </row>
        <row r="9962">
          <cell r="B9962" t="str">
            <v>REM0001847</v>
          </cell>
          <cell r="C9962" t="str">
            <v>02.01.04.703</v>
          </cell>
        </row>
        <row r="9963">
          <cell r="B9963" t="str">
            <v>REM0001950</v>
          </cell>
          <cell r="C9963" t="str">
            <v>02.01.04.670</v>
          </cell>
        </row>
        <row r="9964">
          <cell r="B9964" t="str">
            <v>REM0001951</v>
          </cell>
          <cell r="C9964" t="str">
            <v>02.01.04.671</v>
          </cell>
        </row>
        <row r="9965">
          <cell r="B9965" t="str">
            <v>REM0000422</v>
          </cell>
          <cell r="C9965" t="str">
            <v>02.01.04.673</v>
          </cell>
        </row>
        <row r="9966">
          <cell r="B9966" t="str">
            <v>RSM0000079</v>
          </cell>
          <cell r="C9966" t="str">
            <v>02.01.04.679</v>
          </cell>
        </row>
        <row r="9967">
          <cell r="B9967" t="str">
            <v>RSM0000227</v>
          </cell>
          <cell r="C9967" t="str">
            <v>02.01.04.287</v>
          </cell>
        </row>
        <row r="9968">
          <cell r="B9968" t="str">
            <v>REM0001086</v>
          </cell>
          <cell r="C9968" t="str">
            <v>02.01.04.730</v>
          </cell>
        </row>
        <row r="9969">
          <cell r="B9969" t="str">
            <v>REM0001087</v>
          </cell>
          <cell r="C9969" t="str">
            <v>02.01.04.731</v>
          </cell>
        </row>
        <row r="9970">
          <cell r="B9970" t="str">
            <v>REM0001088</v>
          </cell>
          <cell r="C9970" t="str">
            <v>02.01.04.732</v>
          </cell>
        </row>
        <row r="9971">
          <cell r="B9971" t="str">
            <v>REM0001089</v>
          </cell>
          <cell r="C9971" t="str">
            <v>02.01.04.733</v>
          </cell>
        </row>
        <row r="9972">
          <cell r="B9972" t="str">
            <v>REM0001091</v>
          </cell>
          <cell r="C9972" t="str">
            <v>02.01.04.696</v>
          </cell>
        </row>
        <row r="9973">
          <cell r="B9973" t="str">
            <v>REM0001092</v>
          </cell>
          <cell r="C9973" t="str">
            <v>02.01.04.697</v>
          </cell>
        </row>
        <row r="9974">
          <cell r="B9974" t="str">
            <v>REM0001093</v>
          </cell>
          <cell r="C9974" t="str">
            <v>02.01.04.698</v>
          </cell>
        </row>
        <row r="9975">
          <cell r="B9975" t="str">
            <v>REM0001094</v>
          </cell>
          <cell r="C9975" t="str">
            <v>02.01.04.699</v>
          </cell>
        </row>
        <row r="9976">
          <cell r="B9976" t="str">
            <v>REM0001753</v>
          </cell>
          <cell r="C9976" t="str">
            <v>02.01.04.700</v>
          </cell>
        </row>
        <row r="9977">
          <cell r="B9977" t="str">
            <v>RSM0000084</v>
          </cell>
          <cell r="C9977" t="str">
            <v>02.01.04.701</v>
          </cell>
        </row>
        <row r="9978">
          <cell r="B9978" t="str">
            <v>RSM0000077</v>
          </cell>
          <cell r="C9978" t="str">
            <v>02.01.10.455</v>
          </cell>
        </row>
        <row r="9979">
          <cell r="B9979" t="str">
            <v>REM0001861</v>
          </cell>
          <cell r="C9979" t="str">
            <v>02.01.10.697</v>
          </cell>
        </row>
        <row r="9980">
          <cell r="B9980" t="str">
            <v>REM0000972</v>
          </cell>
        </row>
        <row r="9981">
          <cell r="B9981" t="str">
            <v>DCL0000270</v>
          </cell>
        </row>
        <row r="9982">
          <cell r="B9982" t="str">
            <v>RSM0000060</v>
          </cell>
        </row>
        <row r="9983">
          <cell r="B9983" t="str">
            <v>REM0000019</v>
          </cell>
          <cell r="C9983" t="str">
            <v>02.01.10.666</v>
          </cell>
        </row>
        <row r="9984">
          <cell r="B9984" t="str">
            <v>REM0000048</v>
          </cell>
          <cell r="C9984" t="str">
            <v>02.01.10.667</v>
          </cell>
        </row>
        <row r="9985">
          <cell r="B9985" t="str">
            <v>REM0000782</v>
          </cell>
          <cell r="C9985" t="str">
            <v>02.01.10.669</v>
          </cell>
        </row>
        <row r="9986">
          <cell r="B9986" t="str">
            <v>REM0000811</v>
          </cell>
          <cell r="C9986" t="str">
            <v>02.01.10.670</v>
          </cell>
        </row>
        <row r="9987">
          <cell r="B9987" t="str">
            <v>REM0000788</v>
          </cell>
          <cell r="C9987" t="str">
            <v>02.01.10.671</v>
          </cell>
        </row>
        <row r="9988">
          <cell r="B9988" t="str">
            <v>REM0000815</v>
          </cell>
          <cell r="C9988" t="str">
            <v>02.01.10.672</v>
          </cell>
        </row>
        <row r="9989">
          <cell r="B9989" t="str">
            <v>REM0000785</v>
          </cell>
          <cell r="C9989" t="str">
            <v>02.01.10.677</v>
          </cell>
        </row>
        <row r="9990">
          <cell r="B9990" t="str">
            <v>REM0000808</v>
          </cell>
          <cell r="C9990" t="str">
            <v>02.01.10.678</v>
          </cell>
        </row>
        <row r="9991">
          <cell r="B9991" t="str">
            <v>REM0000787</v>
          </cell>
          <cell r="C9991" t="str">
            <v>02.01.10.673</v>
          </cell>
        </row>
        <row r="9992">
          <cell r="B9992" t="str">
            <v>REM0000814</v>
          </cell>
          <cell r="C9992" t="str">
            <v>02.01.10.674</v>
          </cell>
        </row>
        <row r="9993">
          <cell r="B9993" t="str">
            <v>REM0000779</v>
          </cell>
          <cell r="C9993" t="str">
            <v>02.01.10.675</v>
          </cell>
        </row>
        <row r="9994">
          <cell r="B9994" t="str">
            <v>REM0000810</v>
          </cell>
          <cell r="C9994" t="str">
            <v>02.01.10.676</v>
          </cell>
        </row>
        <row r="9995">
          <cell r="B9995" t="str">
            <v>REM0001923</v>
          </cell>
          <cell r="C9995" t="str">
            <v>02.01.04.685</v>
          </cell>
        </row>
        <row r="9996">
          <cell r="B9996" t="str">
            <v>REM0001929</v>
          </cell>
          <cell r="C9996" t="str">
            <v>02.01.04.686</v>
          </cell>
        </row>
        <row r="9997">
          <cell r="B9997" t="str">
            <v>REM0001924</v>
          </cell>
          <cell r="C9997" t="str">
            <v>02.01.04.677</v>
          </cell>
        </row>
        <row r="9998">
          <cell r="B9998" t="str">
            <v>REM0001930</v>
          </cell>
          <cell r="C9998" t="str">
            <v>02.01.04.678</v>
          </cell>
        </row>
        <row r="9999">
          <cell r="B9999" t="str">
            <v>RIM0000088</v>
          </cell>
          <cell r="C9999" t="str">
            <v>02.01.04.406</v>
          </cell>
        </row>
        <row r="10000">
          <cell r="B10000" t="str">
            <v>RIM0000089</v>
          </cell>
          <cell r="C10000" t="str">
            <v>02.01.04.407</v>
          </cell>
        </row>
        <row r="10001">
          <cell r="B10001" t="str">
            <v>REM0000992</v>
          </cell>
          <cell r="C10001" t="str">
            <v>02.01.04.668</v>
          </cell>
        </row>
        <row r="10002">
          <cell r="B10002" t="str">
            <v>REM0001006</v>
          </cell>
          <cell r="C10002" t="str">
            <v>02.01.04.669</v>
          </cell>
        </row>
        <row r="10003">
          <cell r="B10003" t="str">
            <v>REM0000988</v>
          </cell>
          <cell r="C10003" t="str">
            <v>02.01.04.687</v>
          </cell>
        </row>
        <row r="10004">
          <cell r="B10004" t="str">
            <v>REM0000989</v>
          </cell>
          <cell r="C10004" t="str">
            <v>02.01.04.482</v>
          </cell>
        </row>
        <row r="10005">
          <cell r="B10005" t="str">
            <v>REM0000994</v>
          </cell>
          <cell r="C10005" t="str">
            <v>02.01.04.684</v>
          </cell>
        </row>
        <row r="10006">
          <cell r="B10006" t="str">
            <v>REM0000473</v>
          </cell>
          <cell r="C10006" t="str">
            <v>02.01.04.691</v>
          </cell>
        </row>
        <row r="10007">
          <cell r="B10007" t="str">
            <v>REM0000474</v>
          </cell>
          <cell r="C10007" t="str">
            <v>02.01.04.688</v>
          </cell>
        </row>
        <row r="10008">
          <cell r="B10008" t="str">
            <v>REM0000492</v>
          </cell>
          <cell r="C10008" t="str">
            <v>02.01.04.694</v>
          </cell>
        </row>
        <row r="10009">
          <cell r="B10009" t="str">
            <v>REM0000475</v>
          </cell>
          <cell r="C10009" t="str">
            <v>02.01.04.689</v>
          </cell>
        </row>
        <row r="10010">
          <cell r="B10010" t="str">
            <v>REM0000493</v>
          </cell>
          <cell r="C10010" t="str">
            <v>02.01.04.695</v>
          </cell>
        </row>
        <row r="10011">
          <cell r="B10011" t="str">
            <v>REM0000472</v>
          </cell>
          <cell r="C10011" t="str">
            <v>02.01.04.690</v>
          </cell>
        </row>
        <row r="10012">
          <cell r="B10012" t="str">
            <v>REM0000489</v>
          </cell>
          <cell r="C10012" t="str">
            <v>02.01.04.692</v>
          </cell>
        </row>
        <row r="10013">
          <cell r="B10013" t="str">
            <v>REM0000490</v>
          </cell>
          <cell r="C10013" t="str">
            <v>02.01.04.693</v>
          </cell>
        </row>
        <row r="10014">
          <cell r="B10014" t="str">
            <v>REM0000470</v>
          </cell>
          <cell r="C10014" t="str">
            <v>02.01.04.705</v>
          </cell>
        </row>
        <row r="10015">
          <cell r="B10015" t="str">
            <v>RSM0000082</v>
          </cell>
          <cell r="C10015" t="str">
            <v>02.01.04.706</v>
          </cell>
        </row>
        <row r="10016">
          <cell r="B10016" t="str">
            <v>REM0000476</v>
          </cell>
          <cell r="C10016" t="str">
            <v>02.01.04.707</v>
          </cell>
        </row>
        <row r="10017">
          <cell r="B10017" t="str">
            <v>REM0001901</v>
          </cell>
          <cell r="C10017" t="str">
            <v>02.01.04.716</v>
          </cell>
        </row>
        <row r="10018">
          <cell r="B10018" t="str">
            <v>REM0001908</v>
          </cell>
          <cell r="C10018" t="str">
            <v>02.01.04.717</v>
          </cell>
        </row>
        <row r="10019">
          <cell r="B10019" t="str">
            <v>REM0001775</v>
          </cell>
          <cell r="C10019" t="str">
            <v>02.01.04.719</v>
          </cell>
        </row>
        <row r="10020">
          <cell r="B10020" t="str">
            <v>REM0000975</v>
          </cell>
          <cell r="C10020" t="str">
            <v>02.01.03.201</v>
          </cell>
        </row>
        <row r="10021">
          <cell r="B10021" t="str">
            <v>REM0001183</v>
          </cell>
          <cell r="C10021" t="str">
            <v>02.01.10.401</v>
          </cell>
        </row>
        <row r="10022">
          <cell r="B10022" t="str">
            <v>REM0001180</v>
          </cell>
          <cell r="C10022" t="str">
            <v>02.01.10.402</v>
          </cell>
        </row>
        <row r="10023">
          <cell r="B10023" t="str">
            <v>RSM0000030</v>
          </cell>
          <cell r="C10023" t="str">
            <v>02.01.10.681</v>
          </cell>
        </row>
        <row r="10024">
          <cell r="B10024" t="str">
            <v>REM0000789</v>
          </cell>
          <cell r="C10024" t="str">
            <v>02.01.10.683</v>
          </cell>
        </row>
        <row r="10025">
          <cell r="B10025" t="str">
            <v>REM0000816</v>
          </cell>
          <cell r="C10025" t="str">
            <v>02.01.10.684</v>
          </cell>
        </row>
        <row r="10026">
          <cell r="B10026" t="str">
            <v>REM0000093</v>
          </cell>
          <cell r="C10026" t="str">
            <v>02.01.10.691</v>
          </cell>
        </row>
        <row r="10027">
          <cell r="B10027" t="str">
            <v>REM0000121</v>
          </cell>
          <cell r="C10027" t="str">
            <v>02.01.10.692</v>
          </cell>
        </row>
        <row r="10028">
          <cell r="B10028" t="str">
            <v>REM0000147</v>
          </cell>
          <cell r="C10028" t="str">
            <v>02.01.10.661</v>
          </cell>
        </row>
        <row r="10029">
          <cell r="B10029" t="str">
            <v>REM0000179</v>
          </cell>
          <cell r="C10029" t="str">
            <v>02.01.10.662</v>
          </cell>
        </row>
        <row r="10030">
          <cell r="B10030" t="str">
            <v>REM0000791</v>
          </cell>
          <cell r="C10030" t="str">
            <v>02.01.05.256</v>
          </cell>
        </row>
        <row r="10031">
          <cell r="B10031" t="str">
            <v>RSM0000126</v>
          </cell>
          <cell r="C10031" t="str">
            <v>01.01.01.337</v>
          </cell>
        </row>
        <row r="10032">
          <cell r="B10032" t="str">
            <v>RIM0000081</v>
          </cell>
          <cell r="C10032" t="str">
            <v>01.01.01.413</v>
          </cell>
        </row>
        <row r="10033">
          <cell r="B10033" t="str">
            <v>REM0001341</v>
          </cell>
        </row>
        <row r="10034">
          <cell r="B10034" t="str">
            <v>REM0001342</v>
          </cell>
        </row>
        <row r="10035">
          <cell r="B10035" t="str">
            <v>REM0001343</v>
          </cell>
        </row>
        <row r="10036">
          <cell r="B10036" t="str">
            <v>REM0001344</v>
          </cell>
        </row>
        <row r="10037">
          <cell r="B10037" t="str">
            <v>REM0001345</v>
          </cell>
        </row>
        <row r="10038">
          <cell r="B10038" t="str">
            <v>REM0001346</v>
          </cell>
        </row>
        <row r="10039">
          <cell r="B10039" t="str">
            <v>REM0001347</v>
          </cell>
        </row>
        <row r="10040">
          <cell r="B10040" t="str">
            <v>REM0001349</v>
          </cell>
        </row>
        <row r="10041">
          <cell r="B10041" t="str">
            <v>REM0001351</v>
          </cell>
        </row>
        <row r="10042">
          <cell r="B10042" t="str">
            <v>REM0001352</v>
          </cell>
        </row>
        <row r="10043">
          <cell r="B10043" t="str">
            <v>REM0001354</v>
          </cell>
        </row>
        <row r="10044">
          <cell r="B10044" t="str">
            <v>REM0001355</v>
          </cell>
        </row>
        <row r="10045">
          <cell r="B10045" t="str">
            <v>REM0001356</v>
          </cell>
        </row>
        <row r="10046">
          <cell r="B10046" t="str">
            <v>REM0001359</v>
          </cell>
        </row>
        <row r="10047">
          <cell r="B10047" t="str">
            <v>REM0001360</v>
          </cell>
        </row>
        <row r="10048">
          <cell r="B10048" t="str">
            <v>REM0001361</v>
          </cell>
        </row>
        <row r="10049">
          <cell r="B10049" t="str">
            <v>REM0001362</v>
          </cell>
        </row>
        <row r="10050">
          <cell r="B10050" t="str">
            <v>REM0001363</v>
          </cell>
        </row>
        <row r="10051">
          <cell r="B10051" t="str">
            <v>REM0001364</v>
          </cell>
        </row>
        <row r="10052">
          <cell r="B10052" t="str">
            <v>REM0001365</v>
          </cell>
        </row>
        <row r="10053">
          <cell r="B10053" t="str">
            <v>REM0001367</v>
          </cell>
        </row>
        <row r="10054">
          <cell r="B10054" t="str">
            <v>REM0001369</v>
          </cell>
        </row>
        <row r="10055">
          <cell r="B10055" t="str">
            <v>REM0001370</v>
          </cell>
        </row>
        <row r="10056">
          <cell r="B10056" t="str">
            <v>REM0001372</v>
          </cell>
        </row>
        <row r="10057">
          <cell r="B10057" t="str">
            <v>REM0001373</v>
          </cell>
        </row>
        <row r="10058">
          <cell r="B10058" t="str">
            <v>REM0001374</v>
          </cell>
        </row>
        <row r="10059">
          <cell r="B10059" t="str">
            <v>TFT0000003</v>
          </cell>
          <cell r="C10059" t="str">
            <v>02.12.19.047</v>
          </cell>
        </row>
        <row r="10060">
          <cell r="B10060" t="str">
            <v>REM0001103</v>
          </cell>
          <cell r="C10060" t="str">
            <v>02.01.04.332</v>
          </cell>
        </row>
        <row r="10061">
          <cell r="B10061" t="str">
            <v>REM0001119</v>
          </cell>
          <cell r="C10061" t="str">
            <v>02.01.04.331</v>
          </cell>
        </row>
        <row r="10062">
          <cell r="B10062" t="str">
            <v>REM0001139</v>
          </cell>
          <cell r="C10062" t="str">
            <v>02.01.04.441</v>
          </cell>
        </row>
        <row r="10063">
          <cell r="B10063" t="str">
            <v>REM0001161</v>
          </cell>
          <cell r="C10063" t="str">
            <v>02.01.04.442</v>
          </cell>
        </row>
        <row r="10064">
          <cell r="B10064" t="str">
            <v>SHT0002290</v>
          </cell>
        </row>
        <row r="10065">
          <cell r="B10065" t="str">
            <v>BFA0000280</v>
          </cell>
          <cell r="C10065" t="str">
            <v>02.01.07.315</v>
          </cell>
        </row>
        <row r="10066">
          <cell r="B10066" t="str">
            <v>SCS0004707</v>
          </cell>
          <cell r="C10066" t="str">
            <v>02.02.28.056</v>
          </cell>
        </row>
        <row r="10067">
          <cell r="B10067" t="str">
            <v>SCS0004725</v>
          </cell>
          <cell r="C10067" t="str">
            <v>02.02.28.045</v>
          </cell>
        </row>
        <row r="10068">
          <cell r="B10068" t="str">
            <v>SCS0005557</v>
          </cell>
          <cell r="C10068" t="str">
            <v>01.02.15.004</v>
          </cell>
        </row>
        <row r="10069">
          <cell r="B10069" t="str">
            <v>SCS0005558</v>
          </cell>
          <cell r="C10069" t="str">
            <v>01.02.15.005</v>
          </cell>
        </row>
        <row r="10070">
          <cell r="B10070" t="str">
            <v>SCS0005559</v>
          </cell>
          <cell r="C10070" t="str">
            <v>01.02.15.006</v>
          </cell>
        </row>
        <row r="10071">
          <cell r="B10071" t="str">
            <v>SCS0005560</v>
          </cell>
          <cell r="C10071" t="str">
            <v>01.02.15.007</v>
          </cell>
        </row>
        <row r="10072">
          <cell r="B10072" t="str">
            <v>SCS0005561</v>
          </cell>
          <cell r="C10072" t="str">
            <v>01.02.15.008</v>
          </cell>
        </row>
        <row r="10073">
          <cell r="B10073" t="str">
            <v>REM0000339</v>
          </cell>
          <cell r="C10073" t="str">
            <v>01.03.02.084</v>
          </cell>
        </row>
        <row r="10074">
          <cell r="B10074" t="str">
            <v>REM0000341</v>
          </cell>
          <cell r="C10074" t="str">
            <v>01.03.02.085</v>
          </cell>
        </row>
        <row r="10075">
          <cell r="B10075" t="str">
            <v>BAS0000019</v>
          </cell>
          <cell r="C10075" t="str">
            <v>02.03.29.066</v>
          </cell>
        </row>
        <row r="10076">
          <cell r="B10076" t="str">
            <v>SHT0002292</v>
          </cell>
          <cell r="C10076" t="str">
            <v>01.03.13.001</v>
          </cell>
        </row>
        <row r="10077">
          <cell r="B10077" t="str">
            <v>REM0001611</v>
          </cell>
          <cell r="C10077" t="str">
            <v>01.03.02.090</v>
          </cell>
        </row>
        <row r="10078">
          <cell r="B10078" t="str">
            <v>RIM0000030</v>
          </cell>
          <cell r="C10078" t="str">
            <v>01.01.01.401</v>
          </cell>
        </row>
        <row r="10079">
          <cell r="B10079" t="str">
            <v>RIM0000028</v>
          </cell>
          <cell r="C10079" t="str">
            <v>01.01.03.150</v>
          </cell>
        </row>
        <row r="10080">
          <cell r="B10080" t="str">
            <v>SCS0006400</v>
          </cell>
        </row>
        <row r="10081">
          <cell r="B10081" t="str">
            <v>SCS0006401</v>
          </cell>
        </row>
        <row r="10082">
          <cell r="B10082" t="str">
            <v>SCS0006392</v>
          </cell>
        </row>
        <row r="10083">
          <cell r="B10083" t="str">
            <v>SCS0006393</v>
          </cell>
        </row>
        <row r="10084">
          <cell r="B10084" t="str">
            <v>SCS0006394</v>
          </cell>
        </row>
        <row r="10085">
          <cell r="B10085" t="str">
            <v>SCS0006395</v>
          </cell>
        </row>
        <row r="10086">
          <cell r="B10086" t="str">
            <v>SCS0006396</v>
          </cell>
        </row>
        <row r="10087">
          <cell r="B10087" t="str">
            <v>SCS0006397</v>
          </cell>
        </row>
        <row r="10088">
          <cell r="B10088" t="str">
            <v>SCS0006398</v>
          </cell>
        </row>
        <row r="10089">
          <cell r="B10089" t="str">
            <v>SCS0006399</v>
          </cell>
        </row>
        <row r="10090">
          <cell r="B10090" t="str">
            <v>SCS0006402</v>
          </cell>
        </row>
        <row r="10091">
          <cell r="B10091" t="str">
            <v>TMA0000502</v>
          </cell>
          <cell r="C10091" t="str">
            <v>02.01.06.372</v>
          </cell>
        </row>
        <row r="10092">
          <cell r="B10092" t="str">
            <v>REM0000793</v>
          </cell>
          <cell r="C10092" t="str">
            <v>02.01.08.078</v>
          </cell>
        </row>
        <row r="10093">
          <cell r="B10093" t="str">
            <v>REM0000795</v>
          </cell>
          <cell r="C10093" t="str">
            <v>01.08.10.005</v>
          </cell>
        </row>
        <row r="10094">
          <cell r="B10094" t="str">
            <v>REM0000820</v>
          </cell>
          <cell r="C10094" t="str">
            <v>01.08.10.006</v>
          </cell>
        </row>
        <row r="10095">
          <cell r="B10095" t="str">
            <v>REM0000799</v>
          </cell>
          <cell r="C10095" t="str">
            <v>01.08.10.015</v>
          </cell>
        </row>
        <row r="10096">
          <cell r="B10096" t="str">
            <v>REM0000826</v>
          </cell>
          <cell r="C10096" t="str">
            <v>01.08.10.016</v>
          </cell>
        </row>
        <row r="10097">
          <cell r="B10097" t="str">
            <v>RSM0000172</v>
          </cell>
          <cell r="C10097" t="str">
            <v>01.01.01.486</v>
          </cell>
        </row>
        <row r="10098">
          <cell r="B10098" t="str">
            <v>TMP5001010</v>
          </cell>
          <cell r="C10098" t="str">
            <v>02.16.01.087</v>
          </cell>
        </row>
        <row r="10099">
          <cell r="B10099" t="str">
            <v>TMP5001011</v>
          </cell>
          <cell r="C10099" t="str">
            <v>02.16.01.088</v>
          </cell>
        </row>
        <row r="10100">
          <cell r="B10100" t="str">
            <v>TMP5001012</v>
          </cell>
          <cell r="C10100" t="str">
            <v>02.16.01.041</v>
          </cell>
        </row>
        <row r="10101">
          <cell r="B10101" t="str">
            <v>TMP5003035</v>
          </cell>
          <cell r="C10101" t="str">
            <v>02.16.01.005</v>
          </cell>
        </row>
        <row r="10102">
          <cell r="B10102" t="str">
            <v>TMP5003042</v>
          </cell>
          <cell r="C10102" t="str">
            <v>02.16.01.081</v>
          </cell>
        </row>
        <row r="10103">
          <cell r="B10103" t="str">
            <v>TMP5003043</v>
          </cell>
          <cell r="C10103" t="str">
            <v>02.16.01.079</v>
          </cell>
        </row>
        <row r="10104">
          <cell r="B10104" t="str">
            <v>TMP5003044</v>
          </cell>
          <cell r="C10104" t="str">
            <v>02.16.01.078</v>
          </cell>
        </row>
        <row r="10105">
          <cell r="B10105" t="str">
            <v>TMP5003066</v>
          </cell>
          <cell r="C10105" t="str">
            <v>02.16.01.084</v>
          </cell>
        </row>
        <row r="10106">
          <cell r="B10106" t="str">
            <v>TMP5003071</v>
          </cell>
          <cell r="C10106" t="str">
            <v>02.16.01.077</v>
          </cell>
        </row>
        <row r="10107">
          <cell r="B10107" t="str">
            <v>TMP5003072</v>
          </cell>
          <cell r="C10107" t="str">
            <v>02.16.01.075</v>
          </cell>
        </row>
        <row r="10108">
          <cell r="B10108" t="str">
            <v>TMP5003073</v>
          </cell>
          <cell r="C10108" t="str">
            <v>02.16.01.076</v>
          </cell>
        </row>
        <row r="10109">
          <cell r="B10109" t="str">
            <v>TMP5003074</v>
          </cell>
          <cell r="C10109" t="str">
            <v>02.16.01.073</v>
          </cell>
        </row>
        <row r="10110">
          <cell r="B10110" t="str">
            <v>TMP5003075</v>
          </cell>
          <cell r="C10110" t="str">
            <v>02.16.01.072</v>
          </cell>
        </row>
        <row r="10111">
          <cell r="B10111" t="str">
            <v>TMP5003076</v>
          </cell>
          <cell r="C10111" t="str">
            <v>02.16.01.074</v>
          </cell>
        </row>
        <row r="10112">
          <cell r="B10112" t="str">
            <v>TMP5003078</v>
          </cell>
          <cell r="C10112" t="str">
            <v>02.16.01.042</v>
          </cell>
        </row>
        <row r="10113">
          <cell r="B10113" t="str">
            <v>TMP5003083</v>
          </cell>
          <cell r="C10113" t="str">
            <v>02.16.01.062</v>
          </cell>
        </row>
        <row r="10114">
          <cell r="B10114" t="str">
            <v>TMP5003085</v>
          </cell>
          <cell r="C10114" t="str">
            <v>02.16.01.090</v>
          </cell>
        </row>
        <row r="10115">
          <cell r="B10115" t="str">
            <v>TMP5003086</v>
          </cell>
          <cell r="C10115" t="str">
            <v>02.16.01.091</v>
          </cell>
        </row>
        <row r="10116">
          <cell r="B10116" t="str">
            <v>TMP5003087</v>
          </cell>
          <cell r="C10116" t="str">
            <v>02.16.01.093</v>
          </cell>
        </row>
        <row r="10117">
          <cell r="B10117" t="str">
            <v>TMP5003089</v>
          </cell>
          <cell r="C10117" t="str">
            <v>02.16.01.095</v>
          </cell>
        </row>
        <row r="10118">
          <cell r="B10118" t="str">
            <v>TMP5003090</v>
          </cell>
          <cell r="C10118" t="str">
            <v>暂无</v>
          </cell>
        </row>
        <row r="10119">
          <cell r="B10119" t="str">
            <v>TMP5003091</v>
          </cell>
          <cell r="C10119" t="str">
            <v>暂无</v>
          </cell>
        </row>
        <row r="10120">
          <cell r="B10120" t="str">
            <v>TMP5004013</v>
          </cell>
          <cell r="C10120" t="str">
            <v>02.16.01.089</v>
          </cell>
        </row>
        <row r="10121">
          <cell r="B10121" t="str">
            <v>TMP5004014</v>
          </cell>
          <cell r="C10121" t="str">
            <v>02.16.01.002</v>
          </cell>
        </row>
        <row r="10122">
          <cell r="B10122" t="str">
            <v>TMP5004014</v>
          </cell>
          <cell r="C10122" t="str">
            <v>02.16.01.092</v>
          </cell>
        </row>
        <row r="10123">
          <cell r="B10123" t="str">
            <v>TMP5004015</v>
          </cell>
          <cell r="C10123" t="str">
            <v>02.16.01.097</v>
          </cell>
        </row>
        <row r="10124">
          <cell r="B10124" t="str">
            <v>TMP5005004</v>
          </cell>
          <cell r="C10124" t="str">
            <v>02.16.01.001</v>
          </cell>
        </row>
        <row r="10125">
          <cell r="B10125" t="str">
            <v>TMP5005008</v>
          </cell>
          <cell r="C10125" t="str">
            <v>02.16.01.096</v>
          </cell>
        </row>
        <row r="10126">
          <cell r="B10126" t="str">
            <v>TMP5004011</v>
          </cell>
          <cell r="C10126" t="str">
            <v>02.16.01.082</v>
          </cell>
        </row>
        <row r="10127">
          <cell r="B10127" t="str">
            <v>TMP5003051</v>
          </cell>
          <cell r="C10127" t="str">
            <v>02.16.01.083</v>
          </cell>
        </row>
        <row r="10128">
          <cell r="B10128" t="str">
            <v>TMP5001008</v>
          </cell>
          <cell r="C10128" t="str">
            <v>02.16.01.040</v>
          </cell>
        </row>
        <row r="10129">
          <cell r="B10129" t="str">
            <v>TMP5001006</v>
          </cell>
          <cell r="C10129" t="str">
            <v>02.16.01.085</v>
          </cell>
        </row>
        <row r="10130">
          <cell r="B10130" t="str">
            <v>SCS0005184</v>
          </cell>
          <cell r="C10130" t="str">
            <v>02.12.03.284</v>
          </cell>
        </row>
        <row r="10131">
          <cell r="B10131" t="str">
            <v>BAS0000052</v>
          </cell>
          <cell r="C10131" t="str">
            <v>02.12.26.001</v>
          </cell>
        </row>
        <row r="10132">
          <cell r="B10132" t="str">
            <v>SCS0005174</v>
          </cell>
          <cell r="C10132" t="str">
            <v>02.12.26.010A</v>
          </cell>
        </row>
        <row r="10133">
          <cell r="B10133" t="str">
            <v>SCS0005177</v>
          </cell>
          <cell r="C10133" t="str">
            <v>02.12.03.285</v>
          </cell>
        </row>
        <row r="10134">
          <cell r="B10134" t="str">
            <v>SCS0005169</v>
          </cell>
          <cell r="C10134" t="str">
            <v>02.12.03.286</v>
          </cell>
        </row>
        <row r="10135">
          <cell r="B10135" t="str">
            <v>SCS0005190</v>
          </cell>
          <cell r="C10135" t="str">
            <v>01.04.21.005</v>
          </cell>
        </row>
        <row r="10136">
          <cell r="B10136" t="str">
            <v>SCS0005185</v>
          </cell>
          <cell r="C10136" t="str">
            <v>02.12.03.289</v>
          </cell>
        </row>
        <row r="10137">
          <cell r="B10137" t="str">
            <v>SCS0005180</v>
          </cell>
          <cell r="C10137" t="str">
            <v>02.12.03.288</v>
          </cell>
        </row>
        <row r="10138">
          <cell r="B10138" t="str">
            <v>SCS0005188</v>
          </cell>
          <cell r="C10138" t="str">
            <v>01.04.21.006</v>
          </cell>
        </row>
        <row r="10139">
          <cell r="B10139" t="str">
            <v>SCS0005181</v>
          </cell>
          <cell r="C10139" t="str">
            <v>02.12.03.290</v>
          </cell>
        </row>
        <row r="10140">
          <cell r="B10140" t="str">
            <v>SCS0005169</v>
          </cell>
          <cell r="C10140" t="str">
            <v>02.12.03.291</v>
          </cell>
        </row>
        <row r="10141">
          <cell r="B10141" t="str">
            <v>REM0001883</v>
          </cell>
          <cell r="C10141" t="str">
            <v>02.03.13.013</v>
          </cell>
        </row>
        <row r="10142">
          <cell r="B10142" t="str">
            <v>SHT0010446</v>
          </cell>
          <cell r="C10142" t="str">
            <v>02.03.51.017</v>
          </cell>
        </row>
        <row r="10143">
          <cell r="B10143" t="str">
            <v>SHT0001894</v>
          </cell>
          <cell r="C10143" t="str">
            <v>02.03.37.016</v>
          </cell>
        </row>
        <row r="10144">
          <cell r="B10144" t="str">
            <v>SHT0001901</v>
          </cell>
          <cell r="C10144" t="str">
            <v>02.03.37.083</v>
          </cell>
        </row>
        <row r="10145">
          <cell r="B10145" t="str">
            <v>SHT0002026</v>
          </cell>
        </row>
        <row r="10146">
          <cell r="B10146" t="str">
            <v>REM0000145</v>
          </cell>
          <cell r="C10146" t="str">
            <v>02.01.10.645</v>
          </cell>
        </row>
        <row r="10147">
          <cell r="B10147" t="str">
            <v>REM0000177</v>
          </cell>
          <cell r="C10147" t="str">
            <v>02.01.10.646</v>
          </cell>
        </row>
        <row r="10148">
          <cell r="B10148" t="str">
            <v>REM0000152</v>
          </cell>
          <cell r="C10148" t="str">
            <v>02.01.10.649</v>
          </cell>
        </row>
        <row r="10149">
          <cell r="B10149" t="str">
            <v>REM0000184</v>
          </cell>
          <cell r="C10149" t="str">
            <v>02.01.10.650</v>
          </cell>
        </row>
        <row r="10150">
          <cell r="B10150" t="str">
            <v>REM0000153</v>
          </cell>
          <cell r="C10150" t="str">
            <v>02.01.10.647</v>
          </cell>
        </row>
        <row r="10151">
          <cell r="B10151" t="str">
            <v>REM0000185</v>
          </cell>
          <cell r="C10151" t="str">
            <v>02.01.10.648</v>
          </cell>
        </row>
        <row r="10152">
          <cell r="B10152" t="str">
            <v>REM0000146</v>
          </cell>
          <cell r="C10152" t="str">
            <v>02.01.10.651</v>
          </cell>
        </row>
        <row r="10153">
          <cell r="B10153" t="str">
            <v>REM0000178</v>
          </cell>
          <cell r="C10153" t="str">
            <v>02.01.10.652</v>
          </cell>
        </row>
        <row r="10154">
          <cell r="B10154" t="str">
            <v>REM0000199</v>
          </cell>
          <cell r="C10154" t="str">
            <v>02.01.10.653</v>
          </cell>
        </row>
        <row r="10155">
          <cell r="B10155" t="str">
            <v>REM0000210</v>
          </cell>
          <cell r="C10155" t="str">
            <v>02.01.10.654</v>
          </cell>
        </row>
        <row r="10156">
          <cell r="B10156" t="str">
            <v>REM0000149</v>
          </cell>
          <cell r="C10156" t="str">
            <v>02.01.10.679</v>
          </cell>
        </row>
        <row r="10157">
          <cell r="B10157" t="str">
            <v>REM0000181</v>
          </cell>
          <cell r="C10157" t="str">
            <v>02.01.10.680</v>
          </cell>
        </row>
        <row r="10158">
          <cell r="B10158" t="str">
            <v>REM0000151</v>
          </cell>
          <cell r="C10158" t="str">
            <v>02.01.10.655</v>
          </cell>
        </row>
        <row r="10159">
          <cell r="B10159" t="str">
            <v>REM0000183</v>
          </cell>
          <cell r="C10159" t="str">
            <v>02.01.10.656</v>
          </cell>
        </row>
        <row r="10160">
          <cell r="B10160" t="str">
            <v>REM0000150</v>
          </cell>
          <cell r="C10160" t="str">
            <v>02.01.10.659</v>
          </cell>
        </row>
        <row r="10161">
          <cell r="B10161" t="str">
            <v>REM0000182</v>
          </cell>
          <cell r="C10161" t="str">
            <v>02.01.10.660</v>
          </cell>
        </row>
        <row r="10162">
          <cell r="B10162" t="str">
            <v>REM0000148</v>
          </cell>
          <cell r="C10162" t="str">
            <v>02.01.10.657</v>
          </cell>
        </row>
        <row r="10163">
          <cell r="B10163" t="str">
            <v>REM0000180</v>
          </cell>
          <cell r="C10163" t="str">
            <v>02.01.10.658</v>
          </cell>
        </row>
        <row r="10164">
          <cell r="B10164" t="str">
            <v>REM0000222</v>
          </cell>
          <cell r="C10164" t="str">
            <v>02.01.10.664</v>
          </cell>
        </row>
        <row r="10165">
          <cell r="B10165" t="str">
            <v>REM0000235</v>
          </cell>
          <cell r="C10165" t="str">
            <v>02.01.10.665</v>
          </cell>
        </row>
        <row r="10166">
          <cell r="B10166" t="str">
            <v>BFA0000228</v>
          </cell>
          <cell r="C10166" t="str">
            <v>02.01.05.258</v>
          </cell>
        </row>
        <row r="10167">
          <cell r="B10167" t="str">
            <v>SHT0001929</v>
          </cell>
        </row>
        <row r="10168">
          <cell r="B10168" t="str">
            <v>SHT0010450</v>
          </cell>
          <cell r="C10168" t="str">
            <v>02.03.51.016</v>
          </cell>
        </row>
        <row r="10169">
          <cell r="B10169" t="str">
            <v>SHT0001769</v>
          </cell>
          <cell r="C10169" t="str">
            <v>02.03.37.081</v>
          </cell>
        </row>
        <row r="10170">
          <cell r="B10170" t="str">
            <v>SHT0010522</v>
          </cell>
          <cell r="C10170" t="str">
            <v>02.03.37.095</v>
          </cell>
        </row>
        <row r="10171">
          <cell r="B10171" t="str">
            <v>SHT0010523</v>
          </cell>
          <cell r="C10171" t="str">
            <v>02.03.37.096</v>
          </cell>
        </row>
        <row r="10172">
          <cell r="C10172" t="str">
            <v>02.03.37.097</v>
          </cell>
        </row>
        <row r="10173">
          <cell r="B10173" t="str">
            <v>BFA0000075</v>
          </cell>
          <cell r="C10173" t="str">
            <v>02.03.37.089</v>
          </cell>
        </row>
        <row r="10174">
          <cell r="B10174" t="str">
            <v>BAS0000056</v>
          </cell>
          <cell r="C10174" t="str">
            <v>02.03.51.009</v>
          </cell>
        </row>
        <row r="10175">
          <cell r="B10175" t="str">
            <v>BAS0000055</v>
          </cell>
          <cell r="C10175" t="str">
            <v>02.03.51.010</v>
          </cell>
        </row>
        <row r="10176">
          <cell r="B10176" t="str">
            <v>SHT0010453</v>
          </cell>
          <cell r="C10176" t="str">
            <v>02.03.49.008</v>
          </cell>
        </row>
        <row r="10177">
          <cell r="B10177" t="str">
            <v>SHT0002310</v>
          </cell>
        </row>
        <row r="10178">
          <cell r="B10178" t="str">
            <v>SHT0010646</v>
          </cell>
        </row>
        <row r="10179">
          <cell r="B10179" t="str">
            <v>SHT0001932</v>
          </cell>
          <cell r="C10179" t="str">
            <v>02.03.51.006</v>
          </cell>
        </row>
        <row r="10180">
          <cell r="B10180" t="str">
            <v>SHT0001047</v>
          </cell>
          <cell r="C10180" t="str">
            <v>02.03.51.001</v>
          </cell>
        </row>
        <row r="10181">
          <cell r="B10181" t="str">
            <v>SHT0001931</v>
          </cell>
          <cell r="C10181" t="str">
            <v>02.03.51.004</v>
          </cell>
        </row>
        <row r="10182">
          <cell r="B10182" t="str">
            <v>BFA0000358</v>
          </cell>
          <cell r="C10182" t="str">
            <v>02.03.51.005</v>
          </cell>
        </row>
        <row r="10183">
          <cell r="B10183" t="str">
            <v>SHT0001941</v>
          </cell>
        </row>
        <row r="10184">
          <cell r="B10184" t="str">
            <v>SHT0001942</v>
          </cell>
          <cell r="C10184" t="str">
            <v>02.03.51.003</v>
          </cell>
        </row>
        <row r="10185">
          <cell r="B10185" t="str">
            <v>TSY0000708</v>
          </cell>
          <cell r="C10185" t="str">
            <v>02.12.01.461A</v>
          </cell>
        </row>
        <row r="10186">
          <cell r="B10186" t="str">
            <v>TSY0000709</v>
          </cell>
          <cell r="C10186" t="str">
            <v>02.12.01.464A</v>
          </cell>
        </row>
        <row r="10187">
          <cell r="B10187" t="str">
            <v>TSY0000710</v>
          </cell>
          <cell r="C10187" t="str">
            <v>02.12.01.462A</v>
          </cell>
        </row>
        <row r="10188">
          <cell r="B10188" t="str">
            <v>TSY0000711</v>
          </cell>
          <cell r="C10188" t="str">
            <v>02.12.01.463A</v>
          </cell>
        </row>
        <row r="10189">
          <cell r="B10189" t="str">
            <v>TSY0000708</v>
          </cell>
          <cell r="C10189" t="str">
            <v>02.12.01.461</v>
          </cell>
        </row>
        <row r="10190">
          <cell r="B10190" t="str">
            <v>TSY0000709</v>
          </cell>
          <cell r="C10190" t="str">
            <v>02.12.01.462</v>
          </cell>
        </row>
        <row r="10191">
          <cell r="B10191" t="str">
            <v>TSY0000710</v>
          </cell>
          <cell r="C10191" t="str">
            <v>02.12.01.463</v>
          </cell>
        </row>
        <row r="10192">
          <cell r="B10192" t="str">
            <v>TSY0000711</v>
          </cell>
          <cell r="C10192" t="str">
            <v>02.12.01.464</v>
          </cell>
        </row>
        <row r="10193">
          <cell r="B10193" t="str">
            <v>TSY0000712</v>
          </cell>
        </row>
        <row r="10194">
          <cell r="B10194" t="str">
            <v>SCS0005332</v>
          </cell>
          <cell r="C10194" t="str">
            <v>01.04.21.007</v>
          </cell>
        </row>
        <row r="10195">
          <cell r="B10195" t="str">
            <v>TST0001720</v>
          </cell>
        </row>
        <row r="10196">
          <cell r="B10196" t="str">
            <v>REM0000693</v>
          </cell>
          <cell r="C10196" t="str">
            <v>01.08.06.009</v>
          </cell>
        </row>
        <row r="10197">
          <cell r="B10197" t="str">
            <v>REM0000693</v>
          </cell>
          <cell r="C10197" t="str">
            <v>02.01.04.621</v>
          </cell>
        </row>
        <row r="10198">
          <cell r="B10198" t="str">
            <v>REM0001258</v>
          </cell>
          <cell r="C10198" t="str">
            <v>01.01.01.372</v>
          </cell>
        </row>
        <row r="10199">
          <cell r="B10199" t="str">
            <v>REM0001293</v>
          </cell>
          <cell r="C10199" t="str">
            <v>01.01.01.373</v>
          </cell>
        </row>
        <row r="10200">
          <cell r="B10200" t="str">
            <v>REM0001293</v>
          </cell>
          <cell r="C10200" t="str">
            <v>01.01.01.449</v>
          </cell>
        </row>
        <row r="10201">
          <cell r="B10201" t="str">
            <v>REM0000191</v>
          </cell>
          <cell r="C10201" t="str">
            <v>01.01.01.426</v>
          </cell>
        </row>
        <row r="10202">
          <cell r="B10202" t="str">
            <v>REM0000202</v>
          </cell>
          <cell r="C10202" t="str">
            <v>01.01.01.427</v>
          </cell>
        </row>
        <row r="10203">
          <cell r="B10203" t="str">
            <v>REM0000213</v>
          </cell>
          <cell r="C10203" t="str">
            <v>01.01.01.446</v>
          </cell>
        </row>
        <row r="10204">
          <cell r="B10204" t="str">
            <v>REM0000226</v>
          </cell>
          <cell r="C10204" t="str">
            <v>01.01.01.447</v>
          </cell>
        </row>
        <row r="10205">
          <cell r="B10205" t="str">
            <v>REM0000129</v>
          </cell>
          <cell r="C10205" t="str">
            <v>01.01.01.452</v>
          </cell>
        </row>
        <row r="10206">
          <cell r="B10206" t="str">
            <v>REM0000161</v>
          </cell>
          <cell r="C10206" t="str">
            <v>01.01.01.453</v>
          </cell>
        </row>
        <row r="10207">
          <cell r="B10207" t="str">
            <v>REM0000193</v>
          </cell>
          <cell r="C10207" t="str">
            <v>01.01.01.414</v>
          </cell>
        </row>
        <row r="10208">
          <cell r="B10208" t="str">
            <v>REM0000204</v>
          </cell>
          <cell r="C10208" t="str">
            <v>01.01.01.415</v>
          </cell>
        </row>
        <row r="10209">
          <cell r="B10209" t="str">
            <v>REM0000215</v>
          </cell>
          <cell r="C10209" t="str">
            <v>01.01.01.416</v>
          </cell>
        </row>
        <row r="10210">
          <cell r="B10210" t="str">
            <v>REM0000228</v>
          </cell>
          <cell r="C10210" t="str">
            <v>01.01.01.417</v>
          </cell>
        </row>
        <row r="10211">
          <cell r="B10211" t="str">
            <v>REM0000192</v>
          </cell>
          <cell r="C10211" t="str">
            <v>01.01.01.418</v>
          </cell>
        </row>
        <row r="10212">
          <cell r="B10212" t="str">
            <v>REM0000203</v>
          </cell>
          <cell r="C10212" t="str">
            <v>01.01.01.419</v>
          </cell>
        </row>
        <row r="10213">
          <cell r="B10213" t="str">
            <v>REM0000194</v>
          </cell>
          <cell r="C10213" t="str">
            <v>01.01.01.420</v>
          </cell>
        </row>
        <row r="10214">
          <cell r="B10214" t="str">
            <v>REM0000205</v>
          </cell>
          <cell r="C10214" t="str">
            <v>01.01.01.421</v>
          </cell>
        </row>
        <row r="10215">
          <cell r="C10215" t="str">
            <v>01.01.01.422</v>
          </cell>
        </row>
        <row r="10216">
          <cell r="C10216" t="str">
            <v>01.01.01.423</v>
          </cell>
        </row>
        <row r="10217">
          <cell r="B10217" t="str">
            <v>REM0000190</v>
          </cell>
          <cell r="C10217" t="str">
            <v>01.01.01.424</v>
          </cell>
        </row>
        <row r="10218">
          <cell r="B10218" t="str">
            <v>REM0000201</v>
          </cell>
          <cell r="C10218" t="str">
            <v>01.01.01.425</v>
          </cell>
        </row>
        <row r="10219">
          <cell r="B10219" t="str">
            <v>REM0000195</v>
          </cell>
          <cell r="C10219" t="str">
            <v>01.01.01.428</v>
          </cell>
        </row>
        <row r="10220">
          <cell r="B10220" t="str">
            <v>REM0000206</v>
          </cell>
          <cell r="C10220" t="str">
            <v>01.01.01.429</v>
          </cell>
        </row>
        <row r="10221">
          <cell r="B10221" t="str">
            <v>REM0000196</v>
          </cell>
          <cell r="C10221" t="str">
            <v>01.01.01.430</v>
          </cell>
        </row>
        <row r="10222">
          <cell r="B10222" t="str">
            <v>REM0000207</v>
          </cell>
          <cell r="C10222" t="str">
            <v>01.01.01.431</v>
          </cell>
        </row>
        <row r="10223">
          <cell r="B10223" t="str">
            <v>REM0000216</v>
          </cell>
          <cell r="C10223" t="str">
            <v>01.01.01.436</v>
          </cell>
        </row>
        <row r="10224">
          <cell r="B10224" t="str">
            <v>REM0000229</v>
          </cell>
          <cell r="C10224" t="str">
            <v>01.01.01.437</v>
          </cell>
        </row>
        <row r="10225">
          <cell r="B10225" t="str">
            <v>REM0000214</v>
          </cell>
          <cell r="C10225" t="str">
            <v>01.01.01.438</v>
          </cell>
        </row>
        <row r="10226">
          <cell r="B10226" t="str">
            <v>REM0000227</v>
          </cell>
          <cell r="C10226" t="str">
            <v>01.01.01.439</v>
          </cell>
        </row>
        <row r="10227">
          <cell r="B10227" t="str">
            <v>REM0000212</v>
          </cell>
          <cell r="C10227" t="str">
            <v>01.01.01.440</v>
          </cell>
        </row>
        <row r="10228">
          <cell r="B10228" t="str">
            <v>REM0000225</v>
          </cell>
          <cell r="C10228" t="str">
            <v>01.01.01.441</v>
          </cell>
        </row>
        <row r="10229">
          <cell r="B10229" t="str">
            <v>REM0000128</v>
          </cell>
          <cell r="C10229" t="str">
            <v>01.01.01.454</v>
          </cell>
        </row>
        <row r="10230">
          <cell r="B10230" t="str">
            <v>REM0000160</v>
          </cell>
          <cell r="C10230" t="str">
            <v>01.01.01.455</v>
          </cell>
        </row>
        <row r="10231">
          <cell r="B10231" t="str">
            <v>REM0000132</v>
          </cell>
          <cell r="C10231" t="str">
            <v>01.01.01.456</v>
          </cell>
        </row>
        <row r="10232">
          <cell r="B10232" t="str">
            <v>REM0000164</v>
          </cell>
          <cell r="C10232" t="str">
            <v>01.01.01.457</v>
          </cell>
        </row>
        <row r="10233">
          <cell r="B10233" t="str">
            <v>REM0000131</v>
          </cell>
          <cell r="C10233" t="str">
            <v>01.01.01.458</v>
          </cell>
        </row>
        <row r="10234">
          <cell r="B10234" t="str">
            <v>REM0000163</v>
          </cell>
          <cell r="C10234" t="str">
            <v>01.01.01.459</v>
          </cell>
        </row>
        <row r="10235">
          <cell r="B10235" t="str">
            <v>REM0000130</v>
          </cell>
          <cell r="C10235" t="str">
            <v>01.01.01.460</v>
          </cell>
        </row>
        <row r="10236">
          <cell r="B10236" t="str">
            <v>REM0000162</v>
          </cell>
          <cell r="C10236" t="str">
            <v>01.01.01.461</v>
          </cell>
        </row>
        <row r="10237">
          <cell r="B10237" t="str">
            <v>REM0000218</v>
          </cell>
          <cell r="C10237" t="str">
            <v>01.01.01.462</v>
          </cell>
        </row>
        <row r="10238">
          <cell r="B10238" t="str">
            <v>REM0000231</v>
          </cell>
          <cell r="C10238" t="str">
            <v>01.01.01.463</v>
          </cell>
        </row>
        <row r="10239">
          <cell r="B10239" t="str">
            <v>REM0000217</v>
          </cell>
          <cell r="C10239" t="str">
            <v>01.01.01.464</v>
          </cell>
        </row>
        <row r="10240">
          <cell r="B10240" t="str">
            <v>REM0000230</v>
          </cell>
          <cell r="C10240" t="str">
            <v>01.01.01.465</v>
          </cell>
        </row>
        <row r="10241">
          <cell r="B10241" t="str">
            <v>REM0010267</v>
          </cell>
          <cell r="C10241" t="str">
            <v>01.01.01.476</v>
          </cell>
        </row>
        <row r="10242">
          <cell r="B10242" t="str">
            <v>REM0010268</v>
          </cell>
          <cell r="C10242" t="str">
            <v>01.01.01.477</v>
          </cell>
        </row>
        <row r="10243">
          <cell r="B10243" t="str">
            <v>REM0001368</v>
          </cell>
          <cell r="C10243" t="str">
            <v>01.01.01.467</v>
          </cell>
        </row>
        <row r="10244">
          <cell r="B10244" t="str">
            <v>REM0001371</v>
          </cell>
          <cell r="C10244" t="str">
            <v>01.01.01.469</v>
          </cell>
        </row>
        <row r="10245">
          <cell r="B10245" t="str">
            <v>REM0001375</v>
          </cell>
          <cell r="C10245" t="str">
            <v>01.01.01.445</v>
          </cell>
        </row>
        <row r="10246">
          <cell r="B10246" t="str">
            <v>REM0001376</v>
          </cell>
          <cell r="C10246" t="str">
            <v>01.01.01.451</v>
          </cell>
        </row>
        <row r="10247">
          <cell r="B10247" t="str">
            <v>REM0001350</v>
          </cell>
          <cell r="C10247" t="str">
            <v>01.01.01.466</v>
          </cell>
        </row>
        <row r="10248">
          <cell r="B10248" t="str">
            <v>REM0001353</v>
          </cell>
          <cell r="C10248" t="str">
            <v>01.01.01.468</v>
          </cell>
        </row>
        <row r="10249">
          <cell r="B10249" t="str">
            <v>REM0001357</v>
          </cell>
          <cell r="C10249" t="str">
            <v>01.01.01.444</v>
          </cell>
        </row>
        <row r="10250">
          <cell r="B10250" t="str">
            <v>REM0001358</v>
          </cell>
          <cell r="C10250" t="str">
            <v>01.01.01.450</v>
          </cell>
        </row>
        <row r="10251">
          <cell r="B10251" t="str">
            <v>REM0001366</v>
          </cell>
          <cell r="C10251" t="str">
            <v>01.01.01.443</v>
          </cell>
        </row>
        <row r="10252">
          <cell r="B10252" t="str">
            <v>REM0001348</v>
          </cell>
          <cell r="C10252" t="str">
            <v>01.01.01.442</v>
          </cell>
        </row>
        <row r="10253">
          <cell r="B10253" t="str">
            <v>REM0010240</v>
          </cell>
          <cell r="C10253" t="str">
            <v>01.01.01.484</v>
          </cell>
        </row>
        <row r="10254">
          <cell r="B10254" t="str">
            <v>REM0010243</v>
          </cell>
          <cell r="C10254" t="str">
            <v>01.01.01.485</v>
          </cell>
        </row>
        <row r="10255">
          <cell r="B10255" t="str">
            <v>REM0010281</v>
          </cell>
          <cell r="C10255" t="str">
            <v>01.01.01.482</v>
          </cell>
        </row>
        <row r="10256">
          <cell r="B10256" t="str">
            <v>REM0010282</v>
          </cell>
          <cell r="C10256" t="str">
            <v>01.01.01.483</v>
          </cell>
        </row>
        <row r="10257">
          <cell r="B10257" t="str">
            <v>REM0010279</v>
          </cell>
          <cell r="C10257" t="str">
            <v>01.01.01.480</v>
          </cell>
        </row>
        <row r="10258">
          <cell r="B10258" t="str">
            <v>REM0010280</v>
          </cell>
          <cell r="C10258" t="str">
            <v>01.01.01.481</v>
          </cell>
        </row>
        <row r="10259">
          <cell r="B10259" t="str">
            <v>REM0010283</v>
          </cell>
          <cell r="C10259" t="str">
            <v>01.01.01.478</v>
          </cell>
        </row>
        <row r="10260">
          <cell r="B10260" t="str">
            <v>REM0010284</v>
          </cell>
          <cell r="C10260" t="str">
            <v>01.01.01.479</v>
          </cell>
        </row>
        <row r="10261">
          <cell r="B10261" t="str">
            <v>REM0002468</v>
          </cell>
          <cell r="C10261" t="str">
            <v>01.01.01.474</v>
          </cell>
        </row>
        <row r="10262">
          <cell r="B10262" t="str">
            <v>REM0002481</v>
          </cell>
          <cell r="C10262" t="str">
            <v>01.01.01.475</v>
          </cell>
        </row>
        <row r="10263">
          <cell r="B10263" t="str">
            <v>REM0010242</v>
          </cell>
          <cell r="C10263" t="str">
            <v>02.01.04.741</v>
          </cell>
        </row>
        <row r="10264">
          <cell r="B10264" t="str">
            <v>REM0010244</v>
          </cell>
          <cell r="C10264" t="str">
            <v>02.01.04.742</v>
          </cell>
        </row>
        <row r="10265">
          <cell r="B10265" t="str">
            <v>REM0010275</v>
          </cell>
          <cell r="C10265" t="str">
            <v>02.01.05.299</v>
          </cell>
        </row>
        <row r="10266">
          <cell r="B10266" t="str">
            <v>REM0010261</v>
          </cell>
          <cell r="C10266" t="str">
            <v>02.01.05.301</v>
          </cell>
        </row>
        <row r="10267">
          <cell r="B10267" t="str">
            <v>REM0010276</v>
          </cell>
          <cell r="C10267" t="str">
            <v>02.01.05.300</v>
          </cell>
        </row>
        <row r="10268">
          <cell r="B10268" t="str">
            <v>REM0010262</v>
          </cell>
          <cell r="C10268" t="str">
            <v>02.01.05.302</v>
          </cell>
        </row>
        <row r="10269">
          <cell r="B10269" t="str">
            <v>REM0010289</v>
          </cell>
          <cell r="C10269" t="str">
            <v>01.08.04.007</v>
          </cell>
        </row>
        <row r="10270">
          <cell r="B10270" t="str">
            <v>REM0010287</v>
          </cell>
          <cell r="C10270" t="str">
            <v>01.08.04.005</v>
          </cell>
        </row>
        <row r="10271">
          <cell r="B10271" t="str">
            <v>REM0010277</v>
          </cell>
          <cell r="C10271" t="str">
            <v>01.08.08.003</v>
          </cell>
        </row>
        <row r="10272">
          <cell r="B10272" t="str">
            <v>REM0010290</v>
          </cell>
          <cell r="C10272" t="str">
            <v>01.08.04.008</v>
          </cell>
        </row>
        <row r="10273">
          <cell r="B10273" t="str">
            <v>REM0010288</v>
          </cell>
          <cell r="C10273" t="str">
            <v>01.08.04.006</v>
          </cell>
        </row>
        <row r="10274">
          <cell r="B10274" t="str">
            <v>REM0010278</v>
          </cell>
          <cell r="C10274" t="str">
            <v>01.08.08.004</v>
          </cell>
        </row>
        <row r="10275">
          <cell r="B10275" t="str">
            <v>REM0010269</v>
          </cell>
        </row>
        <row r="10276">
          <cell r="B10276" t="str">
            <v>REM0010270</v>
          </cell>
        </row>
        <row r="10277">
          <cell r="B10277" t="str">
            <v>REM0010285</v>
          </cell>
          <cell r="C10277" t="str">
            <v>01.08.08.007</v>
          </cell>
        </row>
        <row r="10278">
          <cell r="B10278" t="str">
            <v>REM0010286</v>
          </cell>
          <cell r="C10278" t="str">
            <v>01.08.08.008</v>
          </cell>
        </row>
        <row r="10279">
          <cell r="B10279" t="str">
            <v>REM0002251</v>
          </cell>
          <cell r="C10279" t="str">
            <v>02.01.01.224</v>
          </cell>
        </row>
        <row r="10280">
          <cell r="B10280" t="str">
            <v>REM0002469</v>
          </cell>
        </row>
        <row r="10281">
          <cell r="B10281" t="str">
            <v>REM0002254</v>
          </cell>
          <cell r="C10281" t="str">
            <v>02.01.01.226</v>
          </cell>
        </row>
        <row r="10282">
          <cell r="B10282" t="str">
            <v>REM0002470</v>
          </cell>
        </row>
        <row r="10283">
          <cell r="B10283" t="str">
            <v>REM0001013</v>
          </cell>
        </row>
        <row r="10284">
          <cell r="B10284" t="str">
            <v>REM0002257</v>
          </cell>
          <cell r="C10284" t="str">
            <v>02.01.10.705</v>
          </cell>
        </row>
        <row r="10285">
          <cell r="B10285" t="str">
            <v>REM0002258</v>
          </cell>
          <cell r="C10285" t="str">
            <v>02.01.04.746</v>
          </cell>
        </row>
        <row r="10286">
          <cell r="B10286" t="str">
            <v>REM0002259</v>
          </cell>
          <cell r="C10286" t="str">
            <v>02.01.10.713</v>
          </cell>
        </row>
        <row r="10287">
          <cell r="B10287" t="str">
            <v>REM0002471</v>
          </cell>
          <cell r="C10287" t="str">
            <v>02.01.10.729</v>
          </cell>
        </row>
        <row r="10288">
          <cell r="B10288" t="str">
            <v>REM0002472</v>
          </cell>
          <cell r="C10288" t="str">
            <v>02.01.10.561</v>
          </cell>
        </row>
        <row r="10289">
          <cell r="B10289" t="str">
            <v>REM0002473</v>
          </cell>
          <cell r="C10289" t="str">
            <v>02.01.10.728</v>
          </cell>
        </row>
        <row r="10290">
          <cell r="B10290" t="str">
            <v>REM0002474</v>
          </cell>
          <cell r="C10290" t="str">
            <v>02.01.10.562</v>
          </cell>
        </row>
        <row r="10291">
          <cell r="B10291" t="str">
            <v>REM0002475</v>
          </cell>
          <cell r="C10291" t="str">
            <v>02.01.10.551</v>
          </cell>
        </row>
        <row r="10292">
          <cell r="B10292" t="str">
            <v>REM0002476</v>
          </cell>
          <cell r="C10292" t="str">
            <v>02.01.10.553</v>
          </cell>
        </row>
        <row r="10293">
          <cell r="B10293" t="str">
            <v>REM0002477</v>
          </cell>
        </row>
        <row r="10294">
          <cell r="B10294" t="str">
            <v>REM0002478</v>
          </cell>
          <cell r="C10294" t="str">
            <v>02.01.04.749</v>
          </cell>
        </row>
        <row r="10295">
          <cell r="B10295" t="str">
            <v>REM0002479</v>
          </cell>
          <cell r="C10295" t="str">
            <v>02.01.04.750</v>
          </cell>
        </row>
        <row r="10296">
          <cell r="B10296" t="str">
            <v>BMM0000028</v>
          </cell>
          <cell r="C10296" t="str">
            <v>02.01.05.296</v>
          </cell>
        </row>
        <row r="10297">
          <cell r="B10297" t="str">
            <v>BMM0000027</v>
          </cell>
          <cell r="C10297" t="str">
            <v>02.01.05.297</v>
          </cell>
        </row>
        <row r="10298">
          <cell r="B10298" t="str">
            <v>REM0002480</v>
          </cell>
          <cell r="C10298" t="str">
            <v>02.01.05.306</v>
          </cell>
        </row>
        <row r="10299">
          <cell r="C10299" t="str">
            <v>02.01.05.291</v>
          </cell>
        </row>
        <row r="10300">
          <cell r="B10300" t="str">
            <v>REM0002273</v>
          </cell>
          <cell r="C10300" t="str">
            <v>02.01.02.350</v>
          </cell>
        </row>
        <row r="10301">
          <cell r="B10301" t="str">
            <v>REM0002274</v>
          </cell>
          <cell r="C10301" t="str">
            <v>02.01.05.292</v>
          </cell>
        </row>
        <row r="10302">
          <cell r="B10302" t="str">
            <v>REM0002275</v>
          </cell>
          <cell r="C10302" t="str">
            <v>02.01.05.295</v>
          </cell>
        </row>
        <row r="10303">
          <cell r="B10303" t="str">
            <v>REM0002276</v>
          </cell>
          <cell r="C10303" t="str">
            <v>02.01.05.294</v>
          </cell>
        </row>
        <row r="10304">
          <cell r="B10304" t="str">
            <v>REM0002277</v>
          </cell>
          <cell r="C10304" t="str">
            <v>02.01.05.293</v>
          </cell>
        </row>
        <row r="10305">
          <cell r="B10305" t="str">
            <v>REM0010271</v>
          </cell>
          <cell r="C10305" t="str">
            <v>02.01.07.318</v>
          </cell>
        </row>
        <row r="10306">
          <cell r="B10306" t="str">
            <v>BFA0000550</v>
          </cell>
          <cell r="C10306" t="str">
            <v>02.01.07.317</v>
          </cell>
        </row>
        <row r="10307">
          <cell r="B10307" t="str">
            <v>REM0010272</v>
          </cell>
          <cell r="C10307" t="str">
            <v>02.01.05.303</v>
          </cell>
        </row>
        <row r="10308">
          <cell r="B10308" t="str">
            <v>BFA0000552</v>
          </cell>
          <cell r="C10308" t="str">
            <v>02.01.07.314</v>
          </cell>
        </row>
        <row r="10309">
          <cell r="B10309" t="str">
            <v>BFA0000178</v>
          </cell>
        </row>
        <row r="10310">
          <cell r="B10310" t="str">
            <v>BFA0000548</v>
          </cell>
        </row>
        <row r="10311">
          <cell r="B10311" t="str">
            <v>TMA0000454</v>
          </cell>
        </row>
        <row r="10312">
          <cell r="B10312" t="str">
            <v>TMA0000455</v>
          </cell>
        </row>
        <row r="10313">
          <cell r="B10313" t="str">
            <v>TMA0000456</v>
          </cell>
        </row>
        <row r="10314">
          <cell r="B10314" t="str">
            <v>TMA0000003</v>
          </cell>
        </row>
        <row r="10315">
          <cell r="B10315" t="str">
            <v>REM0002279</v>
          </cell>
          <cell r="C10315" t="str">
            <v>02.01.01.225</v>
          </cell>
        </row>
        <row r="10316">
          <cell r="B10316" t="str">
            <v>REM0002482</v>
          </cell>
        </row>
        <row r="10317">
          <cell r="B10317" t="str">
            <v>REM0002282</v>
          </cell>
          <cell r="C10317" t="str">
            <v>02.01.01.227</v>
          </cell>
        </row>
        <row r="10318">
          <cell r="B10318" t="str">
            <v>REM0002483</v>
          </cell>
        </row>
        <row r="10319">
          <cell r="B10319" t="str">
            <v>REM0002285</v>
          </cell>
          <cell r="C10319" t="str">
            <v>02.01.10.706</v>
          </cell>
        </row>
        <row r="10320">
          <cell r="B10320" t="str">
            <v>REM0002286</v>
          </cell>
          <cell r="C10320" t="str">
            <v>02.01.04.747</v>
          </cell>
        </row>
        <row r="10321">
          <cell r="B10321" t="str">
            <v>REM0002287</v>
          </cell>
          <cell r="C10321" t="str">
            <v>02.01.10.714</v>
          </cell>
        </row>
        <row r="10322">
          <cell r="B10322" t="str">
            <v>REM0002484</v>
          </cell>
          <cell r="C10322" t="str">
            <v>02.01.10.552</v>
          </cell>
        </row>
        <row r="10323">
          <cell r="B10323" t="str">
            <v>REM0002485</v>
          </cell>
          <cell r="C10323" t="str">
            <v>02.01.10.554</v>
          </cell>
        </row>
        <row r="10324">
          <cell r="B10324" t="str">
            <v>REM0002486</v>
          </cell>
          <cell r="C10324" t="str">
            <v>02.01.10.550</v>
          </cell>
        </row>
        <row r="10325">
          <cell r="B10325" t="str">
            <v>REM0002487</v>
          </cell>
          <cell r="C10325" t="str">
            <v>02.01.04.751</v>
          </cell>
        </row>
        <row r="10326">
          <cell r="B10326" t="str">
            <v>REM0002488</v>
          </cell>
          <cell r="C10326" t="str">
            <v>02.01.04.752</v>
          </cell>
        </row>
        <row r="10327">
          <cell r="B10327" t="str">
            <v>BMM0000029</v>
          </cell>
          <cell r="C10327" t="str">
            <v>02.01.05.298</v>
          </cell>
        </row>
        <row r="10328">
          <cell r="B10328" t="str">
            <v>REM0002252</v>
          </cell>
          <cell r="C10328" t="str">
            <v>02.01.05.286</v>
          </cell>
        </row>
        <row r="10329">
          <cell r="B10329" t="str">
            <v>REM0002255</v>
          </cell>
          <cell r="C10329" t="str">
            <v>02.01.05.288</v>
          </cell>
        </row>
        <row r="10330">
          <cell r="B10330" t="str">
            <v>REM0002270</v>
          </cell>
          <cell r="C10330" t="str">
            <v>02.01.08.085</v>
          </cell>
        </row>
        <row r="10331">
          <cell r="B10331" t="str">
            <v>REM0002271</v>
          </cell>
          <cell r="C10331" t="str">
            <v>02.01.08.087</v>
          </cell>
        </row>
        <row r="10332">
          <cell r="B10332" t="str">
            <v>REM0002272</v>
          </cell>
          <cell r="C10332" t="str">
            <v>02.01.05.290</v>
          </cell>
        </row>
        <row r="10333">
          <cell r="B10333" t="str">
            <v>BFA0000549</v>
          </cell>
        </row>
        <row r="10334">
          <cell r="B10334" t="str">
            <v>REM0002280</v>
          </cell>
          <cell r="C10334" t="str">
            <v>02.01.05.287</v>
          </cell>
        </row>
        <row r="10335">
          <cell r="B10335" t="str">
            <v>REM0002283</v>
          </cell>
          <cell r="C10335" t="str">
            <v>02.01.05.289</v>
          </cell>
        </row>
        <row r="10336">
          <cell r="B10336" t="str">
            <v>REM0002293</v>
          </cell>
          <cell r="C10336" t="str">
            <v>02.01.08.086</v>
          </cell>
        </row>
        <row r="10337">
          <cell r="B10337" t="str">
            <v>REM0002294</v>
          </cell>
          <cell r="C10337" t="str">
            <v>02.01.08.088</v>
          </cell>
        </row>
        <row r="10338">
          <cell r="B10338" t="str">
            <v>BFA0000498</v>
          </cell>
          <cell r="C10338" t="str">
            <v>02.01.07.069</v>
          </cell>
        </row>
        <row r="10339">
          <cell r="B10339" t="str">
            <v>REM0002669</v>
          </cell>
          <cell r="C10339" t="str">
            <v>02.01.05.179</v>
          </cell>
        </row>
        <row r="10340">
          <cell r="B10340" t="str">
            <v>REM0002786</v>
          </cell>
          <cell r="C10340" t="str">
            <v>02.01.05.180</v>
          </cell>
        </row>
        <row r="10341">
          <cell r="B10341" t="str">
            <v>REM0002663</v>
          </cell>
          <cell r="C10341" t="str">
            <v>02.01.04.672</v>
          </cell>
        </row>
        <row r="10342">
          <cell r="B10342" t="str">
            <v>REM0001017</v>
          </cell>
          <cell r="C10342" t="str">
            <v>02.01.04.191</v>
          </cell>
        </row>
        <row r="10343">
          <cell r="B10343" t="str">
            <v>REM0001021</v>
          </cell>
          <cell r="C10343" t="str">
            <v>02.01.03.156</v>
          </cell>
        </row>
        <row r="10344">
          <cell r="B10344" t="str">
            <v>REM0001028</v>
          </cell>
          <cell r="C10344" t="str">
            <v>02.01.04.192</v>
          </cell>
        </row>
        <row r="10345">
          <cell r="B10345" t="str">
            <v>REM0001032</v>
          </cell>
          <cell r="C10345" t="str">
            <v>02.01.03.157</v>
          </cell>
        </row>
        <row r="10346">
          <cell r="B10346" t="str">
            <v>SHT0002298</v>
          </cell>
        </row>
        <row r="10347">
          <cell r="B10347" t="str">
            <v>SHT0002299</v>
          </cell>
        </row>
        <row r="10348">
          <cell r="B10348" t="str">
            <v>REM0000091</v>
          </cell>
          <cell r="C10348" t="str">
            <v>01.08.05.031</v>
          </cell>
        </row>
        <row r="10349">
          <cell r="B10349" t="str">
            <v>REM0000119</v>
          </cell>
          <cell r="C10349" t="str">
            <v>01.08.05.032</v>
          </cell>
        </row>
        <row r="10350">
          <cell r="B10350" t="str">
            <v>SCS0006188</v>
          </cell>
          <cell r="C10350" t="str">
            <v>01.02.19.004A</v>
          </cell>
        </row>
        <row r="10351">
          <cell r="B10351" t="str">
            <v>REM0001177</v>
          </cell>
          <cell r="C10351" t="str">
            <v>02.01.10.465</v>
          </cell>
        </row>
        <row r="10352">
          <cell r="B10352" t="str">
            <v>REM0001178</v>
          </cell>
          <cell r="C10352" t="str">
            <v>02.01.10.466</v>
          </cell>
        </row>
        <row r="10353">
          <cell r="B10353" t="str">
            <v>SHT0001957</v>
          </cell>
        </row>
        <row r="10354">
          <cell r="B10354" t="str">
            <v>SHT0001958</v>
          </cell>
        </row>
        <row r="10355">
          <cell r="B10355" t="str">
            <v>SHT0001959</v>
          </cell>
        </row>
        <row r="10356">
          <cell r="B10356" t="str">
            <v>SHT0001960</v>
          </cell>
        </row>
        <row r="10357">
          <cell r="B10357" t="str">
            <v>SHT0001943</v>
          </cell>
        </row>
        <row r="10358">
          <cell r="B10358" t="str">
            <v>SHT0001944</v>
          </cell>
        </row>
        <row r="10359">
          <cell r="B10359" t="str">
            <v>SHT0001948</v>
          </cell>
        </row>
        <row r="10360">
          <cell r="B10360" t="str">
            <v>SHT0001949</v>
          </cell>
        </row>
        <row r="10361">
          <cell r="B10361" t="str">
            <v>SHT0001991</v>
          </cell>
        </row>
        <row r="10362">
          <cell r="B10362" t="str">
            <v>SHT0001993</v>
          </cell>
        </row>
        <row r="10363">
          <cell r="B10363" t="str">
            <v>SHT0001913</v>
          </cell>
        </row>
        <row r="10364">
          <cell r="B10364" t="str">
            <v>SHT0001783</v>
          </cell>
        </row>
        <row r="10365">
          <cell r="B10365" t="str">
            <v>SHT0001914</v>
          </cell>
        </row>
        <row r="10366">
          <cell r="B10366" t="str">
            <v>SHT0002027</v>
          </cell>
        </row>
        <row r="10367">
          <cell r="B10367" t="str">
            <v>SHT0001952</v>
          </cell>
          <cell r="C10367" t="str">
            <v>02.03.51.002</v>
          </cell>
        </row>
        <row r="10368">
          <cell r="B10368" t="str">
            <v>SHT0002025</v>
          </cell>
        </row>
        <row r="10369">
          <cell r="B10369" t="str">
            <v>SHT0001786</v>
          </cell>
          <cell r="C10369" t="str">
            <v>02.02.43.001</v>
          </cell>
        </row>
        <row r="10370">
          <cell r="B10370" t="str">
            <v>SHT0001787</v>
          </cell>
          <cell r="C10370" t="str">
            <v>02.02.43.002</v>
          </cell>
        </row>
        <row r="10371">
          <cell r="B10371" t="str">
            <v>SHT0001788</v>
          </cell>
          <cell r="C10371" t="str">
            <v>02.02.43.003</v>
          </cell>
        </row>
        <row r="10372">
          <cell r="B10372" t="str">
            <v>SHT0001789</v>
          </cell>
          <cell r="C10372" t="str">
            <v>02.03.51.007</v>
          </cell>
        </row>
        <row r="10373">
          <cell r="B10373" t="str">
            <v>BFA0000560</v>
          </cell>
        </row>
        <row r="10374">
          <cell r="B10374" t="str">
            <v>SHT0010451</v>
          </cell>
          <cell r="C10374" t="str">
            <v>02.03.51.018</v>
          </cell>
        </row>
        <row r="10375">
          <cell r="B10375" t="str">
            <v>SHT0002024</v>
          </cell>
        </row>
        <row r="10376">
          <cell r="B10376" t="str">
            <v>SHT0001976</v>
          </cell>
        </row>
        <row r="10377">
          <cell r="B10377" t="str">
            <v>SHT0002291</v>
          </cell>
        </row>
        <row r="10378">
          <cell r="B10378" t="str">
            <v>SHT0001992</v>
          </cell>
        </row>
        <row r="10379">
          <cell r="B10379" t="str">
            <v>SHT0010466</v>
          </cell>
        </row>
        <row r="10380">
          <cell r="B10380" t="str">
            <v>SHT0010488</v>
          </cell>
          <cell r="C10380" t="str">
            <v>02.03.37.090</v>
          </cell>
        </row>
        <row r="10381">
          <cell r="B10381" t="str">
            <v>SHT0010467</v>
          </cell>
          <cell r="C10381" t="str">
            <v>02.03.37.091</v>
          </cell>
        </row>
        <row r="10382">
          <cell r="B10382" t="str">
            <v>SHT0010468</v>
          </cell>
          <cell r="C10382" t="str">
            <v>02.03.37.092</v>
          </cell>
        </row>
        <row r="10383">
          <cell r="B10383" t="str">
            <v>SHT0010469</v>
          </cell>
          <cell r="C10383" t="str">
            <v>02.03.37.093</v>
          </cell>
        </row>
        <row r="10384">
          <cell r="B10384" t="str">
            <v>SHT0010470</v>
          </cell>
          <cell r="C10384" t="str">
            <v>02.03.37.094</v>
          </cell>
        </row>
        <row r="10385">
          <cell r="B10385" t="str">
            <v>SHT0001846</v>
          </cell>
        </row>
        <row r="10386">
          <cell r="B10386" t="str">
            <v>SHT0002321</v>
          </cell>
        </row>
        <row r="10387">
          <cell r="B10387" t="str">
            <v>SHT0010464</v>
          </cell>
          <cell r="C10387" t="str">
            <v>02.03.49.010</v>
          </cell>
        </row>
        <row r="10388">
          <cell r="B10388" t="str">
            <v>SHT0002293</v>
          </cell>
        </row>
        <row r="10389">
          <cell r="B10389" t="str">
            <v>SHT0002294</v>
          </cell>
          <cell r="C10389" t="str">
            <v>02.03.49.002</v>
          </cell>
        </row>
        <row r="10390">
          <cell r="B10390" t="str">
            <v>SHT0002295</v>
          </cell>
        </row>
        <row r="10391">
          <cell r="B10391" t="str">
            <v>SHT0002296</v>
          </cell>
          <cell r="C10391" t="str">
            <v>02.03.49.003</v>
          </cell>
        </row>
        <row r="10392">
          <cell r="B10392" t="str">
            <v>BFA0000555</v>
          </cell>
          <cell r="C10392" t="str">
            <v>02.03.49.006</v>
          </cell>
        </row>
        <row r="10393">
          <cell r="B10393" t="str">
            <v>BAS0000053</v>
          </cell>
          <cell r="C10393" t="str">
            <v>02.03.07.230</v>
          </cell>
        </row>
        <row r="10394">
          <cell r="B10394" t="str">
            <v>BAS0000054</v>
          </cell>
          <cell r="C10394" t="str">
            <v>02.03.49.007</v>
          </cell>
        </row>
        <row r="10395">
          <cell r="B10395" t="str">
            <v>SHT0001849</v>
          </cell>
          <cell r="C10395" t="str">
            <v>02.03.49.011</v>
          </cell>
        </row>
        <row r="10396">
          <cell r="B10396" t="str">
            <v>SHT0002311</v>
          </cell>
        </row>
        <row r="10397">
          <cell r="B10397" t="str">
            <v>SHT0002312</v>
          </cell>
        </row>
        <row r="10398">
          <cell r="B10398" t="str">
            <v>SHT0002313</v>
          </cell>
          <cell r="C10398" t="str">
            <v>02.02.18.118</v>
          </cell>
        </row>
        <row r="10399">
          <cell r="B10399" t="str">
            <v>SHT0002314</v>
          </cell>
          <cell r="C10399" t="str">
            <v>02.02.18.119</v>
          </cell>
        </row>
        <row r="10400">
          <cell r="B10400" t="str">
            <v>SCS0006405</v>
          </cell>
        </row>
        <row r="10401">
          <cell r="B10401" t="str">
            <v>SCS0006406</v>
          </cell>
        </row>
        <row r="10402">
          <cell r="B10402" t="str">
            <v>RSM0000271</v>
          </cell>
          <cell r="C10402" t="str">
            <v>02.03.10.037</v>
          </cell>
        </row>
        <row r="10403">
          <cell r="B10403" t="str">
            <v>TMA0000503</v>
          </cell>
          <cell r="C10403" t="str">
            <v>02.01.06.051</v>
          </cell>
        </row>
        <row r="10404">
          <cell r="B10404" t="str">
            <v>RSM0000268</v>
          </cell>
          <cell r="C10404" t="str">
            <v>01.01.03.090</v>
          </cell>
        </row>
        <row r="10405">
          <cell r="B10405" t="str">
            <v>RSM0000269</v>
          </cell>
          <cell r="C10405" t="str">
            <v>01.01.03.091</v>
          </cell>
        </row>
        <row r="10406">
          <cell r="B10406" t="str">
            <v>REM0002864</v>
          </cell>
          <cell r="C10406" t="str">
            <v>02.01.10.011</v>
          </cell>
        </row>
        <row r="10407">
          <cell r="B10407" t="str">
            <v>REM0002865</v>
          </cell>
          <cell r="C10407" t="str">
            <v>02.01.10.012</v>
          </cell>
        </row>
        <row r="10408">
          <cell r="B10408" t="str">
            <v>REM0002866</v>
          </cell>
          <cell r="C10408" t="str">
            <v>01.01.03.111</v>
          </cell>
        </row>
        <row r="10409">
          <cell r="B10409" t="str">
            <v>REM0002867</v>
          </cell>
          <cell r="C10409" t="str">
            <v>01.01.03.151</v>
          </cell>
        </row>
        <row r="10410">
          <cell r="B10410" t="str">
            <v>REM0002868</v>
          </cell>
          <cell r="C10410" t="str">
            <v>02.01.04.190</v>
          </cell>
        </row>
        <row r="10411">
          <cell r="B10411" t="str">
            <v>REM0002869</v>
          </cell>
          <cell r="C10411" t="str">
            <v>02.01.04.189</v>
          </cell>
        </row>
        <row r="10412">
          <cell r="B10412" t="str">
            <v>REM0002870</v>
          </cell>
          <cell r="C10412" t="str">
            <v>02.01.02.188</v>
          </cell>
        </row>
        <row r="10413">
          <cell r="B10413" t="str">
            <v>REM0002871</v>
          </cell>
          <cell r="C10413" t="str">
            <v>02.01.01.063</v>
          </cell>
        </row>
        <row r="10414">
          <cell r="B10414" t="str">
            <v>REM0002872</v>
          </cell>
          <cell r="C10414" t="str">
            <v>02.01.03.122</v>
          </cell>
        </row>
        <row r="10415">
          <cell r="B10415" t="str">
            <v>REM0002873</v>
          </cell>
          <cell r="C10415" t="str">
            <v>02.01.04.151</v>
          </cell>
        </row>
        <row r="10416">
          <cell r="B10416" t="str">
            <v>TMA0000504</v>
          </cell>
          <cell r="C10416" t="str">
            <v>02.01.06.163</v>
          </cell>
        </row>
        <row r="10417">
          <cell r="B10417" t="str">
            <v>REM0002874</v>
          </cell>
          <cell r="C10417" t="str">
            <v>02.01.03.123</v>
          </cell>
        </row>
        <row r="10418">
          <cell r="B10418" t="str">
            <v>REM0002875</v>
          </cell>
          <cell r="C10418" t="str">
            <v>02.01.04.152</v>
          </cell>
        </row>
        <row r="10419">
          <cell r="B10419" t="str">
            <v>TMA0000505</v>
          </cell>
          <cell r="C10419" t="str">
            <v>02.01.06.164</v>
          </cell>
        </row>
        <row r="10420">
          <cell r="B10420" t="str">
            <v>TMA0000075</v>
          </cell>
        </row>
        <row r="10421">
          <cell r="B10421" t="str">
            <v>TMA0000044</v>
          </cell>
        </row>
        <row r="10422">
          <cell r="B10422" t="str">
            <v>REM0000143</v>
          </cell>
          <cell r="C10422" t="str">
            <v>02.01.01.230</v>
          </cell>
        </row>
        <row r="10423">
          <cell r="B10423" t="str">
            <v>REM0000144</v>
          </cell>
          <cell r="C10423" t="str">
            <v>02.01.08.084</v>
          </cell>
        </row>
        <row r="10424">
          <cell r="B10424" t="str">
            <v>REM0000154</v>
          </cell>
          <cell r="C10424" t="str">
            <v>02.01.05.263</v>
          </cell>
        </row>
        <row r="10425">
          <cell r="B10425" t="str">
            <v>REM0000155</v>
          </cell>
          <cell r="C10425" t="str">
            <v>02.01.04.636</v>
          </cell>
        </row>
        <row r="10426">
          <cell r="B10426" t="str">
            <v>REM0000156</v>
          </cell>
          <cell r="C10426" t="str">
            <v>02.01.03.240</v>
          </cell>
        </row>
        <row r="10427">
          <cell r="B10427" t="str">
            <v>REM0000157</v>
          </cell>
          <cell r="C10427" t="str">
            <v>02.01.05.272</v>
          </cell>
        </row>
        <row r="10428">
          <cell r="B10428" t="str">
            <v>BSP0000003</v>
          </cell>
          <cell r="C10428" t="str">
            <v>02.01.05.284</v>
          </cell>
        </row>
        <row r="10429">
          <cell r="B10429" t="str">
            <v>REM0000158</v>
          </cell>
          <cell r="C10429" t="str">
            <v>02.01.05.276</v>
          </cell>
        </row>
        <row r="10430">
          <cell r="B10430" t="str">
            <v>BFA0000143</v>
          </cell>
          <cell r="C10430" t="str">
            <v>02.01.07.313</v>
          </cell>
        </row>
        <row r="10431">
          <cell r="B10431" t="str">
            <v>REM0010234</v>
          </cell>
          <cell r="C10431" t="str">
            <v>02.01.08.079</v>
          </cell>
        </row>
        <row r="10432">
          <cell r="B10432" t="str">
            <v>REM0000175</v>
          </cell>
          <cell r="C10432" t="str">
            <v>02.01.01.231</v>
          </cell>
        </row>
        <row r="10433">
          <cell r="B10433" t="str">
            <v>REM0000186</v>
          </cell>
          <cell r="C10433" t="str">
            <v>02.01.05.264</v>
          </cell>
        </row>
        <row r="10434">
          <cell r="B10434" t="str">
            <v>REM0000187</v>
          </cell>
          <cell r="C10434" t="str">
            <v>02.01.04.637</v>
          </cell>
        </row>
        <row r="10435">
          <cell r="B10435" t="str">
            <v>REM0000188</v>
          </cell>
          <cell r="C10435" t="str">
            <v>02.01.03.241</v>
          </cell>
        </row>
        <row r="10436">
          <cell r="B10436" t="str">
            <v>REM0000189</v>
          </cell>
          <cell r="C10436" t="str">
            <v>02.01.05.277</v>
          </cell>
        </row>
        <row r="10437">
          <cell r="B10437" t="str">
            <v>REM0010235</v>
          </cell>
          <cell r="C10437" t="str">
            <v>02.01.08.080</v>
          </cell>
        </row>
        <row r="10438">
          <cell r="B10438" t="str">
            <v>REM0000200</v>
          </cell>
          <cell r="C10438" t="str">
            <v>02.01.05.261</v>
          </cell>
        </row>
        <row r="10439">
          <cell r="B10439" t="str">
            <v>REM0000211</v>
          </cell>
          <cell r="C10439" t="str">
            <v>02.01.05.262</v>
          </cell>
        </row>
        <row r="10440">
          <cell r="B10440" t="str">
            <v>REM0000220</v>
          </cell>
          <cell r="C10440" t="str">
            <v>02.01.01.238</v>
          </cell>
        </row>
        <row r="10441">
          <cell r="B10441" t="str">
            <v>REM0000223</v>
          </cell>
          <cell r="C10441" t="str">
            <v>02.01.08.081</v>
          </cell>
        </row>
        <row r="10442">
          <cell r="B10442" t="str">
            <v>REM0000224</v>
          </cell>
          <cell r="C10442" t="str">
            <v>02.01.05.274</v>
          </cell>
        </row>
        <row r="10443">
          <cell r="B10443" t="str">
            <v>REM0000233</v>
          </cell>
          <cell r="C10443" t="str">
            <v>02.01.01.239</v>
          </cell>
        </row>
        <row r="10444">
          <cell r="B10444" t="str">
            <v>REM0000236</v>
          </cell>
          <cell r="C10444" t="str">
            <v>02.01.08.082</v>
          </cell>
        </row>
        <row r="10445">
          <cell r="B10445" t="str">
            <v>REM0000237</v>
          </cell>
          <cell r="C10445" t="str">
            <v>02.01.05.275</v>
          </cell>
        </row>
        <row r="10446">
          <cell r="B10446" t="str">
            <v>BFA0000769</v>
          </cell>
          <cell r="C10446" t="str">
            <v>02.03.45.029</v>
          </cell>
        </row>
        <row r="10447">
          <cell r="B10447" t="str">
            <v>SLT0002488</v>
          </cell>
        </row>
        <row r="10448">
          <cell r="B10448" t="str">
            <v>SLT0002422</v>
          </cell>
        </row>
        <row r="10449">
          <cell r="B10449" t="str">
            <v>SLT0002489</v>
          </cell>
        </row>
        <row r="10450">
          <cell r="B10450" t="str">
            <v>SLT0002490</v>
          </cell>
        </row>
        <row r="10451">
          <cell r="B10451" t="str">
            <v>SLT0002491</v>
          </cell>
        </row>
        <row r="10452">
          <cell r="B10452" t="str">
            <v>SLT0002492</v>
          </cell>
        </row>
        <row r="10453">
          <cell r="B10453" t="str">
            <v>SLT0002493</v>
          </cell>
        </row>
        <row r="10454">
          <cell r="B10454" t="str">
            <v>SLT0002494</v>
          </cell>
        </row>
        <row r="10455">
          <cell r="B10455" t="str">
            <v>SLT0002425</v>
          </cell>
        </row>
        <row r="10456">
          <cell r="B10456" t="str">
            <v>SLT0002495</v>
          </cell>
        </row>
        <row r="10457">
          <cell r="B10457" t="str">
            <v>SLT0002497</v>
          </cell>
        </row>
        <row r="10458">
          <cell r="B10458" t="str">
            <v>SLT0002434</v>
          </cell>
        </row>
        <row r="10459">
          <cell r="B10459" t="str">
            <v>SLT0002498</v>
          </cell>
        </row>
        <row r="10460">
          <cell r="B10460" t="str">
            <v>SLT0002499</v>
          </cell>
        </row>
        <row r="10461">
          <cell r="B10461" t="str">
            <v>SLT0002500</v>
          </cell>
        </row>
        <row r="10462">
          <cell r="B10462" t="str">
            <v>SLT0002502</v>
          </cell>
        </row>
        <row r="10463">
          <cell r="B10463" t="str">
            <v>SLT0002503</v>
          </cell>
        </row>
        <row r="10464">
          <cell r="B10464" t="str">
            <v>SLT0002504</v>
          </cell>
        </row>
        <row r="10465">
          <cell r="B10465" t="str">
            <v>SLT0002505</v>
          </cell>
        </row>
        <row r="10466">
          <cell r="B10466" t="str">
            <v>SLT0002506</v>
          </cell>
        </row>
        <row r="10467">
          <cell r="B10467" t="str">
            <v>SLT0002507</v>
          </cell>
        </row>
        <row r="10468">
          <cell r="B10468" t="str">
            <v>SLT0002508</v>
          </cell>
        </row>
        <row r="10469">
          <cell r="B10469" t="str">
            <v>SLT0002509</v>
          </cell>
        </row>
        <row r="10470">
          <cell r="B10470" t="str">
            <v>SLT0002510</v>
          </cell>
        </row>
        <row r="10471">
          <cell r="B10471" t="str">
            <v>SLT0002511</v>
          </cell>
        </row>
        <row r="10472">
          <cell r="B10472" t="str">
            <v>SLT0002512</v>
          </cell>
        </row>
        <row r="10473">
          <cell r="B10473" t="str">
            <v>SLT0002513</v>
          </cell>
        </row>
        <row r="10474">
          <cell r="B10474" t="str">
            <v>SLT0002514</v>
          </cell>
        </row>
        <row r="10475">
          <cell r="B10475" t="str">
            <v>SLT0002515</v>
          </cell>
        </row>
        <row r="10476">
          <cell r="B10476" t="str">
            <v>SLT0002516</v>
          </cell>
        </row>
        <row r="10477">
          <cell r="B10477" t="str">
            <v>SLT0002517</v>
          </cell>
        </row>
        <row r="10478">
          <cell r="B10478" t="str">
            <v>SLT0002518</v>
          </cell>
        </row>
        <row r="10479">
          <cell r="B10479" t="str">
            <v>SHT0002320</v>
          </cell>
        </row>
        <row r="10480">
          <cell r="B10480" t="str">
            <v>SHT0001778</v>
          </cell>
        </row>
        <row r="10481">
          <cell r="C10481" t="str">
            <v>02.03.49.005</v>
          </cell>
        </row>
        <row r="10482">
          <cell r="B10482" t="str">
            <v>SHT0002318</v>
          </cell>
          <cell r="C10482" t="str">
            <v>02.03.49.004</v>
          </cell>
        </row>
        <row r="10483">
          <cell r="B10483" t="str">
            <v>TMA0000048</v>
          </cell>
        </row>
        <row r="10484">
          <cell r="B10484" t="str">
            <v>TMA0000101</v>
          </cell>
        </row>
        <row r="10485">
          <cell r="B10485" t="str">
            <v>TMA0000050</v>
          </cell>
        </row>
        <row r="10486">
          <cell r="B10486" t="str">
            <v>TMA0000063</v>
          </cell>
        </row>
        <row r="10487">
          <cell r="B10487" t="str">
            <v>SHT0001883</v>
          </cell>
        </row>
        <row r="10488">
          <cell r="B10488" t="str">
            <v>SHT0001918</v>
          </cell>
          <cell r="C10488" t="str">
            <v>02.03.37.037</v>
          </cell>
        </row>
        <row r="10489">
          <cell r="B10489" t="str">
            <v>SHT0001919</v>
          </cell>
          <cell r="C10489" t="str">
            <v>02.03.37.036</v>
          </cell>
        </row>
        <row r="10490">
          <cell r="B10490" t="str">
            <v>SHT0001970</v>
          </cell>
          <cell r="C10490" t="str">
            <v>02.03.37.102</v>
          </cell>
        </row>
        <row r="10491">
          <cell r="B10491" t="str">
            <v>REM0001217</v>
          </cell>
          <cell r="C10491" t="str">
            <v>01.01.01.432</v>
          </cell>
        </row>
        <row r="10492">
          <cell r="B10492" t="str">
            <v>REM0000272</v>
          </cell>
          <cell r="C10492" t="str">
            <v>01.01.03.146</v>
          </cell>
        </row>
        <row r="10493">
          <cell r="B10493" t="str">
            <v>RSM0000270</v>
          </cell>
          <cell r="C10493" t="str">
            <v>01.01.03.041</v>
          </cell>
        </row>
        <row r="10494">
          <cell r="B10494" t="str">
            <v>SLT0002176</v>
          </cell>
          <cell r="C10494" t="str">
            <v>01.06.16.010</v>
          </cell>
        </row>
        <row r="10495">
          <cell r="B10495" t="str">
            <v>SLT0002182</v>
          </cell>
          <cell r="C10495" t="str">
            <v>01.06.16.009</v>
          </cell>
        </row>
        <row r="10496">
          <cell r="B10496" t="str">
            <v>SLT0001626</v>
          </cell>
          <cell r="C10496" t="str">
            <v>01.06.16.011</v>
          </cell>
        </row>
        <row r="10497">
          <cell r="B10497" t="str">
            <v>SLT0002150</v>
          </cell>
          <cell r="C10497" t="str">
            <v>01.06.16.008</v>
          </cell>
        </row>
        <row r="10498">
          <cell r="B10498" t="str">
            <v>SLT0002188</v>
          </cell>
          <cell r="C10498" t="str">
            <v>01.06.16.004</v>
          </cell>
        </row>
        <row r="10499">
          <cell r="B10499" t="str">
            <v>SLT0002118</v>
          </cell>
          <cell r="C10499" t="str">
            <v>01.06.16.014</v>
          </cell>
        </row>
        <row r="10500">
          <cell r="B10500" t="str">
            <v>SLT0001628</v>
          </cell>
        </row>
        <row r="10501">
          <cell r="B10501" t="str">
            <v>SLT0002127</v>
          </cell>
          <cell r="C10501" t="str">
            <v>01.06.16.015</v>
          </cell>
        </row>
        <row r="10502">
          <cell r="B10502" t="str">
            <v>SLT0001629</v>
          </cell>
          <cell r="C10502" t="str">
            <v>01.06.16.012</v>
          </cell>
        </row>
        <row r="10503">
          <cell r="B10503" t="str">
            <v>SHT0002478</v>
          </cell>
          <cell r="C10503" t="str">
            <v>01.06.08.011</v>
          </cell>
        </row>
        <row r="10504">
          <cell r="B10504" t="str">
            <v>SHT0002477</v>
          </cell>
          <cell r="C10504" t="str">
            <v>01.06.08.010</v>
          </cell>
        </row>
        <row r="10505">
          <cell r="B10505" t="str">
            <v>SCS0004514</v>
          </cell>
          <cell r="C10505" t="str">
            <v>02.02.33.011</v>
          </cell>
        </row>
        <row r="10506">
          <cell r="B10506" t="str">
            <v>TMI0000038</v>
          </cell>
        </row>
        <row r="10507">
          <cell r="B10507" t="str">
            <v>TMI0000067</v>
          </cell>
        </row>
        <row r="10508">
          <cell r="B10508" t="str">
            <v>REM0000839</v>
          </cell>
          <cell r="C10508" t="str">
            <v>02.01.03.238</v>
          </cell>
        </row>
        <row r="10509">
          <cell r="B10509" t="str">
            <v>REM0000867</v>
          </cell>
          <cell r="C10509" t="str">
            <v>02.01.03.239</v>
          </cell>
        </row>
        <row r="10510">
          <cell r="B10510" t="str">
            <v>SLT0002479</v>
          </cell>
          <cell r="C10510" t="str">
            <v>01.07.11.022</v>
          </cell>
        </row>
        <row r="10511">
          <cell r="B10511" t="str">
            <v>SLT0002480</v>
          </cell>
          <cell r="C10511" t="str">
            <v>01.07.11.023</v>
          </cell>
        </row>
        <row r="10512">
          <cell r="B10512" t="str">
            <v>SHT0000557</v>
          </cell>
          <cell r="C10512" t="str">
            <v>01.02.04.032</v>
          </cell>
        </row>
        <row r="10513">
          <cell r="B10513" t="str">
            <v>SCS0006407</v>
          </cell>
          <cell r="C10513" t="str">
            <v>01.02.14.003A</v>
          </cell>
        </row>
        <row r="10514">
          <cell r="B10514" t="str">
            <v>SCS0006509</v>
          </cell>
        </row>
        <row r="10515">
          <cell r="B10515" t="str">
            <v>SCS0006408</v>
          </cell>
        </row>
        <row r="10516">
          <cell r="B10516" t="str">
            <v>BCL0000047</v>
          </cell>
          <cell r="C10516" t="str">
            <v>01.03.02.010</v>
          </cell>
        </row>
        <row r="10517">
          <cell r="B10517" t="str">
            <v>BCL0000048</v>
          </cell>
          <cell r="C10517" t="str">
            <v>01.03.02.028</v>
          </cell>
        </row>
        <row r="10518">
          <cell r="B10518" t="str">
            <v>REM0001612</v>
          </cell>
          <cell r="C10518" t="str">
            <v>01.03.02.091</v>
          </cell>
        </row>
        <row r="10519">
          <cell r="B10519" t="str">
            <v>SHT0002333</v>
          </cell>
          <cell r="C10519" t="str">
            <v>01.03.13.023</v>
          </cell>
        </row>
        <row r="10520">
          <cell r="B10520" t="str">
            <v>SHT0002334</v>
          </cell>
          <cell r="C10520" t="str">
            <v>01.03.13.024</v>
          </cell>
        </row>
        <row r="10521">
          <cell r="B10521" t="str">
            <v>SHT0002335</v>
          </cell>
          <cell r="C10521" t="str">
            <v>01.03.20.005</v>
          </cell>
        </row>
        <row r="10522">
          <cell r="B10522" t="str">
            <v>SHT0002336</v>
          </cell>
          <cell r="C10522" t="str">
            <v>01.03.20.067</v>
          </cell>
        </row>
        <row r="10523">
          <cell r="B10523" t="str">
            <v>SHT0002337</v>
          </cell>
          <cell r="C10523" t="str">
            <v>01.03.20.068</v>
          </cell>
        </row>
        <row r="10524">
          <cell r="B10524" t="str">
            <v>SHT0002338</v>
          </cell>
          <cell r="C10524" t="str">
            <v>01.03.20.069</v>
          </cell>
        </row>
        <row r="10525">
          <cell r="B10525" t="str">
            <v>SHT0002339</v>
          </cell>
          <cell r="C10525" t="str">
            <v>01.03.20.091</v>
          </cell>
        </row>
        <row r="10526">
          <cell r="B10526" t="str">
            <v>SHT0002340</v>
          </cell>
          <cell r="C10526" t="str">
            <v>01.03.20.092</v>
          </cell>
        </row>
        <row r="10527">
          <cell r="B10527" t="str">
            <v>SHT0002341</v>
          </cell>
          <cell r="C10527" t="str">
            <v>01.03.20.094</v>
          </cell>
        </row>
        <row r="10528">
          <cell r="B10528" t="str">
            <v>SHT0002342</v>
          </cell>
          <cell r="C10528" t="str">
            <v>01.03.20.095</v>
          </cell>
        </row>
        <row r="10529">
          <cell r="B10529" t="str">
            <v>SHT0002343</v>
          </cell>
          <cell r="C10529" t="str">
            <v>01.03.20.106</v>
          </cell>
        </row>
        <row r="10530">
          <cell r="B10530" t="str">
            <v>SHT0002344</v>
          </cell>
          <cell r="C10530" t="str">
            <v>01.03.20.108</v>
          </cell>
        </row>
        <row r="10531">
          <cell r="B10531" t="str">
            <v>BFA0000770</v>
          </cell>
          <cell r="C10531" t="str">
            <v>01.03.30.013</v>
          </cell>
        </row>
        <row r="10532">
          <cell r="B10532" t="str">
            <v>BFA0000771</v>
          </cell>
          <cell r="C10532" t="str">
            <v>01.03.30.023</v>
          </cell>
        </row>
        <row r="10533">
          <cell r="B10533" t="str">
            <v>SHT0002345</v>
          </cell>
          <cell r="C10533" t="str">
            <v>01.03.31.004</v>
          </cell>
        </row>
        <row r="10534">
          <cell r="B10534" t="str">
            <v>SCS0003081</v>
          </cell>
          <cell r="C10534" t="str">
            <v>01.03.05.043</v>
          </cell>
        </row>
        <row r="10535">
          <cell r="B10535" t="str">
            <v>SHT0002346</v>
          </cell>
          <cell r="C10535" t="str">
            <v>01.03.19.059</v>
          </cell>
        </row>
        <row r="10536">
          <cell r="B10536" t="str">
            <v>SHT0002347</v>
          </cell>
          <cell r="C10536" t="str">
            <v>01.03.31.001</v>
          </cell>
        </row>
        <row r="10537">
          <cell r="B10537" t="str">
            <v>SHT0002348</v>
          </cell>
          <cell r="C10537" t="str">
            <v>01.03.02.075</v>
          </cell>
        </row>
        <row r="10538">
          <cell r="C10538" t="str">
            <v>01.03.03.011</v>
          </cell>
        </row>
        <row r="10539">
          <cell r="B10539" t="str">
            <v>BFA0000773</v>
          </cell>
          <cell r="C10539" t="str">
            <v>01.03.20.058</v>
          </cell>
        </row>
        <row r="10540">
          <cell r="B10540" t="str">
            <v>SHT0002349</v>
          </cell>
          <cell r="C10540" t="str">
            <v>01.03.20.172</v>
          </cell>
        </row>
        <row r="10541">
          <cell r="B10541" t="str">
            <v>SCS0003077</v>
          </cell>
          <cell r="C10541" t="str">
            <v>01.03.05.046</v>
          </cell>
        </row>
        <row r="10542">
          <cell r="B10542" t="str">
            <v>SHT0002350</v>
          </cell>
          <cell r="C10542" t="str">
            <v>01.03.13.030</v>
          </cell>
        </row>
        <row r="10543">
          <cell r="B10543" t="str">
            <v>BFA0000772</v>
          </cell>
          <cell r="C10543" t="str">
            <v>01.03.30.025</v>
          </cell>
        </row>
        <row r="10544">
          <cell r="B10544" t="str">
            <v>SHT0002351</v>
          </cell>
          <cell r="C10544" t="str">
            <v>01.03.05.016</v>
          </cell>
        </row>
        <row r="10545">
          <cell r="B10545" t="str">
            <v>SCS0003193</v>
          </cell>
          <cell r="C10545" t="str">
            <v>01.03.19.062</v>
          </cell>
        </row>
        <row r="10546">
          <cell r="B10546" t="str">
            <v>REM0002151</v>
          </cell>
          <cell r="C10546" t="str">
            <v>01.08.07.011</v>
          </cell>
        </row>
        <row r="10547">
          <cell r="B10547" t="str">
            <v>REM0002152</v>
          </cell>
          <cell r="C10547" t="str">
            <v>01.08.07.012</v>
          </cell>
        </row>
        <row r="10548">
          <cell r="B10548" t="str">
            <v>SCS0006409</v>
          </cell>
          <cell r="C10548" t="str">
            <v>01.04.21.008</v>
          </cell>
        </row>
        <row r="10549">
          <cell r="B10549" t="str">
            <v>SCS0006410</v>
          </cell>
          <cell r="C10549" t="str">
            <v>01.04.21.009</v>
          </cell>
        </row>
        <row r="10550">
          <cell r="B10550" t="str">
            <v>SCS0006411</v>
          </cell>
          <cell r="C10550" t="str">
            <v>01.04.21.010</v>
          </cell>
        </row>
        <row r="10551">
          <cell r="B10551" t="str">
            <v>SLT0000334</v>
          </cell>
          <cell r="C10551" t="str">
            <v>01.05.07.200C</v>
          </cell>
        </row>
        <row r="10552">
          <cell r="B10552" t="str">
            <v>SLT0000333</v>
          </cell>
          <cell r="C10552" t="str">
            <v>01.05.07.201C</v>
          </cell>
        </row>
        <row r="10553">
          <cell r="B10553" t="str">
            <v>SLT0000335</v>
          </cell>
          <cell r="C10553" t="str">
            <v>01.05.07.203C</v>
          </cell>
        </row>
        <row r="10554">
          <cell r="B10554" t="str">
            <v>SLT0000346</v>
          </cell>
          <cell r="C10554" t="str">
            <v>01.05.07.211C</v>
          </cell>
        </row>
        <row r="10555">
          <cell r="B10555" t="str">
            <v>SLT0000347</v>
          </cell>
          <cell r="C10555" t="str">
            <v>01.05.07.212C</v>
          </cell>
        </row>
        <row r="10556">
          <cell r="B10556" t="str">
            <v>SLT0000369</v>
          </cell>
          <cell r="C10556" t="str">
            <v>01.05.07.213C</v>
          </cell>
        </row>
        <row r="10557">
          <cell r="B10557" t="str">
            <v>SLT0001033</v>
          </cell>
          <cell r="C10557" t="str">
            <v>01.05.07.217C</v>
          </cell>
        </row>
        <row r="10558">
          <cell r="B10558" t="str">
            <v>SLT0001034</v>
          </cell>
          <cell r="C10558" t="str">
            <v>01.05.07.218C</v>
          </cell>
        </row>
        <row r="10559">
          <cell r="B10559" t="str">
            <v>SLT0000390</v>
          </cell>
          <cell r="C10559" t="str">
            <v>01.05.07.219C</v>
          </cell>
        </row>
        <row r="10560">
          <cell r="B10560" t="str">
            <v>SLT0000391</v>
          </cell>
          <cell r="C10560" t="str">
            <v>01.05.07.220C</v>
          </cell>
        </row>
        <row r="10561">
          <cell r="B10561" t="str">
            <v>SLT0000389</v>
          </cell>
          <cell r="C10561" t="str">
            <v>01.05.07.221C</v>
          </cell>
        </row>
        <row r="10562">
          <cell r="B10562" t="str">
            <v>SLT0000407</v>
          </cell>
          <cell r="C10562" t="str">
            <v>01.05.07.222C</v>
          </cell>
        </row>
        <row r="10563">
          <cell r="B10563" t="str">
            <v>SLT0000406</v>
          </cell>
          <cell r="C10563" t="str">
            <v>01.05.07.223C</v>
          </cell>
        </row>
        <row r="10564">
          <cell r="B10564" t="str">
            <v>SLT0000472</v>
          </cell>
          <cell r="C10564" t="str">
            <v>01.05.07.224C</v>
          </cell>
        </row>
        <row r="10565">
          <cell r="B10565" t="str">
            <v>SLT0000513</v>
          </cell>
          <cell r="C10565" t="str">
            <v>01.05.07.225C</v>
          </cell>
        </row>
        <row r="10566">
          <cell r="B10566" t="str">
            <v>SLT0000514</v>
          </cell>
          <cell r="C10566" t="str">
            <v>01.05.07.226C</v>
          </cell>
        </row>
        <row r="10567">
          <cell r="B10567" t="str">
            <v>SLT0000534</v>
          </cell>
          <cell r="C10567" t="str">
            <v>01.05.07.227C</v>
          </cell>
        </row>
        <row r="10568">
          <cell r="B10568" t="str">
            <v>SLT0000535</v>
          </cell>
          <cell r="C10568" t="str">
            <v>01.05.07.228C</v>
          </cell>
        </row>
        <row r="10569">
          <cell r="B10569" t="str">
            <v>SLT0000445</v>
          </cell>
          <cell r="C10569" t="str">
            <v>01.05.07.229C</v>
          </cell>
        </row>
        <row r="10570">
          <cell r="B10570" t="str">
            <v>SLT0000446</v>
          </cell>
          <cell r="C10570" t="str">
            <v>01.05.07.230C</v>
          </cell>
        </row>
        <row r="10571">
          <cell r="B10571" t="str">
            <v>SLT0000459</v>
          </cell>
          <cell r="C10571" t="str">
            <v>01.05.07.231C</v>
          </cell>
        </row>
        <row r="10572">
          <cell r="B10572" t="str">
            <v>SLT0000460</v>
          </cell>
          <cell r="C10572" t="str">
            <v>01.05.07.232C</v>
          </cell>
        </row>
        <row r="10573">
          <cell r="B10573" t="str">
            <v>SLT0001641</v>
          </cell>
          <cell r="C10573" t="str">
            <v>01.05.07.237C</v>
          </cell>
        </row>
        <row r="10574">
          <cell r="B10574" t="str">
            <v>SLT0000564</v>
          </cell>
          <cell r="C10574" t="str">
            <v>01.05.07.238C</v>
          </cell>
        </row>
        <row r="10575">
          <cell r="B10575" t="str">
            <v>SLT0000565</v>
          </cell>
          <cell r="C10575" t="str">
            <v>01.05.07.239C</v>
          </cell>
        </row>
        <row r="10576">
          <cell r="B10576" t="str">
            <v>SLT0000665</v>
          </cell>
          <cell r="C10576" t="str">
            <v>01.05.07.249C</v>
          </cell>
        </row>
        <row r="10577">
          <cell r="B10577" t="str">
            <v>SLT0000664</v>
          </cell>
          <cell r="C10577" t="str">
            <v>01.05.07.250C</v>
          </cell>
        </row>
        <row r="10578">
          <cell r="B10578" t="str">
            <v>SLT0000666</v>
          </cell>
          <cell r="C10578" t="str">
            <v>01.05.07.251C</v>
          </cell>
        </row>
        <row r="10579">
          <cell r="B10579" t="str">
            <v>SLT0000486</v>
          </cell>
          <cell r="C10579" t="str">
            <v>01.05.07.259C</v>
          </cell>
        </row>
        <row r="10580">
          <cell r="B10580" t="str">
            <v>SLT0000485</v>
          </cell>
          <cell r="C10580" t="str">
            <v>01.05.07.260C</v>
          </cell>
        </row>
        <row r="10581">
          <cell r="B10581" t="str">
            <v>SLT0000629</v>
          </cell>
          <cell r="C10581" t="str">
            <v>01.05.07.270C</v>
          </cell>
        </row>
        <row r="10582">
          <cell r="B10582" t="str">
            <v>SLT0000628</v>
          </cell>
          <cell r="C10582" t="str">
            <v>01.05.07.271C</v>
          </cell>
        </row>
        <row r="10583">
          <cell r="B10583" t="str">
            <v>SLT0000555</v>
          </cell>
          <cell r="C10583" t="str">
            <v>01.05.07.272C</v>
          </cell>
        </row>
        <row r="10584">
          <cell r="B10584" t="str">
            <v>SLT0000468</v>
          </cell>
          <cell r="C10584" t="str">
            <v>01.05.07.289C</v>
          </cell>
        </row>
        <row r="10585">
          <cell r="B10585" t="str">
            <v>SLT0000676</v>
          </cell>
          <cell r="C10585" t="str">
            <v>01.05.07.331B</v>
          </cell>
        </row>
        <row r="10586">
          <cell r="B10586" t="str">
            <v>SLT0000677</v>
          </cell>
          <cell r="C10586" t="str">
            <v>01.05.07.332B</v>
          </cell>
        </row>
        <row r="10587">
          <cell r="B10587" t="str">
            <v>SLT0000678</v>
          </cell>
          <cell r="C10587" t="str">
            <v>01.05.07.333B</v>
          </cell>
        </row>
        <row r="10588">
          <cell r="B10588" t="str">
            <v>SLT0000633</v>
          </cell>
          <cell r="C10588" t="str">
            <v>01.05.07.361B</v>
          </cell>
        </row>
        <row r="10589">
          <cell r="B10589" t="str">
            <v>SCS0004172</v>
          </cell>
          <cell r="C10589" t="str">
            <v>02.01.10.387</v>
          </cell>
        </row>
        <row r="10590">
          <cell r="B10590" t="str">
            <v>TSY0000540</v>
          </cell>
          <cell r="C10590" t="str">
            <v>02.12.01.482</v>
          </cell>
        </row>
        <row r="10591">
          <cell r="B10591" t="str">
            <v>REM0000297</v>
          </cell>
          <cell r="C10591" t="str">
            <v>02.01.04.339</v>
          </cell>
        </row>
        <row r="10592">
          <cell r="C10592" t="str">
            <v>02.01.04.615</v>
          </cell>
        </row>
        <row r="10593">
          <cell r="B10593" t="str">
            <v>REM0002922</v>
          </cell>
          <cell r="C10593" t="str">
            <v>01.08.04.009</v>
          </cell>
        </row>
        <row r="10594">
          <cell r="B10594" t="str">
            <v>REM0002923</v>
          </cell>
          <cell r="C10594" t="str">
            <v>01.08.04.010</v>
          </cell>
        </row>
        <row r="10595">
          <cell r="B10595" t="str">
            <v>REM0000549</v>
          </cell>
          <cell r="C10595" t="str">
            <v>02.01.10.069</v>
          </cell>
        </row>
        <row r="10596">
          <cell r="B10596" t="str">
            <v>REM0001868</v>
          </cell>
          <cell r="C10596" t="str">
            <v>02.01.10.698</v>
          </cell>
        </row>
        <row r="10597">
          <cell r="B10597" t="str">
            <v>SHT0001773</v>
          </cell>
          <cell r="C10597" t="str">
            <v>02.03.37.082A</v>
          </cell>
        </row>
        <row r="10598">
          <cell r="B10598" t="str">
            <v>REM0002885</v>
          </cell>
          <cell r="C10598" t="str">
            <v>01.01.01.021</v>
          </cell>
        </row>
        <row r="10599">
          <cell r="B10599" t="str">
            <v>REM0002886</v>
          </cell>
          <cell r="C10599" t="str">
            <v>01.01.01.137</v>
          </cell>
        </row>
        <row r="10600">
          <cell r="B10600" t="str">
            <v>REM0002326</v>
          </cell>
          <cell r="C10600" t="str">
            <v>01.01.01.152</v>
          </cell>
        </row>
        <row r="10601">
          <cell r="B10601" t="str">
            <v>REM0002887</v>
          </cell>
          <cell r="C10601" t="str">
            <v>01.01.01.168</v>
          </cell>
        </row>
        <row r="10602">
          <cell r="B10602" t="str">
            <v>REM0002888</v>
          </cell>
          <cell r="C10602" t="str">
            <v>01.01.01.266</v>
          </cell>
        </row>
        <row r="10603">
          <cell r="B10603" t="str">
            <v>REM0002889</v>
          </cell>
          <cell r="C10603" t="str">
            <v>01.01.01.398</v>
          </cell>
        </row>
        <row r="10604">
          <cell r="B10604" t="str">
            <v>REM0002890</v>
          </cell>
          <cell r="C10604" t="str">
            <v>01.01.01.399</v>
          </cell>
        </row>
        <row r="10605">
          <cell r="B10605" t="str">
            <v>REM0002891</v>
          </cell>
          <cell r="C10605" t="str">
            <v>01.01.01.400</v>
          </cell>
        </row>
        <row r="10606">
          <cell r="B10606" t="str">
            <v>REM0002789</v>
          </cell>
          <cell r="C10606" t="str">
            <v>01.01.01.402</v>
          </cell>
        </row>
        <row r="10607">
          <cell r="B10607" t="str">
            <v>REM0002790</v>
          </cell>
          <cell r="C10607" t="str">
            <v>01.01.01.403</v>
          </cell>
        </row>
        <row r="10608">
          <cell r="B10608" t="str">
            <v>REM0002892</v>
          </cell>
          <cell r="C10608" t="str">
            <v>01.01.01.404</v>
          </cell>
        </row>
        <row r="10609">
          <cell r="B10609" t="str">
            <v>REM0002893</v>
          </cell>
          <cell r="C10609" t="str">
            <v>01.01.01.405</v>
          </cell>
        </row>
        <row r="10610">
          <cell r="B10610" t="str">
            <v>REM0002894</v>
          </cell>
          <cell r="C10610" t="str">
            <v>01.01.01.433</v>
          </cell>
        </row>
        <row r="10611">
          <cell r="C10611" t="str">
            <v>01.01.01.434</v>
          </cell>
        </row>
        <row r="10612">
          <cell r="C10612" t="str">
            <v>01.01.01.435</v>
          </cell>
        </row>
        <row r="10613">
          <cell r="B10613" t="str">
            <v>REM0002897</v>
          </cell>
          <cell r="C10613" t="str">
            <v>01.01.01.470</v>
          </cell>
        </row>
        <row r="10614">
          <cell r="B10614" t="str">
            <v>REM0002898</v>
          </cell>
          <cell r="C10614" t="str">
            <v>01.01.01.471</v>
          </cell>
        </row>
        <row r="10615">
          <cell r="B10615" t="str">
            <v>REM0002899</v>
          </cell>
          <cell r="C10615" t="str">
            <v>01.01.01.472</v>
          </cell>
        </row>
        <row r="10616">
          <cell r="B10616" t="str">
            <v>REM0002900</v>
          </cell>
          <cell r="C10616" t="str">
            <v>01.01.01.473</v>
          </cell>
        </row>
        <row r="10617">
          <cell r="B10617" t="str">
            <v>RSM0000273</v>
          </cell>
          <cell r="C10617" t="str">
            <v>01.01.01.487</v>
          </cell>
        </row>
        <row r="10618">
          <cell r="B10618" t="str">
            <v>RSM0000274</v>
          </cell>
          <cell r="C10618" t="str">
            <v>01.01.03.080</v>
          </cell>
        </row>
        <row r="10619">
          <cell r="B10619" t="str">
            <v>REM0002924</v>
          </cell>
          <cell r="C10619" t="str">
            <v>01.01.03.094</v>
          </cell>
        </row>
        <row r="10620">
          <cell r="B10620" t="str">
            <v>REM0002925</v>
          </cell>
          <cell r="C10620" t="str">
            <v>01.01.03.095</v>
          </cell>
        </row>
        <row r="10621">
          <cell r="B10621" t="str">
            <v>REM0002926</v>
          </cell>
          <cell r="C10621" t="str">
            <v>01.01.03.096</v>
          </cell>
        </row>
        <row r="10622">
          <cell r="B10622" t="str">
            <v>REM0002390</v>
          </cell>
          <cell r="C10622" t="str">
            <v>01.01.03.100</v>
          </cell>
        </row>
        <row r="10623">
          <cell r="B10623" t="str">
            <v>RSM0000275</v>
          </cell>
          <cell r="C10623" t="str">
            <v>01.01.03.124</v>
          </cell>
        </row>
        <row r="10624">
          <cell r="B10624" t="str">
            <v>RIM0000027</v>
          </cell>
          <cell r="C10624" t="str">
            <v>01.01.03.149</v>
          </cell>
        </row>
        <row r="10625">
          <cell r="B10625" t="str">
            <v>REM0002901</v>
          </cell>
          <cell r="C10625" t="str">
            <v>01.08.01.019</v>
          </cell>
        </row>
        <row r="10626">
          <cell r="B10626" t="str">
            <v>REM0002902</v>
          </cell>
          <cell r="C10626" t="str">
            <v>01.08.01.020</v>
          </cell>
        </row>
        <row r="10627">
          <cell r="B10627" t="str">
            <v>REM0002903</v>
          </cell>
          <cell r="C10627" t="str">
            <v>01.08.05.033</v>
          </cell>
        </row>
        <row r="10628">
          <cell r="B10628" t="str">
            <v>REM0002904</v>
          </cell>
          <cell r="C10628" t="str">
            <v>01.08.05.034</v>
          </cell>
        </row>
        <row r="10629">
          <cell r="B10629" t="str">
            <v>REM0002905</v>
          </cell>
          <cell r="C10629" t="str">
            <v>01.08.05.035</v>
          </cell>
        </row>
        <row r="10630">
          <cell r="B10630" t="str">
            <v>REM0002906</v>
          </cell>
          <cell r="C10630" t="str">
            <v>01.08.05.036</v>
          </cell>
        </row>
        <row r="10631">
          <cell r="B10631" t="str">
            <v>REM0000716</v>
          </cell>
          <cell r="C10631" t="str">
            <v>02.01.04.622</v>
          </cell>
        </row>
        <row r="10632">
          <cell r="B10632" t="str">
            <v>REM0000704</v>
          </cell>
          <cell r="C10632" t="str">
            <v>02.01.04.623</v>
          </cell>
        </row>
        <row r="10633">
          <cell r="B10633" t="str">
            <v>REM0000844</v>
          </cell>
          <cell r="C10633" t="str">
            <v>02.01.04.648</v>
          </cell>
        </row>
        <row r="10634">
          <cell r="B10634" t="str">
            <v>REM0000871</v>
          </cell>
          <cell r="C10634" t="str">
            <v>02.01.04.649</v>
          </cell>
        </row>
        <row r="10635">
          <cell r="B10635" t="str">
            <v>REM0000849</v>
          </cell>
          <cell r="C10635" t="str">
            <v>02.01.04.656</v>
          </cell>
        </row>
        <row r="10636">
          <cell r="B10636" t="str">
            <v>REM0000875</v>
          </cell>
          <cell r="C10636" t="str">
            <v>02.01.04.657</v>
          </cell>
        </row>
        <row r="10637">
          <cell r="B10637" t="str">
            <v>REM0000854</v>
          </cell>
          <cell r="C10637" t="str">
            <v>02.01.04.658</v>
          </cell>
        </row>
        <row r="10638">
          <cell r="B10638" t="str">
            <v>REM0000869</v>
          </cell>
          <cell r="C10638" t="str">
            <v>02.01.04.659</v>
          </cell>
        </row>
        <row r="10639">
          <cell r="B10639" t="str">
            <v>RCA0000167</v>
          </cell>
          <cell r="C10639" t="str">
            <v>02.01.05.259</v>
          </cell>
        </row>
        <row r="10640">
          <cell r="B10640" t="str">
            <v>RCA0000168</v>
          </cell>
          <cell r="C10640" t="str">
            <v>02.01.05.260</v>
          </cell>
        </row>
        <row r="10641">
          <cell r="B10641" t="str">
            <v>REM0000705</v>
          </cell>
          <cell r="C10641" t="str">
            <v>02.01.05.265</v>
          </cell>
        </row>
        <row r="10642">
          <cell r="B10642" t="str">
            <v>REM0000841</v>
          </cell>
          <cell r="C10642" t="str">
            <v>02.01.05.266</v>
          </cell>
        </row>
        <row r="10643">
          <cell r="B10643" t="str">
            <v>REM0000861</v>
          </cell>
          <cell r="C10643" t="str">
            <v>02.01.05.267</v>
          </cell>
        </row>
        <row r="10644">
          <cell r="B10644" t="str">
            <v>RCA0000169</v>
          </cell>
          <cell r="C10644" t="str">
            <v>02.01.05.268</v>
          </cell>
        </row>
        <row r="10645">
          <cell r="B10645" t="str">
            <v>REM0000833</v>
          </cell>
          <cell r="C10645" t="str">
            <v>02.01.05.269</v>
          </cell>
        </row>
        <row r="10646">
          <cell r="B10646" t="str">
            <v>REM0000837</v>
          </cell>
          <cell r="C10646" t="str">
            <v>02.01.05.270</v>
          </cell>
        </row>
        <row r="10647">
          <cell r="B10647" t="str">
            <v>BMM0000009</v>
          </cell>
          <cell r="C10647" t="str">
            <v>02.01.05.278</v>
          </cell>
        </row>
        <row r="10648">
          <cell r="B10648" t="str">
            <v>REM0002907</v>
          </cell>
          <cell r="C10648" t="str">
            <v>02.01.05.285</v>
          </cell>
        </row>
        <row r="10649">
          <cell r="B10649" t="str">
            <v>TMA0000506</v>
          </cell>
          <cell r="C10649" t="str">
            <v>02.01.06.373</v>
          </cell>
        </row>
        <row r="10650">
          <cell r="B10650" t="str">
            <v>TMA0000507</v>
          </cell>
          <cell r="C10650" t="str">
            <v>02.01.06.374</v>
          </cell>
        </row>
        <row r="10651">
          <cell r="B10651" t="str">
            <v>REM0002908</v>
          </cell>
          <cell r="C10651" t="str">
            <v>02.01.07.085</v>
          </cell>
        </row>
        <row r="10652">
          <cell r="B10652" t="str">
            <v>TMA0000508</v>
          </cell>
          <cell r="C10652" t="str">
            <v>02.01.07.311</v>
          </cell>
        </row>
        <row r="10653">
          <cell r="B10653" t="str">
            <v>REM0002909</v>
          </cell>
          <cell r="C10653" t="str">
            <v>02.01.10.682</v>
          </cell>
        </row>
        <row r="10654">
          <cell r="B10654" t="str">
            <v>TMI0000096</v>
          </cell>
          <cell r="C10654" t="str">
            <v>02.07.01.113</v>
          </cell>
        </row>
        <row r="10655">
          <cell r="B10655" t="str">
            <v>RCA0000170</v>
          </cell>
          <cell r="C10655" t="str">
            <v>02.03.52.001</v>
          </cell>
        </row>
        <row r="10656">
          <cell r="B10656" t="str">
            <v>RCA0000171</v>
          </cell>
          <cell r="C10656" t="str">
            <v>02.03.52.002</v>
          </cell>
        </row>
        <row r="10657">
          <cell r="B10657" t="str">
            <v>TSY0000780</v>
          </cell>
          <cell r="C10657" t="str">
            <v>02.12.01.469</v>
          </cell>
        </row>
        <row r="10658">
          <cell r="B10658" t="str">
            <v>TSY0000781</v>
          </cell>
          <cell r="C10658" t="str">
            <v>02.12.01.472</v>
          </cell>
        </row>
        <row r="10659">
          <cell r="B10659" t="str">
            <v>SHT0000297</v>
          </cell>
          <cell r="C10659" t="str">
            <v>01.07.04.014</v>
          </cell>
        </row>
        <row r="10660">
          <cell r="B10660" t="str">
            <v>SHT0000296</v>
          </cell>
          <cell r="C10660" t="str">
            <v>01.07.04.021</v>
          </cell>
        </row>
        <row r="10661">
          <cell r="B10661" t="str">
            <v>SHT0002352</v>
          </cell>
          <cell r="C10661" t="str">
            <v>01.02.04.074</v>
          </cell>
        </row>
        <row r="10662">
          <cell r="B10662" t="str">
            <v>SCS0006426</v>
          </cell>
          <cell r="C10662" t="str">
            <v>01.02.09.054</v>
          </cell>
        </row>
        <row r="10663">
          <cell r="B10663" t="str">
            <v>SCS0006427</v>
          </cell>
          <cell r="C10663" t="str">
            <v>01.02.09.055</v>
          </cell>
        </row>
        <row r="10664">
          <cell r="B10664" t="str">
            <v>SLT0001108</v>
          </cell>
          <cell r="C10664" t="str">
            <v>01.05.16.048</v>
          </cell>
        </row>
        <row r="10665">
          <cell r="B10665" t="str">
            <v>SHT0001826</v>
          </cell>
          <cell r="C10665" t="str">
            <v>01.05.22.008</v>
          </cell>
        </row>
        <row r="10666">
          <cell r="B10666" t="str">
            <v>SHT0001831</v>
          </cell>
          <cell r="C10666" t="str">
            <v>01.05.22.009</v>
          </cell>
        </row>
        <row r="10667">
          <cell r="B10667" t="str">
            <v>SLT0002119</v>
          </cell>
          <cell r="C10667" t="str">
            <v>01.05.23.006</v>
          </cell>
        </row>
        <row r="10668">
          <cell r="B10668" t="str">
            <v>SLT0002128</v>
          </cell>
          <cell r="C10668" t="str">
            <v>01.05.23.007</v>
          </cell>
        </row>
        <row r="10669">
          <cell r="B10669" t="str">
            <v>SLT0002447</v>
          </cell>
          <cell r="C10669" t="str">
            <v>01.05.23.008</v>
          </cell>
        </row>
        <row r="10670">
          <cell r="B10670" t="str">
            <v>SLT0002442</v>
          </cell>
          <cell r="C10670" t="str">
            <v>01.05.23.009</v>
          </cell>
        </row>
        <row r="10671">
          <cell r="B10671" t="str">
            <v>SLT0002178</v>
          </cell>
          <cell r="C10671" t="str">
            <v>01.05.23.010</v>
          </cell>
        </row>
        <row r="10672">
          <cell r="B10672" t="str">
            <v>SLT0002427</v>
          </cell>
          <cell r="C10672" t="str">
            <v>01.05.23.011</v>
          </cell>
        </row>
        <row r="10673">
          <cell r="B10673" t="str">
            <v>SLT0002187</v>
          </cell>
          <cell r="C10673" t="str">
            <v>01.05.23.012</v>
          </cell>
        </row>
        <row r="10674">
          <cell r="B10674" t="str">
            <v>SLT0002158</v>
          </cell>
          <cell r="C10674" t="str">
            <v>01.05.23.013</v>
          </cell>
        </row>
        <row r="10675">
          <cell r="B10675" t="str">
            <v>SLT0002430</v>
          </cell>
          <cell r="C10675" t="str">
            <v>01.05.23.014</v>
          </cell>
        </row>
        <row r="10676">
          <cell r="B10676" t="str">
            <v>SLT0002527</v>
          </cell>
          <cell r="C10676" t="str">
            <v>01.06.02.028</v>
          </cell>
        </row>
        <row r="10677">
          <cell r="B10677" t="str">
            <v>SHT0001832</v>
          </cell>
          <cell r="C10677" t="str">
            <v>01.06.12.016</v>
          </cell>
        </row>
        <row r="10678">
          <cell r="B10678" t="str">
            <v>SHT0001827</v>
          </cell>
          <cell r="C10678" t="str">
            <v>01.06.12.017</v>
          </cell>
        </row>
        <row r="10679">
          <cell r="B10679" t="str">
            <v>SLT0001626</v>
          </cell>
          <cell r="C10679" t="str">
            <v>01.06.16.013</v>
          </cell>
        </row>
        <row r="10680">
          <cell r="B10680" t="str">
            <v>SCS0006428</v>
          </cell>
          <cell r="C10680" t="str">
            <v>01.06.17.008</v>
          </cell>
        </row>
        <row r="10681">
          <cell r="B10681" t="str">
            <v>SHT0000708</v>
          </cell>
          <cell r="C10681" t="str">
            <v>01.07.01.013</v>
          </cell>
        </row>
        <row r="10682">
          <cell r="B10682" t="str">
            <v>SHT0000554</v>
          </cell>
          <cell r="C10682" t="str">
            <v>01.07.01.020</v>
          </cell>
        </row>
        <row r="10683">
          <cell r="B10683" t="str">
            <v>SHT0000555</v>
          </cell>
          <cell r="C10683" t="str">
            <v>01.07.01.021</v>
          </cell>
        </row>
        <row r="10684">
          <cell r="B10684" t="str">
            <v>SHT0000559</v>
          </cell>
          <cell r="C10684" t="str">
            <v>01.07.01.024</v>
          </cell>
        </row>
        <row r="10685">
          <cell r="B10685" t="str">
            <v>SHT0000511</v>
          </cell>
          <cell r="C10685" t="str">
            <v>01.07.01.068</v>
          </cell>
        </row>
        <row r="10686">
          <cell r="B10686" t="str">
            <v>SHT0000509</v>
          </cell>
          <cell r="C10686" t="str">
            <v>01.07.01.069</v>
          </cell>
        </row>
        <row r="10687">
          <cell r="B10687" t="str">
            <v>SLT0001015</v>
          </cell>
          <cell r="C10687" t="str">
            <v>01.07.02.043</v>
          </cell>
        </row>
        <row r="10688">
          <cell r="B10688" t="str">
            <v>SLT0001010</v>
          </cell>
          <cell r="C10688" t="str">
            <v>01.07.02.047</v>
          </cell>
        </row>
        <row r="10689">
          <cell r="B10689" t="str">
            <v>SLT0001586</v>
          </cell>
          <cell r="C10689" t="str">
            <v>01.07.11.003</v>
          </cell>
        </row>
        <row r="10690">
          <cell r="B10690" t="str">
            <v>TST0001722</v>
          </cell>
          <cell r="C10690" t="str">
            <v>02.01.05.218</v>
          </cell>
        </row>
        <row r="10691">
          <cell r="B10691" t="str">
            <v>SCS0004136</v>
          </cell>
          <cell r="C10691" t="str">
            <v>02.01.10.687</v>
          </cell>
        </row>
        <row r="10692">
          <cell r="B10692" t="str">
            <v>SCS0004137</v>
          </cell>
          <cell r="C10692" t="str">
            <v>02.01.10.688</v>
          </cell>
        </row>
        <row r="10693">
          <cell r="B10693" t="str">
            <v>SCS0004050</v>
          </cell>
          <cell r="C10693" t="str">
            <v>02.01.10.689</v>
          </cell>
        </row>
        <row r="10694">
          <cell r="B10694" t="str">
            <v>SCS0004133</v>
          </cell>
          <cell r="C10694" t="str">
            <v>02.01.10.690</v>
          </cell>
        </row>
        <row r="10695">
          <cell r="B10695" t="str">
            <v>SCS0003320</v>
          </cell>
          <cell r="C10695" t="str">
            <v>02.01.10.695</v>
          </cell>
        </row>
        <row r="10696">
          <cell r="B10696" t="str">
            <v>SCS0003305</v>
          </cell>
          <cell r="C10696" t="str">
            <v>02.01.10.696</v>
          </cell>
        </row>
        <row r="10697">
          <cell r="B10697" t="str">
            <v>SHT0001672</v>
          </cell>
          <cell r="C10697" t="str">
            <v>02.01.10.700</v>
          </cell>
        </row>
        <row r="10698">
          <cell r="B10698" t="str">
            <v>SHT0001648</v>
          </cell>
          <cell r="C10698" t="str">
            <v>02.01.10.701</v>
          </cell>
        </row>
        <row r="10699">
          <cell r="B10699" t="str">
            <v>TST0000360</v>
          </cell>
          <cell r="C10699" t="str">
            <v>02.04.10.486</v>
          </cell>
        </row>
        <row r="10700">
          <cell r="B10700" t="str">
            <v>TST0001723</v>
          </cell>
          <cell r="C10700" t="str">
            <v>02.04.10.514</v>
          </cell>
        </row>
        <row r="10701">
          <cell r="B10701" t="str">
            <v>TST0001724</v>
          </cell>
          <cell r="C10701" t="str">
            <v>02.04.17.020</v>
          </cell>
        </row>
        <row r="10702">
          <cell r="B10702" t="str">
            <v>TST0001725</v>
          </cell>
          <cell r="C10702" t="str">
            <v>02.04.17.128</v>
          </cell>
        </row>
        <row r="10703">
          <cell r="B10703" t="str">
            <v>TST0001726</v>
          </cell>
          <cell r="C10703" t="str">
            <v>02.04.17.134</v>
          </cell>
        </row>
        <row r="10704">
          <cell r="B10704" t="str">
            <v>TST0001727</v>
          </cell>
          <cell r="C10704" t="str">
            <v>02.04.17.528</v>
          </cell>
        </row>
        <row r="10705">
          <cell r="B10705" t="str">
            <v>TST0001728</v>
          </cell>
          <cell r="C10705" t="str">
            <v>02.04.17.843</v>
          </cell>
        </row>
        <row r="10706">
          <cell r="B10706" t="str">
            <v>TST0001729</v>
          </cell>
          <cell r="C10706" t="str">
            <v>02.04.20.727</v>
          </cell>
        </row>
        <row r="10707">
          <cell r="B10707" t="str">
            <v>TST0001730</v>
          </cell>
          <cell r="C10707" t="str">
            <v>02.04.20.749</v>
          </cell>
        </row>
        <row r="10708">
          <cell r="B10708" t="str">
            <v>TST0001731</v>
          </cell>
          <cell r="C10708" t="str">
            <v>02.04.20.750</v>
          </cell>
        </row>
        <row r="10709">
          <cell r="B10709" t="str">
            <v>TST0001732</v>
          </cell>
          <cell r="C10709" t="str">
            <v>02.09.01.160</v>
          </cell>
        </row>
        <row r="10710">
          <cell r="B10710" t="str">
            <v>TST0001733</v>
          </cell>
          <cell r="C10710" t="str">
            <v>02.09.01.166</v>
          </cell>
        </row>
        <row r="10711">
          <cell r="B10711" t="str">
            <v>TST0001734</v>
          </cell>
          <cell r="C10711" t="str">
            <v>02.12.01.053</v>
          </cell>
        </row>
        <row r="10712">
          <cell r="B10712" t="str">
            <v>TST0001735</v>
          </cell>
          <cell r="C10712" t="str">
            <v>02.12.01.460</v>
          </cell>
        </row>
        <row r="10713">
          <cell r="B10713" t="str">
            <v>TSY0000724</v>
          </cell>
          <cell r="C10713" t="str">
            <v>02.12.01.466</v>
          </cell>
        </row>
        <row r="10714">
          <cell r="B10714" t="str">
            <v>TSY0000725</v>
          </cell>
          <cell r="C10714" t="str">
            <v>02.12.01.467</v>
          </cell>
        </row>
        <row r="10715">
          <cell r="B10715" t="str">
            <v>TSY0000726</v>
          </cell>
          <cell r="C10715" t="str">
            <v>02.12.01.470</v>
          </cell>
        </row>
        <row r="10716">
          <cell r="B10716" t="str">
            <v>TSY0000727</v>
          </cell>
          <cell r="C10716" t="str">
            <v>02.12.01.473</v>
          </cell>
        </row>
        <row r="10717">
          <cell r="B10717" t="str">
            <v>TSY0000728</v>
          </cell>
          <cell r="C10717" t="str">
            <v>02.12.01.475</v>
          </cell>
        </row>
        <row r="10718">
          <cell r="B10718" t="str">
            <v>TSY0000729</v>
          </cell>
          <cell r="C10718" t="str">
            <v>02.12.01.476</v>
          </cell>
        </row>
        <row r="10719">
          <cell r="B10719" t="str">
            <v>TSY0000730</v>
          </cell>
          <cell r="C10719" t="str">
            <v>02.12.01.478</v>
          </cell>
        </row>
        <row r="10720">
          <cell r="B10720" t="str">
            <v>TSY0000731</v>
          </cell>
          <cell r="C10720" t="str">
            <v>02.12.01.480</v>
          </cell>
        </row>
        <row r="10721">
          <cell r="B10721" t="str">
            <v>TSY0000732</v>
          </cell>
          <cell r="C10721" t="str">
            <v>02.12.01.481</v>
          </cell>
        </row>
        <row r="10722">
          <cell r="B10722" t="str">
            <v>SLT0010087</v>
          </cell>
          <cell r="C10722" t="str">
            <v>02.12.01.496</v>
          </cell>
        </row>
        <row r="10723">
          <cell r="B10723" t="str">
            <v>SLT0010091</v>
          </cell>
          <cell r="C10723" t="str">
            <v>02.12.01.498</v>
          </cell>
        </row>
        <row r="10724">
          <cell r="B10724" t="str">
            <v>TSY0000735</v>
          </cell>
          <cell r="C10724" t="str">
            <v>02.12.01.499</v>
          </cell>
        </row>
        <row r="10725">
          <cell r="B10725" t="str">
            <v>TSY0000736</v>
          </cell>
          <cell r="C10725" t="str">
            <v>02.12.01.500</v>
          </cell>
        </row>
        <row r="10726">
          <cell r="B10726" t="str">
            <v>TST0001736</v>
          </cell>
          <cell r="C10726" t="str">
            <v>02.12.07.036</v>
          </cell>
        </row>
        <row r="10727">
          <cell r="B10727" t="str">
            <v>TST0001737</v>
          </cell>
          <cell r="C10727" t="str">
            <v>02.12.07.078</v>
          </cell>
        </row>
        <row r="10728">
          <cell r="B10728" t="str">
            <v>TST0001738</v>
          </cell>
          <cell r="C10728" t="str">
            <v>02.12.07.265</v>
          </cell>
        </row>
        <row r="10729">
          <cell r="B10729" t="str">
            <v>TST0001739</v>
          </cell>
          <cell r="C10729" t="str">
            <v>02.12.07.449</v>
          </cell>
        </row>
        <row r="10730">
          <cell r="B10730" t="str">
            <v>TST0001740</v>
          </cell>
          <cell r="C10730" t="str">
            <v>02.12.07.471</v>
          </cell>
        </row>
        <row r="10731">
          <cell r="B10731" t="str">
            <v>TST0001741</v>
          </cell>
          <cell r="C10731" t="str">
            <v>02.12.07.509</v>
          </cell>
        </row>
        <row r="10732">
          <cell r="B10732" t="str">
            <v>TST0001742</v>
          </cell>
          <cell r="C10732" t="str">
            <v>02.12.07.510</v>
          </cell>
        </row>
        <row r="10733">
          <cell r="B10733" t="str">
            <v>TST0001743</v>
          </cell>
          <cell r="C10733" t="str">
            <v>02.12.07.519</v>
          </cell>
        </row>
        <row r="10734">
          <cell r="B10734" t="str">
            <v>TST0001744</v>
          </cell>
          <cell r="C10734" t="str">
            <v>02.12.07.520</v>
          </cell>
        </row>
        <row r="10735">
          <cell r="B10735" t="str">
            <v>TST0001745</v>
          </cell>
          <cell r="C10735" t="str">
            <v>02.12.07.521</v>
          </cell>
        </row>
        <row r="10736">
          <cell r="B10736" t="str">
            <v>TST0001746</v>
          </cell>
          <cell r="C10736" t="str">
            <v>02.12.07.522</v>
          </cell>
        </row>
        <row r="10737">
          <cell r="B10737" t="str">
            <v>TST0001747</v>
          </cell>
          <cell r="C10737" t="str">
            <v>02.12.07.523</v>
          </cell>
        </row>
        <row r="10738">
          <cell r="B10738" t="str">
            <v>TST0001748</v>
          </cell>
          <cell r="C10738" t="str">
            <v>02.12.07.524</v>
          </cell>
        </row>
        <row r="10739">
          <cell r="B10739" t="str">
            <v>TST0001749</v>
          </cell>
          <cell r="C10739" t="str">
            <v>02.12.07.525</v>
          </cell>
        </row>
        <row r="10740">
          <cell r="B10740" t="str">
            <v>TST0001750</v>
          </cell>
          <cell r="C10740" t="str">
            <v>02.12.07.529</v>
          </cell>
        </row>
        <row r="10741">
          <cell r="B10741" t="str">
            <v>TST0001751</v>
          </cell>
          <cell r="C10741" t="str">
            <v>02.12.07.531</v>
          </cell>
        </row>
        <row r="10742">
          <cell r="B10742" t="str">
            <v>TST0001752</v>
          </cell>
          <cell r="C10742" t="str">
            <v>02.12.07.532</v>
          </cell>
        </row>
        <row r="10743">
          <cell r="B10743" t="str">
            <v>TST0001753</v>
          </cell>
          <cell r="C10743" t="str">
            <v>02.12.07.533</v>
          </cell>
        </row>
        <row r="10744">
          <cell r="B10744" t="str">
            <v>SLT0000499</v>
          </cell>
          <cell r="C10744" t="str">
            <v>02.01.10.693</v>
          </cell>
        </row>
        <row r="10745">
          <cell r="B10745" t="str">
            <v>SLT0000526</v>
          </cell>
          <cell r="C10745" t="str">
            <v>02.01.10.694</v>
          </cell>
        </row>
        <row r="10746">
          <cell r="B10746" t="str">
            <v>SLT0000526</v>
          </cell>
          <cell r="C10746" t="str">
            <v>02.12.08.060</v>
          </cell>
        </row>
        <row r="10747">
          <cell r="B10747" t="str">
            <v>SLT0000499</v>
          </cell>
          <cell r="C10747" t="str">
            <v>02.12.08.061</v>
          </cell>
        </row>
        <row r="10748">
          <cell r="B10748" t="str">
            <v>SLT0002329</v>
          </cell>
          <cell r="C10748" t="str">
            <v>02.12.11.067</v>
          </cell>
        </row>
        <row r="10749">
          <cell r="B10749" t="str">
            <v>SCS0006611</v>
          </cell>
          <cell r="C10749" t="str">
            <v>02.12.26.010</v>
          </cell>
        </row>
        <row r="10750">
          <cell r="B10750" t="str">
            <v>SCS0005307</v>
          </cell>
          <cell r="C10750" t="str">
            <v>02.12.26.011</v>
          </cell>
        </row>
        <row r="10751">
          <cell r="B10751" t="str">
            <v>SCS0006429</v>
          </cell>
          <cell r="C10751" t="str">
            <v>02.12.26.012</v>
          </cell>
        </row>
        <row r="10752">
          <cell r="B10752" t="str">
            <v>TSY0000737</v>
          </cell>
          <cell r="C10752" t="str">
            <v>02.13.02.346</v>
          </cell>
        </row>
        <row r="10753">
          <cell r="B10753" t="str">
            <v>TSY0000738</v>
          </cell>
          <cell r="C10753" t="str">
            <v>02.13.02.454</v>
          </cell>
        </row>
        <row r="10754">
          <cell r="B10754" t="str">
            <v>TSY0000739</v>
          </cell>
          <cell r="C10754" t="str">
            <v>02.13.02.455</v>
          </cell>
        </row>
        <row r="10755">
          <cell r="B10755" t="str">
            <v>TSY0000740</v>
          </cell>
          <cell r="C10755" t="str">
            <v>02.13.02.457</v>
          </cell>
        </row>
        <row r="10756">
          <cell r="B10756" t="str">
            <v>TSY0000741</v>
          </cell>
          <cell r="C10756" t="str">
            <v>02.13.02.460</v>
          </cell>
        </row>
        <row r="10757">
          <cell r="B10757" t="str">
            <v>TSY0000742</v>
          </cell>
          <cell r="C10757" t="str">
            <v>02.13.02.461</v>
          </cell>
        </row>
        <row r="10758">
          <cell r="B10758" t="str">
            <v>TSY0000743</v>
          </cell>
          <cell r="C10758" t="str">
            <v>02.13.02.468</v>
          </cell>
        </row>
        <row r="10759">
          <cell r="B10759" t="str">
            <v>TSY0000744</v>
          </cell>
          <cell r="C10759" t="str">
            <v>02.13.02.469</v>
          </cell>
        </row>
        <row r="10760">
          <cell r="B10760" t="str">
            <v>TSY0000745</v>
          </cell>
          <cell r="C10760" t="str">
            <v>02.13.02.465</v>
          </cell>
        </row>
        <row r="10761">
          <cell r="B10761" t="str">
            <v>TSY0000746</v>
          </cell>
          <cell r="C10761" t="str">
            <v>02.13.02.466</v>
          </cell>
        </row>
        <row r="10762">
          <cell r="B10762" t="str">
            <v>TSY0000747</v>
          </cell>
          <cell r="C10762" t="str">
            <v>02.13.02.467</v>
          </cell>
        </row>
        <row r="10763">
          <cell r="B10763" t="str">
            <v>DCL0000557</v>
          </cell>
          <cell r="C10763" t="str">
            <v>01.01.03.137</v>
          </cell>
        </row>
        <row r="10764">
          <cell r="B10764" t="str">
            <v>DCL0000558</v>
          </cell>
          <cell r="C10764" t="str">
            <v>01.01.03.140</v>
          </cell>
        </row>
        <row r="10765">
          <cell r="B10765" t="str">
            <v>SLT0000400</v>
          </cell>
          <cell r="C10765" t="str">
            <v>02.01.10.685</v>
          </cell>
        </row>
        <row r="10766">
          <cell r="B10766" t="str">
            <v>SLT0000411</v>
          </cell>
          <cell r="C10766" t="str">
            <v>02.01.10.686</v>
          </cell>
        </row>
        <row r="10767">
          <cell r="B10767" t="str">
            <v>SLT0001684</v>
          </cell>
          <cell r="C10767" t="str">
            <v>02.12.25.008</v>
          </cell>
        </row>
        <row r="10768">
          <cell r="B10768" t="str">
            <v>SLT0001724</v>
          </cell>
        </row>
        <row r="10769">
          <cell r="B10769" t="str">
            <v>SLT0001686</v>
          </cell>
          <cell r="C10769" t="str">
            <v>02.12.25.006</v>
          </cell>
        </row>
        <row r="10770">
          <cell r="B10770" t="str">
            <v>SLT0001687</v>
          </cell>
          <cell r="C10770" t="str">
            <v>02.12.25.005</v>
          </cell>
        </row>
        <row r="10771">
          <cell r="B10771" t="str">
            <v>SLT0001709</v>
          </cell>
          <cell r="C10771" t="str">
            <v>02.03.42.001</v>
          </cell>
        </row>
        <row r="10772">
          <cell r="B10772" t="str">
            <v>SLT0001677</v>
          </cell>
          <cell r="C10772" t="str">
            <v>02.12.25.015</v>
          </cell>
        </row>
        <row r="10773">
          <cell r="B10773" t="str">
            <v>SLT0001698</v>
          </cell>
          <cell r="C10773" t="str">
            <v>02.12.06.078</v>
          </cell>
        </row>
        <row r="10774">
          <cell r="B10774" t="str">
            <v>SLT0001697</v>
          </cell>
          <cell r="C10774" t="str">
            <v>02.12.06.079</v>
          </cell>
        </row>
        <row r="10775">
          <cell r="B10775" t="str">
            <v>SLT0001696</v>
          </cell>
          <cell r="C10775" t="str">
            <v>02.12.06.080</v>
          </cell>
        </row>
        <row r="10776">
          <cell r="B10776" t="str">
            <v>SLT0001705</v>
          </cell>
          <cell r="C10776" t="str">
            <v>02.12.06.071</v>
          </cell>
        </row>
        <row r="10777">
          <cell r="B10777" t="str">
            <v>SLT0001720</v>
          </cell>
          <cell r="C10777" t="str">
            <v>01.05.16.054</v>
          </cell>
        </row>
        <row r="10778">
          <cell r="B10778" t="str">
            <v>SLT0001719</v>
          </cell>
          <cell r="C10778" t="str">
            <v>01.05.16.055</v>
          </cell>
        </row>
        <row r="10779">
          <cell r="B10779" t="str">
            <v>SLT0001685</v>
          </cell>
          <cell r="C10779" t="str">
            <v>02.12.25.007</v>
          </cell>
        </row>
        <row r="10780">
          <cell r="B10780" t="str">
            <v>SLT0001691</v>
          </cell>
          <cell r="C10780" t="str">
            <v>02.12.25.001</v>
          </cell>
        </row>
        <row r="10781">
          <cell r="B10781" t="str">
            <v>SLT0001690</v>
          </cell>
          <cell r="C10781" t="str">
            <v>02.12.25.002</v>
          </cell>
        </row>
        <row r="10782">
          <cell r="B10782" t="str">
            <v>SLT0001689</v>
          </cell>
          <cell r="C10782" t="str">
            <v>02.12.25.003</v>
          </cell>
        </row>
        <row r="10783">
          <cell r="B10783" t="str">
            <v>SLT0001688</v>
          </cell>
          <cell r="C10783" t="str">
            <v>02.12.25.004</v>
          </cell>
        </row>
        <row r="10784">
          <cell r="B10784" t="str">
            <v>SLT0001676</v>
          </cell>
          <cell r="C10784" t="str">
            <v>02.12.25.018</v>
          </cell>
        </row>
        <row r="10785">
          <cell r="B10785" t="str">
            <v>SLT0001678</v>
          </cell>
          <cell r="C10785" t="str">
            <v>02.12.25.014</v>
          </cell>
        </row>
        <row r="10786">
          <cell r="B10786" t="str">
            <v>SLT0001707</v>
          </cell>
          <cell r="C10786" t="str">
            <v>02.12.04.149</v>
          </cell>
        </row>
        <row r="10787">
          <cell r="B10787" t="str">
            <v>SLT0001704</v>
          </cell>
          <cell r="C10787" t="str">
            <v>02.12.06.072</v>
          </cell>
        </row>
        <row r="10788">
          <cell r="B10788" t="str">
            <v>SLT0001703</v>
          </cell>
          <cell r="C10788" t="str">
            <v>02.12.06.073</v>
          </cell>
        </row>
        <row r="10789">
          <cell r="B10789" t="str">
            <v>SLT0001702</v>
          </cell>
          <cell r="C10789" t="str">
            <v>02.12.06.074</v>
          </cell>
        </row>
        <row r="10790">
          <cell r="B10790" t="str">
            <v>SLT0001701</v>
          </cell>
          <cell r="C10790" t="str">
            <v>02.12.06.075</v>
          </cell>
        </row>
        <row r="10791">
          <cell r="B10791" t="str">
            <v>SLT0001700</v>
          </cell>
          <cell r="C10791" t="str">
            <v>02.12.06.076</v>
          </cell>
        </row>
        <row r="10792">
          <cell r="B10792" t="str">
            <v>SLT0001699</v>
          </cell>
          <cell r="C10792" t="str">
            <v>02.12.06.077</v>
          </cell>
        </row>
        <row r="10793">
          <cell r="B10793" t="str">
            <v>SLT0001721</v>
          </cell>
          <cell r="C10793" t="str">
            <v>01.05.16.053</v>
          </cell>
        </row>
        <row r="10794">
          <cell r="B10794" t="str">
            <v>SLT0001722</v>
          </cell>
          <cell r="C10794" t="str">
            <v>01.05.16.052</v>
          </cell>
        </row>
        <row r="10795">
          <cell r="B10795" t="str">
            <v>TSY0000748</v>
          </cell>
          <cell r="C10795" t="str">
            <v>02.13.02.464</v>
          </cell>
        </row>
        <row r="10796">
          <cell r="B10796" t="str">
            <v>SHT0010281</v>
          </cell>
          <cell r="C10796" t="str">
            <v>02.13.01.153</v>
          </cell>
        </row>
        <row r="10797">
          <cell r="B10797" t="str">
            <v>SLT0002697</v>
          </cell>
          <cell r="C10797" t="str">
            <v>02.03.42.010</v>
          </cell>
        </row>
        <row r="10798">
          <cell r="B10798" t="str">
            <v>REM0002813</v>
          </cell>
          <cell r="C10798" t="str">
            <v>02.01.04.618</v>
          </cell>
        </row>
        <row r="10799">
          <cell r="B10799" t="str">
            <v>SHT0002357</v>
          </cell>
          <cell r="C10799" t="str">
            <v>02.01.10.699</v>
          </cell>
        </row>
        <row r="10800">
          <cell r="B10800" t="str">
            <v>TMP5003092</v>
          </cell>
          <cell r="C10800" t="str">
            <v>02.16.01.068</v>
          </cell>
        </row>
        <row r="10801">
          <cell r="B10801" t="str">
            <v>TMP5003093</v>
          </cell>
          <cell r="C10801" t="str">
            <v>02.16.01.069</v>
          </cell>
        </row>
        <row r="10802">
          <cell r="B10802" t="str">
            <v>TMP5003095</v>
          </cell>
          <cell r="C10802" t="str">
            <v>02.16.01.070</v>
          </cell>
        </row>
        <row r="10803">
          <cell r="B10803" t="str">
            <v>TMP5003094</v>
          </cell>
          <cell r="C10803" t="str">
            <v>02.16.01.071</v>
          </cell>
        </row>
        <row r="10804">
          <cell r="B10804" t="str">
            <v>TMP5003034</v>
          </cell>
          <cell r="C10804" t="str">
            <v>02.16.01.080</v>
          </cell>
        </row>
        <row r="10805">
          <cell r="B10805" t="str">
            <v>TMP5003024</v>
          </cell>
          <cell r="C10805" t="str">
            <v>02.16.01.098</v>
          </cell>
        </row>
        <row r="10806">
          <cell r="B10806" t="str">
            <v>SLT0010088</v>
          </cell>
          <cell r="C10806" t="str">
            <v>02.12.01.494</v>
          </cell>
        </row>
        <row r="10807">
          <cell r="B10807" t="str">
            <v>SLT0010089</v>
          </cell>
          <cell r="C10807" t="str">
            <v>02.12.01.495</v>
          </cell>
        </row>
        <row r="10808">
          <cell r="B10808" t="str">
            <v>SLT0010090</v>
          </cell>
          <cell r="C10808" t="str">
            <v>02.12.01.497</v>
          </cell>
        </row>
        <row r="10809">
          <cell r="B10809" t="str">
            <v>TSY0000753</v>
          </cell>
          <cell r="C10809" t="str">
            <v>02.12.01.465</v>
          </cell>
        </row>
        <row r="10810">
          <cell r="B10810" t="str">
            <v>TSY0000754</v>
          </cell>
          <cell r="C10810" t="str">
            <v>02.12.01.474</v>
          </cell>
        </row>
        <row r="10811">
          <cell r="B10811" t="str">
            <v>TSY0000755</v>
          </cell>
          <cell r="C10811" t="str">
            <v>02.12.01.479</v>
          </cell>
        </row>
        <row r="10812">
          <cell r="B10812" t="str">
            <v>TSY0000756</v>
          </cell>
          <cell r="C10812" t="str">
            <v>02.12.01.468</v>
          </cell>
        </row>
        <row r="10813">
          <cell r="B10813" t="str">
            <v>TSY0000757</v>
          </cell>
          <cell r="C10813" t="str">
            <v>02.12.01.471</v>
          </cell>
        </row>
        <row r="10814">
          <cell r="B10814" t="str">
            <v>TSY0000758</v>
          </cell>
          <cell r="C10814" t="str">
            <v>02.12.01.477</v>
          </cell>
        </row>
        <row r="10815">
          <cell r="B10815" t="str">
            <v>REM0002103</v>
          </cell>
          <cell r="C10815" t="str">
            <v>02.01.01.036</v>
          </cell>
        </row>
        <row r="10816">
          <cell r="B10816" t="str">
            <v>REM0002104</v>
          </cell>
          <cell r="C10816" t="str">
            <v>02.01.01.103</v>
          </cell>
        </row>
        <row r="10817">
          <cell r="B10817" t="str">
            <v>RIM0000125</v>
          </cell>
          <cell r="C10817" t="str">
            <v>02.01.01.132</v>
          </cell>
        </row>
        <row r="10818">
          <cell r="B10818" t="str">
            <v>REM0000951</v>
          </cell>
          <cell r="C10818" t="str">
            <v>02.01.01.186</v>
          </cell>
        </row>
        <row r="10819">
          <cell r="B10819" t="str">
            <v>REM0002927</v>
          </cell>
          <cell r="C10819" t="str">
            <v>02.01.01.216</v>
          </cell>
        </row>
        <row r="10820">
          <cell r="B10820" t="str">
            <v>REM0002928</v>
          </cell>
          <cell r="C10820" t="str">
            <v>02.01.01.217</v>
          </cell>
        </row>
        <row r="10821">
          <cell r="B10821" t="str">
            <v>REM0002929</v>
          </cell>
          <cell r="C10821" t="str">
            <v>02.01.01.219</v>
          </cell>
        </row>
        <row r="10822">
          <cell r="B10822" t="str">
            <v>REM0002930</v>
          </cell>
          <cell r="C10822" t="str">
            <v>02.01.01.220</v>
          </cell>
        </row>
        <row r="10823">
          <cell r="B10823" t="str">
            <v>REM0002931</v>
          </cell>
          <cell r="C10823" t="str">
            <v>02.01.02.101</v>
          </cell>
        </row>
        <row r="10824">
          <cell r="B10824" t="str">
            <v>REM0002932</v>
          </cell>
          <cell r="C10824" t="str">
            <v>02.01.02.102A</v>
          </cell>
        </row>
        <row r="10825">
          <cell r="B10825" t="str">
            <v>REM0002933</v>
          </cell>
          <cell r="C10825" t="str">
            <v>02.01.02.231</v>
          </cell>
        </row>
        <row r="10826">
          <cell r="B10826" t="str">
            <v>REM0000309</v>
          </cell>
          <cell r="C10826" t="str">
            <v>02.01.02.346</v>
          </cell>
        </row>
        <row r="10827">
          <cell r="B10827" t="str">
            <v>REM0000314</v>
          </cell>
          <cell r="C10827" t="str">
            <v>02.01.02.347</v>
          </cell>
        </row>
        <row r="10828">
          <cell r="B10828" t="str">
            <v>REM0000307</v>
          </cell>
          <cell r="C10828" t="str">
            <v>02.01.03.243</v>
          </cell>
        </row>
        <row r="10829">
          <cell r="B10829" t="str">
            <v>REM0002934</v>
          </cell>
          <cell r="C10829" t="str">
            <v>02.01.04.170</v>
          </cell>
        </row>
        <row r="10830">
          <cell r="B10830" t="str">
            <v>REM0002935</v>
          </cell>
          <cell r="C10830" t="str">
            <v>02.01.04.240</v>
          </cell>
        </row>
        <row r="10831">
          <cell r="B10831" t="str">
            <v>REM0000662</v>
          </cell>
          <cell r="C10831" t="str">
            <v>02.01.04.682</v>
          </cell>
        </row>
        <row r="10832">
          <cell r="B10832" t="str">
            <v>REM0000660</v>
          </cell>
          <cell r="C10832" t="str">
            <v>02.01.04.683</v>
          </cell>
        </row>
        <row r="10833">
          <cell r="B10833" t="str">
            <v>REM0000310</v>
          </cell>
          <cell r="C10833" t="str">
            <v>02.01.04.711</v>
          </cell>
        </row>
        <row r="10834">
          <cell r="B10834" t="str">
            <v>REM0000663</v>
          </cell>
          <cell r="C10834" t="str">
            <v>02.01.04.712</v>
          </cell>
        </row>
        <row r="10835">
          <cell r="B10835" t="str">
            <v>REM0000311</v>
          </cell>
          <cell r="C10835" t="str">
            <v>02.01.04.713</v>
          </cell>
        </row>
        <row r="10836">
          <cell r="B10836" t="str">
            <v>RCA0000172</v>
          </cell>
          <cell r="C10836" t="str">
            <v>02.01.05.273</v>
          </cell>
        </row>
        <row r="10837">
          <cell r="B10837" t="str">
            <v>RCA0000173</v>
          </cell>
          <cell r="C10837" t="str">
            <v>02.01.05.279</v>
          </cell>
        </row>
        <row r="10838">
          <cell r="B10838" t="str">
            <v>BSP0000028</v>
          </cell>
          <cell r="C10838" t="str">
            <v>02.01.05.282</v>
          </cell>
        </row>
        <row r="10839">
          <cell r="B10839" t="str">
            <v>REM0000664</v>
          </cell>
          <cell r="C10839" t="str">
            <v>02.01.05.283</v>
          </cell>
        </row>
        <row r="10840">
          <cell r="B10840" t="str">
            <v>TMA0000509</v>
          </cell>
          <cell r="C10840" t="str">
            <v>02.01.06.277</v>
          </cell>
        </row>
        <row r="10841">
          <cell r="B10841" t="str">
            <v>RSM0000089</v>
          </cell>
          <cell r="C10841" t="str">
            <v>02.01.01.122</v>
          </cell>
        </row>
        <row r="10842">
          <cell r="B10842" t="str">
            <v>SLT0000549</v>
          </cell>
          <cell r="C10842" t="str">
            <v>01.05.07.245C</v>
          </cell>
        </row>
        <row r="10843">
          <cell r="B10843" t="str">
            <v>SLT0000548</v>
          </cell>
          <cell r="C10843" t="str">
            <v>01.05.07.244C</v>
          </cell>
        </row>
        <row r="10844">
          <cell r="B10844" t="str">
            <v>SLT0000548</v>
          </cell>
          <cell r="C10844" t="str">
            <v>01.05.07.341C</v>
          </cell>
        </row>
        <row r="10845">
          <cell r="B10845" t="str">
            <v>SLT0000574</v>
          </cell>
          <cell r="C10845" t="str">
            <v>01.05.07.234C</v>
          </cell>
        </row>
        <row r="10846">
          <cell r="B10846" t="str">
            <v>SLT0000575</v>
          </cell>
          <cell r="C10846" t="str">
            <v>01.05.07.235C</v>
          </cell>
        </row>
        <row r="10847">
          <cell r="B10847" t="str">
            <v>SLT0000581</v>
          </cell>
          <cell r="C10847" t="str">
            <v>01.05.07.236C</v>
          </cell>
        </row>
        <row r="10848">
          <cell r="B10848" t="str">
            <v>SLT0000573</v>
          </cell>
          <cell r="C10848" t="str">
            <v>01.05.07.340C</v>
          </cell>
        </row>
        <row r="10849">
          <cell r="B10849" t="str">
            <v>SLT0000480</v>
          </cell>
          <cell r="C10849" t="str">
            <v>01.05.07.252C</v>
          </cell>
        </row>
        <row r="10850">
          <cell r="B10850" t="str">
            <v>SLT0000481</v>
          </cell>
          <cell r="C10850" t="str">
            <v>01.05.07.253C</v>
          </cell>
        </row>
        <row r="10851">
          <cell r="B10851" t="str">
            <v>SLT0000610</v>
          </cell>
          <cell r="C10851" t="str">
            <v>01.05.07.254C</v>
          </cell>
        </row>
        <row r="10852">
          <cell r="B10852" t="str">
            <v>SLT0000611</v>
          </cell>
          <cell r="C10852" t="str">
            <v>01.05.07.255C</v>
          </cell>
        </row>
        <row r="10853">
          <cell r="B10853" t="str">
            <v>SLT0000645</v>
          </cell>
          <cell r="C10853" t="str">
            <v>01.05.07.256C</v>
          </cell>
        </row>
        <row r="10854">
          <cell r="B10854" t="str">
            <v>SLT0000646</v>
          </cell>
          <cell r="C10854" t="str">
            <v>01.05.07.257C</v>
          </cell>
        </row>
        <row r="10855">
          <cell r="B10855" t="str">
            <v>SLT0000650</v>
          </cell>
          <cell r="C10855" t="str">
            <v>01.05.07.258C</v>
          </cell>
        </row>
        <row r="10856">
          <cell r="B10856" t="str">
            <v>SLT0000591</v>
          </cell>
          <cell r="C10856" t="str">
            <v>01.05.07.266C</v>
          </cell>
        </row>
        <row r="10857">
          <cell r="B10857" t="str">
            <v>SLT0000592</v>
          </cell>
          <cell r="C10857" t="str">
            <v>01.05.07.267C</v>
          </cell>
        </row>
        <row r="10858">
          <cell r="B10858" t="str">
            <v>SLT0000602</v>
          </cell>
          <cell r="C10858" t="str">
            <v>01.05.07.268C</v>
          </cell>
        </row>
        <row r="10859">
          <cell r="B10859" t="str">
            <v>SLT0000603</v>
          </cell>
          <cell r="C10859" t="str">
            <v>01.05.07.269C</v>
          </cell>
        </row>
        <row r="10860">
          <cell r="B10860" t="str">
            <v>SLT0000672</v>
          </cell>
          <cell r="C10860" t="str">
            <v>01.05.07.215C</v>
          </cell>
        </row>
        <row r="10861">
          <cell r="B10861" t="str">
            <v>SLT0000673</v>
          </cell>
          <cell r="C10861" t="str">
            <v>01.05.07.214C</v>
          </cell>
        </row>
        <row r="10862">
          <cell r="B10862" t="str">
            <v>SLT0010094</v>
          </cell>
          <cell r="C10862" t="str">
            <v>02.12.01.483</v>
          </cell>
        </row>
        <row r="10863">
          <cell r="B10863" t="str">
            <v>SLT0010095</v>
          </cell>
          <cell r="C10863" t="str">
            <v>02.12.01.484</v>
          </cell>
        </row>
        <row r="10864">
          <cell r="B10864" t="str">
            <v>SLT0010096</v>
          </cell>
          <cell r="C10864" t="str">
            <v>02.12.01.485</v>
          </cell>
        </row>
        <row r="10865">
          <cell r="B10865" t="str">
            <v>SLT0010097</v>
          </cell>
          <cell r="C10865" t="str">
            <v>02.12.01.486</v>
          </cell>
        </row>
        <row r="10866">
          <cell r="B10866" t="str">
            <v>SLT0010098</v>
          </cell>
          <cell r="C10866" t="str">
            <v>02.12.01.487</v>
          </cell>
        </row>
        <row r="10867">
          <cell r="B10867" t="str">
            <v>SLT0010099</v>
          </cell>
          <cell r="C10867" t="str">
            <v>02.12.01.488</v>
          </cell>
        </row>
        <row r="10868">
          <cell r="B10868" t="str">
            <v>SLT0010100</v>
          </cell>
          <cell r="C10868" t="str">
            <v>02.12.01.489</v>
          </cell>
        </row>
        <row r="10869">
          <cell r="B10869" t="str">
            <v>SLT0010101</v>
          </cell>
          <cell r="C10869" t="str">
            <v>02.12.01.490</v>
          </cell>
        </row>
        <row r="10870">
          <cell r="B10870" t="str">
            <v>SLT0010102</v>
          </cell>
          <cell r="C10870" t="str">
            <v>02.12.01.491</v>
          </cell>
        </row>
        <row r="10871">
          <cell r="B10871" t="str">
            <v>SLT0010103</v>
          </cell>
          <cell r="C10871" t="str">
            <v>02.12.01.492</v>
          </cell>
        </row>
        <row r="10872">
          <cell r="B10872" t="str">
            <v>SLT0010104</v>
          </cell>
          <cell r="C10872" t="str">
            <v>02.12.01.493</v>
          </cell>
        </row>
        <row r="10873">
          <cell r="B10873" t="str">
            <v>SHT0001907</v>
          </cell>
          <cell r="C10873" t="str">
            <v>02.03.44.015</v>
          </cell>
        </row>
        <row r="10874">
          <cell r="C10874" t="str">
            <v>02.01.04.331A</v>
          </cell>
        </row>
        <row r="10875">
          <cell r="C10875" t="str">
            <v>02.01.04.332A</v>
          </cell>
        </row>
        <row r="10876">
          <cell r="C10876" t="str">
            <v>02.01.04.442A</v>
          </cell>
        </row>
        <row r="10877">
          <cell r="C10877" t="str">
            <v>02.01.04.441A</v>
          </cell>
        </row>
        <row r="10878">
          <cell r="B10878" t="str">
            <v>TMI0000094</v>
          </cell>
          <cell r="C10878" t="str">
            <v>02.07.01.112</v>
          </cell>
        </row>
        <row r="10879">
          <cell r="B10879" t="str">
            <v>TMP5003096</v>
          </cell>
          <cell r="C10879" t="str">
            <v>02.16.01.099</v>
          </cell>
        </row>
        <row r="10880">
          <cell r="B10880" t="str">
            <v>TWT0000092</v>
          </cell>
          <cell r="C10880" t="str">
            <v>02.05.01.003</v>
          </cell>
        </row>
        <row r="10881">
          <cell r="B10881" t="str">
            <v>REM0002153</v>
          </cell>
          <cell r="C10881" t="str">
            <v>01.08.07.009</v>
          </cell>
        </row>
        <row r="10882">
          <cell r="B10882" t="str">
            <v>REM0002154</v>
          </cell>
          <cell r="C10882" t="str">
            <v>01.08.07.010</v>
          </cell>
        </row>
        <row r="10883">
          <cell r="B10883" t="str">
            <v>REM0001482</v>
          </cell>
          <cell r="C10883" t="str">
            <v>01.01.01.488</v>
          </cell>
        </row>
        <row r="10884">
          <cell r="B10884" t="str">
            <v>REM0001485</v>
          </cell>
          <cell r="C10884" t="str">
            <v>01.01.03.155</v>
          </cell>
        </row>
        <row r="10885">
          <cell r="B10885" t="str">
            <v>RCA0000067</v>
          </cell>
          <cell r="C10885" t="str">
            <v>01.01.03.156</v>
          </cell>
        </row>
        <row r="10886">
          <cell r="C10886" t="str">
            <v>02.01.02.349</v>
          </cell>
        </row>
        <row r="10887">
          <cell r="B10887" t="str">
            <v>SLT0001046</v>
          </cell>
          <cell r="C10887" t="str">
            <v>01.05.07.367C</v>
          </cell>
        </row>
        <row r="10888">
          <cell r="B10888" t="str">
            <v>SLT0001055</v>
          </cell>
          <cell r="C10888" t="str">
            <v>01.05.07.368C</v>
          </cell>
        </row>
        <row r="10889">
          <cell r="B10889" t="str">
            <v>SLT0001047</v>
          </cell>
          <cell r="C10889" t="str">
            <v>01.05.07.369C</v>
          </cell>
        </row>
        <row r="10890">
          <cell r="B10890" t="str">
            <v>SLT0001048</v>
          </cell>
          <cell r="C10890" t="str">
            <v>01.05.07.370C</v>
          </cell>
        </row>
        <row r="10891">
          <cell r="B10891" t="str">
            <v>SLT0001064</v>
          </cell>
          <cell r="C10891" t="str">
            <v>01.05.07.371C</v>
          </cell>
        </row>
        <row r="10892">
          <cell r="B10892" t="str">
            <v>SLT0001059</v>
          </cell>
          <cell r="C10892" t="str">
            <v>01.05.07.372C</v>
          </cell>
        </row>
        <row r="10893">
          <cell r="B10893" t="str">
            <v>SHT0010639</v>
          </cell>
          <cell r="C10893" t="str">
            <v>01.05.24.002</v>
          </cell>
        </row>
        <row r="10894">
          <cell r="B10894" t="str">
            <v>SHT0010638</v>
          </cell>
          <cell r="C10894" t="str">
            <v>01.05.24.003</v>
          </cell>
        </row>
        <row r="10895">
          <cell r="B10895" t="str">
            <v>BEC0000085</v>
          </cell>
          <cell r="C10895" t="str">
            <v>02.01.08.089</v>
          </cell>
        </row>
        <row r="10896">
          <cell r="B10896" t="str">
            <v>SLT0002443</v>
          </cell>
          <cell r="C10896" t="str">
            <v>01.05.23.015</v>
          </cell>
        </row>
        <row r="10897">
          <cell r="B10897" t="str">
            <v>SLT0002445</v>
          </cell>
          <cell r="C10897" t="str">
            <v>01.05.23.016</v>
          </cell>
        </row>
        <row r="10898">
          <cell r="B10898" t="str">
            <v>SLT0001806</v>
          </cell>
          <cell r="C10898" t="str">
            <v>01.06.16.002</v>
          </cell>
        </row>
        <row r="10899">
          <cell r="B10899" t="str">
            <v>TSY0000774</v>
          </cell>
          <cell r="C10899" t="str">
            <v>02.15.01.007</v>
          </cell>
        </row>
        <row r="10900">
          <cell r="B10900" t="str">
            <v>TSY0000775</v>
          </cell>
          <cell r="C10900" t="str">
            <v>02.15.01.008</v>
          </cell>
        </row>
        <row r="10901">
          <cell r="B10901" t="str">
            <v>TSY0000776</v>
          </cell>
          <cell r="C10901" t="str">
            <v>02.15.01.009</v>
          </cell>
        </row>
        <row r="10902">
          <cell r="B10902" t="str">
            <v>TSY0000777</v>
          </cell>
          <cell r="C10902" t="str">
            <v>02.15.01.010</v>
          </cell>
        </row>
        <row r="10903">
          <cell r="B10903" t="str">
            <v>SCS0006430</v>
          </cell>
          <cell r="C10903" t="str">
            <v>02.12.25.022</v>
          </cell>
        </row>
        <row r="10904">
          <cell r="B10904" t="str">
            <v>TMP5003083</v>
          </cell>
          <cell r="C10904" t="str">
            <v>02.16.01.100</v>
          </cell>
        </row>
        <row r="10905">
          <cell r="B10905" t="str">
            <v>SHT0001171</v>
          </cell>
          <cell r="C10905" t="str">
            <v>02.02.16.057</v>
          </cell>
        </row>
        <row r="10906">
          <cell r="B10906" t="str">
            <v>REM0000306</v>
          </cell>
          <cell r="C10906" t="str">
            <v>02.01.10.008</v>
          </cell>
        </row>
        <row r="10907">
          <cell r="C10907" t="str">
            <v>02.01.07.010</v>
          </cell>
        </row>
        <row r="10908">
          <cell r="B10908" t="str">
            <v>SCS0006412</v>
          </cell>
          <cell r="C10908" t="str">
            <v>02.03.45.022</v>
          </cell>
        </row>
        <row r="10909">
          <cell r="B10909" t="str">
            <v>SCS0006413</v>
          </cell>
          <cell r="C10909" t="str">
            <v>02.03.50.051</v>
          </cell>
        </row>
        <row r="10910">
          <cell r="B10910" t="str">
            <v>SCS0006417</v>
          </cell>
          <cell r="C10910" t="str">
            <v>02.03.45.023</v>
          </cell>
        </row>
        <row r="10911">
          <cell r="B10911" t="str">
            <v>SCS0006417</v>
          </cell>
        </row>
        <row r="10912">
          <cell r="B10912" t="str">
            <v>SCS0006419</v>
          </cell>
          <cell r="C10912" t="str">
            <v>02.03.50.057</v>
          </cell>
        </row>
        <row r="10913">
          <cell r="B10913" t="str">
            <v>SCS0006420</v>
          </cell>
          <cell r="C10913" t="str">
            <v>02.03.45.021</v>
          </cell>
        </row>
        <row r="10914">
          <cell r="B10914" t="str">
            <v>SCS0006421</v>
          </cell>
          <cell r="C10914" t="str">
            <v>02.03.45.020</v>
          </cell>
        </row>
        <row r="10915">
          <cell r="B10915" t="str">
            <v>SCS0006422</v>
          </cell>
          <cell r="C10915" t="str">
            <v>02.03.50.061</v>
          </cell>
        </row>
        <row r="10916">
          <cell r="B10916" t="str">
            <v>SCS0006423</v>
          </cell>
          <cell r="C10916" t="str">
            <v>02.03.50.062</v>
          </cell>
        </row>
        <row r="10917">
          <cell r="B10917" t="str">
            <v>SCS0006424</v>
          </cell>
          <cell r="C10917" t="str">
            <v>02.03.50.063</v>
          </cell>
        </row>
        <row r="10918">
          <cell r="C10918" t="str">
            <v>02.03.50.033</v>
          </cell>
        </row>
        <row r="10919">
          <cell r="B10919" t="str">
            <v>SLT0001585</v>
          </cell>
          <cell r="C10919" t="str">
            <v>01.07.11.001B</v>
          </cell>
        </row>
        <row r="10920">
          <cell r="B10920" t="str">
            <v>SLT0000789</v>
          </cell>
          <cell r="C10920" t="str">
            <v>01.07.11.002B</v>
          </cell>
        </row>
        <row r="10921">
          <cell r="B10921" t="str">
            <v>SLT0001586</v>
          </cell>
          <cell r="C10921" t="str">
            <v>01.07.11.003B</v>
          </cell>
        </row>
        <row r="10922">
          <cell r="B10922" t="str">
            <v>SLT0000811</v>
          </cell>
          <cell r="C10922" t="str">
            <v>01.07.11.004B</v>
          </cell>
        </row>
        <row r="10923">
          <cell r="B10923" t="str">
            <v>SLT0000812</v>
          </cell>
          <cell r="C10923" t="str">
            <v>01.07.11.005B</v>
          </cell>
        </row>
        <row r="10924">
          <cell r="B10924" t="str">
            <v>SLT0000821</v>
          </cell>
          <cell r="C10924" t="str">
            <v>01.07.11.006B</v>
          </cell>
        </row>
        <row r="10925">
          <cell r="B10925" t="str">
            <v>SLT0000815</v>
          </cell>
          <cell r="C10925" t="str">
            <v>01.07.11.007B</v>
          </cell>
        </row>
        <row r="10926">
          <cell r="B10926" t="str">
            <v>SLT0000816</v>
          </cell>
          <cell r="C10926" t="str">
            <v>01.07.11.008B</v>
          </cell>
        </row>
        <row r="10927">
          <cell r="B10927" t="str">
            <v>SHT0010642</v>
          </cell>
          <cell r="C10927" t="str">
            <v>01.02.08.039</v>
          </cell>
        </row>
        <row r="10928">
          <cell r="B10928" t="str">
            <v>BSP0000046</v>
          </cell>
          <cell r="C10928" t="str">
            <v>02.03.51.015</v>
          </cell>
        </row>
        <row r="10929">
          <cell r="B10929" t="str">
            <v>BFA0000084</v>
          </cell>
          <cell r="C10929" t="str">
            <v>02.12.02.122</v>
          </cell>
        </row>
        <row r="10930">
          <cell r="B10930" t="str">
            <v>REM0002937</v>
          </cell>
          <cell r="C10930" t="str">
            <v>02.01.04.734</v>
          </cell>
        </row>
        <row r="10931">
          <cell r="B10931" t="str">
            <v>RIM0000127</v>
          </cell>
          <cell r="C10931" t="str">
            <v>02.01.04.735</v>
          </cell>
        </row>
        <row r="10932">
          <cell r="B10932" t="str">
            <v>RIM0000128</v>
          </cell>
          <cell r="C10932" t="str">
            <v>01.01.02.073</v>
          </cell>
        </row>
        <row r="10933">
          <cell r="B10933" t="str">
            <v>REM0002980</v>
          </cell>
          <cell r="C10933" t="str">
            <v>02.01.03.244</v>
          </cell>
        </row>
        <row r="10934">
          <cell r="B10934" t="str">
            <v>TST0001755</v>
          </cell>
        </row>
        <row r="10935">
          <cell r="B10935" t="str">
            <v>TST0001756</v>
          </cell>
        </row>
        <row r="10936">
          <cell r="B10936" t="str">
            <v>TST0001757</v>
          </cell>
        </row>
        <row r="10937">
          <cell r="B10937" t="str">
            <v>TST0001758</v>
          </cell>
        </row>
        <row r="10938">
          <cell r="B10938" t="str">
            <v>TST0000018</v>
          </cell>
        </row>
        <row r="10939">
          <cell r="B10939" t="str">
            <v>TST0001754</v>
          </cell>
          <cell r="C10939" t="str">
            <v>02.05.07.103</v>
          </cell>
        </row>
        <row r="10940">
          <cell r="B10940" t="str">
            <v>SLT0001297</v>
          </cell>
          <cell r="C10940" t="str">
            <v>01.04.20.001</v>
          </cell>
        </row>
        <row r="10941">
          <cell r="B10941" t="str">
            <v>SLT0001299</v>
          </cell>
          <cell r="C10941" t="str">
            <v>01.04.20.002</v>
          </cell>
        </row>
        <row r="10942">
          <cell r="B10942" t="str">
            <v>SLT0001300</v>
          </cell>
          <cell r="C10942" t="str">
            <v>01.04.20.004</v>
          </cell>
        </row>
        <row r="10943">
          <cell r="B10943" t="str">
            <v>SHT0000108</v>
          </cell>
          <cell r="C10943" t="str">
            <v>01.04.20.019</v>
          </cell>
        </row>
        <row r="10944">
          <cell r="B10944" t="str">
            <v>SHT0000111</v>
          </cell>
          <cell r="C10944" t="str">
            <v>01.04.20.020</v>
          </cell>
        </row>
        <row r="10945">
          <cell r="B10945" t="str">
            <v>SHT0000110</v>
          </cell>
          <cell r="C10945" t="str">
            <v>01.04.20.021</v>
          </cell>
        </row>
        <row r="10946">
          <cell r="C10946" t="str">
            <v>01.04.20.087</v>
          </cell>
        </row>
        <row r="10947">
          <cell r="C10947" t="str">
            <v>01.04.20.090</v>
          </cell>
        </row>
        <row r="10948">
          <cell r="C10948" t="str">
            <v>01.04.20.092</v>
          </cell>
        </row>
        <row r="10949">
          <cell r="B10949" t="str">
            <v>SLT0001276</v>
          </cell>
          <cell r="C10949" t="str">
            <v>01.04.20.008</v>
          </cell>
        </row>
        <row r="10950">
          <cell r="B10950" t="str">
            <v>SLT0001268</v>
          </cell>
          <cell r="C10950" t="str">
            <v>01.04.20.015</v>
          </cell>
        </row>
        <row r="10951">
          <cell r="B10951" t="str">
            <v>SLT0001295</v>
          </cell>
          <cell r="C10951" t="str">
            <v>01.04.20.017</v>
          </cell>
        </row>
        <row r="10952">
          <cell r="B10952" t="str">
            <v>SLT0001265</v>
          </cell>
          <cell r="C10952" t="str">
            <v>01.04.20.027</v>
          </cell>
        </row>
        <row r="10953">
          <cell r="B10953" t="str">
            <v>SLT0001278</v>
          </cell>
          <cell r="C10953" t="str">
            <v>01.04.20.028</v>
          </cell>
        </row>
        <row r="10954">
          <cell r="B10954" t="str">
            <v>SLT0001315</v>
          </cell>
          <cell r="C10954" t="str">
            <v>01.04.20.030</v>
          </cell>
        </row>
        <row r="10955">
          <cell r="B10955" t="str">
            <v>SLT0001267</v>
          </cell>
          <cell r="C10955" t="str">
            <v>01.04.20.032</v>
          </cell>
        </row>
        <row r="10956">
          <cell r="B10956" t="str">
            <v>SLT0001280</v>
          </cell>
          <cell r="C10956" t="str">
            <v>01.04.20.033</v>
          </cell>
        </row>
        <row r="10957">
          <cell r="B10957" t="str">
            <v>SLT0001314</v>
          </cell>
          <cell r="C10957" t="str">
            <v>01.04.20.035</v>
          </cell>
        </row>
        <row r="10958">
          <cell r="B10958" t="str">
            <v>SLT0001291</v>
          </cell>
          <cell r="C10958" t="str">
            <v>01.04.20.036</v>
          </cell>
        </row>
        <row r="10959">
          <cell r="B10959" t="str">
            <v>SLT0001281</v>
          </cell>
          <cell r="C10959" t="str">
            <v>01.04.20.037</v>
          </cell>
        </row>
        <row r="10960">
          <cell r="B10960" t="str">
            <v>SLT0001142</v>
          </cell>
          <cell r="C10960" t="str">
            <v>01.04.20.044</v>
          </cell>
        </row>
        <row r="10961">
          <cell r="B10961" t="str">
            <v>SLT0001275</v>
          </cell>
          <cell r="C10961" t="str">
            <v>01.04.20.048</v>
          </cell>
        </row>
        <row r="10962">
          <cell r="B10962" t="str">
            <v>SLT0001266</v>
          </cell>
          <cell r="C10962" t="str">
            <v>01.04.20.050</v>
          </cell>
        </row>
        <row r="10963">
          <cell r="B10963" t="str">
            <v>SLT0001279</v>
          </cell>
          <cell r="C10963" t="str">
            <v>01.04.20.051</v>
          </cell>
        </row>
        <row r="10964">
          <cell r="B10964" t="str">
            <v>SLT0001277</v>
          </cell>
          <cell r="C10964" t="str">
            <v>01.04.20.052</v>
          </cell>
        </row>
        <row r="10965">
          <cell r="B10965" t="str">
            <v>SLT0001312</v>
          </cell>
          <cell r="C10965" t="str">
            <v>01.04.20.053</v>
          </cell>
        </row>
        <row r="10966">
          <cell r="B10966" t="str">
            <v>SLT0001941</v>
          </cell>
          <cell r="C10966" t="str">
            <v>01.04.20.069</v>
          </cell>
        </row>
        <row r="10967">
          <cell r="B10967" t="str">
            <v>SLT0001285</v>
          </cell>
          <cell r="C10967" t="str">
            <v>01.04.20.076</v>
          </cell>
        </row>
        <row r="10968">
          <cell r="B10968" t="str">
            <v>SLT0001287</v>
          </cell>
          <cell r="C10968" t="str">
            <v>01.04.20.078</v>
          </cell>
        </row>
        <row r="10969">
          <cell r="B10969" t="str">
            <v>SLT0001293</v>
          </cell>
          <cell r="C10969" t="str">
            <v>01.04.20.079</v>
          </cell>
        </row>
        <row r="10970">
          <cell r="B10970" t="str">
            <v>SLT0001294</v>
          </cell>
          <cell r="C10970" t="str">
            <v>01.04.20.080</v>
          </cell>
        </row>
        <row r="10971">
          <cell r="B10971" t="str">
            <v>SLT0001271</v>
          </cell>
          <cell r="C10971" t="str">
            <v>01.04.20.081</v>
          </cell>
        </row>
        <row r="10972">
          <cell r="B10972" t="str">
            <v>SLT0001288</v>
          </cell>
          <cell r="C10972" t="str">
            <v>01.04.20.082</v>
          </cell>
        </row>
        <row r="10973">
          <cell r="B10973" t="str">
            <v>SLT0001286</v>
          </cell>
          <cell r="C10973" t="str">
            <v>01.04.20.083</v>
          </cell>
        </row>
        <row r="10974">
          <cell r="B10974" t="str">
            <v>SLT0000757</v>
          </cell>
          <cell r="C10974" t="str">
            <v>01.04.20.085</v>
          </cell>
        </row>
        <row r="10975">
          <cell r="B10975" t="str">
            <v>SLT0001269</v>
          </cell>
          <cell r="C10975" t="str">
            <v>01.04.20.012</v>
          </cell>
        </row>
        <row r="10976">
          <cell r="B10976" t="str">
            <v>SLT0001283</v>
          </cell>
          <cell r="C10976" t="str">
            <v>01.04.20.013</v>
          </cell>
        </row>
        <row r="10977">
          <cell r="B10977" t="str">
            <v>SLT0001274</v>
          </cell>
          <cell r="C10977" t="str">
            <v>01.04.20.029</v>
          </cell>
        </row>
        <row r="10978">
          <cell r="B10978" t="str">
            <v>SLT0001140</v>
          </cell>
          <cell r="C10978" t="str">
            <v>01.04.20.054</v>
          </cell>
        </row>
        <row r="10979">
          <cell r="B10979" t="str">
            <v>SLT0001318</v>
          </cell>
          <cell r="C10979" t="str">
            <v>01.04.20.060</v>
          </cell>
        </row>
        <row r="10980">
          <cell r="B10980" t="str">
            <v>SLT0001815</v>
          </cell>
          <cell r="C10980" t="str">
            <v>01.04.20.077</v>
          </cell>
        </row>
        <row r="10981">
          <cell r="B10981" t="str">
            <v>SLT0001137</v>
          </cell>
          <cell r="C10981" t="str">
            <v>01.04.20.016</v>
          </cell>
        </row>
        <row r="10982">
          <cell r="B10982" t="str">
            <v>SLT0001145</v>
          </cell>
          <cell r="C10982" t="str">
            <v>01.04.20.025</v>
          </cell>
        </row>
        <row r="10983">
          <cell r="B10983" t="str">
            <v>SLT0001301</v>
          </cell>
          <cell r="C10983" t="str">
            <v>01.04.20.003</v>
          </cell>
        </row>
        <row r="10984">
          <cell r="B10984" t="str">
            <v>SLT0001302</v>
          </cell>
          <cell r="C10984" t="str">
            <v>01.04.20.005</v>
          </cell>
        </row>
        <row r="10985">
          <cell r="B10985" t="str">
            <v>SHT0000109</v>
          </cell>
          <cell r="C10985" t="str">
            <v>01.04.20.023</v>
          </cell>
        </row>
        <row r="10986">
          <cell r="B10986" t="str">
            <v>SHT0000112</v>
          </cell>
          <cell r="C10986" t="str">
            <v>01.04.20.024</v>
          </cell>
        </row>
        <row r="10987">
          <cell r="B10987" t="str">
            <v>SHT0000113</v>
          </cell>
          <cell r="C10987" t="str">
            <v>01.04.20.022</v>
          </cell>
        </row>
        <row r="10988">
          <cell r="B10988" t="str">
            <v>SLT0001147</v>
          </cell>
          <cell r="C10988" t="str">
            <v>01.04.20.064</v>
          </cell>
        </row>
        <row r="10989">
          <cell r="B10989" t="str">
            <v>SLT0001458</v>
          </cell>
          <cell r="C10989" t="str">
            <v>01.04.20.006</v>
          </cell>
        </row>
        <row r="10990">
          <cell r="B10990" t="str">
            <v>SLT0001459</v>
          </cell>
          <cell r="C10990" t="str">
            <v>01.04.20.007</v>
          </cell>
        </row>
        <row r="10991">
          <cell r="B10991" t="str">
            <v>TSY0000691</v>
          </cell>
          <cell r="C10991" t="str">
            <v>02.12.01.505</v>
          </cell>
        </row>
        <row r="10992">
          <cell r="B10992" t="str">
            <v>TSY0000692</v>
          </cell>
          <cell r="C10992" t="str">
            <v>02.12.01.506</v>
          </cell>
        </row>
        <row r="10993">
          <cell r="B10993" t="str">
            <v>TSY0000701</v>
          </cell>
          <cell r="C10993" t="str">
            <v>02.12.01.507</v>
          </cell>
        </row>
        <row r="10994">
          <cell r="B10994" t="str">
            <v>TSY0000706</v>
          </cell>
          <cell r="C10994" t="str">
            <v>02.12.01.508</v>
          </cell>
        </row>
        <row r="10995">
          <cell r="B10995" t="str">
            <v>TSY0000704</v>
          </cell>
          <cell r="C10995" t="str">
            <v>02.12.01.509</v>
          </cell>
        </row>
        <row r="10996">
          <cell r="B10996" t="str">
            <v>TSY0000705</v>
          </cell>
          <cell r="C10996" t="str">
            <v>02.12.01.510</v>
          </cell>
        </row>
        <row r="10997">
          <cell r="B10997" t="str">
            <v>TSY0000707</v>
          </cell>
          <cell r="C10997" t="str">
            <v>02.12.01.511</v>
          </cell>
        </row>
        <row r="10998">
          <cell r="B10998" t="str">
            <v>SLT0002501</v>
          </cell>
          <cell r="C10998" t="str">
            <v>02.12.27.001</v>
          </cell>
        </row>
        <row r="10999">
          <cell r="B10999" t="str">
            <v>SLT0002496</v>
          </cell>
          <cell r="C10999" t="str">
            <v>02.12.27.002</v>
          </cell>
        </row>
        <row r="11000">
          <cell r="B11000" t="str">
            <v>SLT0002519</v>
          </cell>
          <cell r="C11000" t="str">
            <v>02.12.23.007</v>
          </cell>
        </row>
        <row r="11001">
          <cell r="B11001" t="str">
            <v>TFT0000060</v>
          </cell>
          <cell r="C11001" t="str">
            <v>02.12.19.049</v>
          </cell>
        </row>
        <row r="11002">
          <cell r="B11002" t="str">
            <v>SLT0002562</v>
          </cell>
          <cell r="C11002" t="str">
            <v>02.03.27.083</v>
          </cell>
        </row>
        <row r="11003">
          <cell r="B11003" t="str">
            <v>SLT0002555</v>
          </cell>
          <cell r="C11003" t="str">
            <v>02.03.27.084</v>
          </cell>
        </row>
        <row r="11004">
          <cell r="B11004" t="str">
            <v>SLT0002556</v>
          </cell>
          <cell r="C11004" t="str">
            <v>02.03.27.085</v>
          </cell>
        </row>
        <row r="11005">
          <cell r="B11005" t="str">
            <v>SLT0002555</v>
          </cell>
          <cell r="C11005" t="str">
            <v>02.03.55.003</v>
          </cell>
        </row>
        <row r="11006">
          <cell r="B11006" t="str">
            <v>SLT0002556</v>
          </cell>
          <cell r="C11006" t="str">
            <v>02.03.55.004</v>
          </cell>
        </row>
        <row r="11007">
          <cell r="B11007" t="str">
            <v>SLT0002546</v>
          </cell>
          <cell r="C11007" t="str">
            <v>02.03.27.088</v>
          </cell>
        </row>
        <row r="11008">
          <cell r="B11008" t="str">
            <v>SLT0002537</v>
          </cell>
          <cell r="C11008" t="str">
            <v>02.03.27.077</v>
          </cell>
        </row>
        <row r="11009">
          <cell r="B11009" t="str">
            <v>SLT0002543</v>
          </cell>
          <cell r="C11009" t="str">
            <v>02.03.27.078</v>
          </cell>
        </row>
        <row r="11010">
          <cell r="B11010" t="str">
            <v>SLT0002544</v>
          </cell>
          <cell r="C11010" t="str">
            <v>02.03.27.079</v>
          </cell>
        </row>
        <row r="11011">
          <cell r="B11011" t="str">
            <v>SLT0002551</v>
          </cell>
          <cell r="C11011" t="str">
            <v>02.03.27.080</v>
          </cell>
        </row>
        <row r="11012">
          <cell r="B11012" t="str">
            <v>SLT0002535</v>
          </cell>
          <cell r="C11012" t="str">
            <v>02.03.27.086</v>
          </cell>
        </row>
        <row r="11013">
          <cell r="B11013" t="str">
            <v>BFA0000775</v>
          </cell>
          <cell r="C11013" t="str">
            <v>02.03.27.087</v>
          </cell>
        </row>
        <row r="11014">
          <cell r="B11014" t="str">
            <v>SHT0002381</v>
          </cell>
          <cell r="C11014" t="str">
            <v>02.03.07.182</v>
          </cell>
        </row>
        <row r="11015">
          <cell r="B11015" t="str">
            <v>SHT0002382</v>
          </cell>
          <cell r="C11015" t="str">
            <v>02.03.07.237</v>
          </cell>
        </row>
        <row r="11016">
          <cell r="B11016" t="str">
            <v>SHT0002383</v>
          </cell>
          <cell r="C11016" t="str">
            <v>02.03.07.238</v>
          </cell>
        </row>
        <row r="11017">
          <cell r="B11017" t="str">
            <v>SHT0002384</v>
          </cell>
          <cell r="C11017" t="str">
            <v>02.03.07.239</v>
          </cell>
        </row>
        <row r="11018">
          <cell r="B11018" t="str">
            <v>SHT0002385</v>
          </cell>
          <cell r="C11018" t="str">
            <v>02.03.07.240</v>
          </cell>
        </row>
        <row r="11019">
          <cell r="B11019" t="str">
            <v>SHT0002386</v>
          </cell>
          <cell r="C11019" t="str">
            <v>02.03.26.078A</v>
          </cell>
        </row>
        <row r="11020">
          <cell r="B11020" t="str">
            <v>SHT0002387</v>
          </cell>
          <cell r="C11020" t="str">
            <v>02.03.26.079A</v>
          </cell>
        </row>
        <row r="11021">
          <cell r="B11021" t="str">
            <v>SCS0006510</v>
          </cell>
          <cell r="C11021" t="str">
            <v>02.03.29.168</v>
          </cell>
        </row>
        <row r="11022">
          <cell r="C11022" t="str">
            <v>02.03.29.169</v>
          </cell>
        </row>
        <row r="11023">
          <cell r="C11023" t="str">
            <v>02.03.29.170</v>
          </cell>
        </row>
        <row r="11024">
          <cell r="B11024" t="str">
            <v>SCS0006511</v>
          </cell>
          <cell r="C11024" t="str">
            <v>02.03.35.108</v>
          </cell>
        </row>
        <row r="11025">
          <cell r="B11025" t="str">
            <v>SCS0006512</v>
          </cell>
          <cell r="C11025" t="str">
            <v>02.03.35.109</v>
          </cell>
        </row>
        <row r="11026">
          <cell r="B11026" t="str">
            <v>TMI0000063</v>
          </cell>
          <cell r="C11026" t="str">
            <v>02.07.01.114</v>
          </cell>
        </row>
        <row r="11027">
          <cell r="B11027" t="str">
            <v>RIM0000130</v>
          </cell>
          <cell r="C11027" t="str">
            <v>02.01.02.137A</v>
          </cell>
        </row>
        <row r="11028">
          <cell r="B11028" t="str">
            <v>RIM0000131</v>
          </cell>
          <cell r="C11028" t="str">
            <v>02.01.01.058A</v>
          </cell>
        </row>
        <row r="11029">
          <cell r="B11029" t="str">
            <v>RIM0000132</v>
          </cell>
          <cell r="C11029" t="str">
            <v>02.01.02.130C</v>
          </cell>
        </row>
        <row r="11030">
          <cell r="B11030" t="str">
            <v>RIM0000133</v>
          </cell>
          <cell r="C11030" t="str">
            <v>02.01.01.049C</v>
          </cell>
        </row>
        <row r="11031">
          <cell r="B11031" t="str">
            <v>RIM0000129</v>
          </cell>
          <cell r="C11031" t="str">
            <v>01.01.02.074</v>
          </cell>
        </row>
        <row r="11032">
          <cell r="B11032" t="str">
            <v>TSY0000779</v>
          </cell>
          <cell r="C11032" t="str">
            <v>02.13.02.471</v>
          </cell>
        </row>
        <row r="11033">
          <cell r="B11033" t="str">
            <v>RSM0000276</v>
          </cell>
          <cell r="C11033" t="str">
            <v>01.02.30.001</v>
          </cell>
        </row>
        <row r="11034">
          <cell r="B11034" t="str">
            <v>RSM0000290</v>
          </cell>
          <cell r="C11034" t="str">
            <v>02.03.48.008</v>
          </cell>
        </row>
        <row r="11035">
          <cell r="B11035" t="str">
            <v>RSM0000291</v>
          </cell>
          <cell r="C11035" t="str">
            <v>02.03.48.009</v>
          </cell>
        </row>
        <row r="11036">
          <cell r="B11036" t="str">
            <v>RSM0000277</v>
          </cell>
          <cell r="C11036" t="str">
            <v>01.02.30.002</v>
          </cell>
        </row>
        <row r="11037">
          <cell r="B11037" t="str">
            <v>RSM0000279</v>
          </cell>
          <cell r="C11037" t="str">
            <v>01.02.30.003</v>
          </cell>
        </row>
        <row r="11038">
          <cell r="B11038" t="str">
            <v>RSM0000300</v>
          </cell>
          <cell r="C11038" t="str">
            <v>02.03.48.007</v>
          </cell>
        </row>
        <row r="11039">
          <cell r="B11039" t="str">
            <v>BFA0000547</v>
          </cell>
          <cell r="C11039" t="str">
            <v>02.03.48.022</v>
          </cell>
        </row>
        <row r="11040">
          <cell r="B11040" t="str">
            <v>RSM0000278</v>
          </cell>
          <cell r="C11040" t="str">
            <v>01.02.30.004</v>
          </cell>
        </row>
        <row r="11041">
          <cell r="B11041" t="str">
            <v>REM0002938</v>
          </cell>
          <cell r="C11041" t="str">
            <v>01.02.30.005</v>
          </cell>
        </row>
        <row r="11042">
          <cell r="B11042" t="str">
            <v>RSM0000303</v>
          </cell>
          <cell r="C11042" t="str">
            <v>02.03.48.010</v>
          </cell>
        </row>
        <row r="11043">
          <cell r="B11043" t="str">
            <v>REM0002939</v>
          </cell>
          <cell r="C11043" t="str">
            <v>01.02.30.006</v>
          </cell>
        </row>
        <row r="11044">
          <cell r="B11044" t="str">
            <v>RSM0000307</v>
          </cell>
          <cell r="C11044" t="str">
            <v>02.03.48.011</v>
          </cell>
        </row>
        <row r="11045">
          <cell r="B11045" t="str">
            <v>RSM0000308</v>
          </cell>
          <cell r="C11045" t="str">
            <v>02.03.48.012</v>
          </cell>
        </row>
        <row r="11046">
          <cell r="B11046" t="str">
            <v>RSM0000309</v>
          </cell>
          <cell r="C11046" t="str">
            <v>02.03.48.013</v>
          </cell>
        </row>
        <row r="11047">
          <cell r="B11047" t="str">
            <v>RSM0000280</v>
          </cell>
          <cell r="C11047" t="str">
            <v>01.02.30.007</v>
          </cell>
        </row>
        <row r="11048">
          <cell r="B11048" t="str">
            <v>RSM0000281</v>
          </cell>
          <cell r="C11048" t="str">
            <v>01.02.30.008</v>
          </cell>
        </row>
        <row r="11049">
          <cell r="B11049" t="str">
            <v>RSM0000282</v>
          </cell>
          <cell r="C11049" t="str">
            <v>01.02.30.009</v>
          </cell>
        </row>
        <row r="11050">
          <cell r="B11050" t="str">
            <v>REM0002940</v>
          </cell>
          <cell r="C11050" t="str">
            <v>01.02.30.010</v>
          </cell>
        </row>
        <row r="11051">
          <cell r="B11051" t="str">
            <v>REM0002954</v>
          </cell>
          <cell r="C11051" t="str">
            <v>02.03.48.004</v>
          </cell>
        </row>
        <row r="11052">
          <cell r="B11052" t="str">
            <v>REM0002976</v>
          </cell>
          <cell r="C11052" t="str">
            <v>02.03.48.014</v>
          </cell>
        </row>
        <row r="11053">
          <cell r="B11053" t="str">
            <v>REM0002941</v>
          </cell>
          <cell r="C11053" t="str">
            <v>01.02.30.011</v>
          </cell>
        </row>
        <row r="11054">
          <cell r="B11054" t="str">
            <v>REM0002942</v>
          </cell>
          <cell r="C11054" t="str">
            <v>01.02.30.012</v>
          </cell>
        </row>
        <row r="11055">
          <cell r="B11055" t="str">
            <v>REM0002957</v>
          </cell>
          <cell r="C11055" t="str">
            <v>02.03.48.006</v>
          </cell>
        </row>
        <row r="11056">
          <cell r="B11056" t="str">
            <v>REM0002977</v>
          </cell>
          <cell r="C11056" t="str">
            <v>02.03.48.015</v>
          </cell>
        </row>
        <row r="11057">
          <cell r="B11057" t="str">
            <v>REM0002943</v>
          </cell>
          <cell r="C11057" t="str">
            <v>01.02.30.013</v>
          </cell>
        </row>
        <row r="11058">
          <cell r="B11058" t="str">
            <v>REM0002944</v>
          </cell>
          <cell r="C11058" t="str">
            <v>01.02.30.014</v>
          </cell>
        </row>
        <row r="11059">
          <cell r="B11059" t="str">
            <v>REM0002960</v>
          </cell>
          <cell r="C11059" t="str">
            <v>02.03.48.005</v>
          </cell>
        </row>
        <row r="11060">
          <cell r="B11060" t="str">
            <v>REM0002978</v>
          </cell>
          <cell r="C11060" t="str">
            <v>02.03.48.016</v>
          </cell>
        </row>
        <row r="11061">
          <cell r="B11061" t="str">
            <v>REM0002945</v>
          </cell>
          <cell r="C11061" t="str">
            <v>01.02.30.015</v>
          </cell>
        </row>
        <row r="11062">
          <cell r="B11062" t="str">
            <v>REM0002946</v>
          </cell>
          <cell r="C11062" t="str">
            <v>01.02.30.016</v>
          </cell>
        </row>
        <row r="11063">
          <cell r="B11063" t="str">
            <v>REM0002964</v>
          </cell>
          <cell r="C11063" t="str">
            <v>02.03.48.020</v>
          </cell>
        </row>
        <row r="11064">
          <cell r="B11064" t="str">
            <v>REM0002965</v>
          </cell>
          <cell r="C11064" t="str">
            <v>02.03.48.017</v>
          </cell>
        </row>
        <row r="11065">
          <cell r="B11065" t="str">
            <v>REM0002947</v>
          </cell>
          <cell r="C11065" t="str">
            <v>01.02.30.017</v>
          </cell>
        </row>
        <row r="11066">
          <cell r="B11066" t="str">
            <v>REM0002967</v>
          </cell>
          <cell r="C11066" t="str">
            <v>02.03.48.021</v>
          </cell>
        </row>
        <row r="11067">
          <cell r="B11067" t="str">
            <v>REM0002948</v>
          </cell>
          <cell r="C11067" t="str">
            <v>01.02.30.018</v>
          </cell>
        </row>
        <row r="11068">
          <cell r="B11068" t="str">
            <v>REM0002949</v>
          </cell>
          <cell r="C11068" t="str">
            <v>01.02.30.019</v>
          </cell>
        </row>
        <row r="11069">
          <cell r="B11069" t="str">
            <v>REM0002950</v>
          </cell>
          <cell r="C11069" t="str">
            <v>01.02.30.020</v>
          </cell>
        </row>
        <row r="11070">
          <cell r="B11070" t="str">
            <v>REM0002973</v>
          </cell>
          <cell r="C11070" t="str">
            <v>02.03.48.018</v>
          </cell>
        </row>
        <row r="11071">
          <cell r="B11071" t="str">
            <v>REM0002979</v>
          </cell>
          <cell r="C11071" t="str">
            <v>02.03.48.019</v>
          </cell>
        </row>
        <row r="11072">
          <cell r="B11072" t="str">
            <v>REM0002951</v>
          </cell>
          <cell r="C11072" t="str">
            <v>01.02.30.021</v>
          </cell>
        </row>
        <row r="11073">
          <cell r="B11073" t="str">
            <v>REM0003008</v>
          </cell>
          <cell r="C11073" t="str">
            <v>02.01.04.740</v>
          </cell>
        </row>
        <row r="11074">
          <cell r="B11074" t="str">
            <v>SLT0001134</v>
          </cell>
          <cell r="C11074" t="str">
            <v>01.04.20.038</v>
          </cell>
        </row>
        <row r="11075">
          <cell r="B11075" t="str">
            <v>SLT0001135</v>
          </cell>
          <cell r="C11075" t="str">
            <v>01.04.20.039</v>
          </cell>
        </row>
        <row r="11076">
          <cell r="B11076" t="str">
            <v>SLT0001136</v>
          </cell>
          <cell r="C11076" t="str">
            <v>01.04.20.059</v>
          </cell>
        </row>
        <row r="11077">
          <cell r="B11077" t="str">
            <v>SLT0001138</v>
          </cell>
          <cell r="C11077" t="str">
            <v>01.04.20.018</v>
          </cell>
        </row>
        <row r="11078">
          <cell r="B11078" t="str">
            <v>SLT0001272</v>
          </cell>
          <cell r="C11078" t="str">
            <v>01.04.20.010</v>
          </cell>
        </row>
        <row r="11079">
          <cell r="B11079" t="str">
            <v>SLT0001273</v>
          </cell>
          <cell r="C11079" t="str">
            <v>01.04.20.062</v>
          </cell>
        </row>
        <row r="11080">
          <cell r="B11080" t="str">
            <v>SLT0001284</v>
          </cell>
          <cell r="C11080" t="str">
            <v>01.04.20.084</v>
          </cell>
        </row>
        <row r="11081">
          <cell r="B11081" t="str">
            <v>SLT0001289</v>
          </cell>
          <cell r="C11081" t="str">
            <v>01.04.20.011</v>
          </cell>
        </row>
        <row r="11082">
          <cell r="B11082" t="str">
            <v>SLT0001290</v>
          </cell>
          <cell r="C11082" t="str">
            <v>01.04.20.061</v>
          </cell>
        </row>
        <row r="11083">
          <cell r="B11083" t="str">
            <v>SLT0001296</v>
          </cell>
          <cell r="C11083" t="str">
            <v>01.04.20.071</v>
          </cell>
        </row>
        <row r="11084">
          <cell r="B11084" t="str">
            <v>SLT0001298</v>
          </cell>
          <cell r="C11084" t="str">
            <v>01.04.20.072</v>
          </cell>
        </row>
        <row r="11085">
          <cell r="B11085" t="str">
            <v>SLT0001313</v>
          </cell>
          <cell r="C11085" t="str">
            <v>01.04.20.047</v>
          </cell>
        </row>
        <row r="11086">
          <cell r="B11086" t="str">
            <v>SLT0001447</v>
          </cell>
          <cell r="C11086" t="str">
            <v>01.04.20.073</v>
          </cell>
        </row>
        <row r="11087">
          <cell r="B11087" t="str">
            <v>REM0000853</v>
          </cell>
          <cell r="C11087" t="str">
            <v>01.08.03.006</v>
          </cell>
        </row>
        <row r="11088">
          <cell r="B11088" t="str">
            <v>REM0000878</v>
          </cell>
          <cell r="C11088" t="str">
            <v>01.08.03.007</v>
          </cell>
        </row>
        <row r="11089">
          <cell r="C11089" t="str">
            <v>01.08.01.001</v>
          </cell>
        </row>
        <row r="11090">
          <cell r="C11090" t="str">
            <v>01.08.01.002</v>
          </cell>
        </row>
        <row r="11091">
          <cell r="C11091" t="str">
            <v>01.08.01.003</v>
          </cell>
        </row>
        <row r="11092">
          <cell r="C11092" t="str">
            <v>01.08.01.004</v>
          </cell>
        </row>
        <row r="11093">
          <cell r="C11093" t="str">
            <v>01.08.03.004</v>
          </cell>
        </row>
        <row r="11094">
          <cell r="C11094" t="str">
            <v>01.08.03.005</v>
          </cell>
        </row>
        <row r="11095">
          <cell r="C11095" t="str">
            <v>01.08.03.008</v>
          </cell>
        </row>
        <row r="11096">
          <cell r="C11096" t="str">
            <v>01.08.03.009</v>
          </cell>
        </row>
        <row r="11097">
          <cell r="C11097" t="str">
            <v>01.08.03.010</v>
          </cell>
        </row>
        <row r="11098">
          <cell r="C11098" t="str">
            <v>01.08.03.011</v>
          </cell>
        </row>
        <row r="11099">
          <cell r="B11099" t="str">
            <v>REM0002767</v>
          </cell>
          <cell r="C11099" t="str">
            <v>01.08.02.002</v>
          </cell>
        </row>
        <row r="11100">
          <cell r="B11100" t="str">
            <v>REM0002750</v>
          </cell>
          <cell r="C11100" t="str">
            <v>01.08.02.003</v>
          </cell>
        </row>
        <row r="11101">
          <cell r="B11101" t="str">
            <v>REM0002751</v>
          </cell>
          <cell r="C11101" t="str">
            <v>01.08.02.004</v>
          </cell>
        </row>
        <row r="11102">
          <cell r="B11102" t="str">
            <v>REM0002748</v>
          </cell>
          <cell r="C11102" t="str">
            <v>01.08.02.005</v>
          </cell>
        </row>
        <row r="11103">
          <cell r="B11103" t="str">
            <v>REM0002749</v>
          </cell>
          <cell r="C11103" t="str">
            <v>01.08.02.006</v>
          </cell>
        </row>
        <row r="11104">
          <cell r="B11104" t="str">
            <v>REM0002752</v>
          </cell>
          <cell r="C11104" t="str">
            <v>01.08.02.007</v>
          </cell>
        </row>
        <row r="11105">
          <cell r="B11105" t="str">
            <v>REM0002753</v>
          </cell>
          <cell r="C11105" t="str">
            <v>01.08.02.008</v>
          </cell>
        </row>
        <row r="11106">
          <cell r="B11106" t="str">
            <v>REM0002754</v>
          </cell>
          <cell r="C11106" t="str">
            <v>01.08.02.009</v>
          </cell>
        </row>
        <row r="11107">
          <cell r="B11107" t="str">
            <v>REM0002768</v>
          </cell>
          <cell r="C11107" t="str">
            <v>01.08.02.011</v>
          </cell>
        </row>
        <row r="11108">
          <cell r="B11108" t="str">
            <v>REM0002769</v>
          </cell>
          <cell r="C11108" t="str">
            <v>01.08.02.012</v>
          </cell>
        </row>
        <row r="11109">
          <cell r="B11109" t="str">
            <v>SCS0006550</v>
          </cell>
        </row>
        <row r="11110">
          <cell r="B11110" t="str">
            <v>SCS0006551</v>
          </cell>
        </row>
        <row r="11111">
          <cell r="B11111" t="str">
            <v>REM0002445</v>
          </cell>
          <cell r="C11111" t="str">
            <v>01.01.03.157</v>
          </cell>
        </row>
        <row r="11112">
          <cell r="B11112" t="str">
            <v>REM0002446</v>
          </cell>
          <cell r="C11112" t="str">
            <v>01.01.03.158</v>
          </cell>
        </row>
        <row r="11113">
          <cell r="B11113" t="str">
            <v>REM0002449</v>
          </cell>
          <cell r="C11113" t="str">
            <v>01.01.03.153</v>
          </cell>
        </row>
        <row r="11114">
          <cell r="B11114" t="str">
            <v>REM0002450</v>
          </cell>
          <cell r="C11114" t="str">
            <v>01.01.03.154</v>
          </cell>
        </row>
        <row r="11115">
          <cell r="B11115" t="str">
            <v>SLT0010162</v>
          </cell>
          <cell r="C11115" t="str">
            <v>01.05.27.001</v>
          </cell>
        </row>
        <row r="11116">
          <cell r="B11116" t="str">
            <v>TSY0000762</v>
          </cell>
          <cell r="C11116" t="str">
            <v>02.12.01.526</v>
          </cell>
        </row>
        <row r="11117">
          <cell r="B11117" t="str">
            <v>TSY0000763</v>
          </cell>
          <cell r="C11117" t="str">
            <v>02.12.01.527</v>
          </cell>
        </row>
        <row r="11118">
          <cell r="B11118" t="str">
            <v>TSY0010012</v>
          </cell>
          <cell r="C11118" t="str">
            <v>02.12.01.528</v>
          </cell>
        </row>
        <row r="11119">
          <cell r="B11119" t="str">
            <v>TSY0000795</v>
          </cell>
          <cell r="C11119" t="str">
            <v>02.12.01.543</v>
          </cell>
        </row>
        <row r="11120">
          <cell r="B11120" t="str">
            <v>SLT0010169</v>
          </cell>
          <cell r="C11120" t="str">
            <v>01.05.27.002</v>
          </cell>
        </row>
        <row r="11121">
          <cell r="B11121" t="str">
            <v>TSY0010015</v>
          </cell>
          <cell r="C11121" t="str">
            <v>02.12.01.530</v>
          </cell>
        </row>
        <row r="11122">
          <cell r="B11122" t="str">
            <v>TSY0010014</v>
          </cell>
          <cell r="C11122" t="str">
            <v>02.12.01.531</v>
          </cell>
        </row>
        <row r="11123">
          <cell r="B11123" t="str">
            <v>TSY0010013</v>
          </cell>
          <cell r="C11123" t="str">
            <v>02.12.01.532</v>
          </cell>
        </row>
        <row r="11124">
          <cell r="B11124" t="str">
            <v>TSY0000770</v>
          </cell>
          <cell r="C11124" t="str">
            <v>02.12.01.537</v>
          </cell>
        </row>
        <row r="11125">
          <cell r="B11125" t="str">
            <v>SLT0010174</v>
          </cell>
          <cell r="C11125" t="str">
            <v>01.05.27.003</v>
          </cell>
        </row>
        <row r="11126">
          <cell r="B11126" t="str">
            <v>TSY0010016</v>
          </cell>
          <cell r="C11126" t="str">
            <v>02.12.01.529</v>
          </cell>
        </row>
        <row r="11127">
          <cell r="B11127" t="str">
            <v>TSY0000771</v>
          </cell>
          <cell r="C11127" t="str">
            <v>02.12.01.538</v>
          </cell>
        </row>
        <row r="11128">
          <cell r="B11128" t="str">
            <v>SLT0010178</v>
          </cell>
          <cell r="C11128" t="str">
            <v>01.05.27.004</v>
          </cell>
        </row>
        <row r="11129">
          <cell r="B11129" t="str">
            <v>TSY0010018</v>
          </cell>
          <cell r="C11129" t="str">
            <v>02.12.01.533</v>
          </cell>
        </row>
        <row r="11130">
          <cell r="B11130" t="str">
            <v>TSY0010017</v>
          </cell>
          <cell r="C11130" t="str">
            <v>02.12.01.534</v>
          </cell>
        </row>
        <row r="11131">
          <cell r="B11131" t="str">
            <v>TSY0000772</v>
          </cell>
          <cell r="C11131" t="str">
            <v>02.12.01.539</v>
          </cell>
        </row>
        <row r="11132">
          <cell r="B11132" t="str">
            <v>SLT0010177</v>
          </cell>
          <cell r="C11132" t="str">
            <v>01.05.27.005</v>
          </cell>
        </row>
        <row r="11133">
          <cell r="B11133" t="str">
            <v>TSY0000773</v>
          </cell>
          <cell r="C11133" t="str">
            <v>02.12.01.540</v>
          </cell>
        </row>
        <row r="11134">
          <cell r="B11134" t="str">
            <v>SLT0010154</v>
          </cell>
          <cell r="C11134" t="str">
            <v>01.05.27.006</v>
          </cell>
        </row>
        <row r="11135">
          <cell r="B11135" t="str">
            <v>TSY0000793</v>
          </cell>
          <cell r="C11135" t="str">
            <v>02.12.01.542</v>
          </cell>
        </row>
        <row r="11136">
          <cell r="B11136" t="str">
            <v>TSY0010019</v>
          </cell>
          <cell r="C11136" t="str">
            <v>02.12.01.535</v>
          </cell>
        </row>
        <row r="11137">
          <cell r="B11137" t="str">
            <v>TSY0010020</v>
          </cell>
          <cell r="C11137" t="str">
            <v>02.12.01.536</v>
          </cell>
        </row>
        <row r="11138">
          <cell r="B11138" t="str">
            <v>SHT0000224</v>
          </cell>
          <cell r="C11138" t="str">
            <v>01.07.04.054</v>
          </cell>
        </row>
        <row r="11139">
          <cell r="B11139" t="str">
            <v>TSY0000803</v>
          </cell>
          <cell r="C11139" t="str">
            <v>02.13.02.472</v>
          </cell>
        </row>
        <row r="11140">
          <cell r="C11140" t="str">
            <v>02.03.51.008</v>
          </cell>
        </row>
        <row r="11141">
          <cell r="B11141" t="str">
            <v>TST0001759</v>
          </cell>
          <cell r="C11141" t="str">
            <v>02.04.22.030</v>
          </cell>
        </row>
        <row r="11142">
          <cell r="B11142" t="str">
            <v>TST0001760</v>
          </cell>
          <cell r="C11142" t="str">
            <v>02.04.22.031</v>
          </cell>
        </row>
        <row r="11143">
          <cell r="B11143" t="str">
            <v>TST0001761</v>
          </cell>
          <cell r="C11143" t="str">
            <v>02.04.22.032</v>
          </cell>
        </row>
        <row r="11144">
          <cell r="B11144" t="str">
            <v>TST0001762</v>
          </cell>
          <cell r="C11144" t="str">
            <v>02.04.22.033</v>
          </cell>
        </row>
        <row r="11145">
          <cell r="B11145" t="str">
            <v>TST0001763</v>
          </cell>
          <cell r="C11145" t="str">
            <v>02.04.22.034</v>
          </cell>
        </row>
        <row r="11146">
          <cell r="B11146" t="str">
            <v>TST0001764</v>
          </cell>
          <cell r="C11146" t="str">
            <v>02.04.22.035</v>
          </cell>
        </row>
        <row r="11147">
          <cell r="B11147" t="str">
            <v>TST0001765</v>
          </cell>
          <cell r="C11147" t="str">
            <v>02.04.22.036</v>
          </cell>
        </row>
        <row r="11148">
          <cell r="B11148" t="str">
            <v>TST0001766</v>
          </cell>
          <cell r="C11148" t="str">
            <v>02.04.22.037</v>
          </cell>
        </row>
        <row r="11149">
          <cell r="B11149" t="str">
            <v>TST0001767</v>
          </cell>
          <cell r="C11149" t="str">
            <v>02.04.22.038</v>
          </cell>
        </row>
        <row r="11150">
          <cell r="B11150" t="str">
            <v>TST0001768</v>
          </cell>
          <cell r="C11150" t="str">
            <v>02.04.22.039</v>
          </cell>
        </row>
        <row r="11151">
          <cell r="B11151" t="str">
            <v>TST0001769</v>
          </cell>
          <cell r="C11151" t="str">
            <v>02.04.22.040</v>
          </cell>
        </row>
        <row r="11152">
          <cell r="B11152" t="str">
            <v>TST0001770</v>
          </cell>
          <cell r="C11152" t="str">
            <v>02.04.22.041</v>
          </cell>
        </row>
        <row r="11153">
          <cell r="B11153" t="str">
            <v>TST0001771</v>
          </cell>
          <cell r="C11153" t="str">
            <v>02.04.22.042</v>
          </cell>
        </row>
        <row r="11154">
          <cell r="B11154" t="str">
            <v>TST0001772</v>
          </cell>
          <cell r="C11154" t="str">
            <v>02.04.22.043</v>
          </cell>
        </row>
        <row r="11155">
          <cell r="B11155" t="str">
            <v>TST0001773</v>
          </cell>
          <cell r="C11155" t="str">
            <v>02.04.22.044</v>
          </cell>
        </row>
        <row r="11156">
          <cell r="B11156" t="str">
            <v>TST0001774</v>
          </cell>
          <cell r="C11156" t="str">
            <v>02.04.22.045</v>
          </cell>
        </row>
        <row r="11157">
          <cell r="B11157" t="str">
            <v>TST0001775</v>
          </cell>
          <cell r="C11157" t="str">
            <v>02.04.22.046</v>
          </cell>
        </row>
        <row r="11158">
          <cell r="B11158" t="str">
            <v>TST0001776</v>
          </cell>
          <cell r="C11158" t="str">
            <v>02.04.22.047</v>
          </cell>
        </row>
        <row r="11159">
          <cell r="B11159" t="str">
            <v>TST0001777</v>
          </cell>
          <cell r="C11159" t="str">
            <v>02.04.22.048</v>
          </cell>
        </row>
        <row r="11160">
          <cell r="B11160" t="str">
            <v>TST0001778</v>
          </cell>
          <cell r="C11160" t="str">
            <v>02.04.22.049</v>
          </cell>
        </row>
        <row r="11161">
          <cell r="B11161" t="str">
            <v>TST0001779</v>
          </cell>
          <cell r="C11161" t="str">
            <v>02.04.22.050</v>
          </cell>
        </row>
        <row r="11162">
          <cell r="B11162" t="str">
            <v>TST0001780</v>
          </cell>
          <cell r="C11162" t="str">
            <v>02.04.22.051</v>
          </cell>
        </row>
        <row r="11163">
          <cell r="B11163" t="str">
            <v>TST0001781</v>
          </cell>
          <cell r="C11163" t="str">
            <v>02.04.22.052</v>
          </cell>
        </row>
        <row r="11164">
          <cell r="B11164" t="str">
            <v>TST0001782</v>
          </cell>
          <cell r="C11164" t="str">
            <v>02.04.22.053</v>
          </cell>
        </row>
        <row r="11165">
          <cell r="B11165" t="str">
            <v>TST0001783</v>
          </cell>
          <cell r="C11165" t="str">
            <v>02.04.22.054</v>
          </cell>
        </row>
        <row r="11166">
          <cell r="B11166" t="str">
            <v>TST0001784</v>
          </cell>
          <cell r="C11166" t="str">
            <v>02.04.22.055</v>
          </cell>
        </row>
        <row r="11167">
          <cell r="B11167" t="str">
            <v>TST0001785</v>
          </cell>
          <cell r="C11167" t="str">
            <v>02.04.22.056</v>
          </cell>
        </row>
        <row r="11168">
          <cell r="B11168" t="str">
            <v>RSM0000283</v>
          </cell>
          <cell r="C11168" t="str">
            <v>02.02.38.004</v>
          </cell>
        </row>
        <row r="11169">
          <cell r="B11169" t="str">
            <v>RSM0000286</v>
          </cell>
          <cell r="C11169" t="str">
            <v>02.02.38.005</v>
          </cell>
        </row>
        <row r="11170">
          <cell r="B11170" t="str">
            <v>RSM0000292</v>
          </cell>
          <cell r="C11170" t="str">
            <v>02.02.38.006</v>
          </cell>
        </row>
        <row r="11171">
          <cell r="B11171" t="str">
            <v>RSM0000295</v>
          </cell>
          <cell r="C11171" t="str">
            <v>02.02.38.007</v>
          </cell>
        </row>
        <row r="11172">
          <cell r="B11172" t="str">
            <v>RSM0000310</v>
          </cell>
          <cell r="C11172" t="str">
            <v>02.02.38.014</v>
          </cell>
        </row>
        <row r="11173">
          <cell r="B11173" t="str">
            <v>RSM0000314</v>
          </cell>
          <cell r="C11173" t="str">
            <v>02.02.38.016</v>
          </cell>
        </row>
        <row r="11174">
          <cell r="B11174" t="str">
            <v>REM0002983</v>
          </cell>
          <cell r="C11174" t="str">
            <v>01.02.30.022</v>
          </cell>
        </row>
        <row r="11175">
          <cell r="B11175" t="str">
            <v>REM0002987</v>
          </cell>
          <cell r="C11175" t="str">
            <v>01.02.30.023</v>
          </cell>
        </row>
        <row r="11176">
          <cell r="B11176" t="str">
            <v>REM0002989</v>
          </cell>
          <cell r="C11176" t="str">
            <v>01.02.30.024</v>
          </cell>
        </row>
        <row r="11177">
          <cell r="B11177" t="str">
            <v>REM0002991</v>
          </cell>
          <cell r="C11177" t="str">
            <v>01.02.30.025</v>
          </cell>
        </row>
        <row r="11178">
          <cell r="B11178" t="str">
            <v>REM0002990</v>
          </cell>
          <cell r="C11178" t="str">
            <v>02.02.38.032</v>
          </cell>
        </row>
        <row r="11179">
          <cell r="B11179" t="str">
            <v>REM0002995</v>
          </cell>
          <cell r="C11179" t="str">
            <v>01.02.30.026</v>
          </cell>
        </row>
        <row r="11180">
          <cell r="B11180" t="str">
            <v>REM0002999</v>
          </cell>
          <cell r="C11180" t="str">
            <v>01.02.30.027</v>
          </cell>
        </row>
        <row r="11181">
          <cell r="B11181" t="str">
            <v>REM0003001</v>
          </cell>
          <cell r="C11181" t="str">
            <v>01.02.30.028</v>
          </cell>
        </row>
        <row r="11182">
          <cell r="B11182" t="str">
            <v>REM0003004</v>
          </cell>
          <cell r="C11182" t="str">
            <v>01.02.30.029</v>
          </cell>
        </row>
        <row r="11183">
          <cell r="B11183" t="str">
            <v>REM0003007</v>
          </cell>
          <cell r="C11183" t="str">
            <v>02.02.38.003</v>
          </cell>
        </row>
        <row r="11184">
          <cell r="B11184" t="str">
            <v>REM0003010</v>
          </cell>
          <cell r="C11184" t="str">
            <v>02.02.38.043</v>
          </cell>
        </row>
        <row r="11185">
          <cell r="B11185" t="str">
            <v>REM0003014</v>
          </cell>
          <cell r="C11185" t="str">
            <v>02.02.38.044</v>
          </cell>
        </row>
        <row r="11186">
          <cell r="B11186" t="str">
            <v>RSM0000289</v>
          </cell>
          <cell r="C11186" t="str">
            <v>02.03.48.026</v>
          </cell>
        </row>
        <row r="11187">
          <cell r="B11187" t="str">
            <v>RSM0000298</v>
          </cell>
          <cell r="C11187" t="str">
            <v>02.02.38.008</v>
          </cell>
        </row>
        <row r="11188">
          <cell r="B11188" t="str">
            <v>RSM0000319</v>
          </cell>
          <cell r="C11188" t="str">
            <v>02.02.38.009</v>
          </cell>
        </row>
        <row r="11189">
          <cell r="B11189" t="str">
            <v>RSM0000302</v>
          </cell>
          <cell r="C11189" t="str">
            <v>02.02.38.010</v>
          </cell>
        </row>
        <row r="11190">
          <cell r="B11190" t="str">
            <v>RSM0000304</v>
          </cell>
          <cell r="C11190" t="str">
            <v>02.02.38.011</v>
          </cell>
        </row>
        <row r="11191">
          <cell r="B11191" t="str">
            <v>RSM0000305</v>
          </cell>
          <cell r="C11191" t="str">
            <v>02.02.38.012</v>
          </cell>
        </row>
        <row r="11192">
          <cell r="B11192" t="str">
            <v>RSM0000306</v>
          </cell>
          <cell r="C11192" t="str">
            <v>02.02.38.013</v>
          </cell>
        </row>
        <row r="11193">
          <cell r="B11193" t="str">
            <v>RSM0000313</v>
          </cell>
          <cell r="C11193" t="str">
            <v>02.02.38.015</v>
          </cell>
        </row>
        <row r="11194">
          <cell r="B11194" t="str">
            <v>RSM0000323</v>
          </cell>
          <cell r="C11194" t="str">
            <v>02.03.48.032</v>
          </cell>
        </row>
        <row r="11195">
          <cell r="B11195" t="str">
            <v>RSM0000317</v>
          </cell>
          <cell r="C11195" t="str">
            <v>02.02.38.017</v>
          </cell>
        </row>
        <row r="11196">
          <cell r="B11196" t="str">
            <v>RSM0000320</v>
          </cell>
          <cell r="C11196" t="str">
            <v>02.02.38.018</v>
          </cell>
        </row>
        <row r="11197">
          <cell r="B11197" t="str">
            <v>REM0002952</v>
          </cell>
          <cell r="C11197" t="str">
            <v>02.02.38.019</v>
          </cell>
        </row>
        <row r="11198">
          <cell r="B11198" t="str">
            <v>REM0002953</v>
          </cell>
          <cell r="C11198" t="str">
            <v>02.02.38.020</v>
          </cell>
        </row>
        <row r="11199">
          <cell r="B11199" t="str">
            <v>REM0002955</v>
          </cell>
          <cell r="C11199" t="str">
            <v>02.02.38.021</v>
          </cell>
        </row>
        <row r="11200">
          <cell r="B11200" t="str">
            <v>REM0002956</v>
          </cell>
          <cell r="C11200" t="str">
            <v>02.02.38.022</v>
          </cell>
        </row>
        <row r="11201">
          <cell r="B11201" t="str">
            <v>REM0002958</v>
          </cell>
          <cell r="C11201" t="str">
            <v>02.02.38.023</v>
          </cell>
        </row>
        <row r="11202">
          <cell r="B11202" t="str">
            <v>REM0002959</v>
          </cell>
          <cell r="C11202" t="str">
            <v>02.02.38.024</v>
          </cell>
        </row>
        <row r="11203">
          <cell r="B11203" t="str">
            <v>REM0002961</v>
          </cell>
          <cell r="C11203" t="str">
            <v>02.02.38.025</v>
          </cell>
        </row>
        <row r="11204">
          <cell r="B11204" t="str">
            <v>REM0002972</v>
          </cell>
          <cell r="C11204" t="str">
            <v>02.02.38.026</v>
          </cell>
        </row>
        <row r="11205">
          <cell r="B11205" t="str">
            <v>REM0002974</v>
          </cell>
          <cell r="C11205" t="str">
            <v>02.02.38.027</v>
          </cell>
        </row>
        <row r="11206">
          <cell r="B11206" t="str">
            <v>REM0002962</v>
          </cell>
          <cell r="C11206" t="str">
            <v>02.02.38.028</v>
          </cell>
        </row>
        <row r="11207">
          <cell r="B11207" t="str">
            <v>REM0002966</v>
          </cell>
          <cell r="C11207" t="str">
            <v>02.02.38.029</v>
          </cell>
        </row>
        <row r="11208">
          <cell r="B11208" t="str">
            <v>REM0002968</v>
          </cell>
          <cell r="C11208" t="str">
            <v>02.02.38.030</v>
          </cell>
        </row>
        <row r="11209">
          <cell r="B11209" t="str">
            <v>REM0002970</v>
          </cell>
          <cell r="C11209" t="str">
            <v>02.02.38.031</v>
          </cell>
        </row>
        <row r="11210">
          <cell r="B11210" t="str">
            <v>REM0002984</v>
          </cell>
          <cell r="C11210" t="str">
            <v>02.02.38.034</v>
          </cell>
        </row>
        <row r="11211">
          <cell r="B11211" t="str">
            <v>REM0002993</v>
          </cell>
          <cell r="C11211" t="str">
            <v>02.03.48.024</v>
          </cell>
        </row>
        <row r="11212">
          <cell r="B11212" t="str">
            <v>REM0002994</v>
          </cell>
          <cell r="C11212" t="str">
            <v>02.03.48.025</v>
          </cell>
        </row>
        <row r="11213">
          <cell r="B11213" t="str">
            <v>REM0002992</v>
          </cell>
          <cell r="C11213" t="str">
            <v>02.02.38.033</v>
          </cell>
        </row>
        <row r="11214">
          <cell r="B11214" t="str">
            <v>REM0002996</v>
          </cell>
          <cell r="C11214" t="str">
            <v>02.02.38.036</v>
          </cell>
        </row>
        <row r="11215">
          <cell r="B11215" t="str">
            <v>REM0003000</v>
          </cell>
          <cell r="C11215" t="str">
            <v>02.02.38.037</v>
          </cell>
        </row>
        <row r="11216">
          <cell r="B11216" t="str">
            <v>REM0003002</v>
          </cell>
          <cell r="C11216" t="str">
            <v>02.02.38.038</v>
          </cell>
        </row>
        <row r="11217">
          <cell r="B11217" t="str">
            <v>REM0003005</v>
          </cell>
          <cell r="C11217" t="str">
            <v>02.02.38.039</v>
          </cell>
        </row>
        <row r="11218">
          <cell r="B11218" t="str">
            <v>REM0003011</v>
          </cell>
          <cell r="C11218" t="str">
            <v>02.03.48.027</v>
          </cell>
        </row>
        <row r="11219">
          <cell r="B11219" t="str">
            <v>REM0003012</v>
          </cell>
          <cell r="C11219" t="str">
            <v>02.03.48.028</v>
          </cell>
        </row>
        <row r="11220">
          <cell r="B11220" t="str">
            <v>REM0003013</v>
          </cell>
          <cell r="C11220" t="str">
            <v>02.03.48.029</v>
          </cell>
        </row>
        <row r="11221">
          <cell r="B11221" t="str">
            <v>REM0003015</v>
          </cell>
          <cell r="C11221" t="str">
            <v>02.03.48.030</v>
          </cell>
        </row>
        <row r="11222">
          <cell r="B11222" t="str">
            <v>SLT0002125</v>
          </cell>
          <cell r="C11222" t="str">
            <v>01.02.31.002</v>
          </cell>
        </row>
        <row r="11223">
          <cell r="B11223" t="str">
            <v>SLT0002532</v>
          </cell>
        </row>
        <row r="11224">
          <cell r="B11224" t="str">
            <v>SLT0002533</v>
          </cell>
          <cell r="C11224" t="str">
            <v>02.02.42.004</v>
          </cell>
        </row>
        <row r="11225">
          <cell r="B11225" t="str">
            <v>SLT0010195</v>
          </cell>
          <cell r="C11225" t="str">
            <v>01.02.31.001</v>
          </cell>
        </row>
        <row r="11226">
          <cell r="B11226" t="str">
            <v>SLT0010190</v>
          </cell>
          <cell r="C11226" t="str">
            <v>02.03.54.003</v>
          </cell>
        </row>
        <row r="11227">
          <cell r="B11227" t="str">
            <v>SLT0002539</v>
          </cell>
        </row>
        <row r="11228">
          <cell r="B11228" t="str">
            <v>SLT0002545</v>
          </cell>
          <cell r="C11228" t="str">
            <v>02.03.27.093</v>
          </cell>
        </row>
        <row r="11229">
          <cell r="B11229" t="str">
            <v>SLT0002545</v>
          </cell>
          <cell r="C11229" t="str">
            <v>02.03.27.089</v>
          </cell>
        </row>
        <row r="11230">
          <cell r="B11230" t="str">
            <v>SLT0002547</v>
          </cell>
          <cell r="C11230" t="str">
            <v>02.02.42.001</v>
          </cell>
        </row>
        <row r="11231">
          <cell r="B11231" t="str">
            <v>BFA0000019</v>
          </cell>
          <cell r="C11231" t="str">
            <v>02.12.02.066</v>
          </cell>
        </row>
        <row r="11232">
          <cell r="B11232" t="str">
            <v>SLT0002549</v>
          </cell>
        </row>
        <row r="11233">
          <cell r="B11233" t="str">
            <v>SLT0002552</v>
          </cell>
          <cell r="C11233" t="str">
            <v>02.02.42.003</v>
          </cell>
        </row>
        <row r="11234">
          <cell r="B11234" t="str">
            <v>SLT0002553</v>
          </cell>
          <cell r="C11234" t="str">
            <v>02.03.55.001</v>
          </cell>
        </row>
        <row r="11235">
          <cell r="B11235" t="str">
            <v>SLT0002553</v>
          </cell>
          <cell r="C11235" t="str">
            <v>02.03.27.081</v>
          </cell>
        </row>
        <row r="11236">
          <cell r="B11236" t="str">
            <v>SLT0002553</v>
          </cell>
          <cell r="C11236" t="str">
            <v>02.03.27.091</v>
          </cell>
        </row>
        <row r="11237">
          <cell r="B11237" t="str">
            <v>SLT0002667</v>
          </cell>
          <cell r="C11237" t="str">
            <v>02.03.55.002</v>
          </cell>
        </row>
        <row r="11238">
          <cell r="B11238" t="str">
            <v>SLT0002667</v>
          </cell>
          <cell r="C11238" t="str">
            <v>02.03.27.092</v>
          </cell>
        </row>
        <row r="11239">
          <cell r="B11239" t="str">
            <v>SLT0002557</v>
          </cell>
        </row>
        <row r="11240">
          <cell r="B11240" t="str">
            <v>SLT0002540</v>
          </cell>
        </row>
        <row r="11241">
          <cell r="B11241" t="str">
            <v>SLT0002542</v>
          </cell>
          <cell r="C11241" t="str">
            <v>02.03.54.004</v>
          </cell>
        </row>
        <row r="11242">
          <cell r="B11242" t="str">
            <v>SLT0002550</v>
          </cell>
        </row>
        <row r="11243">
          <cell r="B11243" t="str">
            <v>SLT0002558</v>
          </cell>
        </row>
        <row r="11244">
          <cell r="B11244" t="str">
            <v>SLT0002559</v>
          </cell>
          <cell r="C11244" t="str">
            <v>02.02.42.002</v>
          </cell>
        </row>
        <row r="11245">
          <cell r="B11245" t="str">
            <v>REM0003016</v>
          </cell>
          <cell r="C11245" t="str">
            <v>02.01.10.715</v>
          </cell>
        </row>
        <row r="11246">
          <cell r="B11246" t="str">
            <v>SCS0010936</v>
          </cell>
          <cell r="C11246" t="str">
            <v>02.03.50.068</v>
          </cell>
        </row>
        <row r="11247">
          <cell r="B11247" t="str">
            <v>SCS0010937</v>
          </cell>
          <cell r="C11247" t="str">
            <v>02.03.50.069</v>
          </cell>
        </row>
        <row r="11248">
          <cell r="B11248" t="str">
            <v>SCS0010938</v>
          </cell>
          <cell r="C11248" t="str">
            <v>02.03.50.070</v>
          </cell>
        </row>
        <row r="11249">
          <cell r="B11249" t="str">
            <v>SCS0010939</v>
          </cell>
          <cell r="C11249" t="str">
            <v>02.03.50.071</v>
          </cell>
        </row>
        <row r="11250">
          <cell r="B11250" t="str">
            <v>SHT0010547</v>
          </cell>
          <cell r="C11250" t="str">
            <v>01.05.26.001</v>
          </cell>
        </row>
        <row r="11251">
          <cell r="B11251" t="str">
            <v>TSY0000759</v>
          </cell>
          <cell r="C11251" t="str">
            <v>02.12.01.513</v>
          </cell>
        </row>
        <row r="11252">
          <cell r="B11252" t="str">
            <v>TSY0000760</v>
          </cell>
          <cell r="C11252" t="str">
            <v>02.12.01.514</v>
          </cell>
        </row>
        <row r="11253">
          <cell r="B11253" t="str">
            <v>TSY0000761</v>
          </cell>
          <cell r="C11253" t="str">
            <v>02.12.01.515</v>
          </cell>
        </row>
        <row r="11254">
          <cell r="B11254" t="str">
            <v>TSY0010002</v>
          </cell>
          <cell r="C11254" t="str">
            <v>02.12.01.516</v>
          </cell>
        </row>
        <row r="11255">
          <cell r="B11255" t="str">
            <v>TSY0010003</v>
          </cell>
          <cell r="C11255" t="str">
            <v>02.12.01.517</v>
          </cell>
        </row>
        <row r="11256">
          <cell r="B11256" t="str">
            <v>TSY0010004</v>
          </cell>
          <cell r="C11256" t="str">
            <v>02.12.01.518</v>
          </cell>
        </row>
        <row r="11257">
          <cell r="B11257" t="str">
            <v>TSY0010005</v>
          </cell>
          <cell r="C11257" t="str">
            <v>02.12.01.519</v>
          </cell>
        </row>
        <row r="11258">
          <cell r="B11258" t="str">
            <v>TSY0010006</v>
          </cell>
          <cell r="C11258" t="str">
            <v>02.12.01.520</v>
          </cell>
        </row>
        <row r="11259">
          <cell r="B11259" t="str">
            <v>TSY0000764</v>
          </cell>
          <cell r="C11259" t="str">
            <v>02.12.01.525</v>
          </cell>
        </row>
        <row r="11260">
          <cell r="B11260" t="str">
            <v>TSY0000766</v>
          </cell>
          <cell r="C11260" t="str">
            <v>02.12.01.524</v>
          </cell>
        </row>
        <row r="11261">
          <cell r="B11261" t="str">
            <v>SHT0010561</v>
          </cell>
          <cell r="C11261" t="str">
            <v>01.05.26.002</v>
          </cell>
        </row>
        <row r="11262">
          <cell r="B11262" t="str">
            <v>TSY0010007</v>
          </cell>
          <cell r="C11262" t="str">
            <v>02.12.01.521</v>
          </cell>
        </row>
        <row r="11263">
          <cell r="B11263" t="str">
            <v>TSY0010008</v>
          </cell>
          <cell r="C11263" t="str">
            <v>02.12.01.522</v>
          </cell>
        </row>
        <row r="11264">
          <cell r="B11264" t="str">
            <v>TSY0010009</v>
          </cell>
          <cell r="C11264" t="str">
            <v>02.12.01.523</v>
          </cell>
        </row>
        <row r="11265">
          <cell r="B11265" t="str">
            <v>SHT0010587</v>
          </cell>
          <cell r="C11265" t="str">
            <v>01.05.26.003</v>
          </cell>
        </row>
        <row r="11266">
          <cell r="B11266" t="str">
            <v>SHT0010569</v>
          </cell>
          <cell r="C11266" t="str">
            <v>01.05.26.004</v>
          </cell>
        </row>
        <row r="11267">
          <cell r="B11267" t="str">
            <v>TWT0000094</v>
          </cell>
          <cell r="C11267" t="str">
            <v>02.05.05.058</v>
          </cell>
        </row>
        <row r="11268">
          <cell r="B11268" t="str">
            <v>TWT0000096</v>
          </cell>
          <cell r="C11268" t="str">
            <v>02.05.05.060</v>
          </cell>
        </row>
        <row r="11269">
          <cell r="B11269" t="str">
            <v>TWT0000097</v>
          </cell>
          <cell r="C11269" t="str">
            <v>02.05.05.063</v>
          </cell>
        </row>
        <row r="11270">
          <cell r="B11270" t="str">
            <v>TWT0000095</v>
          </cell>
          <cell r="C11270" t="str">
            <v>02.05.05.059</v>
          </cell>
        </row>
        <row r="11271">
          <cell r="B11271" t="str">
            <v>TWT0000015</v>
          </cell>
          <cell r="C11271" t="str">
            <v>02.05.05.062</v>
          </cell>
        </row>
        <row r="11272">
          <cell r="B11272" t="str">
            <v>TWT0000098</v>
          </cell>
          <cell r="C11272" t="str">
            <v>02.05.05.064</v>
          </cell>
        </row>
        <row r="11273">
          <cell r="B11273" t="str">
            <v>TWT0000099</v>
          </cell>
          <cell r="C11273" t="str">
            <v>02.05.05.065</v>
          </cell>
        </row>
        <row r="11274">
          <cell r="B11274" t="str">
            <v>REM0003017</v>
          </cell>
          <cell r="C11274" t="str">
            <v>02.03.48.031</v>
          </cell>
        </row>
        <row r="11275">
          <cell r="B11275" t="str">
            <v>REM0002988</v>
          </cell>
          <cell r="C11275" t="str">
            <v>02.02.38.035</v>
          </cell>
        </row>
        <row r="11276">
          <cell r="B11276" t="str">
            <v>REM0003009</v>
          </cell>
          <cell r="C11276" t="str">
            <v>02.02.38.042</v>
          </cell>
        </row>
        <row r="11277">
          <cell r="B11277" t="str">
            <v>TWT0000017</v>
          </cell>
        </row>
        <row r="11278">
          <cell r="B11278" t="str">
            <v>TWT0000100</v>
          </cell>
          <cell r="C11278" t="str">
            <v>02.05.05.061</v>
          </cell>
        </row>
        <row r="11279">
          <cell r="B11279" t="str">
            <v>SLT0010053</v>
          </cell>
          <cell r="C11279" t="str">
            <v>02.01.10.720</v>
          </cell>
        </row>
        <row r="11280">
          <cell r="B11280" t="str">
            <v>SLT0010054</v>
          </cell>
          <cell r="C11280" t="str">
            <v>02.01.10.721</v>
          </cell>
        </row>
        <row r="11281">
          <cell r="B11281" t="str">
            <v>REM0000564</v>
          </cell>
          <cell r="C11281" t="str">
            <v>02.01.04.745</v>
          </cell>
        </row>
        <row r="11282">
          <cell r="B11282" t="str">
            <v>BFA0000808</v>
          </cell>
          <cell r="C11282" t="str">
            <v>02.01.07.319</v>
          </cell>
        </row>
        <row r="11283">
          <cell r="B11283" t="str">
            <v>TST0001786</v>
          </cell>
          <cell r="C11283" t="str">
            <v>02.04.22.057</v>
          </cell>
        </row>
        <row r="11284">
          <cell r="B11284" t="str">
            <v>SLT0002132</v>
          </cell>
        </row>
        <row r="11285">
          <cell r="B11285" t="str">
            <v>SLT0002133</v>
          </cell>
          <cell r="C11285" t="str">
            <v>02.01.10.722</v>
          </cell>
        </row>
        <row r="11286">
          <cell r="B11286" t="str">
            <v>SLT0002134</v>
          </cell>
          <cell r="C11286" t="str">
            <v>02.01.10.723</v>
          </cell>
        </row>
        <row r="11287">
          <cell r="B11287" t="str">
            <v>SLT0002135</v>
          </cell>
          <cell r="C11287" t="str">
            <v>02.01.10.724</v>
          </cell>
        </row>
        <row r="11288">
          <cell r="B11288" t="str">
            <v>TSY0000693</v>
          </cell>
          <cell r="C11288" t="str">
            <v>02.12.01.569</v>
          </cell>
        </row>
        <row r="11289">
          <cell r="B11289" t="str">
            <v>SLT0010113</v>
          </cell>
          <cell r="C11289" t="str">
            <v>02.12.01.558</v>
          </cell>
        </row>
        <row r="11290">
          <cell r="B11290" t="str">
            <v>SLT0010115</v>
          </cell>
          <cell r="C11290" t="str">
            <v>02.12.01.559</v>
          </cell>
        </row>
        <row r="11291">
          <cell r="B11291" t="str">
            <v>SLT0010108</v>
          </cell>
          <cell r="C11291" t="str">
            <v>02.12.01.562</v>
          </cell>
        </row>
        <row r="11292">
          <cell r="B11292" t="str">
            <v>SLT0010112</v>
          </cell>
          <cell r="C11292" t="str">
            <v>02.12.01.563</v>
          </cell>
        </row>
        <row r="11293">
          <cell r="B11293" t="str">
            <v>SLT0010114</v>
          </cell>
          <cell r="C11293" t="str">
            <v>02.12.01.564</v>
          </cell>
        </row>
        <row r="11294">
          <cell r="B11294" t="str">
            <v>SLT0010116</v>
          </cell>
          <cell r="C11294" t="str">
            <v>02.12.01.566</v>
          </cell>
        </row>
        <row r="11295">
          <cell r="B11295" t="str">
            <v>SLT0010109</v>
          </cell>
          <cell r="C11295" t="str">
            <v>02.12.01.568</v>
          </cell>
        </row>
        <row r="11296">
          <cell r="B11296" t="str">
            <v>SLT0010106</v>
          </cell>
          <cell r="C11296" t="str">
            <v>02.12.01.560</v>
          </cell>
        </row>
        <row r="11297">
          <cell r="B11297" t="str">
            <v>SLT0010110</v>
          </cell>
          <cell r="C11297" t="str">
            <v>02.12.01.561</v>
          </cell>
        </row>
        <row r="11298">
          <cell r="B11298" t="str">
            <v>SLT0010107</v>
          </cell>
          <cell r="C11298" t="str">
            <v>02.12.01.566</v>
          </cell>
        </row>
        <row r="11299">
          <cell r="B11299" t="str">
            <v>SLT0010111</v>
          </cell>
          <cell r="C11299" t="str">
            <v>02.12.01.567</v>
          </cell>
        </row>
        <row r="11300">
          <cell r="B11300" t="str">
            <v>SLT0002569</v>
          </cell>
          <cell r="C11300" t="str">
            <v>01.05.23.020</v>
          </cell>
        </row>
        <row r="11301">
          <cell r="B11301" t="str">
            <v>SLT0002424</v>
          </cell>
          <cell r="C11301" t="str">
            <v>01.05.23.019</v>
          </cell>
        </row>
        <row r="11302">
          <cell r="B11302" t="str">
            <v>SLT0002429</v>
          </cell>
          <cell r="C11302" t="str">
            <v>01.05.23.021</v>
          </cell>
        </row>
        <row r="11303">
          <cell r="B11303" t="str">
            <v>SLT0002433</v>
          </cell>
          <cell r="C11303" t="str">
            <v>01.05.23.018</v>
          </cell>
        </row>
        <row r="11304">
          <cell r="B11304" t="str">
            <v>SLT0002444</v>
          </cell>
          <cell r="C11304" t="str">
            <v>01.05.23.017</v>
          </cell>
        </row>
        <row r="11305">
          <cell r="C11305" t="str">
            <v>01.04.23.001</v>
          </cell>
        </row>
        <row r="11306">
          <cell r="C11306" t="str">
            <v>01.04.23.002</v>
          </cell>
        </row>
        <row r="11307">
          <cell r="C11307" t="str">
            <v>01.04.23.003</v>
          </cell>
        </row>
        <row r="11308">
          <cell r="C11308" t="str">
            <v>01.04.23.004</v>
          </cell>
        </row>
        <row r="11309">
          <cell r="B11309" t="str">
            <v>加工费</v>
          </cell>
          <cell r="C11309" t="str">
            <v>02.06.02.192</v>
          </cell>
        </row>
        <row r="11310">
          <cell r="B11310" t="str">
            <v>加工费</v>
          </cell>
          <cell r="C11310" t="str">
            <v>02.06.02.193</v>
          </cell>
        </row>
        <row r="11311">
          <cell r="B11311" t="str">
            <v>REM0000593</v>
          </cell>
          <cell r="C11311" t="str">
            <v>02.06.02.194</v>
          </cell>
        </row>
        <row r="11312">
          <cell r="B11312" t="str">
            <v>REM0002782</v>
          </cell>
          <cell r="C11312" t="str">
            <v>02.06.02.195</v>
          </cell>
        </row>
        <row r="11313">
          <cell r="C11313" t="str">
            <v>02.01.02.114B</v>
          </cell>
        </row>
        <row r="11314">
          <cell r="C11314" t="str">
            <v>02.01.03.236</v>
          </cell>
        </row>
        <row r="11315">
          <cell r="C11315" t="str">
            <v>02.01.03.237</v>
          </cell>
        </row>
        <row r="11316">
          <cell r="B11316" t="str">
            <v>REM0001967</v>
          </cell>
          <cell r="C11316" t="str">
            <v>01.01.01.031</v>
          </cell>
        </row>
        <row r="11317">
          <cell r="B11317" t="str">
            <v>REM0010257</v>
          </cell>
          <cell r="C11317" t="str">
            <v>01.01.01.489</v>
          </cell>
        </row>
        <row r="11318">
          <cell r="B11318" t="str">
            <v>REM0010258</v>
          </cell>
          <cell r="C11318" t="str">
            <v>01.01.01.490</v>
          </cell>
        </row>
        <row r="11319">
          <cell r="B11319" t="str">
            <v>REM0002389</v>
          </cell>
          <cell r="C11319" t="str">
            <v>01.01.01.037</v>
          </cell>
        </row>
        <row r="11320">
          <cell r="B11320" t="str">
            <v>SLT0001636</v>
          </cell>
          <cell r="C11320" t="str">
            <v>01.05.07.284C</v>
          </cell>
        </row>
        <row r="11321">
          <cell r="B11321" t="str">
            <v>SCS0003038</v>
          </cell>
          <cell r="C11321" t="str">
            <v>01.03.05.058</v>
          </cell>
        </row>
        <row r="11322">
          <cell r="B11322" t="str">
            <v>SCS0003037</v>
          </cell>
          <cell r="C11322" t="str">
            <v>01.03.05.059</v>
          </cell>
        </row>
        <row r="11323">
          <cell r="B11323" t="str">
            <v>SHT0001706</v>
          </cell>
          <cell r="C11323" t="str">
            <v>01.03.41.003</v>
          </cell>
        </row>
        <row r="11324">
          <cell r="B11324" t="str">
            <v>SHT0000325</v>
          </cell>
          <cell r="C11324" t="str">
            <v>01.03.43.001</v>
          </cell>
        </row>
        <row r="11325">
          <cell r="B11325" t="str">
            <v>SHT0000324</v>
          </cell>
          <cell r="C11325" t="str">
            <v>01.03.43.002</v>
          </cell>
        </row>
        <row r="11326">
          <cell r="B11326" t="str">
            <v>SHT0000323</v>
          </cell>
          <cell r="C11326" t="str">
            <v>01.03.43.003</v>
          </cell>
        </row>
        <row r="11327">
          <cell r="B11327" t="str">
            <v>SHT0000322</v>
          </cell>
          <cell r="C11327" t="str">
            <v>01.03.43.004</v>
          </cell>
        </row>
        <row r="11328">
          <cell r="B11328" t="str">
            <v>SHT0002326</v>
          </cell>
          <cell r="C11328" t="str">
            <v>01.03.44.001</v>
          </cell>
        </row>
        <row r="11329">
          <cell r="B11329" t="str">
            <v>SLT0001299</v>
          </cell>
          <cell r="C11329" t="str">
            <v>01.04.01.084</v>
          </cell>
        </row>
        <row r="11330">
          <cell r="B11330" t="str">
            <v>SHT0001626</v>
          </cell>
          <cell r="C11330" t="str">
            <v>01.05.09.001</v>
          </cell>
        </row>
        <row r="11331">
          <cell r="B11331" t="str">
            <v>SHT0001627</v>
          </cell>
          <cell r="C11331" t="str">
            <v>01.05.09.011</v>
          </cell>
        </row>
        <row r="11332">
          <cell r="B11332" t="str">
            <v>SLT0001129</v>
          </cell>
          <cell r="C11332" t="str">
            <v>01.06.02.049</v>
          </cell>
        </row>
        <row r="11333">
          <cell r="B11333" t="str">
            <v>SLT0001131</v>
          </cell>
          <cell r="C11333" t="str">
            <v>01.06.02.051</v>
          </cell>
        </row>
        <row r="11334">
          <cell r="B11334" t="str">
            <v>SHT0010644</v>
          </cell>
          <cell r="C11334" t="str">
            <v>01.07.04.053</v>
          </cell>
        </row>
        <row r="11335">
          <cell r="B11335" t="str">
            <v>SLT0000016</v>
          </cell>
          <cell r="C11335" t="str">
            <v>02.01.10.702</v>
          </cell>
        </row>
        <row r="11336">
          <cell r="B11336" t="str">
            <v>SLT0002153</v>
          </cell>
          <cell r="C11336" t="str">
            <v>02.01.10.726</v>
          </cell>
        </row>
        <row r="11337">
          <cell r="B11337" t="str">
            <v>BFA0000809</v>
          </cell>
          <cell r="C11337" t="str">
            <v>02.12.02.061</v>
          </cell>
        </row>
        <row r="11338">
          <cell r="B11338" t="str">
            <v>SHT0000488</v>
          </cell>
          <cell r="C11338" t="str">
            <v>02.12.04.162</v>
          </cell>
        </row>
        <row r="11339">
          <cell r="B11339" t="str">
            <v>SCS0002927</v>
          </cell>
          <cell r="C11339" t="str">
            <v>02.12.24.078</v>
          </cell>
        </row>
        <row r="11340">
          <cell r="B11340" t="str">
            <v>SCS0002930</v>
          </cell>
          <cell r="C11340" t="str">
            <v>02.12.24.081</v>
          </cell>
        </row>
        <row r="11341">
          <cell r="C11341" t="str">
            <v>01.04.21.001</v>
          </cell>
        </row>
        <row r="11342">
          <cell r="B11342" t="str">
            <v>TST0001787</v>
          </cell>
          <cell r="C11342" t="str">
            <v>02.05.09.004</v>
          </cell>
        </row>
        <row r="11343">
          <cell r="C11343" t="str">
            <v>02.01.10.445</v>
          </cell>
        </row>
        <row r="11344">
          <cell r="B11344" t="str">
            <v>REM0002388</v>
          </cell>
          <cell r="C11344" t="str">
            <v>01.01.01.036</v>
          </cell>
        </row>
        <row r="11345">
          <cell r="C11345" t="str">
            <v>01.01.01.038</v>
          </cell>
        </row>
        <row r="11346">
          <cell r="C11346" t="str">
            <v>01.01.01.138</v>
          </cell>
        </row>
        <row r="11347">
          <cell r="B11347" t="str">
            <v>RSM0000202</v>
          </cell>
          <cell r="C11347" t="str">
            <v>01.01.01.491</v>
          </cell>
        </row>
        <row r="11348">
          <cell r="C11348" t="str">
            <v>01.01.01.495</v>
          </cell>
        </row>
        <row r="11349">
          <cell r="C11349" t="str">
            <v>01.01.01.496</v>
          </cell>
        </row>
        <row r="11350">
          <cell r="C11350" t="str">
            <v>01.01.01.497</v>
          </cell>
        </row>
        <row r="11351">
          <cell r="C11351" t="str">
            <v>01.01.01.498</v>
          </cell>
        </row>
        <row r="11352">
          <cell r="B11352" t="str">
            <v>REM0002597</v>
          </cell>
          <cell r="C11352" t="str">
            <v>01.01.03.109</v>
          </cell>
        </row>
        <row r="11353">
          <cell r="B11353" t="str">
            <v>SCS0006470</v>
          </cell>
          <cell r="C11353" t="str">
            <v>02.03.29.171</v>
          </cell>
        </row>
        <row r="11354">
          <cell r="B11354" t="str">
            <v>SCS0006471</v>
          </cell>
          <cell r="C11354" t="str">
            <v>02.03.29.172</v>
          </cell>
        </row>
        <row r="11355">
          <cell r="C11355" t="str">
            <v>02.03.11.097</v>
          </cell>
        </row>
        <row r="11356">
          <cell r="C11356" t="str">
            <v>02.03.11.098</v>
          </cell>
        </row>
        <row r="11357">
          <cell r="B11357" t="str">
            <v>REM0000522</v>
          </cell>
          <cell r="C11357" t="str">
            <v>02.01.10.068</v>
          </cell>
        </row>
        <row r="11358">
          <cell r="B11358" t="str">
            <v>SLT0010148</v>
          </cell>
          <cell r="C11358" t="str">
            <v>01.06.18.001</v>
          </cell>
        </row>
        <row r="11359">
          <cell r="B11359" t="str">
            <v>SLT0010149</v>
          </cell>
          <cell r="C11359" t="str">
            <v>01.06.18.002</v>
          </cell>
        </row>
        <row r="11360">
          <cell r="B11360" t="str">
            <v>SLT0010150</v>
          </cell>
          <cell r="C11360" t="str">
            <v>01.06.18.003</v>
          </cell>
        </row>
        <row r="11361">
          <cell r="B11361" t="str">
            <v>SLT0010151</v>
          </cell>
          <cell r="C11361" t="str">
            <v>01.06.18.004</v>
          </cell>
        </row>
        <row r="11362">
          <cell r="B11362" t="str">
            <v>SHT0010998</v>
          </cell>
          <cell r="C11362" t="str">
            <v>01.02.08.043</v>
          </cell>
        </row>
        <row r="11363">
          <cell r="B11363" t="str">
            <v>SHT0011013</v>
          </cell>
          <cell r="C11363" t="str">
            <v>H4A20款下框</v>
          </cell>
        </row>
        <row r="11364">
          <cell r="B11364" t="str">
            <v>SHT0010943</v>
          </cell>
        </row>
        <row r="11365">
          <cell r="B11365" t="str">
            <v>SHT0010515</v>
          </cell>
          <cell r="C11365" t="str">
            <v>02.03.37.099</v>
          </cell>
        </row>
        <row r="11366">
          <cell r="B11366" t="str">
            <v>SHT0010517</v>
          </cell>
          <cell r="C11366" t="str">
            <v>02.03.37.100</v>
          </cell>
        </row>
        <row r="11367">
          <cell r="B11367" t="str">
            <v>SHT0010516</v>
          </cell>
          <cell r="C11367" t="str">
            <v>02.03.37.101</v>
          </cell>
        </row>
        <row r="11368">
          <cell r="B11368" t="str">
            <v>SHT0010936</v>
          </cell>
          <cell r="C11368" t="str">
            <v>01.07.01.065C</v>
          </cell>
        </row>
        <row r="11369">
          <cell r="B11369" t="str">
            <v>SHT0010935</v>
          </cell>
          <cell r="C11369" t="str">
            <v>01.07.01.038C</v>
          </cell>
        </row>
        <row r="11370">
          <cell r="B11370" t="str">
            <v>SHT0010937</v>
          </cell>
          <cell r="C11370" t="str">
            <v>01.07.01.069C</v>
          </cell>
        </row>
        <row r="11371">
          <cell r="B11371" t="str">
            <v>SHT0011005</v>
          </cell>
          <cell r="C11371" t="str">
            <v>01.04.22.018A</v>
          </cell>
        </row>
        <row r="11372">
          <cell r="B11372" t="str">
            <v>SHT0011007</v>
          </cell>
          <cell r="C11372" t="str">
            <v>01.04.22.022A</v>
          </cell>
        </row>
        <row r="11373">
          <cell r="B11373" t="str">
            <v>SHT0011006</v>
          </cell>
          <cell r="C11373" t="str">
            <v>01.04.22.026A</v>
          </cell>
        </row>
        <row r="11374">
          <cell r="B11374" t="str">
            <v>SHT0010938</v>
          </cell>
          <cell r="C11374" t="str">
            <v>01.06.12.002A</v>
          </cell>
        </row>
        <row r="11375">
          <cell r="B11375" t="str">
            <v>SHT0001876</v>
          </cell>
          <cell r="C11375" t="str">
            <v>02.01.04.748</v>
          </cell>
        </row>
        <row r="11376">
          <cell r="B11376" t="str">
            <v>REM0010292</v>
          </cell>
          <cell r="C11376" t="str">
            <v>02.01.10.565</v>
          </cell>
        </row>
        <row r="11377">
          <cell r="B11377" t="str">
            <v>REM0010293</v>
          </cell>
          <cell r="C11377" t="str">
            <v>02.01.10.566</v>
          </cell>
        </row>
        <row r="11378">
          <cell r="B11378" t="str">
            <v>BFA0000774</v>
          </cell>
          <cell r="C11378" t="str">
            <v>02.01.07.320</v>
          </cell>
        </row>
        <row r="11379">
          <cell r="B11379" t="str">
            <v>BFA0000525</v>
          </cell>
          <cell r="C11379" t="str">
            <v>02.01.07.238</v>
          </cell>
        </row>
        <row r="11380">
          <cell r="B11380" t="str">
            <v>SHT0000611</v>
          </cell>
          <cell r="C11380" t="str">
            <v>01.07.01.108</v>
          </cell>
        </row>
        <row r="11381">
          <cell r="B11381" t="str">
            <v>SLT0001635</v>
          </cell>
          <cell r="C11381" t="str">
            <v>01.05.07.285C</v>
          </cell>
        </row>
        <row r="11382">
          <cell r="C11382" t="str">
            <v>02.01.07.326</v>
          </cell>
        </row>
        <row r="11383">
          <cell r="B11383" t="str">
            <v>BFA0000826</v>
          </cell>
          <cell r="C11383" t="str">
            <v>02.01.07.321</v>
          </cell>
        </row>
        <row r="11384">
          <cell r="B11384" t="str">
            <v>BFA0000013</v>
          </cell>
          <cell r="C11384" t="str">
            <v>02.12.02.003A</v>
          </cell>
        </row>
        <row r="11385">
          <cell r="B11385" t="str">
            <v>BFA0000827</v>
          </cell>
          <cell r="C11385" t="str">
            <v>02.03.29.042A</v>
          </cell>
        </row>
        <row r="11386">
          <cell r="B11386" t="str">
            <v>BFA0000828</v>
          </cell>
          <cell r="C11386" t="str">
            <v>02.01.07.322</v>
          </cell>
        </row>
        <row r="11387">
          <cell r="B11387" t="str">
            <v>BFA0000829</v>
          </cell>
          <cell r="C11387" t="str">
            <v>02.01.07.323</v>
          </cell>
        </row>
        <row r="11388">
          <cell r="B11388" t="str">
            <v>BFA0000830</v>
          </cell>
          <cell r="C11388" t="str">
            <v>02.01.07.324</v>
          </cell>
        </row>
        <row r="11389">
          <cell r="B11389" t="str">
            <v>BFA0000831</v>
          </cell>
          <cell r="C11389" t="str">
            <v>02.01.07.325</v>
          </cell>
        </row>
        <row r="11390">
          <cell r="B11390" t="str">
            <v>BFA0000832</v>
          </cell>
          <cell r="C11390" t="str">
            <v>02.12.02.121A</v>
          </cell>
        </row>
        <row r="11391">
          <cell r="B11391" t="str">
            <v>BFA0000833</v>
          </cell>
          <cell r="C11391" t="str">
            <v>02.01.05.014A</v>
          </cell>
        </row>
        <row r="11392">
          <cell r="C11392" t="str">
            <v>02.01.05.305</v>
          </cell>
        </row>
        <row r="11393">
          <cell r="B11393" t="str">
            <v>SCS0006622</v>
          </cell>
          <cell r="C11393" t="str">
            <v>02.03.50.074</v>
          </cell>
        </row>
        <row r="11394">
          <cell r="B11394" t="str">
            <v>SCS0006623</v>
          </cell>
          <cell r="C11394" t="str">
            <v>02.03.50.075</v>
          </cell>
        </row>
        <row r="11395">
          <cell r="C11395" t="str">
            <v>02.03.42.016</v>
          </cell>
        </row>
        <row r="11396">
          <cell r="C11396" t="str">
            <v>02.03.42.017</v>
          </cell>
        </row>
        <row r="11397">
          <cell r="C11397" t="str">
            <v>02.03.42.018</v>
          </cell>
        </row>
        <row r="11398">
          <cell r="C11398" t="str">
            <v>02.03.42.012</v>
          </cell>
        </row>
        <row r="11399">
          <cell r="C11399" t="str">
            <v>02.03.42.013</v>
          </cell>
        </row>
        <row r="11400">
          <cell r="B11400" t="str">
            <v>RSM0000026</v>
          </cell>
          <cell r="C11400" t="str">
            <v>02.03.48.023</v>
          </cell>
        </row>
        <row r="11401">
          <cell r="B11401" t="str">
            <v>SHT0001930</v>
          </cell>
          <cell r="C11401" t="str">
            <v>02.03.44.017</v>
          </cell>
        </row>
        <row r="11402">
          <cell r="B11402" t="str">
            <v>TSY0000665</v>
          </cell>
          <cell r="C11402" t="str">
            <v>02.12.01.501</v>
          </cell>
        </row>
        <row r="11403">
          <cell r="B11403" t="str">
            <v>TSY0010039</v>
          </cell>
          <cell r="C11403" t="str">
            <v>02.12.01.571</v>
          </cell>
        </row>
        <row r="11404">
          <cell r="B11404" t="str">
            <v>TSY0010040</v>
          </cell>
          <cell r="C11404" t="str">
            <v>02.12.01.572</v>
          </cell>
        </row>
        <row r="11405">
          <cell r="B11405" t="str">
            <v>TSY0000668</v>
          </cell>
          <cell r="C11405" t="str">
            <v>02.12.01.573</v>
          </cell>
        </row>
        <row r="11406">
          <cell r="B11406" t="str">
            <v>TSY0000813</v>
          </cell>
          <cell r="C11406" t="str">
            <v>02.12.01.574</v>
          </cell>
        </row>
        <row r="11407">
          <cell r="B11407" t="str">
            <v>TSY0000671</v>
          </cell>
          <cell r="C11407" t="str">
            <v>02.12.01.575</v>
          </cell>
        </row>
        <row r="11408">
          <cell r="B11408" t="str">
            <v>TSY0010041</v>
          </cell>
          <cell r="C11408" t="str">
            <v>02.12.01.576</v>
          </cell>
        </row>
        <row r="11409">
          <cell r="B11409" t="str">
            <v>TSY0010042</v>
          </cell>
          <cell r="C11409" t="str">
            <v>02.12.01.577</v>
          </cell>
        </row>
        <row r="11410">
          <cell r="B11410" t="str">
            <v>TSY0000669</v>
          </cell>
          <cell r="C11410" t="str">
            <v>02.13.02.473</v>
          </cell>
        </row>
        <row r="11411">
          <cell r="B11411" t="str">
            <v>TSY0000814</v>
          </cell>
          <cell r="C11411" t="str">
            <v>02.13.02.474</v>
          </cell>
        </row>
        <row r="11412">
          <cell r="B11412" t="str">
            <v>TSY0010044</v>
          </cell>
          <cell r="C11412" t="str">
            <v>02.13.02.475</v>
          </cell>
        </row>
        <row r="11413">
          <cell r="B11413" t="str">
            <v>TSY0010045</v>
          </cell>
          <cell r="C11413" t="str">
            <v>02.13.02.476</v>
          </cell>
        </row>
        <row r="11414">
          <cell r="B11414" t="str">
            <v>SHT0002391</v>
          </cell>
          <cell r="C11414" t="str">
            <v>02.03.19.057A</v>
          </cell>
        </row>
        <row r="11415">
          <cell r="B11415" t="str">
            <v>SHT0002399</v>
          </cell>
          <cell r="C11415" t="str">
            <v>02.03.27.044A</v>
          </cell>
        </row>
        <row r="11416">
          <cell r="B11416" t="str">
            <v>SHT0002400</v>
          </cell>
          <cell r="C11416" t="str">
            <v>02.03.27.045A</v>
          </cell>
        </row>
        <row r="11417">
          <cell r="B11417" t="str">
            <v>SHT0010983</v>
          </cell>
          <cell r="C11417" t="str">
            <v>01.03.05.061</v>
          </cell>
        </row>
        <row r="11418">
          <cell r="B11418" t="str">
            <v>SHT0010982</v>
          </cell>
          <cell r="C11418" t="str">
            <v>01.03.05.062</v>
          </cell>
        </row>
        <row r="11419">
          <cell r="B11419" t="str">
            <v>SHT0010243</v>
          </cell>
          <cell r="C11419" t="str">
            <v>01.02.08.044</v>
          </cell>
        </row>
        <row r="11420">
          <cell r="B11420" t="str">
            <v>SHT0010244</v>
          </cell>
          <cell r="C11420" t="str">
            <v>01.02.08.045</v>
          </cell>
        </row>
        <row r="11421">
          <cell r="B11421" t="str">
            <v>RSM0000325</v>
          </cell>
          <cell r="C11421" t="str">
            <v>02.02.38.045</v>
          </cell>
        </row>
        <row r="11422">
          <cell r="B11422" t="str">
            <v>RSM0000328</v>
          </cell>
          <cell r="C11422" t="str">
            <v>02.02.38.046</v>
          </cell>
        </row>
        <row r="11423">
          <cell r="B11423" t="str">
            <v>REM0003019</v>
          </cell>
          <cell r="C11423" t="str">
            <v>02.02.38.047</v>
          </cell>
        </row>
        <row r="11424">
          <cell r="B11424" t="str">
            <v>REM0003020</v>
          </cell>
          <cell r="C11424" t="str">
            <v>02.03.48.036</v>
          </cell>
        </row>
        <row r="11425">
          <cell r="B11425" t="str">
            <v>REM0003021</v>
          </cell>
          <cell r="C11425" t="str">
            <v>02.03.48.037</v>
          </cell>
        </row>
        <row r="11426">
          <cell r="B11426" t="str">
            <v>REM0003023</v>
          </cell>
          <cell r="C11426" t="str">
            <v>02.02.38.048</v>
          </cell>
        </row>
        <row r="11427">
          <cell r="B11427" t="str">
            <v>REM0003027</v>
          </cell>
          <cell r="C11427" t="str">
            <v>02.02.38.049</v>
          </cell>
        </row>
        <row r="11428">
          <cell r="B11428" t="str">
            <v>REM0003029</v>
          </cell>
          <cell r="C11428" t="str">
            <v>02.03.48.035</v>
          </cell>
        </row>
        <row r="11429">
          <cell r="B11429" t="str">
            <v>REM0003092</v>
          </cell>
          <cell r="C11429" t="str">
            <v>02.02.38.052</v>
          </cell>
        </row>
        <row r="11430">
          <cell r="B11430" t="str">
            <v>REM0003093</v>
          </cell>
          <cell r="C11430" t="str">
            <v>02.03.48.039</v>
          </cell>
        </row>
        <row r="11431">
          <cell r="B11431" t="str">
            <v>REM0003095</v>
          </cell>
          <cell r="C11431" t="str">
            <v>02.03.48.040</v>
          </cell>
        </row>
        <row r="11432">
          <cell r="B11432" t="str">
            <v>REM0003096</v>
          </cell>
          <cell r="C11432" t="str">
            <v>02.02.38.053</v>
          </cell>
        </row>
        <row r="11433">
          <cell r="B11433" t="str">
            <v>REM0003098</v>
          </cell>
          <cell r="C11433" t="str">
            <v>02.03.48.041</v>
          </cell>
        </row>
        <row r="11434">
          <cell r="B11434" t="str">
            <v>REM0003101</v>
          </cell>
          <cell r="C11434" t="str">
            <v>02.02.38.054</v>
          </cell>
        </row>
        <row r="11435">
          <cell r="B11435" t="str">
            <v>REM0003102</v>
          </cell>
          <cell r="C11435" t="str">
            <v>02.02.38.055</v>
          </cell>
        </row>
        <row r="11436">
          <cell r="B11436" t="str">
            <v>REM0003103</v>
          </cell>
          <cell r="C11436" t="str">
            <v>02.03.48.042</v>
          </cell>
        </row>
        <row r="11437">
          <cell r="B11437" t="str">
            <v>REM0003104</v>
          </cell>
          <cell r="C11437" t="str">
            <v>02.03.48.043</v>
          </cell>
        </row>
        <row r="11438">
          <cell r="B11438" t="str">
            <v>REM0003106</v>
          </cell>
          <cell r="C11438" t="str">
            <v>02.02.38.056</v>
          </cell>
        </row>
        <row r="11439">
          <cell r="B11439" t="str">
            <v>REM0003107</v>
          </cell>
          <cell r="C11439" t="str">
            <v>02.03.48.044</v>
          </cell>
        </row>
        <row r="11440">
          <cell r="B11440" t="str">
            <v>REM0003109</v>
          </cell>
          <cell r="C11440" t="str">
            <v>02.02.38.057</v>
          </cell>
        </row>
        <row r="11441">
          <cell r="B11441" t="str">
            <v>REM0003110</v>
          </cell>
          <cell r="C11441" t="str">
            <v>02.02.38.058</v>
          </cell>
        </row>
        <row r="11442">
          <cell r="B11442" t="str">
            <v>REM0003111</v>
          </cell>
          <cell r="C11442" t="str">
            <v>02.03.48.045</v>
          </cell>
        </row>
        <row r="11443">
          <cell r="B11443" t="str">
            <v>REM0003113</v>
          </cell>
          <cell r="C11443" t="str">
            <v>02.03.48.047</v>
          </cell>
        </row>
        <row r="11444">
          <cell r="B11444" t="str">
            <v>REM0003115</v>
          </cell>
          <cell r="C11444" t="str">
            <v>02.02.38.060</v>
          </cell>
        </row>
        <row r="11445">
          <cell r="B11445" t="str">
            <v>REM0003117</v>
          </cell>
          <cell r="C11445" t="str">
            <v>02.02.38.059</v>
          </cell>
        </row>
        <row r="11446">
          <cell r="B11446" t="str">
            <v>REM0003118</v>
          </cell>
          <cell r="C11446" t="str">
            <v>02.03.48.048</v>
          </cell>
        </row>
        <row r="11447">
          <cell r="B11447" t="str">
            <v>REM0003120</v>
          </cell>
          <cell r="C11447" t="str">
            <v>02.03.48.049</v>
          </cell>
        </row>
        <row r="11448">
          <cell r="B11448" t="str">
            <v>RSM0000324</v>
          </cell>
          <cell r="C11448" t="str">
            <v>01.02.30.032</v>
          </cell>
        </row>
        <row r="11449">
          <cell r="B11449" t="str">
            <v>REM0003018</v>
          </cell>
          <cell r="C11449" t="str">
            <v>01.02.30.033</v>
          </cell>
        </row>
        <row r="11450">
          <cell r="B11450" t="str">
            <v>REM0003022</v>
          </cell>
          <cell r="C11450" t="str">
            <v>01.02.30.034</v>
          </cell>
        </row>
        <row r="11451">
          <cell r="B11451" t="str">
            <v>REM0003026</v>
          </cell>
          <cell r="C11451" t="str">
            <v>01.02.30.036</v>
          </cell>
        </row>
        <row r="11452">
          <cell r="B11452" t="str">
            <v>REM0003087</v>
          </cell>
          <cell r="C11452" t="str">
            <v>01.02.30.037</v>
          </cell>
        </row>
        <row r="11453">
          <cell r="B11453" t="str">
            <v>REM0003088</v>
          </cell>
          <cell r="C11453" t="str">
            <v>01.02.30.038</v>
          </cell>
        </row>
        <row r="11454">
          <cell r="B11454" t="str">
            <v>REM0003089</v>
          </cell>
          <cell r="C11454" t="str">
            <v>01.02.30.039</v>
          </cell>
        </row>
        <row r="11455">
          <cell r="B11455" t="str">
            <v>REM0003090</v>
          </cell>
          <cell r="C11455" t="str">
            <v>01.02.30.040</v>
          </cell>
        </row>
        <row r="11456">
          <cell r="B11456" t="str">
            <v>REM0003094</v>
          </cell>
          <cell r="C11456" t="str">
            <v>01.02.30.042</v>
          </cell>
        </row>
        <row r="11457">
          <cell r="B11457" t="str">
            <v>REM0003097</v>
          </cell>
          <cell r="C11457" t="str">
            <v>01.02.30.043</v>
          </cell>
        </row>
        <row r="11458">
          <cell r="B11458" t="str">
            <v>REM0003099</v>
          </cell>
          <cell r="C11458" t="str">
            <v>01.02.30.044</v>
          </cell>
        </row>
        <row r="11459">
          <cell r="B11459" t="str">
            <v>REM0003100</v>
          </cell>
          <cell r="C11459" t="str">
            <v>01.02.30.045</v>
          </cell>
        </row>
        <row r="11460">
          <cell r="B11460" t="str">
            <v>REM0003105</v>
          </cell>
          <cell r="C11460" t="str">
            <v>01.02.30.046</v>
          </cell>
        </row>
        <row r="11461">
          <cell r="B11461" t="str">
            <v>REM0003108</v>
          </cell>
          <cell r="C11461" t="str">
            <v>01.02.30.047</v>
          </cell>
        </row>
        <row r="11462">
          <cell r="B11462" t="str">
            <v>REM0003114</v>
          </cell>
          <cell r="C11462" t="str">
            <v>01.02.30.048</v>
          </cell>
        </row>
        <row r="11463">
          <cell r="B11463" t="str">
            <v>REM0003116</v>
          </cell>
          <cell r="C11463" t="str">
            <v>01.02.30.049</v>
          </cell>
        </row>
        <row r="11464">
          <cell r="B11464" t="str">
            <v>REM0003119</v>
          </cell>
          <cell r="C11464" t="str">
            <v>01.02.30.050</v>
          </cell>
        </row>
        <row r="11465">
          <cell r="B11465" t="str">
            <v>REM0003091</v>
          </cell>
          <cell r="C11465" t="str">
            <v>01.02.30.041</v>
          </cell>
        </row>
        <row r="11466">
          <cell r="B11466" t="str">
            <v>TWT0000101</v>
          </cell>
        </row>
        <row r="11467">
          <cell r="B11467" t="str">
            <v>TWT0000102</v>
          </cell>
          <cell r="C11467" t="str">
            <v>02.05.05.067</v>
          </cell>
        </row>
        <row r="11468">
          <cell r="B11468" t="str">
            <v>TWT0000103</v>
          </cell>
        </row>
        <row r="11469">
          <cell r="B11469" t="str">
            <v>TWT0000104</v>
          </cell>
        </row>
        <row r="11470">
          <cell r="B11470" t="str">
            <v>TWT0000105</v>
          </cell>
        </row>
        <row r="11471">
          <cell r="B11471" t="str">
            <v>TWT0000106</v>
          </cell>
        </row>
        <row r="11472">
          <cell r="B11472" t="str">
            <v>TWT0000107</v>
          </cell>
        </row>
        <row r="11473">
          <cell r="B11473" t="str">
            <v>TWT0000108</v>
          </cell>
        </row>
        <row r="11474">
          <cell r="C11474" t="str">
            <v>01.01.03.162</v>
          </cell>
        </row>
        <row r="11475">
          <cell r="C11475" t="str">
            <v>01.01.03.163</v>
          </cell>
        </row>
        <row r="11476">
          <cell r="B11476" t="str">
            <v>SHT0010982</v>
          </cell>
          <cell r="C11476" t="str">
            <v>02.01.10.738</v>
          </cell>
        </row>
        <row r="11477">
          <cell r="B11477" t="str">
            <v>SHT0010983</v>
          </cell>
          <cell r="C11477" t="str">
            <v>02.01.10.739</v>
          </cell>
        </row>
        <row r="11478">
          <cell r="C11478" t="str">
            <v>02.06.11.001</v>
          </cell>
        </row>
        <row r="11479">
          <cell r="C11479" t="str">
            <v>02.06.11.002</v>
          </cell>
        </row>
        <row r="11480">
          <cell r="B11480" t="str">
            <v>SCS0006412</v>
          </cell>
        </row>
        <row r="11481">
          <cell r="B11481" t="str">
            <v>RCA0000174</v>
          </cell>
          <cell r="C11481" t="str">
            <v>01.03.05.063</v>
          </cell>
        </row>
        <row r="11482">
          <cell r="B11482" t="str">
            <v>SHT0000238</v>
          </cell>
          <cell r="C11482" t="str">
            <v>02.01.10.708</v>
          </cell>
        </row>
        <row r="11483">
          <cell r="B11483" t="str">
            <v>SHT0010729</v>
          </cell>
          <cell r="C11483" t="str">
            <v>01.02.22.014</v>
          </cell>
        </row>
        <row r="11484">
          <cell r="B11484" t="str">
            <v>SHT0000461</v>
          </cell>
          <cell r="C11484" t="str">
            <v>01.02.22.015</v>
          </cell>
        </row>
        <row r="11485">
          <cell r="B11485" t="str">
            <v>SHT0010728</v>
          </cell>
          <cell r="C11485" t="str">
            <v>01.02.22.016</v>
          </cell>
        </row>
        <row r="11486">
          <cell r="B11486" t="str">
            <v>SHT0002426</v>
          </cell>
        </row>
        <row r="11487">
          <cell r="B11487" t="str">
            <v>SHT0002425</v>
          </cell>
        </row>
        <row r="11488">
          <cell r="B11488" t="str">
            <v>SHT0002427</v>
          </cell>
        </row>
        <row r="11489">
          <cell r="B11489" t="str">
            <v>REM0001377</v>
          </cell>
          <cell r="C11489" t="str">
            <v>01.01.01.493</v>
          </cell>
        </row>
        <row r="11490">
          <cell r="B11490" t="str">
            <v>REM0001423</v>
          </cell>
          <cell r="C11490" t="str">
            <v>01.01.01.494</v>
          </cell>
        </row>
        <row r="11491">
          <cell r="B11491" t="str">
            <v>REM0001407</v>
          </cell>
        </row>
        <row r="11492">
          <cell r="B11492" t="str">
            <v>REM0001453</v>
          </cell>
        </row>
        <row r="11493">
          <cell r="B11493" t="str">
            <v>REM0001413</v>
          </cell>
        </row>
        <row r="11494">
          <cell r="B11494" t="str">
            <v>REM0001458</v>
          </cell>
        </row>
        <row r="11495">
          <cell r="B11495" t="str">
            <v>REM0001389</v>
          </cell>
        </row>
        <row r="11496">
          <cell r="B11496" t="str">
            <v>REM0001435</v>
          </cell>
        </row>
        <row r="11497">
          <cell r="B11497" t="str">
            <v>REM0001195</v>
          </cell>
        </row>
        <row r="11498">
          <cell r="B11498" t="str">
            <v>SHT0011203</v>
          </cell>
          <cell r="C11498" t="str">
            <v>01.04.22.035</v>
          </cell>
        </row>
        <row r="11499">
          <cell r="B11499" t="str">
            <v>SHT0011191</v>
          </cell>
          <cell r="C11499" t="str">
            <v>01.04.22.036</v>
          </cell>
        </row>
        <row r="11500">
          <cell r="B11500" t="str">
            <v>SHT0011741</v>
          </cell>
          <cell r="C11500" t="str">
            <v>01.04.22.037</v>
          </cell>
        </row>
        <row r="11501">
          <cell r="B11501" t="str">
            <v>SHT0011742</v>
          </cell>
          <cell r="C11501" t="str">
            <v>01.04.22.038</v>
          </cell>
        </row>
        <row r="11502">
          <cell r="B11502" t="str">
            <v>模具厂代加工号</v>
          </cell>
          <cell r="C11502" t="str">
            <v>02.01.04.722</v>
          </cell>
        </row>
        <row r="11503">
          <cell r="B11503" t="str">
            <v>模具厂代加工号</v>
          </cell>
          <cell r="C11503" t="str">
            <v>02.01.04.723</v>
          </cell>
        </row>
        <row r="11504">
          <cell r="B11504" t="str">
            <v>模具厂代加工号</v>
          </cell>
          <cell r="C11504" t="str">
            <v>02.01.04.728</v>
          </cell>
        </row>
        <row r="11505">
          <cell r="B11505" t="str">
            <v>模具厂代加工号</v>
          </cell>
          <cell r="C11505" t="str">
            <v>02.01.04.729</v>
          </cell>
        </row>
        <row r="11506">
          <cell r="B11506" t="str">
            <v>加工费</v>
          </cell>
          <cell r="C11506" t="str">
            <v>02.06.02.150</v>
          </cell>
        </row>
        <row r="11507">
          <cell r="B11507" t="str">
            <v>加工费</v>
          </cell>
          <cell r="C11507" t="str">
            <v>02.06.02.151</v>
          </cell>
        </row>
        <row r="11508">
          <cell r="B11508" t="str">
            <v>加工费</v>
          </cell>
          <cell r="C11508" t="str">
            <v>02.06.02.152</v>
          </cell>
        </row>
        <row r="11509">
          <cell r="B11509" t="str">
            <v>加工费</v>
          </cell>
          <cell r="C11509" t="str">
            <v>02.06.02.153</v>
          </cell>
        </row>
        <row r="11510">
          <cell r="B11510" t="str">
            <v>加工费</v>
          </cell>
          <cell r="C11510" t="str">
            <v>02.06.02.154</v>
          </cell>
        </row>
        <row r="11511">
          <cell r="B11511" t="str">
            <v>加工费</v>
          </cell>
          <cell r="C11511" t="str">
            <v>02.06.02.155</v>
          </cell>
        </row>
        <row r="11512">
          <cell r="B11512" t="str">
            <v>SHT0002429</v>
          </cell>
          <cell r="C11512" t="str">
            <v>01.02.28.006</v>
          </cell>
        </row>
        <row r="11513">
          <cell r="B11513" t="str">
            <v>SHT0010598</v>
          </cell>
          <cell r="C11513" t="str">
            <v>01.02.28.005</v>
          </cell>
        </row>
        <row r="11514">
          <cell r="B11514" t="str">
            <v>SHT0010376</v>
          </cell>
          <cell r="C11514" t="str">
            <v>01.02.23.003</v>
          </cell>
        </row>
        <row r="11515">
          <cell r="C11515" t="str">
            <v>02.21.07.018</v>
          </cell>
        </row>
        <row r="11516">
          <cell r="B11516" t="str">
            <v>RSM0000066</v>
          </cell>
          <cell r="C11516" t="str">
            <v>01.01.01.223A</v>
          </cell>
        </row>
        <row r="11517">
          <cell r="C11517" t="str">
            <v>01.01.01.030</v>
          </cell>
        </row>
        <row r="11518">
          <cell r="B11518" t="str">
            <v>SHT0011205</v>
          </cell>
          <cell r="C11518" t="str">
            <v>01.07.01.109</v>
          </cell>
        </row>
        <row r="11519">
          <cell r="B11519" t="str">
            <v>SHT0011193</v>
          </cell>
          <cell r="C11519" t="str">
            <v>01.07.01.110</v>
          </cell>
        </row>
        <row r="11520">
          <cell r="B11520" t="str">
            <v>SHT0011067</v>
          </cell>
          <cell r="C11520" t="str">
            <v>01.07.01.111</v>
          </cell>
        </row>
        <row r="11521">
          <cell r="B11521" t="str">
            <v>SHT0011065</v>
          </cell>
          <cell r="C11521" t="str">
            <v>01.07.01.112</v>
          </cell>
        </row>
        <row r="11522">
          <cell r="B11522" t="str">
            <v>湖南转移物料，无实物，只有帐</v>
          </cell>
          <cell r="C11522" t="str">
            <v>01.04.13.007</v>
          </cell>
        </row>
        <row r="11523">
          <cell r="B11523" t="str">
            <v>湖南转移物料，无实物，只有帐</v>
          </cell>
          <cell r="C11523" t="str">
            <v>01.04.13.010</v>
          </cell>
        </row>
        <row r="11524">
          <cell r="B11524" t="str">
            <v>湖南转移物料，无实物，只有帐</v>
          </cell>
          <cell r="C11524" t="str">
            <v>01.04.13.019</v>
          </cell>
        </row>
        <row r="11525">
          <cell r="B11525" t="str">
            <v>湖南转移物料，无实物，只有帐</v>
          </cell>
          <cell r="C11525" t="str">
            <v>01.04.13.020</v>
          </cell>
        </row>
        <row r="11526">
          <cell r="B11526" t="str">
            <v>湖南转移物料，无实物，只有帐</v>
          </cell>
          <cell r="C11526" t="str">
            <v>01.04.13.042</v>
          </cell>
        </row>
        <row r="11527">
          <cell r="B11527" t="str">
            <v>湖南转移物料，无实物，只有帐</v>
          </cell>
          <cell r="C11527" t="str">
            <v>01.04.13.052</v>
          </cell>
        </row>
        <row r="11528">
          <cell r="B11528" t="str">
            <v>湖南转移物料，无实物，只有帐</v>
          </cell>
          <cell r="C11528" t="str">
            <v>01.04.13.063</v>
          </cell>
        </row>
        <row r="11529">
          <cell r="B11529" t="str">
            <v>湖南转移物料，无实物，只有帐</v>
          </cell>
          <cell r="C11529" t="str">
            <v>01.06.01.015</v>
          </cell>
        </row>
        <row r="11530">
          <cell r="B11530" t="str">
            <v>湖南转移物料，无实物，只有帐</v>
          </cell>
          <cell r="C11530" t="str">
            <v>02.01.08.049</v>
          </cell>
        </row>
        <row r="11531">
          <cell r="B11531" t="str">
            <v>湖南转移物料，无实物，只有帐</v>
          </cell>
          <cell r="C11531" t="str">
            <v>02.01.08.052</v>
          </cell>
        </row>
        <row r="11532">
          <cell r="B11532" t="str">
            <v>湖南转移物料，无实物，只有帐</v>
          </cell>
          <cell r="C11532" t="str">
            <v>02.12.16.043A</v>
          </cell>
        </row>
        <row r="11533">
          <cell r="B11533" t="str">
            <v>湖南转移物料，无实物，只有帐</v>
          </cell>
          <cell r="C11533" t="str">
            <v>02.12.16.044A</v>
          </cell>
        </row>
        <row r="11534">
          <cell r="B11534" t="str">
            <v>湖南转移物料，无实物，只有帐</v>
          </cell>
          <cell r="C11534" t="str">
            <v>02.12.16.045A</v>
          </cell>
        </row>
        <row r="11535">
          <cell r="B11535" t="str">
            <v>湖南转移物料，无实物，只有帐</v>
          </cell>
          <cell r="C11535" t="str">
            <v>02.12.16.046A</v>
          </cell>
        </row>
        <row r="11536">
          <cell r="B11536" t="str">
            <v>湖南转移物料，无实物，只有帐</v>
          </cell>
          <cell r="C11536" t="str">
            <v>02.17.01.001</v>
          </cell>
        </row>
        <row r="11537">
          <cell r="B11537" t="str">
            <v>湖南转移物料，无实物，只有帐</v>
          </cell>
          <cell r="C11537" t="str">
            <v>02.17.01.002</v>
          </cell>
        </row>
        <row r="11538">
          <cell r="B11538" t="str">
            <v>湖南转移物料，无实物，只有帐</v>
          </cell>
          <cell r="C11538" t="str">
            <v>02.17.01.003</v>
          </cell>
        </row>
        <row r="11539">
          <cell r="B11539" t="str">
            <v>湖南转移物料，无实物，只有帐</v>
          </cell>
          <cell r="C11539" t="str">
            <v>02.17.01.004</v>
          </cell>
        </row>
        <row r="11540">
          <cell r="B11540" t="str">
            <v>湖南转移物料，无实物，只有帐</v>
          </cell>
          <cell r="C11540" t="str">
            <v>02.17.01.005</v>
          </cell>
        </row>
        <row r="11541">
          <cell r="B11541" t="str">
            <v>湖南转移物料，无实物，只有帐</v>
          </cell>
          <cell r="C11541" t="str">
            <v>02.17.01.008</v>
          </cell>
        </row>
        <row r="11542">
          <cell r="B11542" t="str">
            <v>湖南转移物料，无实物，只有帐</v>
          </cell>
          <cell r="C11542" t="str">
            <v>02.17.01.009</v>
          </cell>
        </row>
        <row r="11543">
          <cell r="B11543" t="str">
            <v>湖南转移物料，无实物，只有帐</v>
          </cell>
          <cell r="C11543" t="str">
            <v>02.17.01.010</v>
          </cell>
        </row>
        <row r="11544">
          <cell r="B11544" t="str">
            <v>湖南转移物料，无实物，只有帐</v>
          </cell>
          <cell r="C11544" t="str">
            <v>02.17.01.012</v>
          </cell>
        </row>
        <row r="11545">
          <cell r="B11545" t="str">
            <v>湖南转移物料，无实物，只有帐</v>
          </cell>
          <cell r="C11545" t="str">
            <v>02.17.01.013</v>
          </cell>
        </row>
        <row r="11546">
          <cell r="B11546" t="str">
            <v>湖南转移物料，无实物，只有帐</v>
          </cell>
          <cell r="C11546" t="str">
            <v>02.17.01.014</v>
          </cell>
        </row>
        <row r="11547">
          <cell r="B11547" t="str">
            <v>湖南转移物料，无实物，只有帐</v>
          </cell>
          <cell r="C11547" t="str">
            <v>02.17.01.015</v>
          </cell>
        </row>
        <row r="11548">
          <cell r="B11548" t="str">
            <v>湖南转移物料，无实物，只有帐</v>
          </cell>
          <cell r="C11548" t="str">
            <v>02.17.01.016</v>
          </cell>
        </row>
        <row r="11549">
          <cell r="B11549" t="str">
            <v>湖南转移物料，无实物，只有帐</v>
          </cell>
          <cell r="C11549" t="str">
            <v>02.17.01.017</v>
          </cell>
        </row>
        <row r="11550">
          <cell r="B11550" t="str">
            <v>湖南转移物料，无实物，只有帐</v>
          </cell>
          <cell r="C11550" t="str">
            <v>02.17.01.018</v>
          </cell>
        </row>
        <row r="11551">
          <cell r="B11551" t="str">
            <v>湖南转移物料，无实物，只有帐</v>
          </cell>
          <cell r="C11551" t="str">
            <v>02.17.01.019</v>
          </cell>
        </row>
        <row r="11552">
          <cell r="B11552" t="str">
            <v>湖南转移物料，无实物，只有帐</v>
          </cell>
          <cell r="C11552" t="str">
            <v>02.17.01.020</v>
          </cell>
        </row>
        <row r="11553">
          <cell r="B11553" t="str">
            <v>湖南转移物料，无实物，只有帐</v>
          </cell>
          <cell r="C11553" t="str">
            <v>02.17.01.021</v>
          </cell>
        </row>
        <row r="11554">
          <cell r="B11554" t="str">
            <v>湖南转移物料，无实物，只有帐</v>
          </cell>
          <cell r="C11554" t="str">
            <v>02.17.01.022</v>
          </cell>
        </row>
        <row r="11555">
          <cell r="B11555" t="str">
            <v>湖南转移物料，无实物，只有帐</v>
          </cell>
          <cell r="C11555" t="str">
            <v>02.17.01.023</v>
          </cell>
        </row>
        <row r="11556">
          <cell r="B11556" t="str">
            <v>湖南转移物料，无实物，只有帐</v>
          </cell>
          <cell r="C11556" t="str">
            <v>02.17.01.024</v>
          </cell>
        </row>
        <row r="11557">
          <cell r="B11557" t="str">
            <v>湖南转移物料，无实物，只有帐</v>
          </cell>
          <cell r="C11557" t="str">
            <v>02.17.01.025</v>
          </cell>
        </row>
        <row r="11558">
          <cell r="B11558" t="str">
            <v>湖南转移物料，无实物，只有帐</v>
          </cell>
          <cell r="C11558" t="str">
            <v>02.17.01.026</v>
          </cell>
        </row>
        <row r="11559">
          <cell r="B11559" t="str">
            <v>湖南转移物料，无实物，只有帐</v>
          </cell>
          <cell r="C11559" t="str">
            <v>02.17.01.027</v>
          </cell>
        </row>
        <row r="11560">
          <cell r="B11560" t="str">
            <v>湖南转移物料，无实物，只有帐</v>
          </cell>
          <cell r="C11560" t="str">
            <v>02.17.01.028</v>
          </cell>
        </row>
        <row r="11561">
          <cell r="B11561" t="str">
            <v>湖南转移物料，无实物，只有帐</v>
          </cell>
          <cell r="C11561" t="str">
            <v>02.17.01.029</v>
          </cell>
        </row>
        <row r="11562">
          <cell r="B11562" t="str">
            <v>湖南转移物料，无实物，只有帐</v>
          </cell>
          <cell r="C11562" t="str">
            <v>02.17.01.030</v>
          </cell>
        </row>
        <row r="11563">
          <cell r="B11563" t="str">
            <v>湖南转移物料，无实物，只有帐</v>
          </cell>
          <cell r="C11563" t="str">
            <v>02.17.01.031</v>
          </cell>
        </row>
        <row r="11564">
          <cell r="B11564" t="str">
            <v>湖南转移物料，无实物，只有帐</v>
          </cell>
          <cell r="C11564" t="str">
            <v>02.17.01.032</v>
          </cell>
        </row>
        <row r="11565">
          <cell r="B11565" t="str">
            <v>湖南转移物料，无实物，只有帐</v>
          </cell>
          <cell r="C11565" t="str">
            <v>02.17.01.033</v>
          </cell>
        </row>
        <row r="11566">
          <cell r="B11566" t="str">
            <v>湖南转移物料，无实物，只有帐</v>
          </cell>
          <cell r="C11566" t="str">
            <v>02.17.01.034</v>
          </cell>
        </row>
        <row r="11567">
          <cell r="B11567" t="str">
            <v>湖南转移物料，无实物，只有帐</v>
          </cell>
          <cell r="C11567" t="str">
            <v>02.17.01.035</v>
          </cell>
        </row>
        <row r="11568">
          <cell r="B11568" t="str">
            <v>湖南转移物料，无实物，只有帐</v>
          </cell>
          <cell r="C11568" t="str">
            <v>02.17.01.036</v>
          </cell>
        </row>
        <row r="11569">
          <cell r="B11569" t="str">
            <v>湖南转移物料，无实物，只有帐</v>
          </cell>
          <cell r="C11569" t="str">
            <v>02.17.01.037</v>
          </cell>
        </row>
        <row r="11570">
          <cell r="B11570" t="str">
            <v>湖南转移物料，无实物，只有帐</v>
          </cell>
          <cell r="C11570" t="str">
            <v>02.17.01.038</v>
          </cell>
        </row>
        <row r="11571">
          <cell r="B11571" t="str">
            <v>湖南转移物料，无实物，只有帐</v>
          </cell>
          <cell r="C11571" t="str">
            <v>02.17.01.039</v>
          </cell>
        </row>
        <row r="11572">
          <cell r="B11572" t="str">
            <v>湖南转移物料，无实物，只有帐</v>
          </cell>
          <cell r="C11572" t="str">
            <v>02.17.01.040</v>
          </cell>
        </row>
        <row r="11573">
          <cell r="B11573" t="str">
            <v>湖南转移物料，无实物，只有帐</v>
          </cell>
          <cell r="C11573" t="str">
            <v>02.17.01.041</v>
          </cell>
        </row>
        <row r="11574">
          <cell r="B11574" t="str">
            <v>湖南转移物料，无实物，只有帐</v>
          </cell>
          <cell r="C11574" t="str">
            <v>02.17.01.042</v>
          </cell>
        </row>
        <row r="11575">
          <cell r="B11575" t="str">
            <v>湖南转移物料，无实物，只有帐</v>
          </cell>
          <cell r="C11575" t="str">
            <v>02.17.01.043</v>
          </cell>
        </row>
        <row r="11576">
          <cell r="B11576" t="str">
            <v>湖南转移物料，无实物，只有帐</v>
          </cell>
          <cell r="C11576" t="str">
            <v>02.17.01.044</v>
          </cell>
        </row>
        <row r="11577">
          <cell r="B11577" t="str">
            <v>湖南转移物料，无实物，只有帐</v>
          </cell>
          <cell r="C11577" t="str">
            <v>02.17.01.045</v>
          </cell>
        </row>
        <row r="11578">
          <cell r="B11578" t="str">
            <v>湖南转移物料，无实物，只有帐</v>
          </cell>
          <cell r="C11578" t="str">
            <v>02.17.01.046</v>
          </cell>
        </row>
        <row r="11579">
          <cell r="B11579" t="str">
            <v>湖南转移物料，无实物，只有帐</v>
          </cell>
          <cell r="C11579" t="str">
            <v>02.17.01.047</v>
          </cell>
        </row>
        <row r="11580">
          <cell r="B11580" t="str">
            <v>湖南转移物料，无实物，只有帐</v>
          </cell>
          <cell r="C11580" t="str">
            <v>02.17.01.048</v>
          </cell>
        </row>
        <row r="11581">
          <cell r="B11581" t="str">
            <v>湖南转移物料，无实物，只有帐</v>
          </cell>
          <cell r="C11581" t="str">
            <v>02.17.01.049</v>
          </cell>
        </row>
        <row r="11582">
          <cell r="B11582" t="str">
            <v>湖南转移物料，无实物，只有帐</v>
          </cell>
          <cell r="C11582" t="str">
            <v>02.17.01.050</v>
          </cell>
        </row>
        <row r="11583">
          <cell r="B11583" t="str">
            <v>湖南转移物料，无实物，只有帐</v>
          </cell>
          <cell r="C11583" t="str">
            <v>02.17.01.051</v>
          </cell>
        </row>
        <row r="11584">
          <cell r="B11584" t="str">
            <v>湖南转移物料，无实物，只有帐</v>
          </cell>
          <cell r="C11584" t="str">
            <v>02.17.01.052</v>
          </cell>
        </row>
        <row r="11585">
          <cell r="B11585" t="str">
            <v>湖南转移物料，无实物，只有帐</v>
          </cell>
          <cell r="C11585" t="str">
            <v>02.17.01.053</v>
          </cell>
        </row>
        <row r="11586">
          <cell r="B11586" t="str">
            <v>湖南转移物料，无实物，只有帐</v>
          </cell>
          <cell r="C11586" t="str">
            <v>02.17.01.054</v>
          </cell>
        </row>
        <row r="11587">
          <cell r="B11587" t="str">
            <v>湖南转移物料，无实物，只有帐</v>
          </cell>
          <cell r="C11587" t="str">
            <v>02.17.01.055</v>
          </cell>
        </row>
        <row r="11588">
          <cell r="B11588" t="str">
            <v>湖南转移物料，无实物，只有帐</v>
          </cell>
          <cell r="C11588" t="str">
            <v>02.17.01.056</v>
          </cell>
        </row>
        <row r="11589">
          <cell r="B11589" t="str">
            <v>湖南转移物料，无实物，只有帐</v>
          </cell>
          <cell r="C11589" t="str">
            <v>02.17.01.057</v>
          </cell>
        </row>
        <row r="11590">
          <cell r="B11590" t="str">
            <v>湖南转移物料，无实物，只有帐</v>
          </cell>
          <cell r="C11590" t="str">
            <v>02.17.01.058</v>
          </cell>
        </row>
        <row r="11591">
          <cell r="B11591" t="str">
            <v>湖南转移物料，无实物，只有帐</v>
          </cell>
          <cell r="C11591" t="str">
            <v>02.17.01.059</v>
          </cell>
        </row>
        <row r="11592">
          <cell r="B11592" t="str">
            <v>湖南转移物料，无实物，只有帐</v>
          </cell>
          <cell r="C11592" t="str">
            <v>02.17.01.060</v>
          </cell>
        </row>
        <row r="11593">
          <cell r="B11593" t="str">
            <v>湖南转移物料，无实物，只有帐</v>
          </cell>
          <cell r="C11593" t="str">
            <v>02.17.01.061</v>
          </cell>
        </row>
        <row r="11594">
          <cell r="B11594" t="str">
            <v>湖南转移物料，无实物，只有帐</v>
          </cell>
          <cell r="C11594" t="str">
            <v>02.17.01.062</v>
          </cell>
        </row>
        <row r="11595">
          <cell r="B11595" t="str">
            <v>湖南转移物料，无实物，只有帐</v>
          </cell>
          <cell r="C11595" t="str">
            <v>02.17.01.063</v>
          </cell>
        </row>
        <row r="11596">
          <cell r="B11596" t="str">
            <v>湖南转移物料，无实物，只有帐</v>
          </cell>
          <cell r="C11596" t="str">
            <v>02.17.01.064</v>
          </cell>
        </row>
        <row r="11597">
          <cell r="B11597" t="str">
            <v>湖南转移物料，无实物，只有帐</v>
          </cell>
          <cell r="C11597" t="str">
            <v>02.12.03.068</v>
          </cell>
        </row>
        <row r="11598">
          <cell r="B11598" t="str">
            <v>湖南转移物料，无实物，只有帐</v>
          </cell>
          <cell r="C11598" t="str">
            <v>02.12.03.100</v>
          </cell>
        </row>
        <row r="11599">
          <cell r="B11599" t="str">
            <v>湖南转移物料，无实物，只有帐</v>
          </cell>
          <cell r="C11599" t="str">
            <v>02.12.03.104</v>
          </cell>
        </row>
        <row r="11600">
          <cell r="B11600" t="str">
            <v>湖南转移物料，无实物，只有帐</v>
          </cell>
          <cell r="C11600" t="str">
            <v>02.12.03.105</v>
          </cell>
        </row>
        <row r="11601">
          <cell r="B11601" t="str">
            <v>湖南转移物料，无实物，只有帐</v>
          </cell>
          <cell r="C11601" t="str">
            <v>02.12.03.106</v>
          </cell>
        </row>
        <row r="11602">
          <cell r="B11602" t="str">
            <v>湖南转移物料，无实物，只有帐</v>
          </cell>
          <cell r="C11602" t="str">
            <v>02.12.03.107</v>
          </cell>
        </row>
        <row r="11603">
          <cell r="B11603" t="str">
            <v>加工费</v>
          </cell>
          <cell r="C11603" t="str">
            <v>02.06.02.158</v>
          </cell>
        </row>
        <row r="11604">
          <cell r="B11604" t="str">
            <v>加工费</v>
          </cell>
          <cell r="C11604" t="str">
            <v>02.06.02.159</v>
          </cell>
        </row>
        <row r="11605">
          <cell r="B11605" t="str">
            <v>加工费</v>
          </cell>
          <cell r="C11605" t="str">
            <v>02.06.02.160</v>
          </cell>
        </row>
        <row r="11606">
          <cell r="B11606" t="str">
            <v>加工费</v>
          </cell>
          <cell r="C11606" t="str">
            <v>02.06.02.161</v>
          </cell>
        </row>
        <row r="11607">
          <cell r="B11607" t="str">
            <v>加工费</v>
          </cell>
          <cell r="C11607" t="str">
            <v>02.06.02.162</v>
          </cell>
        </row>
        <row r="11608">
          <cell r="B11608" t="str">
            <v>加工费</v>
          </cell>
          <cell r="C11608" t="str">
            <v>02.06.02.164</v>
          </cell>
        </row>
        <row r="11609">
          <cell r="B11609" t="str">
            <v>加工费</v>
          </cell>
          <cell r="C11609" t="str">
            <v>02.06.02.165</v>
          </cell>
        </row>
        <row r="11610">
          <cell r="B11610" t="str">
            <v>加工费</v>
          </cell>
          <cell r="C11610" t="str">
            <v>02.06.02.166</v>
          </cell>
        </row>
        <row r="11611">
          <cell r="B11611" t="str">
            <v>加工费</v>
          </cell>
          <cell r="C11611" t="str">
            <v>02.06.02.167</v>
          </cell>
        </row>
        <row r="11612">
          <cell r="B11612" t="str">
            <v>加工费</v>
          </cell>
          <cell r="C11612" t="str">
            <v>02.06.02.168</v>
          </cell>
        </row>
        <row r="11613">
          <cell r="B11613" t="str">
            <v>加工费</v>
          </cell>
          <cell r="C11613" t="str">
            <v>02.06.02.169</v>
          </cell>
        </row>
        <row r="11614">
          <cell r="B11614" t="str">
            <v>加工费</v>
          </cell>
          <cell r="C11614" t="str">
            <v>02.06.02.172</v>
          </cell>
        </row>
        <row r="11615">
          <cell r="B11615" t="str">
            <v>加工费</v>
          </cell>
          <cell r="C11615" t="str">
            <v>02.06.02.173</v>
          </cell>
        </row>
        <row r="11616">
          <cell r="B11616" t="str">
            <v>加工费</v>
          </cell>
          <cell r="C11616" t="str">
            <v>02.06.02.174</v>
          </cell>
        </row>
        <row r="11617">
          <cell r="B11617" t="str">
            <v>加工费</v>
          </cell>
          <cell r="C11617" t="str">
            <v>02.06.02.176</v>
          </cell>
        </row>
        <row r="11618">
          <cell r="B11618" t="str">
            <v>加工费</v>
          </cell>
          <cell r="C11618" t="str">
            <v>02.06.02.177</v>
          </cell>
        </row>
        <row r="11619">
          <cell r="B11619" t="str">
            <v>加工费</v>
          </cell>
          <cell r="C11619" t="str">
            <v>02.06.02.182</v>
          </cell>
        </row>
        <row r="11620">
          <cell r="B11620" t="str">
            <v>加工费</v>
          </cell>
          <cell r="C11620" t="str">
            <v>02.06.02.186</v>
          </cell>
        </row>
        <row r="11621">
          <cell r="B11621" t="str">
            <v>加工费</v>
          </cell>
          <cell r="C11621" t="str">
            <v>02.06.02.187</v>
          </cell>
        </row>
        <row r="11622">
          <cell r="B11622" t="str">
            <v>加工费</v>
          </cell>
          <cell r="C11622" t="str">
            <v>02.06.02.188</v>
          </cell>
        </row>
        <row r="11623">
          <cell r="B11623" t="str">
            <v>加工费</v>
          </cell>
          <cell r="C11623" t="str">
            <v>02.06.02.189</v>
          </cell>
        </row>
        <row r="11624">
          <cell r="B11624" t="str">
            <v>加工费</v>
          </cell>
          <cell r="C11624" t="str">
            <v>02.06.02.190</v>
          </cell>
        </row>
        <row r="11625">
          <cell r="B11625" t="str">
            <v>加工费</v>
          </cell>
          <cell r="C11625" t="str">
            <v>02.06.02.196</v>
          </cell>
        </row>
        <row r="11626">
          <cell r="B11626" t="str">
            <v>加工费</v>
          </cell>
          <cell r="C11626" t="str">
            <v>02.06.02.197</v>
          </cell>
        </row>
        <row r="11627">
          <cell r="B11627" t="str">
            <v>加工费</v>
          </cell>
          <cell r="C11627" t="str">
            <v>02.06.02.200</v>
          </cell>
        </row>
        <row r="11628">
          <cell r="B11628" t="str">
            <v>加工费</v>
          </cell>
          <cell r="C11628" t="str">
            <v>02.06.02.201</v>
          </cell>
        </row>
        <row r="11629">
          <cell r="B11629" t="str">
            <v>加工费</v>
          </cell>
          <cell r="C11629" t="str">
            <v>02.06.02.202</v>
          </cell>
        </row>
        <row r="11630">
          <cell r="B11630" t="str">
            <v>加工费</v>
          </cell>
          <cell r="C11630" t="str">
            <v>02.06.02.206</v>
          </cell>
        </row>
        <row r="11631">
          <cell r="B11631" t="str">
            <v>加工费</v>
          </cell>
          <cell r="C11631" t="str">
            <v>02.06.02.207</v>
          </cell>
        </row>
        <row r="11632">
          <cell r="B11632" t="str">
            <v>加工费</v>
          </cell>
          <cell r="C11632" t="str">
            <v>02.06.02.208</v>
          </cell>
        </row>
        <row r="11633">
          <cell r="B11633" t="str">
            <v>加工费</v>
          </cell>
          <cell r="C11633" t="str">
            <v>02.06.02.209</v>
          </cell>
        </row>
        <row r="11634">
          <cell r="B11634" t="str">
            <v>加工费</v>
          </cell>
          <cell r="C11634" t="str">
            <v>02.06.02.210</v>
          </cell>
        </row>
        <row r="11635">
          <cell r="B11635" t="str">
            <v>REM0002846</v>
          </cell>
          <cell r="C11635" t="str">
            <v>02.01.10.703</v>
          </cell>
        </row>
        <row r="11636">
          <cell r="B11636" t="str">
            <v>REM0002844</v>
          </cell>
          <cell r="C11636" t="str">
            <v>02.01.10.704</v>
          </cell>
        </row>
        <row r="11637">
          <cell r="B11637" t="str">
            <v>SLT0001806</v>
          </cell>
          <cell r="C11637" t="str">
            <v>01.06.16.017</v>
          </cell>
        </row>
        <row r="11638">
          <cell r="B11638" t="str">
            <v>SLT0001807</v>
          </cell>
          <cell r="C11638" t="str">
            <v>01.06.16.016</v>
          </cell>
        </row>
        <row r="11639">
          <cell r="B11639" t="str">
            <v>TWT0000095</v>
          </cell>
          <cell r="C11639" t="str">
            <v>02.05.05.051</v>
          </cell>
        </row>
        <row r="11640">
          <cell r="B11640" t="str">
            <v>SHT0011216</v>
          </cell>
          <cell r="C11640" t="str">
            <v>01.07.16.001</v>
          </cell>
        </row>
        <row r="11641">
          <cell r="B11641" t="str">
            <v>SHT0011217</v>
          </cell>
          <cell r="C11641" t="str">
            <v>01.07.16.002</v>
          </cell>
        </row>
        <row r="11642">
          <cell r="B11642" t="str">
            <v>SHT0011095</v>
          </cell>
          <cell r="C11642" t="str">
            <v>01.07.16.003</v>
          </cell>
        </row>
        <row r="11643">
          <cell r="B11643" t="str">
            <v>SLT0010125</v>
          </cell>
          <cell r="C11643" t="str">
            <v>01.05.28.001</v>
          </cell>
        </row>
        <row r="11644">
          <cell r="B11644" t="str">
            <v>SLT0010127</v>
          </cell>
          <cell r="C11644" t="str">
            <v>01.05.28.002</v>
          </cell>
        </row>
        <row r="11645">
          <cell r="B11645" t="str">
            <v>SLT0010129</v>
          </cell>
          <cell r="C11645" t="str">
            <v>01.05.28.003</v>
          </cell>
        </row>
        <row r="11646">
          <cell r="B11646" t="str">
            <v>SLT0010140</v>
          </cell>
          <cell r="C11646" t="str">
            <v>01.05.28.005</v>
          </cell>
        </row>
        <row r="11647">
          <cell r="B11647" t="str">
            <v>SLT0010136</v>
          </cell>
          <cell r="C11647" t="str">
            <v>01.05.28.004</v>
          </cell>
        </row>
        <row r="11648">
          <cell r="B11648" t="str">
            <v>SLT0010133</v>
          </cell>
        </row>
        <row r="11649">
          <cell r="B11649" t="str">
            <v>SLT0010131</v>
          </cell>
        </row>
        <row r="11650">
          <cell r="B11650" t="str">
            <v>SLT0010144</v>
          </cell>
        </row>
        <row r="11651">
          <cell r="B11651" t="str">
            <v>SLT0010142</v>
          </cell>
        </row>
        <row r="11652">
          <cell r="B11652" t="str">
            <v>TSY0000767</v>
          </cell>
          <cell r="C11652" t="str">
            <v>02.12.01.544</v>
          </cell>
        </row>
        <row r="11653">
          <cell r="B11653" t="str">
            <v>TSY0000768</v>
          </cell>
          <cell r="C11653" t="str">
            <v>02.12.01.545</v>
          </cell>
        </row>
        <row r="11654">
          <cell r="B11654" t="str">
            <v>TSY0010022</v>
          </cell>
          <cell r="C11654" t="str">
            <v>02.12.01.546</v>
          </cell>
        </row>
        <row r="11655">
          <cell r="B11655" t="str">
            <v>TSY0010025</v>
          </cell>
          <cell r="C11655" t="str">
            <v>02.12.01.547</v>
          </cell>
        </row>
        <row r="11656">
          <cell r="B11656" t="str">
            <v>TSY0010024</v>
          </cell>
          <cell r="C11656" t="str">
            <v>02.12.01.548</v>
          </cell>
        </row>
        <row r="11657">
          <cell r="B11657" t="str">
            <v>TSY0010032</v>
          </cell>
          <cell r="C11657" t="str">
            <v>02.12.01.549</v>
          </cell>
        </row>
        <row r="11658">
          <cell r="B11658" t="str">
            <v>TSY0010033</v>
          </cell>
          <cell r="C11658" t="str">
            <v>02.12.01.550</v>
          </cell>
        </row>
        <row r="11659">
          <cell r="B11659" t="str">
            <v>TSY0000769</v>
          </cell>
          <cell r="C11659" t="str">
            <v>02.12.01.557</v>
          </cell>
        </row>
        <row r="11660">
          <cell r="B11660" t="str">
            <v>TSY0010027</v>
          </cell>
          <cell r="C11660" t="str">
            <v>02.12.01.551</v>
          </cell>
        </row>
        <row r="11661">
          <cell r="B11661" t="str">
            <v>TSY0010026</v>
          </cell>
          <cell r="C11661" t="str">
            <v>02.12.01.552</v>
          </cell>
        </row>
        <row r="11662">
          <cell r="B11662" t="str">
            <v>TSY0010029</v>
          </cell>
          <cell r="C11662" t="str">
            <v>02.12.01.553</v>
          </cell>
        </row>
        <row r="11663">
          <cell r="B11663" t="str">
            <v>TSY0010028</v>
          </cell>
          <cell r="C11663" t="str">
            <v>02.12.01.554</v>
          </cell>
        </row>
        <row r="11664">
          <cell r="B11664" t="str">
            <v>TSY0010031</v>
          </cell>
          <cell r="C11664" t="str">
            <v>02.12.01.555</v>
          </cell>
        </row>
        <row r="11665">
          <cell r="B11665" t="str">
            <v>TSY0010030</v>
          </cell>
          <cell r="C11665" t="str">
            <v>02.12.01.556</v>
          </cell>
        </row>
        <row r="11666">
          <cell r="B11666" t="str">
            <v>TSY0010034</v>
          </cell>
        </row>
        <row r="11667">
          <cell r="B11667" t="str">
            <v>TSY0010035</v>
          </cell>
        </row>
        <row r="11668">
          <cell r="B11668" t="str">
            <v>REM0001927</v>
          </cell>
          <cell r="C11668" t="str">
            <v>02.01.10.173</v>
          </cell>
        </row>
        <row r="11669">
          <cell r="B11669" t="str">
            <v>REM0001921</v>
          </cell>
          <cell r="C11669" t="str">
            <v>02.01.10.174</v>
          </cell>
        </row>
        <row r="11670">
          <cell r="B11670" t="str">
            <v>SHT0001973</v>
          </cell>
          <cell r="C11670" t="str">
            <v>02.01.10.707</v>
          </cell>
        </row>
        <row r="11671">
          <cell r="B11671" t="str">
            <v>REM0001719</v>
          </cell>
          <cell r="C11671" t="str">
            <v>02.01.10.709</v>
          </cell>
        </row>
        <row r="11672">
          <cell r="B11672" t="str">
            <v>REM0001725</v>
          </cell>
          <cell r="C11672" t="str">
            <v>02.01.10.711</v>
          </cell>
        </row>
        <row r="11673">
          <cell r="B11673" t="str">
            <v>REM0001726</v>
          </cell>
          <cell r="C11673" t="str">
            <v>02.01.10.712</v>
          </cell>
        </row>
        <row r="11674">
          <cell r="B11674" t="str">
            <v>RSM0000028</v>
          </cell>
          <cell r="C11674" t="str">
            <v>02.01.10.730</v>
          </cell>
        </row>
        <row r="11675">
          <cell r="B11675" t="str">
            <v>TMI0000061</v>
          </cell>
          <cell r="C11675" t="str">
            <v>02.07.01.116</v>
          </cell>
        </row>
        <row r="11676">
          <cell r="B11676" t="str">
            <v>TMI0000105</v>
          </cell>
          <cell r="C11676" t="str">
            <v>02.07.01.115</v>
          </cell>
        </row>
        <row r="11677">
          <cell r="B11677" t="str">
            <v>TMI0000106</v>
          </cell>
          <cell r="C11677" t="str">
            <v>02.07.01.117</v>
          </cell>
        </row>
        <row r="11678">
          <cell r="B11678" t="str">
            <v>TMI0000107</v>
          </cell>
          <cell r="C11678" t="str">
            <v>02.07.01.118</v>
          </cell>
        </row>
        <row r="11679">
          <cell r="B11679" t="str">
            <v>TMI0000108</v>
          </cell>
          <cell r="C11679" t="str">
            <v>02.07.01.119</v>
          </cell>
        </row>
        <row r="11680">
          <cell r="B11680" t="str">
            <v>TMI0000109</v>
          </cell>
          <cell r="C11680" t="str">
            <v>02.07.01.120</v>
          </cell>
        </row>
        <row r="11681">
          <cell r="C11681" t="str">
            <v>02.16.01.107</v>
          </cell>
        </row>
        <row r="11682">
          <cell r="C11682" t="str">
            <v>02.16.01.101</v>
          </cell>
        </row>
        <row r="11683">
          <cell r="C11683" t="str">
            <v>02.16.01.103</v>
          </cell>
        </row>
        <row r="11684">
          <cell r="C11684" t="str">
            <v>02.16.01.102</v>
          </cell>
        </row>
        <row r="11685">
          <cell r="B11685" t="str">
            <v>TFT0000064</v>
          </cell>
          <cell r="C11685" t="str">
            <v>02.12.19.050</v>
          </cell>
        </row>
        <row r="11686">
          <cell r="B11686" t="str">
            <v>SLT0002694</v>
          </cell>
          <cell r="C11686" t="str">
            <v>02.12.23.001A</v>
          </cell>
        </row>
        <row r="11687">
          <cell r="B11687" t="str">
            <v>SLT0002695</v>
          </cell>
          <cell r="C11687" t="str">
            <v>02.12.23.002A</v>
          </cell>
        </row>
        <row r="11688">
          <cell r="B11688" t="str">
            <v>SLT0002696</v>
          </cell>
          <cell r="C11688" t="str">
            <v>02.12.27.003</v>
          </cell>
        </row>
        <row r="11689">
          <cell r="B11689" t="str">
            <v>REM0010295</v>
          </cell>
          <cell r="C11689" t="str">
            <v>01.01.01.501</v>
          </cell>
        </row>
        <row r="11690">
          <cell r="B11690" t="str">
            <v>REM0010296</v>
          </cell>
          <cell r="C11690" t="str">
            <v>01.01.01.502</v>
          </cell>
        </row>
        <row r="11691">
          <cell r="B11691" t="str">
            <v>SHT0000770</v>
          </cell>
          <cell r="C11691" t="str">
            <v>01.03.45.001</v>
          </cell>
        </row>
        <row r="11692">
          <cell r="B11692" t="str">
            <v>SHT0010554</v>
          </cell>
          <cell r="C11692" t="str">
            <v>01.02.32.002</v>
          </cell>
        </row>
        <row r="11693">
          <cell r="B11693" t="str">
            <v>SHT0002398</v>
          </cell>
        </row>
        <row r="11694">
          <cell r="B11694" t="str">
            <v>SHT0010631</v>
          </cell>
          <cell r="C11694" t="str">
            <v>01.02.32.003</v>
          </cell>
        </row>
        <row r="11695">
          <cell r="B11695" t="str">
            <v>SHT0002397</v>
          </cell>
        </row>
        <row r="11696">
          <cell r="B11696" t="str">
            <v>SHT0010671</v>
          </cell>
          <cell r="C11696" t="str">
            <v>02.03.27.095</v>
          </cell>
        </row>
        <row r="11697">
          <cell r="B11697" t="str">
            <v>SHT0010585</v>
          </cell>
          <cell r="C11697" t="str">
            <v>01.06.10.004</v>
          </cell>
        </row>
        <row r="11698">
          <cell r="B11698" t="str">
            <v>SHT0010984</v>
          </cell>
          <cell r="C11698" t="str">
            <v>02.01.10.748</v>
          </cell>
        </row>
        <row r="11699">
          <cell r="B11699" t="str">
            <v>SLT0002121</v>
          </cell>
          <cell r="C11699" t="str">
            <v>01.02.31.003</v>
          </cell>
        </row>
        <row r="11700">
          <cell r="C11700" t="str">
            <v>02.01.10.307</v>
          </cell>
        </row>
        <row r="11701">
          <cell r="B11701" t="str">
            <v>RSM0000217</v>
          </cell>
          <cell r="C11701" t="str">
            <v>02.01.10.369</v>
          </cell>
        </row>
        <row r="11702">
          <cell r="B11702" t="str">
            <v>SHT0011281</v>
          </cell>
          <cell r="C11702" t="str">
            <v>01.06.12.019</v>
          </cell>
        </row>
        <row r="11703">
          <cell r="B11703" t="str">
            <v>SHT0011282</v>
          </cell>
          <cell r="C11703" t="str">
            <v>01.06.12.020</v>
          </cell>
        </row>
        <row r="11704">
          <cell r="B11704" t="str">
            <v>SHT0011060</v>
          </cell>
          <cell r="C11704" t="str">
            <v>01.06.12.021</v>
          </cell>
        </row>
        <row r="11705">
          <cell r="B11705" t="str">
            <v>SHT0011062</v>
          </cell>
          <cell r="C11705" t="str">
            <v>01.06.12.022</v>
          </cell>
        </row>
        <row r="11706">
          <cell r="B11706" t="str">
            <v>SHT0010811</v>
          </cell>
          <cell r="C11706" t="str">
            <v>02.03.26.100</v>
          </cell>
        </row>
        <row r="11707">
          <cell r="B11707" t="str">
            <v>SHT0002379</v>
          </cell>
          <cell r="C11707" t="str">
            <v>01.02.04.075</v>
          </cell>
        </row>
        <row r="11708">
          <cell r="B11708" t="str">
            <v>SHT0002434</v>
          </cell>
          <cell r="C11708" t="str">
            <v>01.02.08.046</v>
          </cell>
        </row>
        <row r="11709">
          <cell r="B11709" t="str">
            <v>SHT0002437</v>
          </cell>
          <cell r="C11709" t="str">
            <v>01.02.08.047</v>
          </cell>
        </row>
        <row r="11710">
          <cell r="B11710" t="str">
            <v>SHT0002438</v>
          </cell>
        </row>
        <row r="11711">
          <cell r="B11711" t="str">
            <v>SHT0010985</v>
          </cell>
          <cell r="C11711" t="str">
            <v>02.01.10.742</v>
          </cell>
        </row>
        <row r="11712">
          <cell r="C11712" t="str">
            <v>02.06.11.003</v>
          </cell>
        </row>
        <row r="11713">
          <cell r="B11713" t="str">
            <v>REM0000097</v>
          </cell>
          <cell r="C11713" t="str">
            <v>02.01.10.744</v>
          </cell>
        </row>
        <row r="11714">
          <cell r="B11714" t="str">
            <v>BFA0000133</v>
          </cell>
          <cell r="C11714" t="str">
            <v>02.01.07.328</v>
          </cell>
        </row>
        <row r="11715">
          <cell r="B11715" t="str">
            <v>REM0000125</v>
          </cell>
          <cell r="C11715" t="str">
            <v>02.01.10.745</v>
          </cell>
        </row>
        <row r="11716">
          <cell r="B11716" t="str">
            <v>REM0001697</v>
          </cell>
          <cell r="C11716" t="str">
            <v>02.01.10.740</v>
          </cell>
        </row>
        <row r="11717">
          <cell r="B11717" t="str">
            <v>REM0001707</v>
          </cell>
          <cell r="C11717" t="str">
            <v>02.01.10.741</v>
          </cell>
        </row>
        <row r="11718">
          <cell r="B11718" t="str">
            <v>SHT0002282</v>
          </cell>
          <cell r="C11718" t="str">
            <v>02.01.10.756</v>
          </cell>
        </row>
        <row r="11719">
          <cell r="B11719" t="str">
            <v>REM0000095</v>
          </cell>
          <cell r="C11719" t="str">
            <v>02.01.10.731</v>
          </cell>
        </row>
        <row r="11720">
          <cell r="B11720" t="str">
            <v>REM0000123</v>
          </cell>
          <cell r="C11720" t="str">
            <v>02.01.10.732</v>
          </cell>
        </row>
        <row r="11721">
          <cell r="B11721" t="str">
            <v>SHT0000299</v>
          </cell>
          <cell r="C11721" t="str">
            <v>02.01.10.733</v>
          </cell>
        </row>
        <row r="11722">
          <cell r="B11722" t="str">
            <v>SHT0000275</v>
          </cell>
          <cell r="C11722" t="str">
            <v>01.02.04.022</v>
          </cell>
        </row>
        <row r="11723">
          <cell r="B11723" t="str">
            <v>SHT0001580</v>
          </cell>
          <cell r="C11723" t="str">
            <v>02.12.01.581</v>
          </cell>
        </row>
        <row r="11724">
          <cell r="B11724" t="str">
            <v>SHT0001579</v>
          </cell>
          <cell r="C11724" t="str">
            <v>02.12.01.582</v>
          </cell>
        </row>
        <row r="11725">
          <cell r="B11725" t="str">
            <v>SHT0001586</v>
          </cell>
          <cell r="C11725" t="str">
            <v>02.12.01.583</v>
          </cell>
        </row>
        <row r="11726">
          <cell r="B11726" t="str">
            <v>SHT0001585</v>
          </cell>
          <cell r="C11726" t="str">
            <v>02.12.01.584</v>
          </cell>
        </row>
        <row r="11727">
          <cell r="B11727" t="str">
            <v>SHT0001578</v>
          </cell>
          <cell r="C11727" t="str">
            <v>02.12.01.585</v>
          </cell>
        </row>
        <row r="11728">
          <cell r="B11728" t="str">
            <v>SHT0010936</v>
          </cell>
          <cell r="C11728" t="str">
            <v>02.12.01.586</v>
          </cell>
        </row>
        <row r="11729">
          <cell r="B11729" t="str">
            <v>SHT0001583</v>
          </cell>
          <cell r="C11729" t="str">
            <v>02.12.01.587</v>
          </cell>
        </row>
        <row r="11730">
          <cell r="B11730" t="str">
            <v>SHT0001584</v>
          </cell>
          <cell r="C11730" t="str">
            <v>02.12.01.588</v>
          </cell>
        </row>
        <row r="11731">
          <cell r="B11731" t="str">
            <v>SLT0010162</v>
          </cell>
          <cell r="C11731" t="str">
            <v>02.12.01.589</v>
          </cell>
        </row>
        <row r="11732">
          <cell r="B11732" t="str">
            <v>SLT0010169</v>
          </cell>
          <cell r="C11732" t="str">
            <v>02.12.01.590</v>
          </cell>
        </row>
        <row r="11733">
          <cell r="B11733" t="str">
            <v>SLT0010174</v>
          </cell>
          <cell r="C11733" t="str">
            <v>02.12.01.591</v>
          </cell>
        </row>
        <row r="11734">
          <cell r="B11734" t="str">
            <v>SLT0010178</v>
          </cell>
          <cell r="C11734" t="str">
            <v>02.12.01.592</v>
          </cell>
        </row>
        <row r="11735">
          <cell r="B11735" t="str">
            <v>SLT0010177</v>
          </cell>
          <cell r="C11735" t="str">
            <v>02.12.01.593</v>
          </cell>
        </row>
        <row r="11736">
          <cell r="B11736" t="str">
            <v>SLT0010154</v>
          </cell>
          <cell r="C11736" t="str">
            <v>02.12.01.594</v>
          </cell>
        </row>
        <row r="11737">
          <cell r="B11737" t="str">
            <v>SHT0001575</v>
          </cell>
          <cell r="C11737" t="str">
            <v>02.12.01.595</v>
          </cell>
        </row>
        <row r="11738">
          <cell r="B11738" t="str">
            <v>SHT0001581</v>
          </cell>
          <cell r="C11738" t="str">
            <v>02.12.01.596</v>
          </cell>
        </row>
        <row r="11739">
          <cell r="B11739" t="str">
            <v>SHT0001576</v>
          </cell>
          <cell r="C11739" t="str">
            <v>02.12.01.597</v>
          </cell>
        </row>
        <row r="11740">
          <cell r="B11740" t="str">
            <v>SHT0001582</v>
          </cell>
          <cell r="C11740" t="str">
            <v>02.12.01.598</v>
          </cell>
        </row>
        <row r="11741">
          <cell r="B11741" t="str">
            <v>SHT0000588</v>
          </cell>
          <cell r="C11741" t="str">
            <v>02.12.01.599</v>
          </cell>
        </row>
        <row r="11742">
          <cell r="B11742" t="str">
            <v>SHT0000587</v>
          </cell>
          <cell r="C11742" t="str">
            <v>02.12.01.600</v>
          </cell>
        </row>
        <row r="11743">
          <cell r="B11743" t="str">
            <v>SHT0000573</v>
          </cell>
          <cell r="C11743" t="str">
            <v>02.12.01.601</v>
          </cell>
        </row>
        <row r="11744">
          <cell r="B11744" t="str">
            <v>SHT0000575</v>
          </cell>
          <cell r="C11744" t="str">
            <v>02.12.01.602</v>
          </cell>
        </row>
        <row r="11745">
          <cell r="B11745" t="str">
            <v>RCA0000003</v>
          </cell>
          <cell r="C11745" t="str">
            <v>02.01.10.156</v>
          </cell>
        </row>
        <row r="11746">
          <cell r="B11746" t="str">
            <v>RCA0000004</v>
          </cell>
          <cell r="C11746" t="str">
            <v>02.01.10.157</v>
          </cell>
        </row>
        <row r="11747">
          <cell r="B11747" t="str">
            <v>SHT0001844</v>
          </cell>
          <cell r="C11747" t="str">
            <v>02.01.10.725</v>
          </cell>
        </row>
        <row r="11748">
          <cell r="B11748" t="str">
            <v>SLT0000587</v>
          </cell>
          <cell r="C11748" t="str">
            <v>02.01.10.716</v>
          </cell>
        </row>
        <row r="11749">
          <cell r="B11749" t="str">
            <v>SLT0000598</v>
          </cell>
          <cell r="C11749" t="str">
            <v>02.01.10.717</v>
          </cell>
        </row>
        <row r="11750">
          <cell r="B11750" t="str">
            <v>SHT0002376</v>
          </cell>
          <cell r="C11750" t="str">
            <v>01.06.10.003</v>
          </cell>
        </row>
        <row r="11751">
          <cell r="C11751" t="str">
            <v>01.06.16.003</v>
          </cell>
        </row>
        <row r="11752">
          <cell r="B11752" t="str">
            <v>加工费</v>
          </cell>
          <cell r="C11752" t="str">
            <v>02.06.02.156</v>
          </cell>
        </row>
        <row r="11753">
          <cell r="B11753" t="str">
            <v>加工费</v>
          </cell>
          <cell r="C11753" t="str">
            <v>02.06.02.178</v>
          </cell>
        </row>
        <row r="11754">
          <cell r="B11754" t="str">
            <v>加工费</v>
          </cell>
          <cell r="C11754" t="str">
            <v>02.06.02.179</v>
          </cell>
        </row>
        <row r="11755">
          <cell r="B11755" t="str">
            <v>加工费</v>
          </cell>
          <cell r="C11755" t="str">
            <v>02.06.02.180</v>
          </cell>
        </row>
        <row r="11756">
          <cell r="B11756" t="str">
            <v>加工费</v>
          </cell>
          <cell r="C11756" t="str">
            <v>02.06.02.157</v>
          </cell>
        </row>
        <row r="11757">
          <cell r="B11757" t="str">
            <v>加工费</v>
          </cell>
          <cell r="C11757" t="str">
            <v>02.06.02.163</v>
          </cell>
        </row>
        <row r="11758">
          <cell r="B11758" t="str">
            <v>加工费</v>
          </cell>
          <cell r="C11758" t="str">
            <v>02.06.02.170</v>
          </cell>
        </row>
        <row r="11759">
          <cell r="B11759" t="str">
            <v>加工费</v>
          </cell>
          <cell r="C11759" t="str">
            <v>02.06.02.171</v>
          </cell>
        </row>
        <row r="11760">
          <cell r="B11760" t="str">
            <v>加工费</v>
          </cell>
          <cell r="C11760" t="str">
            <v>02.06.02.181</v>
          </cell>
        </row>
        <row r="11761">
          <cell r="B11761" t="str">
            <v>加工费</v>
          </cell>
          <cell r="C11761" t="str">
            <v>02.06.02.175</v>
          </cell>
        </row>
        <row r="11762">
          <cell r="B11762" t="str">
            <v>加工费</v>
          </cell>
          <cell r="C11762" t="str">
            <v>02.06.02.183</v>
          </cell>
        </row>
        <row r="11763">
          <cell r="C11763" t="str">
            <v>02.05.05.053</v>
          </cell>
        </row>
        <row r="11764">
          <cell r="B11764" t="str">
            <v>TWT0000099</v>
          </cell>
          <cell r="C11764" t="str">
            <v>02.05.05.055</v>
          </cell>
        </row>
        <row r="11765">
          <cell r="B11765" t="str">
            <v>REM0003084</v>
          </cell>
          <cell r="C11765" t="str">
            <v>01.02.30.035</v>
          </cell>
        </row>
        <row r="11766">
          <cell r="B11766" t="str">
            <v>加工费</v>
          </cell>
          <cell r="C11766" t="str">
            <v>02.06.02.198</v>
          </cell>
        </row>
        <row r="11767">
          <cell r="B11767" t="str">
            <v>加工费</v>
          </cell>
          <cell r="C11767" t="str">
            <v>02.06.02.199</v>
          </cell>
        </row>
        <row r="11768">
          <cell r="B11768" t="str">
            <v>REM0003136</v>
          </cell>
          <cell r="C11768" t="str">
            <v>01.02.30.052</v>
          </cell>
        </row>
        <row r="11769">
          <cell r="B11769" t="str">
            <v>REM0003144</v>
          </cell>
          <cell r="C11769" t="str">
            <v>01.02.30.053</v>
          </cell>
        </row>
        <row r="11770">
          <cell r="B11770" t="str">
            <v>加工费</v>
          </cell>
          <cell r="C11770" t="str">
            <v>02.06.02.203</v>
          </cell>
        </row>
        <row r="11771">
          <cell r="B11771" t="str">
            <v>加工费</v>
          </cell>
          <cell r="C11771" t="str">
            <v>02.06.02.204</v>
          </cell>
        </row>
        <row r="11772">
          <cell r="B11772" t="str">
            <v>REM0003149</v>
          </cell>
          <cell r="C11772" t="str">
            <v>01.02.30.054</v>
          </cell>
        </row>
        <row r="11773">
          <cell r="B11773" t="str">
            <v>加工费</v>
          </cell>
          <cell r="C11773" t="str">
            <v>02.06.02.213</v>
          </cell>
        </row>
        <row r="11774">
          <cell r="B11774" t="str">
            <v>SHT0002313</v>
          </cell>
          <cell r="C11774" t="str">
            <v>02.03.07.242</v>
          </cell>
        </row>
        <row r="11775">
          <cell r="B11775" t="str">
            <v>SHT0002314</v>
          </cell>
          <cell r="C11775" t="str">
            <v>02.03.07.243</v>
          </cell>
        </row>
        <row r="11776">
          <cell r="B11776" t="str">
            <v>SHT0001878</v>
          </cell>
          <cell r="C11776" t="str">
            <v>02.03.37.025A</v>
          </cell>
        </row>
        <row r="11777">
          <cell r="B11777" t="str">
            <v>SHT0010744</v>
          </cell>
          <cell r="C11777" t="str">
            <v>02.03.27.094</v>
          </cell>
        </row>
        <row r="11778">
          <cell r="B11778" t="str">
            <v>BPC0000019</v>
          </cell>
          <cell r="C11778" t="str">
            <v>02.03.11.099</v>
          </cell>
        </row>
        <row r="11779">
          <cell r="B11779" t="str">
            <v>SHT0002403</v>
          </cell>
        </row>
        <row r="11780">
          <cell r="B11780" t="str">
            <v>SHT0002404</v>
          </cell>
        </row>
        <row r="11781">
          <cell r="B11781" t="str">
            <v>SHT0011596</v>
          </cell>
          <cell r="C11781" t="str">
            <v>02.03.26.099</v>
          </cell>
        </row>
        <row r="11782">
          <cell r="B11782" t="str">
            <v>TWT0000109</v>
          </cell>
          <cell r="C11782" t="str">
            <v>02.05.01.010</v>
          </cell>
        </row>
        <row r="11783">
          <cell r="B11783" t="str">
            <v>TWT0000110</v>
          </cell>
          <cell r="C11783" t="str">
            <v>02.05.01.011</v>
          </cell>
        </row>
        <row r="11784">
          <cell r="B11784" t="str">
            <v>SHT0002430</v>
          </cell>
          <cell r="C11784" t="str">
            <v>02.02.31.033</v>
          </cell>
        </row>
        <row r="11785">
          <cell r="B11785" t="str">
            <v>SHT0002431</v>
          </cell>
          <cell r="C11785" t="str">
            <v>02.02.31.034</v>
          </cell>
        </row>
        <row r="11786">
          <cell r="B11786" t="str">
            <v>SHT0002432</v>
          </cell>
          <cell r="C11786" t="str">
            <v>02.02.31.035</v>
          </cell>
        </row>
        <row r="11787">
          <cell r="B11787" t="str">
            <v>SHT0002433</v>
          </cell>
          <cell r="C11787" t="str">
            <v>02.02.31.036</v>
          </cell>
        </row>
        <row r="11788">
          <cell r="B11788" t="str">
            <v>SHT0011661</v>
          </cell>
          <cell r="C11788" t="str">
            <v>02.03.11.104</v>
          </cell>
        </row>
        <row r="11789">
          <cell r="B11789" t="str">
            <v>SHT0001761</v>
          </cell>
          <cell r="C11789" t="str">
            <v>02.03.11.102</v>
          </cell>
        </row>
        <row r="11790">
          <cell r="B11790" t="str">
            <v>SHT0011807</v>
          </cell>
          <cell r="C11790" t="str">
            <v>02.03.11.107</v>
          </cell>
        </row>
        <row r="11791">
          <cell r="B11791" t="str">
            <v>SHT0011804</v>
          </cell>
          <cell r="C11791" t="str">
            <v>02.03.11.108</v>
          </cell>
        </row>
        <row r="11792">
          <cell r="B11792" t="str">
            <v>SHT0011805</v>
          </cell>
          <cell r="C11792" t="str">
            <v>02.03.11.109</v>
          </cell>
        </row>
        <row r="11793">
          <cell r="B11793" t="str">
            <v>SHT0011806</v>
          </cell>
          <cell r="C11793" t="str">
            <v>02.03.11.110</v>
          </cell>
        </row>
        <row r="11794">
          <cell r="B11794" t="str">
            <v>SHT0011809</v>
          </cell>
          <cell r="C11794" t="str">
            <v>02.03.11.111</v>
          </cell>
        </row>
        <row r="11795">
          <cell r="B11795" t="str">
            <v>SHT0011825</v>
          </cell>
          <cell r="C11795" t="str">
            <v>02.03.11.114</v>
          </cell>
        </row>
        <row r="11796">
          <cell r="B11796" t="str">
            <v>BFA0010052</v>
          </cell>
          <cell r="C11796" t="str">
            <v>02.03.11.113</v>
          </cell>
        </row>
        <row r="11797">
          <cell r="B11797" t="str">
            <v>BFA0010051</v>
          </cell>
          <cell r="C11797" t="str">
            <v>02.03.08.415</v>
          </cell>
        </row>
        <row r="11798">
          <cell r="B11798" t="str">
            <v>BFA0010050</v>
          </cell>
          <cell r="C11798" t="str">
            <v>02.01.07.178</v>
          </cell>
        </row>
        <row r="11799">
          <cell r="B11799" t="str">
            <v>SHT0011579</v>
          </cell>
          <cell r="C11799" t="str">
            <v>02.03.11.112</v>
          </cell>
        </row>
        <row r="11800">
          <cell r="B11800" t="str">
            <v>SHT0011054</v>
          </cell>
          <cell r="C11800" t="str">
            <v>02.03.27.097</v>
          </cell>
        </row>
        <row r="11801">
          <cell r="B11801" t="str">
            <v>SHT0002319</v>
          </cell>
          <cell r="C11801" t="str">
            <v>02.03.49.005</v>
          </cell>
        </row>
        <row r="11802">
          <cell r="B11802" t="str">
            <v>SHT0001865</v>
          </cell>
          <cell r="C11802" t="str">
            <v>02.03.11.105</v>
          </cell>
        </row>
        <row r="11803">
          <cell r="B11803" t="str">
            <v>SHT0010521</v>
          </cell>
          <cell r="C11803" t="str">
            <v>02.03.11.106</v>
          </cell>
        </row>
        <row r="11804">
          <cell r="B11804" t="str">
            <v>SHT0010244</v>
          </cell>
          <cell r="C11804" t="str">
            <v>02.03.11.115</v>
          </cell>
        </row>
        <row r="11805">
          <cell r="B11805" t="str">
            <v>SHT0011232</v>
          </cell>
          <cell r="C11805" t="str">
            <v>01.07.04.055</v>
          </cell>
        </row>
        <row r="11806">
          <cell r="C11806" t="str">
            <v>02.01.10.746</v>
          </cell>
        </row>
        <row r="11807">
          <cell r="C11807" t="str">
            <v>02.01.10.747</v>
          </cell>
        </row>
        <row r="11808">
          <cell r="B11808" t="str">
            <v>REM0000594</v>
          </cell>
          <cell r="C11808" t="str">
            <v>02.01.10.751</v>
          </cell>
        </row>
        <row r="11809">
          <cell r="B11809" t="str">
            <v>REM0003157</v>
          </cell>
          <cell r="C11809" t="str">
            <v>01.02.30.051</v>
          </cell>
        </row>
        <row r="11810">
          <cell r="B11810" t="str">
            <v>加工费</v>
          </cell>
          <cell r="C11810" t="str">
            <v>02.06.02.211</v>
          </cell>
        </row>
        <row r="11811">
          <cell r="B11811" t="str">
            <v>REM0003155</v>
          </cell>
          <cell r="C11811" t="str">
            <v>02.06.06.038</v>
          </cell>
        </row>
        <row r="11812">
          <cell r="B11812" t="str">
            <v>REM0001654</v>
          </cell>
          <cell r="C11812" t="str">
            <v>02.01.10.752</v>
          </cell>
        </row>
        <row r="11813">
          <cell r="C11813" t="str">
            <v>02.01.10.753</v>
          </cell>
        </row>
        <row r="11814">
          <cell r="B11814" t="str">
            <v>REM0003165</v>
          </cell>
          <cell r="C11814" t="str">
            <v>02.01.05.314</v>
          </cell>
        </row>
        <row r="11815">
          <cell r="B11815" t="str">
            <v>SHT0002455</v>
          </cell>
        </row>
        <row r="11816">
          <cell r="B11816" t="str">
            <v>SCS0006647</v>
          </cell>
          <cell r="C11816" t="str">
            <v>01.04.21.011</v>
          </cell>
        </row>
        <row r="11817">
          <cell r="B11817" t="str">
            <v>SCS0006648</v>
          </cell>
          <cell r="C11817" t="str">
            <v>01.04.21.012</v>
          </cell>
        </row>
        <row r="11818">
          <cell r="B11818" t="str">
            <v>SCS0006649</v>
          </cell>
          <cell r="C11818" t="str">
            <v>01.04.21.013</v>
          </cell>
        </row>
        <row r="11819">
          <cell r="B11819" t="str">
            <v>SCS0006650</v>
          </cell>
          <cell r="C11819" t="str">
            <v>01.04.21.014</v>
          </cell>
        </row>
        <row r="11820">
          <cell r="B11820" t="str">
            <v>SCS0006651</v>
          </cell>
          <cell r="C11820" t="str">
            <v>01.04.21.015</v>
          </cell>
        </row>
        <row r="11821">
          <cell r="B11821" t="str">
            <v>SCS0006652</v>
          </cell>
          <cell r="C11821" t="str">
            <v>01.04.21.016</v>
          </cell>
        </row>
        <row r="11822">
          <cell r="B11822" t="str">
            <v>SCS0011422</v>
          </cell>
          <cell r="C11822" t="str">
            <v>01.06.13.007</v>
          </cell>
        </row>
        <row r="11823">
          <cell r="B11823" t="str">
            <v>SCS0011426</v>
          </cell>
          <cell r="C11823" t="str">
            <v>01.06.13.008</v>
          </cell>
        </row>
        <row r="11824">
          <cell r="B11824" t="str">
            <v>SCS0011393</v>
          </cell>
          <cell r="C11824" t="str">
            <v>01.06.13.009</v>
          </cell>
        </row>
        <row r="11825">
          <cell r="B11825" t="str">
            <v>SCS0011376</v>
          </cell>
          <cell r="C11825" t="str">
            <v>02.12.26.013</v>
          </cell>
        </row>
        <row r="11826">
          <cell r="B11826" t="str">
            <v>SCS0011380</v>
          </cell>
          <cell r="C11826" t="str">
            <v>02.12.26.014</v>
          </cell>
        </row>
        <row r="11827">
          <cell r="B11827" t="str">
            <v>SCS0011381</v>
          </cell>
          <cell r="C11827" t="str">
            <v>02.12.26.015</v>
          </cell>
        </row>
        <row r="11828">
          <cell r="B11828" t="str">
            <v>SCS0011403</v>
          </cell>
          <cell r="C11828" t="str">
            <v>02.12.26.016</v>
          </cell>
        </row>
        <row r="11829">
          <cell r="B11829" t="str">
            <v>SCS0011404</v>
          </cell>
          <cell r="C11829" t="str">
            <v>02.12.26.017</v>
          </cell>
        </row>
        <row r="11830">
          <cell r="B11830" t="str">
            <v>SCS0011405</v>
          </cell>
          <cell r="C11830" t="str">
            <v>02.12.26.018</v>
          </cell>
        </row>
        <row r="11831">
          <cell r="B11831" t="str">
            <v>SCS0006653</v>
          </cell>
          <cell r="C11831" t="str">
            <v>虚拟件不建码</v>
          </cell>
        </row>
        <row r="11832">
          <cell r="B11832" t="str">
            <v>SCS0006654</v>
          </cell>
          <cell r="C11832" t="str">
            <v>虚拟件不建码</v>
          </cell>
        </row>
        <row r="11833">
          <cell r="B11833" t="str">
            <v>SCS0006655</v>
          </cell>
          <cell r="C11833" t="str">
            <v>虚拟件不建码</v>
          </cell>
        </row>
        <row r="11834">
          <cell r="B11834" t="str">
            <v>SCS0006656</v>
          </cell>
          <cell r="C11834" t="str">
            <v>虚拟件不建码</v>
          </cell>
        </row>
        <row r="11835">
          <cell r="B11835" t="str">
            <v>SCS0006657</v>
          </cell>
          <cell r="C11835" t="str">
            <v>虚拟件不建码</v>
          </cell>
        </row>
        <row r="11836">
          <cell r="B11836" t="str">
            <v>SCS0006658</v>
          </cell>
          <cell r="C11836" t="str">
            <v>虚拟件不建码</v>
          </cell>
        </row>
        <row r="11837">
          <cell r="B11837" t="str">
            <v>REM0003161</v>
          </cell>
          <cell r="C11837" t="str">
            <v>02.03.48.016A</v>
          </cell>
        </row>
        <row r="11838">
          <cell r="B11838" t="str">
            <v>SHT0010999</v>
          </cell>
          <cell r="C11838" t="str">
            <v>02.03.11.100</v>
          </cell>
        </row>
        <row r="11839">
          <cell r="B11839" t="str">
            <v>SHT0011003</v>
          </cell>
          <cell r="C11839" t="str">
            <v>02.03.11.101</v>
          </cell>
        </row>
        <row r="11840">
          <cell r="B11840" t="str">
            <v>此码临时用</v>
          </cell>
          <cell r="C11840" t="str">
            <v>02.03.11.116</v>
          </cell>
        </row>
        <row r="11841">
          <cell r="B11841" t="str">
            <v>REM0003160</v>
          </cell>
          <cell r="C11841" t="str">
            <v>02.06.06.036</v>
          </cell>
        </row>
        <row r="11842">
          <cell r="B11842" t="str">
            <v>加工费</v>
          </cell>
          <cell r="C11842" t="str">
            <v>02.06.06.037</v>
          </cell>
        </row>
        <row r="11843">
          <cell r="B11843" t="str">
            <v>加工费</v>
          </cell>
          <cell r="C11843" t="str">
            <v>02.06.06.039</v>
          </cell>
        </row>
        <row r="11844">
          <cell r="B11844" t="str">
            <v>加工费</v>
          </cell>
          <cell r="C11844" t="str">
            <v>02.06.06.035</v>
          </cell>
        </row>
        <row r="11845">
          <cell r="B11845" t="str">
            <v>加工费</v>
          </cell>
          <cell r="C11845" t="str">
            <v>02.06.06.034</v>
          </cell>
        </row>
        <row r="11846">
          <cell r="B11846" t="str">
            <v>SHT0000443</v>
          </cell>
          <cell r="C11846" t="str">
            <v>02.03.11.103</v>
          </cell>
        </row>
        <row r="11847">
          <cell r="B11847" t="str">
            <v>SLT0010193</v>
          </cell>
          <cell r="C11847" t="str">
            <v>02.03.54.005</v>
          </cell>
        </row>
        <row r="11848">
          <cell r="B11848" t="str">
            <v>SHT0000196</v>
          </cell>
          <cell r="C11848" t="str">
            <v>01.03.21.088</v>
          </cell>
        </row>
        <row r="11849">
          <cell r="B11849" t="str">
            <v>REM0001673</v>
          </cell>
          <cell r="C11849" t="str">
            <v>02.01.04.171A</v>
          </cell>
        </row>
        <row r="11850">
          <cell r="B11850" t="str">
            <v>RSM0000321</v>
          </cell>
          <cell r="C11850" t="str">
            <v>02.01.04.743</v>
          </cell>
        </row>
        <row r="11851">
          <cell r="B11851" t="str">
            <v>RSM0000322</v>
          </cell>
          <cell r="C11851" t="str">
            <v>02.01.04.744</v>
          </cell>
        </row>
        <row r="11852">
          <cell r="B11852" t="str">
            <v>REM0003174</v>
          </cell>
          <cell r="C11852" t="str">
            <v>02.01.05.304</v>
          </cell>
        </row>
        <row r="11853">
          <cell r="B11853" t="str">
            <v>REM0001672</v>
          </cell>
          <cell r="C11853" t="str">
            <v>02.01.02.299A</v>
          </cell>
        </row>
        <row r="11854">
          <cell r="B11854" t="str">
            <v>REM0010172</v>
          </cell>
          <cell r="C11854" t="str">
            <v>02.01.05.307</v>
          </cell>
        </row>
        <row r="11855">
          <cell r="B11855" t="str">
            <v>RSM0010036</v>
          </cell>
          <cell r="C11855" t="str">
            <v>02.01.05.308</v>
          </cell>
        </row>
        <row r="11856">
          <cell r="B11856" t="str">
            <v>TMA0000515</v>
          </cell>
          <cell r="C11856" t="str">
            <v>02.01.06.377</v>
          </cell>
        </row>
        <row r="11857">
          <cell r="B11857" t="str">
            <v>TMA0000516</v>
          </cell>
          <cell r="C11857" t="str">
            <v>02.01.06.378</v>
          </cell>
        </row>
        <row r="11858">
          <cell r="B11858" t="str">
            <v>TMA0000517</v>
          </cell>
          <cell r="C11858" t="str">
            <v>02.01.06.379</v>
          </cell>
        </row>
        <row r="11859">
          <cell r="B11859" t="str">
            <v>TMA0000518</v>
          </cell>
          <cell r="C11859" t="str">
            <v>02.01.06.380</v>
          </cell>
        </row>
        <row r="11860">
          <cell r="B11860" t="str">
            <v>SLT0010189</v>
          </cell>
          <cell r="C11860" t="str">
            <v>01.05.23.024</v>
          </cell>
        </row>
        <row r="11861">
          <cell r="C11861" t="str">
            <v>02.12.01.608</v>
          </cell>
        </row>
        <row r="11862">
          <cell r="C11862" t="str">
            <v>02.12.01.609</v>
          </cell>
        </row>
        <row r="11863">
          <cell r="C11863" t="str">
            <v>02.12.01.610</v>
          </cell>
        </row>
        <row r="11864">
          <cell r="B11864" t="str">
            <v>SLT0002152</v>
          </cell>
          <cell r="C11864" t="str">
            <v>01.05.23.023</v>
          </cell>
        </row>
        <row r="11865">
          <cell r="C11865" t="str">
            <v>02.12.01.611</v>
          </cell>
        </row>
        <row r="11866">
          <cell r="B11866" t="str">
            <v>SLT0002160</v>
          </cell>
          <cell r="C11866" t="str">
            <v>01.05.23.022</v>
          </cell>
        </row>
        <row r="11867">
          <cell r="C11867" t="str">
            <v>02.12.01.612</v>
          </cell>
        </row>
        <row r="11868">
          <cell r="B11868" t="str">
            <v>SHT0002420</v>
          </cell>
          <cell r="C11868" t="str">
            <v>01.05.24.004</v>
          </cell>
        </row>
        <row r="11869">
          <cell r="B11869" t="str">
            <v>SHT0002421</v>
          </cell>
          <cell r="C11869" t="str">
            <v>01.05.24.005</v>
          </cell>
        </row>
        <row r="11870">
          <cell r="B11870" t="str">
            <v>SHT0002422</v>
          </cell>
          <cell r="C11870" t="str">
            <v>01.05.24.006</v>
          </cell>
        </row>
        <row r="11871">
          <cell r="B11871" t="str">
            <v>SHT0002423</v>
          </cell>
          <cell r="C11871" t="str">
            <v>01.05.24.007</v>
          </cell>
        </row>
        <row r="11872">
          <cell r="B11872" t="str">
            <v>REM0001729</v>
          </cell>
          <cell r="C11872" t="str">
            <v>02.01.10.710</v>
          </cell>
        </row>
        <row r="11873">
          <cell r="B11873" t="str">
            <v>REM0001800</v>
          </cell>
          <cell r="C11873" t="str">
            <v>02.01.10.749</v>
          </cell>
        </row>
        <row r="11874">
          <cell r="B11874" t="str">
            <v>REM0001811</v>
          </cell>
          <cell r="C11874" t="str">
            <v>02.01.10.750</v>
          </cell>
        </row>
        <row r="11875">
          <cell r="B11875" t="str">
            <v>REM0010301</v>
          </cell>
          <cell r="C11875" t="str">
            <v>02.01.05.310</v>
          </cell>
        </row>
        <row r="11876">
          <cell r="B11876" t="str">
            <v>REM0010302</v>
          </cell>
          <cell r="C11876" t="str">
            <v>02.01.05.311</v>
          </cell>
        </row>
        <row r="11877">
          <cell r="B11877" t="str">
            <v>REM0001236</v>
          </cell>
          <cell r="C11877" t="str">
            <v>01.01.01.503</v>
          </cell>
        </row>
        <row r="11878">
          <cell r="B11878" t="str">
            <v>REM0001234</v>
          </cell>
          <cell r="C11878" t="str">
            <v>01.01.01.504</v>
          </cell>
        </row>
        <row r="11879">
          <cell r="C11879" t="str">
            <v>01.01.01.505</v>
          </cell>
        </row>
        <row r="11880">
          <cell r="B11880" t="str">
            <v>REM0001235</v>
          </cell>
          <cell r="C11880" t="str">
            <v>01.01.01.506</v>
          </cell>
        </row>
        <row r="11881">
          <cell r="B11881" t="str">
            <v>REM0001237</v>
          </cell>
          <cell r="C11881" t="str">
            <v>01.01.01.507</v>
          </cell>
        </row>
        <row r="11882">
          <cell r="B11882" t="str">
            <v>RSM0000189</v>
          </cell>
          <cell r="C11882" t="str">
            <v>01.01.01.492</v>
          </cell>
        </row>
        <row r="11883">
          <cell r="B11883" t="str">
            <v>暂未起码</v>
          </cell>
          <cell r="C11883" t="str">
            <v>01.02.30.056</v>
          </cell>
        </row>
        <row r="11884">
          <cell r="B11884" t="str">
            <v>REM0001646</v>
          </cell>
          <cell r="C11884" t="str">
            <v>01.03.01.021</v>
          </cell>
        </row>
        <row r="11885">
          <cell r="C11885" t="str">
            <v>01.03.42.006</v>
          </cell>
        </row>
        <row r="11886">
          <cell r="C11886" t="str">
            <v>01.03.42.007</v>
          </cell>
        </row>
        <row r="11887">
          <cell r="B11887" t="str">
            <v>SHT0000110</v>
          </cell>
          <cell r="C11887" t="str">
            <v>01.04.20.093</v>
          </cell>
        </row>
        <row r="11888">
          <cell r="B11888" t="str">
            <v>SLT0001299</v>
          </cell>
          <cell r="C11888" t="str">
            <v>01.04.20.095</v>
          </cell>
        </row>
        <row r="11889">
          <cell r="B11889" t="str">
            <v>SHT0000111</v>
          </cell>
          <cell r="C11889" t="str">
            <v>01.04.20.096</v>
          </cell>
        </row>
        <row r="11890">
          <cell r="B11890" t="str">
            <v>SLT0001297</v>
          </cell>
          <cell r="C11890" t="str">
            <v>01.04.20.097</v>
          </cell>
        </row>
        <row r="11891">
          <cell r="B11891" t="str">
            <v>TSY0010092</v>
          </cell>
          <cell r="C11891" t="str">
            <v>02.12.01.578</v>
          </cell>
        </row>
        <row r="11892">
          <cell r="B11892" t="str">
            <v>TSY0010093</v>
          </cell>
          <cell r="C11892" t="str">
            <v>02.12.01.579</v>
          </cell>
        </row>
        <row r="11893">
          <cell r="B11893" t="str">
            <v>TSY0010091</v>
          </cell>
          <cell r="C11893" t="str">
            <v>02.12.01.580</v>
          </cell>
        </row>
        <row r="11894">
          <cell r="B11894" t="str">
            <v>TSY0010101</v>
          </cell>
          <cell r="C11894" t="str">
            <v>02.12.01.603</v>
          </cell>
        </row>
        <row r="11895">
          <cell r="B11895" t="str">
            <v>TSY0010102</v>
          </cell>
          <cell r="C11895" t="str">
            <v>02.12.01.604</v>
          </cell>
        </row>
        <row r="11896">
          <cell r="B11896" t="str">
            <v>TSY0010103</v>
          </cell>
          <cell r="C11896" t="str">
            <v>02.12.01.605</v>
          </cell>
        </row>
        <row r="11897">
          <cell r="B11897" t="str">
            <v>TSY0010104</v>
          </cell>
          <cell r="C11897" t="str">
            <v>02.12.01.606</v>
          </cell>
        </row>
        <row r="11898">
          <cell r="B11898" t="str">
            <v>TSY0010105</v>
          </cell>
          <cell r="C11898" t="str">
            <v>02.12.01.607</v>
          </cell>
        </row>
        <row r="11899">
          <cell r="B11899" t="str">
            <v>SHT0000581</v>
          </cell>
          <cell r="C11899" t="str">
            <v>02.12.03.294</v>
          </cell>
        </row>
        <row r="11900">
          <cell r="B11900" t="str">
            <v>TSY0000326</v>
          </cell>
          <cell r="C11900" t="str">
            <v>02.13.01.010</v>
          </cell>
        </row>
        <row r="11901">
          <cell r="B11901" t="str">
            <v>呆滞</v>
          </cell>
          <cell r="C11901" t="str">
            <v>02.13.01.019</v>
          </cell>
        </row>
        <row r="11902">
          <cell r="C11902" t="str">
            <v>02.01.04.417</v>
          </cell>
        </row>
        <row r="11903">
          <cell r="C11903" t="str">
            <v>02.01.04.418</v>
          </cell>
        </row>
        <row r="11904">
          <cell r="C11904" t="str">
            <v>02.01.04.434</v>
          </cell>
        </row>
        <row r="11905">
          <cell r="C11905" t="str">
            <v>02.01.04.435</v>
          </cell>
        </row>
        <row r="11906">
          <cell r="C11906" t="str">
            <v>02.01.06.381</v>
          </cell>
        </row>
        <row r="11907">
          <cell r="B11907" t="str">
            <v>呆滞</v>
          </cell>
          <cell r="C11907" t="str">
            <v>02.01.07.310</v>
          </cell>
        </row>
        <row r="11908">
          <cell r="B11908" t="str">
            <v>SHT0002482</v>
          </cell>
          <cell r="C11908" t="str">
            <v>01.06.01.038</v>
          </cell>
        </row>
        <row r="11909">
          <cell r="C11909" t="str">
            <v>02.01.10.734</v>
          </cell>
        </row>
        <row r="11910">
          <cell r="C11910" t="str">
            <v>02.01.10.735</v>
          </cell>
        </row>
        <row r="11911">
          <cell r="C11911" t="str">
            <v>02.01.10.736</v>
          </cell>
        </row>
        <row r="11912">
          <cell r="C11912" t="str">
            <v>02.01.10.737</v>
          </cell>
        </row>
        <row r="11913">
          <cell r="C11913" t="str">
            <v>02.01.10.754</v>
          </cell>
        </row>
        <row r="11914">
          <cell r="C11914" t="str">
            <v>02.01.10.755</v>
          </cell>
        </row>
        <row r="11915">
          <cell r="C11915" t="str">
            <v>02.03.03.044</v>
          </cell>
        </row>
        <row r="11916">
          <cell r="B11916" t="str">
            <v>呆滞</v>
          </cell>
          <cell r="C11916" t="str">
            <v>02.03.07.178</v>
          </cell>
        </row>
        <row r="11917">
          <cell r="B11917" t="str">
            <v>呆滞</v>
          </cell>
          <cell r="C11917" t="str">
            <v>02.03.22.121</v>
          </cell>
        </row>
        <row r="11918">
          <cell r="C11918" t="str">
            <v>02.03.22.122</v>
          </cell>
        </row>
        <row r="11919">
          <cell r="C11919" t="str">
            <v>02.03.24.091</v>
          </cell>
        </row>
        <row r="11920">
          <cell r="C11920" t="str">
            <v>02.03.25.046</v>
          </cell>
        </row>
        <row r="11921">
          <cell r="C11921" t="str">
            <v>02.03.25.049</v>
          </cell>
        </row>
        <row r="11922">
          <cell r="B11922" t="str">
            <v>SHT0002498</v>
          </cell>
          <cell r="C11922" t="str">
            <v>02.03.34.002A</v>
          </cell>
        </row>
        <row r="11923">
          <cell r="B11923" t="str">
            <v>呆滞</v>
          </cell>
          <cell r="C11923" t="str">
            <v>02.03.35.119</v>
          </cell>
        </row>
        <row r="11924">
          <cell r="B11924" t="str">
            <v>SHT0001014</v>
          </cell>
          <cell r="C11924" t="str">
            <v>02.03.37.110</v>
          </cell>
        </row>
        <row r="11925">
          <cell r="B11925" t="str">
            <v>加工费</v>
          </cell>
          <cell r="C11925" t="str">
            <v>02.06.02.191</v>
          </cell>
        </row>
        <row r="11926">
          <cell r="B11926" t="str">
            <v>呆滞</v>
          </cell>
          <cell r="C11926" t="str">
            <v>02.13.02.223</v>
          </cell>
        </row>
        <row r="11927">
          <cell r="B11927" t="str">
            <v>TWT0000111</v>
          </cell>
          <cell r="C11927" t="str">
            <v>02.05.05.055</v>
          </cell>
        </row>
        <row r="11928">
          <cell r="B11928" t="str">
            <v>TWT0000112</v>
          </cell>
          <cell r="C11928" t="str">
            <v>02.05.05.001</v>
          </cell>
        </row>
        <row r="11929">
          <cell r="B11929" t="str">
            <v>TWT0000113</v>
          </cell>
          <cell r="C11929" t="str">
            <v>02.05.05.001</v>
          </cell>
        </row>
        <row r="11930">
          <cell r="B11930" t="str">
            <v>TWT0000114</v>
          </cell>
          <cell r="C11930" t="str">
            <v>02.05.05.017</v>
          </cell>
        </row>
        <row r="11931">
          <cell r="B11931" t="str">
            <v>TWT0000115</v>
          </cell>
          <cell r="C11931" t="str">
            <v>02.05.05.056</v>
          </cell>
        </row>
        <row r="11932">
          <cell r="B11932" t="str">
            <v>TWT0000116</v>
          </cell>
          <cell r="C11932" t="str">
            <v>02.05.05.056</v>
          </cell>
        </row>
        <row r="11933">
          <cell r="B11933" t="str">
            <v>TWT0000117</v>
          </cell>
          <cell r="C11933" t="str">
            <v>02.05.05.057</v>
          </cell>
        </row>
        <row r="11934">
          <cell r="B11934" t="str">
            <v>TWT0000118</v>
          </cell>
          <cell r="C11934" t="str">
            <v>02.05.05.067</v>
          </cell>
        </row>
        <row r="11935">
          <cell r="B11935" t="str">
            <v>TWT0000119</v>
          </cell>
          <cell r="C11935" t="str">
            <v>02.05.05.068</v>
          </cell>
        </row>
        <row r="11936">
          <cell r="B11936" t="str">
            <v>TWT0000120</v>
          </cell>
          <cell r="C11936" t="str">
            <v>02.05.05.069</v>
          </cell>
        </row>
        <row r="11937">
          <cell r="B11937" t="str">
            <v>TWT0000121</v>
          </cell>
          <cell r="C11937" t="str">
            <v>02.05.05.020</v>
          </cell>
        </row>
        <row r="11938">
          <cell r="B11938" t="str">
            <v>TWT0000122</v>
          </cell>
          <cell r="C11938" t="str">
            <v>02.05.05.019</v>
          </cell>
        </row>
        <row r="11939">
          <cell r="B11939" t="str">
            <v>TWT0000123</v>
          </cell>
          <cell r="C11939" t="str">
            <v>02.05.05.004</v>
          </cell>
        </row>
        <row r="11940">
          <cell r="B11940" t="str">
            <v>TWT0000124</v>
          </cell>
          <cell r="C11940" t="str">
            <v>02.05.05.062</v>
          </cell>
        </row>
        <row r="11941">
          <cell r="B11941" t="str">
            <v>TWT0000125</v>
          </cell>
          <cell r="C11941" t="str">
            <v>02.05.01.010</v>
          </cell>
        </row>
        <row r="11942">
          <cell r="B11942" t="str">
            <v>TWT0000126</v>
          </cell>
          <cell r="C11942" t="str">
            <v>02.05.01.011</v>
          </cell>
        </row>
        <row r="11943">
          <cell r="B11943" t="str">
            <v>TST0001788</v>
          </cell>
          <cell r="C11943" t="str">
            <v>02.05.07.100</v>
          </cell>
        </row>
        <row r="11944">
          <cell r="B11944" t="str">
            <v>TST0001789</v>
          </cell>
          <cell r="C11944" t="str">
            <v>02.05.07.103</v>
          </cell>
        </row>
        <row r="11945">
          <cell r="B11945" t="str">
            <v>TST0001790</v>
          </cell>
          <cell r="C11945" t="str">
            <v>02.05.09.005</v>
          </cell>
        </row>
        <row r="11946">
          <cell r="B11946" t="str">
            <v>TST0001791</v>
          </cell>
          <cell r="C11946" t="str">
            <v>02.05.09.005</v>
          </cell>
        </row>
        <row r="11947">
          <cell r="B11947" t="str">
            <v>TST0001792</v>
          </cell>
          <cell r="C11947" t="str">
            <v>02.05.09.005</v>
          </cell>
        </row>
        <row r="11948">
          <cell r="B11948" t="str">
            <v>TST0001793</v>
          </cell>
          <cell r="C11948" t="str">
            <v>02.05.09.005</v>
          </cell>
        </row>
        <row r="11949">
          <cell r="B11949" t="str">
            <v>TST0001794</v>
          </cell>
          <cell r="C11949" t="str">
            <v>02.05.09.005</v>
          </cell>
        </row>
        <row r="11950">
          <cell r="B11950" t="str">
            <v>TST0001795</v>
          </cell>
          <cell r="C11950" t="str">
            <v>02.05.09.005</v>
          </cell>
        </row>
        <row r="11951">
          <cell r="B11951" t="str">
            <v>TST0001796</v>
          </cell>
          <cell r="C11951" t="str">
            <v>02.05.07.128</v>
          </cell>
        </row>
        <row r="11952">
          <cell r="B11952" t="str">
            <v>TST0001797</v>
          </cell>
          <cell r="C11952" t="str">
            <v>02.05.07.135</v>
          </cell>
        </row>
        <row r="11953">
          <cell r="B11953" t="str">
            <v>TST0001798</v>
          </cell>
          <cell r="C11953" t="str">
            <v>02.05.07.133</v>
          </cell>
        </row>
        <row r="11954">
          <cell r="B11954" t="str">
            <v>TST0001799</v>
          </cell>
          <cell r="C11954" t="str">
            <v>02.05.07.126</v>
          </cell>
        </row>
        <row r="11955">
          <cell r="B11955" t="str">
            <v>TST0001800</v>
          </cell>
          <cell r="C11955" t="str">
            <v>02.05.07.127</v>
          </cell>
        </row>
        <row r="11956">
          <cell r="B11956" t="str">
            <v>TST0001801</v>
          </cell>
          <cell r="C11956" t="str">
            <v>02.05.07.132</v>
          </cell>
        </row>
        <row r="11957">
          <cell r="B11957" t="str">
            <v>TST0001802</v>
          </cell>
          <cell r="C11957" t="str">
            <v>02.05.07.134</v>
          </cell>
        </row>
        <row r="11958">
          <cell r="B11958" t="str">
            <v>TST0001803</v>
          </cell>
          <cell r="C11958" t="str">
            <v>02.05.07.136</v>
          </cell>
        </row>
        <row r="11959">
          <cell r="B11959" t="str">
            <v>TST0001804</v>
          </cell>
          <cell r="C11959" t="str">
            <v>02.05.07.129</v>
          </cell>
        </row>
        <row r="11960">
          <cell r="B11960" t="str">
            <v>TST0001805</v>
          </cell>
          <cell r="C11960" t="str">
            <v>02.05.07.131</v>
          </cell>
        </row>
        <row r="11961">
          <cell r="B11961" t="str">
            <v>TST0001806</v>
          </cell>
          <cell r="C11961" t="str">
            <v>02.05.09.005</v>
          </cell>
        </row>
        <row r="11962">
          <cell r="B11962" t="str">
            <v>呆滞</v>
          </cell>
          <cell r="C11962" t="str">
            <v>01.06.04.041</v>
          </cell>
        </row>
        <row r="11963">
          <cell r="B11963" t="str">
            <v>TFT0000066</v>
          </cell>
          <cell r="C11963" t="str">
            <v>02.12.19.051</v>
          </cell>
        </row>
        <row r="11964">
          <cell r="B11964" t="str">
            <v>TFT0000067</v>
          </cell>
          <cell r="C11964" t="str">
            <v>02.12.19.052</v>
          </cell>
        </row>
        <row r="11965">
          <cell r="B11965" t="str">
            <v>TFT0000068</v>
          </cell>
          <cell r="C11965" t="str">
            <v>02.12.19.053</v>
          </cell>
        </row>
        <row r="11966">
          <cell r="B11966" t="str">
            <v>呆滞</v>
          </cell>
          <cell r="C11966" t="str">
            <v>02.02.30.013</v>
          </cell>
        </row>
        <row r="11967">
          <cell r="B11967" t="str">
            <v>REM0003175</v>
          </cell>
          <cell r="C11967" t="str">
            <v>02.06.06.036A</v>
          </cell>
        </row>
        <row r="11968">
          <cell r="B11968" t="str">
            <v>SHT0001879</v>
          </cell>
          <cell r="C11968" t="str">
            <v>02.03.37.106</v>
          </cell>
        </row>
        <row r="11969">
          <cell r="B11969" t="str">
            <v>SHT0001882</v>
          </cell>
          <cell r="C11969" t="str">
            <v>02.03.37.108</v>
          </cell>
        </row>
        <row r="11970">
          <cell r="B11970" t="str">
            <v>SHT0001911</v>
          </cell>
          <cell r="C11970" t="str">
            <v>02.03.37.109</v>
          </cell>
        </row>
        <row r="11971">
          <cell r="B11971" t="str">
            <v>TWT0000097</v>
          </cell>
          <cell r="C11971" t="str">
            <v>02.05.05.054</v>
          </cell>
        </row>
        <row r="11972">
          <cell r="B11972" t="str">
            <v>TMP5003101</v>
          </cell>
          <cell r="C11972" t="str">
            <v>02.16.01.108</v>
          </cell>
        </row>
        <row r="11973">
          <cell r="B11973" t="str">
            <v>TMP5003102</v>
          </cell>
          <cell r="C11973" t="str">
            <v>02.16.01.109</v>
          </cell>
        </row>
        <row r="11974">
          <cell r="B11974" t="str">
            <v>TFT0000065</v>
          </cell>
          <cell r="C11974" t="str">
            <v>02.12.19.054</v>
          </cell>
        </row>
        <row r="11975">
          <cell r="C11975" t="str">
            <v>02.07.01.121</v>
          </cell>
        </row>
        <row r="11976">
          <cell r="B11976" t="str">
            <v>RCA0000041</v>
          </cell>
        </row>
        <row r="11977">
          <cell r="B11977" t="str">
            <v>REM0003085</v>
          </cell>
          <cell r="C11977" t="str">
            <v>02.02.38.050</v>
          </cell>
        </row>
        <row r="11978">
          <cell r="B11978" t="str">
            <v>REM0003086</v>
          </cell>
          <cell r="C11978" t="str">
            <v>02.02.38.051</v>
          </cell>
        </row>
        <row r="11979">
          <cell r="B11979" t="str">
            <v>RSM0000046</v>
          </cell>
          <cell r="C11979" t="str">
            <v>02.01.10.086</v>
          </cell>
        </row>
        <row r="11980">
          <cell r="B11980" t="str">
            <v>SHT0012044</v>
          </cell>
          <cell r="C11980" t="str">
            <v>01.02.08.048</v>
          </cell>
        </row>
        <row r="11981">
          <cell r="B11981" t="str">
            <v>SHT0001661</v>
          </cell>
          <cell r="C11981" t="str">
            <v>02.01.10.757</v>
          </cell>
        </row>
        <row r="11982">
          <cell r="B11982" t="str">
            <v>SHT0001660</v>
          </cell>
          <cell r="C11982" t="str">
            <v>02.01.10.758</v>
          </cell>
        </row>
        <row r="11983">
          <cell r="B11983" t="str">
            <v>SHT0001673</v>
          </cell>
          <cell r="C11983" t="str">
            <v>02.01.10.759</v>
          </cell>
        </row>
        <row r="11984">
          <cell r="B11984" t="str">
            <v>SHT0001676</v>
          </cell>
        </row>
        <row r="11985">
          <cell r="B11985" t="str">
            <v>TMP5004021</v>
          </cell>
          <cell r="C11985" t="str">
            <v>02.16.01.110</v>
          </cell>
        </row>
        <row r="11986">
          <cell r="B11986" t="str">
            <v>REM0003171</v>
          </cell>
          <cell r="C11986" t="str">
            <v>01.02.30.057</v>
          </cell>
        </row>
        <row r="11987">
          <cell r="B11987" t="str">
            <v>REM0003172</v>
          </cell>
          <cell r="C11987" t="str">
            <v>02.06.02.214</v>
          </cell>
        </row>
        <row r="11988">
          <cell r="B11988" t="str">
            <v>REM0003170</v>
          </cell>
          <cell r="C11988" t="str">
            <v>01.01.01.508</v>
          </cell>
        </row>
        <row r="11989">
          <cell r="B11989" t="str">
            <v>SHT0011323</v>
          </cell>
          <cell r="C11989" t="str">
            <v>01.06.19.001</v>
          </cell>
        </row>
        <row r="11990">
          <cell r="B11990" t="str">
            <v>SHT0011322</v>
          </cell>
          <cell r="C11990" t="str">
            <v>01.06.19.002</v>
          </cell>
        </row>
        <row r="11991">
          <cell r="B11991" t="str">
            <v>SHT0011385</v>
          </cell>
          <cell r="C11991" t="str">
            <v>01.06.19.003</v>
          </cell>
        </row>
        <row r="11992">
          <cell r="B11992" t="str">
            <v>SHT0011026</v>
          </cell>
          <cell r="C11992" t="str">
            <v>01.06.19.004</v>
          </cell>
        </row>
        <row r="11993">
          <cell r="B11993" t="str">
            <v>SHT0011020</v>
          </cell>
          <cell r="C11993" t="str">
            <v>01.06.19.005</v>
          </cell>
        </row>
        <row r="11994">
          <cell r="B11994" t="str">
            <v>SHT0011355</v>
          </cell>
          <cell r="C11994" t="str">
            <v>01.06.19.006</v>
          </cell>
        </row>
        <row r="11995">
          <cell r="B11995" t="str">
            <v>SHT0011357</v>
          </cell>
          <cell r="C11995" t="str">
            <v>01.06.19.007</v>
          </cell>
        </row>
        <row r="11996">
          <cell r="B11996" t="str">
            <v>REM0003162</v>
          </cell>
          <cell r="C11996" t="str">
            <v>02.01.05.309</v>
          </cell>
        </row>
        <row r="11997">
          <cell r="B11997" t="str">
            <v>REM0003173</v>
          </cell>
        </row>
        <row r="11998">
          <cell r="B11998" t="str">
            <v>REM0003012</v>
          </cell>
          <cell r="C11998" t="str">
            <v>02.03.48.052</v>
          </cell>
        </row>
        <row r="11999">
          <cell r="B11999" t="str">
            <v>REM0003177</v>
          </cell>
          <cell r="C11999" t="str">
            <v>02.03.48.054</v>
          </cell>
        </row>
        <row r="12000">
          <cell r="B12000" t="str">
            <v>REM0003176</v>
          </cell>
          <cell r="C12000" t="str">
            <v>02.03.48.053</v>
          </cell>
        </row>
        <row r="12001">
          <cell r="B12001" t="str">
            <v>SHT0012132</v>
          </cell>
          <cell r="C12001" t="str">
            <v>02.03.07.189A</v>
          </cell>
        </row>
        <row r="12002">
          <cell r="B12002" t="str">
            <v>SHT0012152</v>
          </cell>
          <cell r="C12002" t="str">
            <v>01.02.04.076</v>
          </cell>
        </row>
        <row r="12003">
          <cell r="C12003" t="str">
            <v>02.02.30.018</v>
          </cell>
        </row>
        <row r="12004">
          <cell r="C12004" t="str">
            <v>02.02.30.019</v>
          </cell>
        </row>
        <row r="12005">
          <cell r="C12005" t="str">
            <v>02.02.30.020</v>
          </cell>
        </row>
        <row r="12006">
          <cell r="C12006" t="str">
            <v>02.02.30.021</v>
          </cell>
        </row>
        <row r="12007">
          <cell r="B12007" t="str">
            <v>SHT0002495</v>
          </cell>
          <cell r="C12007" t="str">
            <v>01.03.08.021</v>
          </cell>
        </row>
        <row r="12008">
          <cell r="B12008" t="str">
            <v>SHT0002496</v>
          </cell>
          <cell r="C12008" t="str">
            <v>01.03.08.022</v>
          </cell>
        </row>
        <row r="12009">
          <cell r="B12009" t="str">
            <v>SHT0002497</v>
          </cell>
          <cell r="C12009" t="str">
            <v>01.03.08.012</v>
          </cell>
        </row>
        <row r="12010">
          <cell r="C12010" t="str">
            <v>02.12.10.005</v>
          </cell>
        </row>
        <row r="12011">
          <cell r="B12011" t="str">
            <v>SHT0012122</v>
          </cell>
          <cell r="C12011" t="str">
            <v>01.04.22.140</v>
          </cell>
        </row>
        <row r="12012">
          <cell r="B12012" t="str">
            <v>SHT0012119</v>
          </cell>
          <cell r="C12012" t="str">
            <v>01.07.01.113</v>
          </cell>
        </row>
        <row r="12013">
          <cell r="B12013" t="str">
            <v>SHT0012123</v>
          </cell>
          <cell r="C12013" t="str">
            <v>01.04.22.141</v>
          </cell>
        </row>
        <row r="12014">
          <cell r="B12014" t="str">
            <v>SHT0012120</v>
          </cell>
          <cell r="C12014" t="str">
            <v>01.07.01.114</v>
          </cell>
        </row>
        <row r="12015">
          <cell r="B12015" t="str">
            <v>SHT0012124</v>
          </cell>
          <cell r="C12015" t="str">
            <v>01.04.22.142</v>
          </cell>
        </row>
        <row r="12016">
          <cell r="B12016" t="str">
            <v>SHT0012121</v>
          </cell>
          <cell r="C12016" t="str">
            <v>01.07.01.115</v>
          </cell>
        </row>
        <row r="12017">
          <cell r="B12017" t="str">
            <v>SHT0010519</v>
          </cell>
          <cell r="C12017" t="str">
            <v>01.06.11.006</v>
          </cell>
        </row>
        <row r="12018">
          <cell r="B12018" t="str">
            <v>SHT0012151</v>
          </cell>
          <cell r="C12018" t="str">
            <v>01.04.22.143</v>
          </cell>
        </row>
        <row r="12019">
          <cell r="B12019" t="str">
            <v>SHT0010511</v>
          </cell>
          <cell r="C12019" t="str">
            <v>01.07.01.116</v>
          </cell>
        </row>
        <row r="12020">
          <cell r="B12020" t="str">
            <v>SHT0010506</v>
          </cell>
          <cell r="C12020" t="str">
            <v>01.02.08.049</v>
          </cell>
        </row>
        <row r="12021">
          <cell r="B12021" t="str">
            <v>TSY0010131</v>
          </cell>
          <cell r="C12021" t="str">
            <v>02.12.01.613</v>
          </cell>
        </row>
        <row r="12022">
          <cell r="B12022" t="str">
            <v>TSY0010129</v>
          </cell>
          <cell r="C12022" t="str">
            <v>02.12.01.614</v>
          </cell>
        </row>
        <row r="12023">
          <cell r="B12023" t="str">
            <v>TSY0010130</v>
          </cell>
          <cell r="C12023" t="str">
            <v>02.12.01.615</v>
          </cell>
        </row>
        <row r="12024">
          <cell r="B12024" t="str">
            <v>SCS0005191</v>
          </cell>
          <cell r="C12024" t="str">
            <v>01.04.24.001</v>
          </cell>
        </row>
        <row r="12025">
          <cell r="B12025" t="str">
            <v>SCS0005192</v>
          </cell>
          <cell r="C12025" t="str">
            <v>01.04.24.058</v>
          </cell>
        </row>
        <row r="12026">
          <cell r="B12026" t="str">
            <v>SCS0005193</v>
          </cell>
          <cell r="C12026" t="str">
            <v>01.04.24.002</v>
          </cell>
        </row>
        <row r="12027">
          <cell r="B12027" t="str">
            <v>SCS0005194</v>
          </cell>
          <cell r="C12027" t="str">
            <v>01.04.24.003</v>
          </cell>
        </row>
        <row r="12028">
          <cell r="B12028" t="str">
            <v>SCS0005195</v>
          </cell>
          <cell r="C12028" t="str">
            <v>01.04.24.004</v>
          </cell>
        </row>
        <row r="12029">
          <cell r="B12029" t="str">
            <v>SCS0005196</v>
          </cell>
          <cell r="C12029" t="str">
            <v>01.04.24.005</v>
          </cell>
        </row>
        <row r="12030">
          <cell r="B12030" t="str">
            <v>SCS0005197</v>
          </cell>
          <cell r="C12030" t="str">
            <v>01.04.24.006</v>
          </cell>
        </row>
        <row r="12031">
          <cell r="B12031" t="str">
            <v>SCS0005198</v>
          </cell>
          <cell r="C12031" t="str">
            <v>01.04.24.059</v>
          </cell>
        </row>
        <row r="12032">
          <cell r="B12032" t="str">
            <v>SCS0005199</v>
          </cell>
          <cell r="C12032" t="str">
            <v>01.04.24.060</v>
          </cell>
        </row>
        <row r="12033">
          <cell r="B12033" t="str">
            <v>SCS0005200</v>
          </cell>
          <cell r="C12033" t="str">
            <v>01.04.24.061</v>
          </cell>
        </row>
        <row r="12034">
          <cell r="B12034" t="str">
            <v>SCS0005201</v>
          </cell>
          <cell r="C12034" t="str">
            <v>01.04.24.062</v>
          </cell>
        </row>
        <row r="12035">
          <cell r="B12035" t="str">
            <v>SCS0005202</v>
          </cell>
          <cell r="C12035" t="str">
            <v>01.04.24.007</v>
          </cell>
        </row>
        <row r="12036">
          <cell r="B12036" t="str">
            <v>SCS0005203</v>
          </cell>
          <cell r="C12036" t="str">
            <v>01.04.24.008</v>
          </cell>
        </row>
        <row r="12037">
          <cell r="B12037" t="str">
            <v>SCS0005204</v>
          </cell>
          <cell r="C12037" t="str">
            <v>01.04.24.063</v>
          </cell>
        </row>
        <row r="12038">
          <cell r="B12038" t="str">
            <v>SCS0005205</v>
          </cell>
          <cell r="C12038" t="str">
            <v>01.04.24.064</v>
          </cell>
        </row>
        <row r="12039">
          <cell r="B12039" t="str">
            <v>SCS0005206</v>
          </cell>
          <cell r="C12039" t="str">
            <v>01.04.24.009</v>
          </cell>
        </row>
        <row r="12040">
          <cell r="B12040" t="str">
            <v>SCS0005207</v>
          </cell>
          <cell r="C12040" t="str">
            <v>01.04.24.065</v>
          </cell>
        </row>
        <row r="12041">
          <cell r="B12041" t="str">
            <v>SCS0005208</v>
          </cell>
          <cell r="C12041" t="str">
            <v>01.04.24.066</v>
          </cell>
        </row>
        <row r="12042">
          <cell r="B12042" t="str">
            <v>SCS0005330</v>
          </cell>
          <cell r="C12042" t="str">
            <v>01.04.24.010</v>
          </cell>
        </row>
        <row r="12043">
          <cell r="B12043" t="str">
            <v>SCS0006425</v>
          </cell>
          <cell r="C12043" t="str">
            <v>01.04.24.011</v>
          </cell>
        </row>
        <row r="12044">
          <cell r="B12044" t="str">
            <v>SCS0006613</v>
          </cell>
          <cell r="C12044" t="str">
            <v>01.04.24.012</v>
          </cell>
        </row>
        <row r="12045">
          <cell r="B12045" t="str">
            <v>SCS0006614</v>
          </cell>
          <cell r="C12045" t="str">
            <v>01.04.24.013</v>
          </cell>
        </row>
        <row r="12046">
          <cell r="B12046" t="str">
            <v>SCS0006659</v>
          </cell>
          <cell r="C12046" t="str">
            <v>01.04.24.067</v>
          </cell>
        </row>
        <row r="12047">
          <cell r="B12047" t="str">
            <v>SHT0000812</v>
          </cell>
          <cell r="C12047" t="str">
            <v>01.04.22.043</v>
          </cell>
        </row>
        <row r="12048">
          <cell r="B12048" t="str">
            <v>SHT0000816</v>
          </cell>
          <cell r="C12048" t="str">
            <v>01.04.22.044</v>
          </cell>
        </row>
        <row r="12049">
          <cell r="B12049" t="str">
            <v>SHT0000817</v>
          </cell>
          <cell r="C12049" t="str">
            <v>01.04.22.045</v>
          </cell>
        </row>
        <row r="12050">
          <cell r="B12050" t="str">
            <v>SHT0000818</v>
          </cell>
          <cell r="C12050" t="str">
            <v>01.04.22.046</v>
          </cell>
        </row>
        <row r="12051">
          <cell r="B12051" t="str">
            <v>SHT0000825</v>
          </cell>
          <cell r="C12051" t="str">
            <v>01.04.22.047</v>
          </cell>
        </row>
        <row r="12052">
          <cell r="B12052" t="str">
            <v>SHT0000826</v>
          </cell>
          <cell r="C12052" t="str">
            <v>01.04.22.048</v>
          </cell>
        </row>
        <row r="12053">
          <cell r="B12053" t="str">
            <v>SHT0000827</v>
          </cell>
          <cell r="C12053" t="str">
            <v>01.04.22.049</v>
          </cell>
        </row>
        <row r="12054">
          <cell r="B12054" t="str">
            <v>SHT0000828</v>
          </cell>
          <cell r="C12054" t="str">
            <v>01.04.22.050</v>
          </cell>
        </row>
        <row r="12055">
          <cell r="B12055" t="str">
            <v>SHT0000831</v>
          </cell>
          <cell r="C12055" t="str">
            <v>01.04.22.051</v>
          </cell>
        </row>
        <row r="12056">
          <cell r="B12056" t="str">
            <v>SHT0000832</v>
          </cell>
          <cell r="C12056" t="str">
            <v>01.04.22.052</v>
          </cell>
        </row>
        <row r="12057">
          <cell r="B12057" t="str">
            <v>SHT0000833</v>
          </cell>
          <cell r="C12057" t="str">
            <v>01.04.22.053</v>
          </cell>
        </row>
        <row r="12058">
          <cell r="B12058" t="str">
            <v>SHT0000834</v>
          </cell>
          <cell r="C12058" t="str">
            <v>01.04.22.054</v>
          </cell>
        </row>
        <row r="12059">
          <cell r="B12059" t="str">
            <v>SHT0000836</v>
          </cell>
          <cell r="C12059" t="str">
            <v>01.04.22.055</v>
          </cell>
        </row>
        <row r="12060">
          <cell r="B12060" t="str">
            <v>SHT0000837</v>
          </cell>
          <cell r="C12060" t="str">
            <v>01.04.22.056</v>
          </cell>
        </row>
        <row r="12061">
          <cell r="B12061" t="str">
            <v>SHT0000838</v>
          </cell>
          <cell r="C12061" t="str">
            <v>01.04.22.057</v>
          </cell>
        </row>
        <row r="12062">
          <cell r="B12062" t="str">
            <v>SHT0000839</v>
          </cell>
          <cell r="C12062" t="str">
            <v>01.04.22.058</v>
          </cell>
        </row>
        <row r="12063">
          <cell r="B12063" t="str">
            <v>SHT0000840</v>
          </cell>
          <cell r="C12063" t="str">
            <v>01.04.22.059</v>
          </cell>
        </row>
        <row r="12064">
          <cell r="B12064" t="str">
            <v>SHT0000841</v>
          </cell>
          <cell r="C12064" t="str">
            <v>01.04.22.060</v>
          </cell>
        </row>
        <row r="12065">
          <cell r="B12065" t="str">
            <v>SHT0000842</v>
          </cell>
          <cell r="C12065" t="str">
            <v>01.04.22.061</v>
          </cell>
        </row>
        <row r="12066">
          <cell r="B12066" t="str">
            <v>SHT0000843</v>
          </cell>
          <cell r="C12066" t="str">
            <v>01.04.02.003</v>
          </cell>
        </row>
        <row r="12067">
          <cell r="B12067" t="str">
            <v>SHT0000844</v>
          </cell>
          <cell r="C12067" t="str">
            <v>01.04.22.062</v>
          </cell>
        </row>
        <row r="12068">
          <cell r="B12068" t="str">
            <v>SHT0000845</v>
          </cell>
          <cell r="C12068" t="str">
            <v>01.04.22.063</v>
          </cell>
        </row>
        <row r="12069">
          <cell r="B12069" t="str">
            <v>SHT0000846</v>
          </cell>
          <cell r="C12069" t="str">
            <v>01.04.22.064</v>
          </cell>
        </row>
        <row r="12070">
          <cell r="B12070" t="str">
            <v>SHT0000847</v>
          </cell>
          <cell r="C12070" t="str">
            <v>01.04.22.065</v>
          </cell>
        </row>
        <row r="12071">
          <cell r="B12071" t="str">
            <v>SHT0000848</v>
          </cell>
          <cell r="C12071" t="str">
            <v>01.04.22.066</v>
          </cell>
        </row>
        <row r="12072">
          <cell r="B12072" t="str">
            <v>SHT0000849</v>
          </cell>
          <cell r="C12072" t="str">
            <v>01.04.22.067</v>
          </cell>
        </row>
        <row r="12073">
          <cell r="B12073" t="str">
            <v>SHT0000850</v>
          </cell>
          <cell r="C12073" t="str">
            <v>01.04.22.068</v>
          </cell>
        </row>
        <row r="12074">
          <cell r="B12074" t="str">
            <v>SHT0000851</v>
          </cell>
          <cell r="C12074" t="str">
            <v>01.04.02.004</v>
          </cell>
        </row>
        <row r="12075">
          <cell r="B12075" t="str">
            <v>SHT0000852</v>
          </cell>
          <cell r="C12075" t="str">
            <v>01.04.02.005</v>
          </cell>
        </row>
        <row r="12076">
          <cell r="B12076" t="str">
            <v>SHT0000853</v>
          </cell>
          <cell r="C12076" t="str">
            <v>01.04.02.006</v>
          </cell>
        </row>
        <row r="12077">
          <cell r="B12077" t="str">
            <v>SHT0000854</v>
          </cell>
          <cell r="C12077" t="str">
            <v>01.04.02.007</v>
          </cell>
        </row>
        <row r="12078">
          <cell r="B12078" t="str">
            <v>SHT0000855</v>
          </cell>
          <cell r="C12078" t="str">
            <v>01.04.02.008</v>
          </cell>
        </row>
        <row r="12079">
          <cell r="B12079" t="str">
            <v>SHT0000856</v>
          </cell>
          <cell r="C12079" t="str">
            <v>01.04.22.069</v>
          </cell>
        </row>
        <row r="12080">
          <cell r="B12080" t="str">
            <v>SHT0000857</v>
          </cell>
          <cell r="C12080" t="str">
            <v>01.04.02.009</v>
          </cell>
        </row>
        <row r="12081">
          <cell r="B12081" t="str">
            <v>SHT0000858</v>
          </cell>
          <cell r="C12081" t="str">
            <v>01.04.22.070</v>
          </cell>
        </row>
        <row r="12082">
          <cell r="B12082" t="str">
            <v>SHT0000859</v>
          </cell>
          <cell r="C12082" t="str">
            <v>01.04.02.010</v>
          </cell>
        </row>
        <row r="12083">
          <cell r="B12083" t="str">
            <v>SHT0000860</v>
          </cell>
          <cell r="C12083" t="str">
            <v>01.04.02.011</v>
          </cell>
        </row>
        <row r="12084">
          <cell r="B12084" t="str">
            <v>SHT0000861</v>
          </cell>
          <cell r="C12084" t="str">
            <v>01.04.02.012</v>
          </cell>
        </row>
        <row r="12085">
          <cell r="B12085" t="str">
            <v>SHT0000862</v>
          </cell>
          <cell r="C12085" t="str">
            <v>01.04.02.013</v>
          </cell>
        </row>
        <row r="12086">
          <cell r="B12086" t="str">
            <v>SHT0000863</v>
          </cell>
          <cell r="C12086" t="str">
            <v>01.04.02.014</v>
          </cell>
        </row>
        <row r="12087">
          <cell r="B12087" t="str">
            <v>SHT0000864</v>
          </cell>
          <cell r="C12087" t="str">
            <v>01.04.02.015</v>
          </cell>
        </row>
        <row r="12088">
          <cell r="B12088" t="str">
            <v>SHT0000865</v>
          </cell>
          <cell r="C12088" t="str">
            <v>01.04.02.016</v>
          </cell>
        </row>
        <row r="12089">
          <cell r="B12089" t="str">
            <v>SHT0000866</v>
          </cell>
          <cell r="C12089" t="str">
            <v>01.04.02.017</v>
          </cell>
        </row>
        <row r="12090">
          <cell r="B12090" t="str">
            <v>SHT0000867</v>
          </cell>
          <cell r="C12090" t="str">
            <v>01.04.22.071</v>
          </cell>
        </row>
        <row r="12091">
          <cell r="B12091" t="str">
            <v>SHT0000868</v>
          </cell>
          <cell r="C12091" t="str">
            <v>01.04.22.072</v>
          </cell>
        </row>
        <row r="12092">
          <cell r="B12092" t="str">
            <v>SHT0000869</v>
          </cell>
          <cell r="C12092" t="str">
            <v>01.04.22.073</v>
          </cell>
        </row>
        <row r="12093">
          <cell r="B12093" t="str">
            <v>SHT0000870</v>
          </cell>
          <cell r="C12093" t="str">
            <v>01.04.22.074</v>
          </cell>
        </row>
        <row r="12094">
          <cell r="B12094" t="str">
            <v>SHT0000871</v>
          </cell>
          <cell r="C12094" t="str">
            <v>01.04.02.018</v>
          </cell>
        </row>
        <row r="12095">
          <cell r="B12095" t="str">
            <v>SHT0000872</v>
          </cell>
          <cell r="C12095" t="str">
            <v>01.04.22.075</v>
          </cell>
        </row>
        <row r="12096">
          <cell r="B12096" t="str">
            <v>SHT0000873</v>
          </cell>
          <cell r="C12096" t="str">
            <v>01.04.22.076</v>
          </cell>
        </row>
        <row r="12097">
          <cell r="B12097" t="str">
            <v>SHT0000874</v>
          </cell>
          <cell r="C12097" t="str">
            <v>01.04.02.019</v>
          </cell>
        </row>
        <row r="12098">
          <cell r="B12098" t="str">
            <v>SHT0000875</v>
          </cell>
          <cell r="C12098" t="str">
            <v>01.04.02.020</v>
          </cell>
        </row>
        <row r="12099">
          <cell r="B12099" t="str">
            <v>SHT0000876</v>
          </cell>
          <cell r="C12099" t="str">
            <v>01.04.02.021</v>
          </cell>
        </row>
        <row r="12100">
          <cell r="B12100" t="str">
            <v>SHT0000877</v>
          </cell>
          <cell r="C12100" t="str">
            <v>01.04.02.022</v>
          </cell>
        </row>
        <row r="12101">
          <cell r="B12101" t="str">
            <v>SHT0000878</v>
          </cell>
          <cell r="C12101" t="str">
            <v>01.04.02.023</v>
          </cell>
        </row>
        <row r="12102">
          <cell r="B12102" t="str">
            <v>SHT0000879</v>
          </cell>
          <cell r="C12102" t="str">
            <v>01.04.02.024</v>
          </cell>
        </row>
        <row r="12103">
          <cell r="B12103" t="str">
            <v>SHT0000880</v>
          </cell>
          <cell r="C12103" t="str">
            <v>01.04.02.025</v>
          </cell>
        </row>
        <row r="12104">
          <cell r="B12104" t="str">
            <v>SHT0000881</v>
          </cell>
          <cell r="C12104" t="str">
            <v>01.04.02.026</v>
          </cell>
        </row>
        <row r="12105">
          <cell r="B12105" t="str">
            <v>SHT0000882</v>
          </cell>
          <cell r="C12105" t="str">
            <v>01.04.02.027</v>
          </cell>
        </row>
        <row r="12106">
          <cell r="B12106" t="str">
            <v>SHT0000883</v>
          </cell>
          <cell r="C12106" t="str">
            <v>01.04.02.028</v>
          </cell>
        </row>
        <row r="12107">
          <cell r="B12107" t="str">
            <v>SHT0000884</v>
          </cell>
          <cell r="C12107" t="str">
            <v>01.04.02.029</v>
          </cell>
        </row>
        <row r="12108">
          <cell r="B12108" t="str">
            <v>SHT0000885</v>
          </cell>
          <cell r="C12108" t="str">
            <v>01.04.02.030</v>
          </cell>
        </row>
        <row r="12109">
          <cell r="B12109" t="str">
            <v>SHT0000886</v>
          </cell>
          <cell r="C12109" t="str">
            <v>01.04.02.031</v>
          </cell>
        </row>
        <row r="12110">
          <cell r="B12110" t="str">
            <v>SHT0000887</v>
          </cell>
          <cell r="C12110" t="str">
            <v>01.04.02.032</v>
          </cell>
        </row>
        <row r="12111">
          <cell r="B12111" t="str">
            <v>SHT0000888</v>
          </cell>
          <cell r="C12111" t="str">
            <v>01.04.02.033</v>
          </cell>
        </row>
        <row r="12112">
          <cell r="B12112" t="str">
            <v>SHT0000889</v>
          </cell>
          <cell r="C12112" t="str">
            <v>01.04.02.034</v>
          </cell>
        </row>
        <row r="12113">
          <cell r="B12113" t="str">
            <v>SHT0000890</v>
          </cell>
          <cell r="C12113" t="str">
            <v>01.04.02.035</v>
          </cell>
        </row>
        <row r="12114">
          <cell r="B12114" t="str">
            <v>SHT0000891</v>
          </cell>
          <cell r="C12114" t="str">
            <v>01.04.02.036</v>
          </cell>
        </row>
        <row r="12115">
          <cell r="B12115" t="str">
            <v>SHT0000892</v>
          </cell>
          <cell r="C12115" t="str">
            <v>01.04.02.037</v>
          </cell>
        </row>
        <row r="12116">
          <cell r="B12116" t="str">
            <v>SHT0000893</v>
          </cell>
          <cell r="C12116" t="str">
            <v>01.04.02.038</v>
          </cell>
        </row>
        <row r="12117">
          <cell r="B12117" t="str">
            <v>SHT0000894</v>
          </cell>
          <cell r="C12117" t="str">
            <v>01.04.02.039</v>
          </cell>
        </row>
        <row r="12118">
          <cell r="B12118" t="str">
            <v>SHT0000895</v>
          </cell>
          <cell r="C12118" t="str">
            <v>01.04.02.040</v>
          </cell>
        </row>
        <row r="12119">
          <cell r="B12119" t="str">
            <v>SHT0000896</v>
          </cell>
          <cell r="C12119" t="str">
            <v>01.04.02.041</v>
          </cell>
        </row>
        <row r="12120">
          <cell r="B12120" t="str">
            <v>SHT0000899</v>
          </cell>
          <cell r="C12120" t="str">
            <v>01.04.22.077</v>
          </cell>
        </row>
        <row r="12121">
          <cell r="B12121" t="str">
            <v>SHT0000900</v>
          </cell>
          <cell r="C12121" t="str">
            <v>01.04.02.042</v>
          </cell>
        </row>
        <row r="12122">
          <cell r="B12122" t="str">
            <v>SHT0000901</v>
          </cell>
          <cell r="C12122" t="str">
            <v>01.04.22.078</v>
          </cell>
        </row>
        <row r="12123">
          <cell r="B12123" t="str">
            <v>SHT0000902</v>
          </cell>
          <cell r="C12123" t="str">
            <v>01.04.22.079</v>
          </cell>
        </row>
        <row r="12124">
          <cell r="B12124" t="str">
            <v>SHT0000903</v>
          </cell>
          <cell r="C12124" t="str">
            <v>01.04.22.080</v>
          </cell>
        </row>
        <row r="12125">
          <cell r="B12125" t="str">
            <v>SHT0000904</v>
          </cell>
          <cell r="C12125" t="str">
            <v>01.04.22.081</v>
          </cell>
        </row>
        <row r="12126">
          <cell r="B12126" t="str">
            <v>SHT0000905</v>
          </cell>
          <cell r="C12126" t="str">
            <v>01.04.02.043</v>
          </cell>
        </row>
        <row r="12127">
          <cell r="B12127" t="str">
            <v>SHT0000906</v>
          </cell>
          <cell r="C12127" t="str">
            <v>01.04.22.082</v>
          </cell>
        </row>
        <row r="12128">
          <cell r="B12128" t="str">
            <v>SHT0000907</v>
          </cell>
          <cell r="C12128" t="str">
            <v>01.04.22.083</v>
          </cell>
        </row>
        <row r="12129">
          <cell r="B12129" t="str">
            <v>SHT0000908</v>
          </cell>
          <cell r="C12129" t="str">
            <v>01.04.22.084</v>
          </cell>
        </row>
        <row r="12130">
          <cell r="B12130" t="str">
            <v>SHT0000909</v>
          </cell>
          <cell r="C12130" t="str">
            <v>01.04.02.044</v>
          </cell>
        </row>
        <row r="12131">
          <cell r="B12131" t="str">
            <v>SHT0000910</v>
          </cell>
          <cell r="C12131" t="str">
            <v>01.04.02.045</v>
          </cell>
        </row>
        <row r="12132">
          <cell r="B12132" t="str">
            <v>SHT0000911</v>
          </cell>
          <cell r="C12132" t="str">
            <v>01.04.02.046</v>
          </cell>
        </row>
        <row r="12133">
          <cell r="B12133" t="str">
            <v>SHT0000924</v>
          </cell>
          <cell r="C12133" t="str">
            <v>01.04.24.014</v>
          </cell>
        </row>
        <row r="12134">
          <cell r="B12134" t="str">
            <v>SHT0000925</v>
          </cell>
          <cell r="C12134" t="str">
            <v>01.04.24.015</v>
          </cell>
        </row>
        <row r="12135">
          <cell r="B12135" t="str">
            <v>SHT0000926</v>
          </cell>
          <cell r="C12135" t="str">
            <v>01.04.24.016</v>
          </cell>
        </row>
        <row r="12136">
          <cell r="B12136" t="str">
            <v>SHT0000927</v>
          </cell>
          <cell r="C12136" t="str">
            <v>01.04.24.017</v>
          </cell>
        </row>
        <row r="12137">
          <cell r="B12137" t="str">
            <v>SHT0000928</v>
          </cell>
          <cell r="C12137" t="str">
            <v>01.04.24.018</v>
          </cell>
        </row>
        <row r="12138">
          <cell r="B12138" t="str">
            <v>SHT0000929</v>
          </cell>
          <cell r="C12138" t="str">
            <v>01.04.24.019</v>
          </cell>
        </row>
        <row r="12139">
          <cell r="B12139" t="str">
            <v>SHT0000930</v>
          </cell>
          <cell r="C12139" t="str">
            <v>01.04.24.020</v>
          </cell>
        </row>
        <row r="12140">
          <cell r="B12140" t="str">
            <v>SHT0000931</v>
          </cell>
          <cell r="C12140" t="str">
            <v>01.04.24.021</v>
          </cell>
        </row>
        <row r="12141">
          <cell r="B12141" t="str">
            <v>SHT0000932</v>
          </cell>
          <cell r="C12141" t="str">
            <v>01.04.24.022</v>
          </cell>
        </row>
        <row r="12142">
          <cell r="B12142" t="str">
            <v>SHT0000933</v>
          </cell>
          <cell r="C12142" t="str">
            <v>01.04.24.023</v>
          </cell>
        </row>
        <row r="12143">
          <cell r="B12143" t="str">
            <v>SHT0000934</v>
          </cell>
          <cell r="C12143" t="str">
            <v>01.04.24.024</v>
          </cell>
        </row>
        <row r="12144">
          <cell r="B12144" t="str">
            <v>SHT0000935</v>
          </cell>
          <cell r="C12144" t="str">
            <v>01.04.24.025</v>
          </cell>
        </row>
        <row r="12145">
          <cell r="B12145" t="str">
            <v>SHT0000936</v>
          </cell>
          <cell r="C12145" t="str">
            <v>01.04.24.026</v>
          </cell>
        </row>
        <row r="12146">
          <cell r="B12146" t="str">
            <v>SHT0000937</v>
          </cell>
          <cell r="C12146" t="str">
            <v>01.04.24.027</v>
          </cell>
        </row>
        <row r="12147">
          <cell r="B12147" t="str">
            <v>SHT0000938</v>
          </cell>
          <cell r="C12147" t="str">
            <v>01.04.24.028</v>
          </cell>
        </row>
        <row r="12148">
          <cell r="B12148" t="str">
            <v>SHT0000939</v>
          </cell>
          <cell r="C12148" t="str">
            <v>01.04.24.029</v>
          </cell>
        </row>
        <row r="12149">
          <cell r="B12149" t="str">
            <v>SHT0000940</v>
          </cell>
          <cell r="C12149" t="str">
            <v>01.04.24.030</v>
          </cell>
        </row>
        <row r="12150">
          <cell r="B12150" t="str">
            <v>SHT0000941</v>
          </cell>
          <cell r="C12150" t="str">
            <v>01.04.24.031</v>
          </cell>
        </row>
        <row r="12151">
          <cell r="B12151" t="str">
            <v>SHT0000942</v>
          </cell>
          <cell r="C12151" t="str">
            <v>01.04.24.032</v>
          </cell>
        </row>
        <row r="12152">
          <cell r="B12152" t="str">
            <v>SHT0000943</v>
          </cell>
          <cell r="C12152" t="str">
            <v>01.04.24.033</v>
          </cell>
        </row>
        <row r="12153">
          <cell r="B12153" t="str">
            <v>SHT0000944</v>
          </cell>
          <cell r="C12153" t="str">
            <v>01.04.24.034</v>
          </cell>
        </row>
        <row r="12154">
          <cell r="B12154" t="str">
            <v>SHT0000945</v>
          </cell>
          <cell r="C12154" t="str">
            <v>01.04.24.035</v>
          </cell>
        </row>
        <row r="12155">
          <cell r="B12155" t="str">
            <v>SHT0000946</v>
          </cell>
          <cell r="C12155" t="str">
            <v>01.04.24.036</v>
          </cell>
        </row>
        <row r="12156">
          <cell r="B12156" t="str">
            <v>SHT0000947</v>
          </cell>
          <cell r="C12156" t="str">
            <v>01.04.24.037</v>
          </cell>
        </row>
        <row r="12157">
          <cell r="B12157" t="str">
            <v>SHT0000948</v>
          </cell>
          <cell r="C12157" t="str">
            <v>01.04.24.038</v>
          </cell>
        </row>
        <row r="12158">
          <cell r="B12158" t="str">
            <v>SHT0000949</v>
          </cell>
          <cell r="C12158" t="str">
            <v>01.04.24.039</v>
          </cell>
        </row>
        <row r="12159">
          <cell r="B12159" t="str">
            <v>SHT0000950</v>
          </cell>
          <cell r="C12159" t="str">
            <v>01.04.24.040</v>
          </cell>
        </row>
        <row r="12160">
          <cell r="B12160" t="str">
            <v>SHT0000951</v>
          </cell>
          <cell r="C12160" t="str">
            <v>01.04.24.041</v>
          </cell>
        </row>
        <row r="12161">
          <cell r="B12161" t="str">
            <v>SHT0000952</v>
          </cell>
          <cell r="C12161" t="str">
            <v>01.04.24.042</v>
          </cell>
        </row>
        <row r="12162">
          <cell r="B12162" t="str">
            <v>SHT0000953</v>
          </cell>
          <cell r="C12162" t="str">
            <v>01.04.24.043</v>
          </cell>
        </row>
        <row r="12163">
          <cell r="B12163" t="str">
            <v>SHT0000954</v>
          </cell>
          <cell r="C12163" t="str">
            <v>01.04.24.044</v>
          </cell>
        </row>
        <row r="12164">
          <cell r="B12164" t="str">
            <v>SHT0000955</v>
          </cell>
          <cell r="C12164" t="str">
            <v>01.04.24.045</v>
          </cell>
        </row>
        <row r="12165">
          <cell r="B12165" t="str">
            <v>SHT0000956</v>
          </cell>
          <cell r="C12165" t="str">
            <v>01.04.24.046</v>
          </cell>
        </row>
        <row r="12166">
          <cell r="B12166" t="str">
            <v>SHT0000957</v>
          </cell>
          <cell r="C12166" t="str">
            <v>01.04.24.047</v>
          </cell>
        </row>
        <row r="12167">
          <cell r="B12167" t="str">
            <v>SHT0000958</v>
          </cell>
          <cell r="C12167" t="str">
            <v>01.04.24.048</v>
          </cell>
        </row>
        <row r="12168">
          <cell r="B12168" t="str">
            <v>SHT0000959</v>
          </cell>
          <cell r="C12168" t="str">
            <v>01.04.24.049</v>
          </cell>
        </row>
        <row r="12169">
          <cell r="B12169" t="str">
            <v>SHT0000960</v>
          </cell>
          <cell r="C12169" t="str">
            <v>01.04.24.050</v>
          </cell>
        </row>
        <row r="12170">
          <cell r="B12170" t="str">
            <v>SHT0000961</v>
          </cell>
          <cell r="C12170" t="str">
            <v>01.04.24.051</v>
          </cell>
        </row>
        <row r="12171">
          <cell r="B12171" t="str">
            <v>SHT0000962</v>
          </cell>
          <cell r="C12171" t="str">
            <v>01.04.24.052</v>
          </cell>
        </row>
        <row r="12172">
          <cell r="B12172" t="str">
            <v>SHT0000963</v>
          </cell>
          <cell r="C12172" t="str">
            <v>01.04.24.053</v>
          </cell>
        </row>
        <row r="12173">
          <cell r="B12173" t="str">
            <v>SHT0000964</v>
          </cell>
          <cell r="C12173" t="str">
            <v>01.04.24.054</v>
          </cell>
        </row>
        <row r="12174">
          <cell r="B12174" t="str">
            <v>SHT0000965</v>
          </cell>
          <cell r="C12174" t="str">
            <v>01.04.24.055</v>
          </cell>
        </row>
        <row r="12175">
          <cell r="B12175" t="str">
            <v>SHT0000966</v>
          </cell>
          <cell r="C12175" t="str">
            <v>01.04.24.056</v>
          </cell>
        </row>
        <row r="12176">
          <cell r="B12176" t="str">
            <v>SHT0000967</v>
          </cell>
          <cell r="C12176" t="str">
            <v>01.04.24.057</v>
          </cell>
        </row>
        <row r="12177">
          <cell r="B12177" t="str">
            <v>SHT0000968</v>
          </cell>
          <cell r="C12177" t="str">
            <v>01.04.25.001</v>
          </cell>
        </row>
        <row r="12178">
          <cell r="B12178" t="str">
            <v>SHT0000969</v>
          </cell>
          <cell r="C12178" t="str">
            <v>01.04.25.002</v>
          </cell>
        </row>
        <row r="12179">
          <cell r="B12179" t="str">
            <v>SHT0000970</v>
          </cell>
          <cell r="C12179" t="str">
            <v>01.04.22.085</v>
          </cell>
        </row>
        <row r="12180">
          <cell r="B12180" t="str">
            <v>SHT0000971</v>
          </cell>
          <cell r="C12180" t="str">
            <v>01.04.22.086</v>
          </cell>
        </row>
        <row r="12181">
          <cell r="B12181" t="str">
            <v>SHT0000972</v>
          </cell>
          <cell r="C12181" t="str">
            <v>01.04.22.087</v>
          </cell>
        </row>
        <row r="12182">
          <cell r="B12182" t="str">
            <v>SHT0000973</v>
          </cell>
          <cell r="C12182" t="str">
            <v>01.04.22.088</v>
          </cell>
        </row>
        <row r="12183">
          <cell r="B12183" t="str">
            <v>SHT0000974</v>
          </cell>
          <cell r="C12183" t="str">
            <v>01.04.22.089</v>
          </cell>
        </row>
        <row r="12184">
          <cell r="B12184" t="str">
            <v>SHT0000975</v>
          </cell>
          <cell r="C12184" t="str">
            <v>01.04.22.090</v>
          </cell>
        </row>
        <row r="12185">
          <cell r="B12185" t="str">
            <v>SHT0000976</v>
          </cell>
          <cell r="C12185" t="str">
            <v>01.04.22.091</v>
          </cell>
        </row>
        <row r="12186">
          <cell r="B12186" t="str">
            <v>SHT0000977</v>
          </cell>
          <cell r="C12186" t="str">
            <v>01.04.22.092</v>
          </cell>
        </row>
        <row r="12187">
          <cell r="B12187" t="str">
            <v>SHT0000978</v>
          </cell>
          <cell r="C12187" t="str">
            <v>01.04.22.093</v>
          </cell>
        </row>
        <row r="12188">
          <cell r="B12188" t="str">
            <v>SHT0000979</v>
          </cell>
          <cell r="C12188" t="str">
            <v>01.04.22.094</v>
          </cell>
        </row>
        <row r="12189">
          <cell r="B12189" t="str">
            <v>SHT0000980</v>
          </cell>
          <cell r="C12189" t="str">
            <v>01.04.22.095</v>
          </cell>
        </row>
        <row r="12190">
          <cell r="B12190" t="str">
            <v>SHT0000981</v>
          </cell>
          <cell r="C12190" t="str">
            <v>01.04.22.096</v>
          </cell>
        </row>
        <row r="12191">
          <cell r="B12191" t="str">
            <v>SHT0001472</v>
          </cell>
          <cell r="C12191" t="str">
            <v>01.04.22.097</v>
          </cell>
        </row>
        <row r="12192">
          <cell r="B12192" t="str">
            <v>SHT0001475</v>
          </cell>
          <cell r="C12192" t="str">
            <v>01.04.22.098</v>
          </cell>
        </row>
        <row r="12193">
          <cell r="B12193" t="str">
            <v>SHT0001559</v>
          </cell>
          <cell r="C12193" t="str">
            <v>01.04.22.099</v>
          </cell>
        </row>
        <row r="12194">
          <cell r="B12194" t="str">
            <v>SHT0001560</v>
          </cell>
          <cell r="C12194" t="str">
            <v>01.04.22.100</v>
          </cell>
        </row>
        <row r="12195">
          <cell r="B12195" t="str">
            <v>SHT0001561</v>
          </cell>
          <cell r="C12195" t="str">
            <v>01.04.22.101</v>
          </cell>
        </row>
        <row r="12196">
          <cell r="B12196" t="str">
            <v>SHT0001562</v>
          </cell>
          <cell r="C12196" t="str">
            <v>01.04.22.102</v>
          </cell>
        </row>
        <row r="12197">
          <cell r="B12197" t="str">
            <v>SHT0001563</v>
          </cell>
          <cell r="C12197" t="str">
            <v>01.04.22.103</v>
          </cell>
        </row>
        <row r="12198">
          <cell r="B12198" t="str">
            <v>SHT0001564</v>
          </cell>
          <cell r="C12198" t="str">
            <v>01.04.22.104</v>
          </cell>
        </row>
        <row r="12199">
          <cell r="B12199" t="str">
            <v>SHT0001568</v>
          </cell>
          <cell r="C12199" t="str">
            <v>01.04.22.105</v>
          </cell>
        </row>
        <row r="12200">
          <cell r="B12200" t="str">
            <v>SHT0001569</v>
          </cell>
          <cell r="C12200" t="str">
            <v>01.04.22.146</v>
          </cell>
        </row>
        <row r="12201">
          <cell r="B12201" t="str">
            <v>SHT0001570</v>
          </cell>
          <cell r="C12201" t="str">
            <v>01.04.22.106</v>
          </cell>
        </row>
        <row r="12202">
          <cell r="B12202" t="str">
            <v>SHT0001571</v>
          </cell>
          <cell r="C12202" t="str">
            <v>01.04.22.107</v>
          </cell>
        </row>
        <row r="12203">
          <cell r="B12203" t="str">
            <v>SHT0001572</v>
          </cell>
          <cell r="C12203" t="str">
            <v>01.04.22.108</v>
          </cell>
        </row>
        <row r="12204">
          <cell r="B12204" t="str">
            <v>SHT0001573</v>
          </cell>
          <cell r="C12204" t="str">
            <v>01.04.22.109</v>
          </cell>
        </row>
        <row r="12205">
          <cell r="B12205" t="str">
            <v>SHT0001574</v>
          </cell>
          <cell r="C12205" t="str">
            <v>01.04.22.110</v>
          </cell>
        </row>
        <row r="12206">
          <cell r="B12206" t="str">
            <v>SHT0001633</v>
          </cell>
          <cell r="C12206" t="str">
            <v>01.04.22.111</v>
          </cell>
        </row>
        <row r="12207">
          <cell r="B12207" t="str">
            <v>SHT0001700</v>
          </cell>
          <cell r="C12207" t="str">
            <v>01.04.22.112</v>
          </cell>
        </row>
        <row r="12208">
          <cell r="B12208" t="str">
            <v>SHT0001720</v>
          </cell>
          <cell r="C12208" t="str">
            <v>01.04.22.113</v>
          </cell>
        </row>
        <row r="12209">
          <cell r="B12209" t="str">
            <v>SHT0001753</v>
          </cell>
          <cell r="C12209" t="str">
            <v>01.04.22.114</v>
          </cell>
        </row>
        <row r="12210">
          <cell r="B12210" t="str">
            <v>SHT0001817</v>
          </cell>
          <cell r="C12210" t="str">
            <v>01.04.22.115</v>
          </cell>
        </row>
        <row r="12211">
          <cell r="B12211" t="str">
            <v>SHT0002100</v>
          </cell>
          <cell r="C12211" t="str">
            <v>01.04.22.116</v>
          </cell>
        </row>
        <row r="12212">
          <cell r="B12212" t="str">
            <v>SHT0002106</v>
          </cell>
          <cell r="C12212" t="str">
            <v>01.04.22.117</v>
          </cell>
        </row>
        <row r="12213">
          <cell r="B12213" t="str">
            <v>SHT0002107</v>
          </cell>
          <cell r="C12213" t="str">
            <v>01.04.22.118</v>
          </cell>
        </row>
        <row r="12214">
          <cell r="B12214" t="str">
            <v>SHT0002159</v>
          </cell>
          <cell r="C12214" t="str">
            <v>01.04.22.119</v>
          </cell>
        </row>
        <row r="12215">
          <cell r="B12215" t="str">
            <v>SHT0002160</v>
          </cell>
          <cell r="C12215" t="str">
            <v>01.04.22.120</v>
          </cell>
        </row>
        <row r="12216">
          <cell r="B12216" t="str">
            <v>SHT0002161</v>
          </cell>
          <cell r="C12216" t="str">
            <v>01.04.22.121</v>
          </cell>
        </row>
        <row r="12217">
          <cell r="B12217" t="str">
            <v>SHT0002162</v>
          </cell>
          <cell r="C12217" t="str">
            <v>01.04.22.122</v>
          </cell>
        </row>
        <row r="12218">
          <cell r="B12218" t="str">
            <v>SHT0002163</v>
          </cell>
          <cell r="C12218" t="str">
            <v>01.04.22.123</v>
          </cell>
        </row>
        <row r="12219">
          <cell r="B12219" t="str">
            <v>SHT0002164</v>
          </cell>
          <cell r="C12219" t="str">
            <v>01.04.22.124</v>
          </cell>
        </row>
        <row r="12220">
          <cell r="B12220" t="str">
            <v>SHT0002165</v>
          </cell>
          <cell r="C12220" t="str">
            <v>01.04.22.125</v>
          </cell>
        </row>
        <row r="12221">
          <cell r="B12221" t="str">
            <v>SHT0002166</v>
          </cell>
          <cell r="C12221" t="str">
            <v>01.04.22.126</v>
          </cell>
        </row>
        <row r="12222">
          <cell r="B12222" t="str">
            <v>SHT0002167</v>
          </cell>
          <cell r="C12222" t="str">
            <v>01.04.22.127</v>
          </cell>
        </row>
        <row r="12223">
          <cell r="B12223" t="str">
            <v>SHT0002168</v>
          </cell>
          <cell r="C12223" t="str">
            <v>01.04.22.128</v>
          </cell>
        </row>
        <row r="12224">
          <cell r="B12224" t="str">
            <v>SHT0002315</v>
          </cell>
          <cell r="C12224" t="str">
            <v>01.04.22.129</v>
          </cell>
        </row>
        <row r="12225">
          <cell r="B12225" t="str">
            <v>SHT0002388</v>
          </cell>
          <cell r="C12225" t="str">
            <v>01.04.22.130</v>
          </cell>
        </row>
        <row r="12226">
          <cell r="B12226" t="str">
            <v>SHT0002389</v>
          </cell>
          <cell r="C12226" t="str">
            <v>01.04.22.131</v>
          </cell>
        </row>
        <row r="12227">
          <cell r="B12227" t="str">
            <v>SHT0002390</v>
          </cell>
          <cell r="C12227" t="str">
            <v>01.04.22.132</v>
          </cell>
        </row>
        <row r="12228">
          <cell r="B12228" t="str">
            <v>SHT0002411</v>
          </cell>
          <cell r="C12228" t="str">
            <v>01.04.22.133</v>
          </cell>
        </row>
        <row r="12229">
          <cell r="B12229" t="str">
            <v>SHT0002412</v>
          </cell>
          <cell r="C12229" t="str">
            <v>01.04.22.134</v>
          </cell>
        </row>
        <row r="12230">
          <cell r="B12230" t="str">
            <v>SHT0002413</v>
          </cell>
          <cell r="C12230" t="str">
            <v>01.04.22.135</v>
          </cell>
        </row>
        <row r="12231">
          <cell r="B12231" t="str">
            <v>SHT0002414</v>
          </cell>
          <cell r="C12231" t="str">
            <v>01.04.22.136</v>
          </cell>
        </row>
        <row r="12232">
          <cell r="B12232" t="str">
            <v>SHT0002499</v>
          </cell>
          <cell r="C12232" t="str">
            <v>01.04.22.151</v>
          </cell>
        </row>
        <row r="12233">
          <cell r="B12233" t="str">
            <v>SHT0002500</v>
          </cell>
          <cell r="C12233" t="str">
            <v>01.04.22.144</v>
          </cell>
        </row>
        <row r="12234">
          <cell r="B12234" t="str">
            <v>SHT0010995</v>
          </cell>
          <cell r="C12234" t="str">
            <v>01.04.22.137</v>
          </cell>
        </row>
        <row r="12235">
          <cell r="B12235" t="str">
            <v>SHT0010996</v>
          </cell>
          <cell r="C12235" t="str">
            <v>01.04.22.138</v>
          </cell>
        </row>
        <row r="12236">
          <cell r="B12236" t="str">
            <v>SHT0010997</v>
          </cell>
          <cell r="C12236" t="str">
            <v>01.04.22.139</v>
          </cell>
        </row>
        <row r="12237">
          <cell r="B12237" t="str">
            <v>SHT0012128</v>
          </cell>
          <cell r="C12237" t="str">
            <v>01.04.22.145</v>
          </cell>
        </row>
        <row r="12238">
          <cell r="B12238" t="str">
            <v>SCS0004037</v>
          </cell>
          <cell r="C12238" t="str">
            <v>02.12.28.001</v>
          </cell>
        </row>
        <row r="12239">
          <cell r="B12239" t="str">
            <v>SCS0004072</v>
          </cell>
          <cell r="C12239" t="str">
            <v>02.12.29.001</v>
          </cell>
        </row>
        <row r="12240">
          <cell r="B12240" t="str">
            <v>SCS0004121</v>
          </cell>
          <cell r="C12240" t="str">
            <v>02.12.29.002</v>
          </cell>
        </row>
        <row r="12241">
          <cell r="B12241" t="str">
            <v>SCS0004144</v>
          </cell>
          <cell r="C12241" t="str">
            <v>02.12.28.002</v>
          </cell>
        </row>
        <row r="12242">
          <cell r="B12242" t="str">
            <v>SCS0004145</v>
          </cell>
          <cell r="C12242" t="str">
            <v>02.12.28.003</v>
          </cell>
        </row>
        <row r="12243">
          <cell r="B12243" t="str">
            <v>SCS0004206</v>
          </cell>
          <cell r="C12243" t="str">
            <v>02.12.29.003</v>
          </cell>
        </row>
        <row r="12244">
          <cell r="B12244" t="str">
            <v>SCS0004207</v>
          </cell>
          <cell r="C12244" t="str">
            <v>02.12.29.004</v>
          </cell>
        </row>
        <row r="12245">
          <cell r="B12245" t="str">
            <v>SCS0004208</v>
          </cell>
          <cell r="C12245" t="str">
            <v>02.12.29.005</v>
          </cell>
        </row>
        <row r="12246">
          <cell r="B12246" t="str">
            <v>SHT0000474</v>
          </cell>
          <cell r="C12246" t="str">
            <v>02.12.30.001</v>
          </cell>
        </row>
        <row r="12247">
          <cell r="B12247" t="str">
            <v>BCL0000004</v>
          </cell>
          <cell r="C12247" t="str">
            <v>02.01.05.313</v>
          </cell>
        </row>
        <row r="12248">
          <cell r="B12248" t="str">
            <v>BCL0000025</v>
          </cell>
          <cell r="C12248" t="str">
            <v>02.12.29.056</v>
          </cell>
        </row>
        <row r="12249">
          <cell r="B12249" t="str">
            <v>BEC0000039</v>
          </cell>
          <cell r="C12249" t="str">
            <v>02.12.07.537</v>
          </cell>
        </row>
        <row r="12250">
          <cell r="B12250" t="str">
            <v>BEC0000040</v>
          </cell>
          <cell r="C12250" t="str">
            <v>02.12.07.538</v>
          </cell>
        </row>
        <row r="12251">
          <cell r="B12251" t="str">
            <v>BFA0000006</v>
          </cell>
          <cell r="C12251" t="str">
            <v>02.12.02.193</v>
          </cell>
        </row>
        <row r="12252">
          <cell r="B12252" t="str">
            <v>BFA0000009</v>
          </cell>
          <cell r="C12252" t="str">
            <v>02.12.02.196</v>
          </cell>
        </row>
        <row r="12253">
          <cell r="B12253" t="str">
            <v>BFA0000011</v>
          </cell>
          <cell r="C12253" t="str">
            <v>02.12.02.197</v>
          </cell>
        </row>
        <row r="12254">
          <cell r="B12254" t="str">
            <v>BFA0000029</v>
          </cell>
          <cell r="C12254" t="str">
            <v>02.12.02.198</v>
          </cell>
        </row>
        <row r="12255">
          <cell r="B12255" t="str">
            <v>BFA0000047</v>
          </cell>
          <cell r="C12255" t="str">
            <v>02.12.28.044</v>
          </cell>
        </row>
        <row r="12256">
          <cell r="B12256" t="str">
            <v>BFA0000083</v>
          </cell>
          <cell r="C12256" t="str">
            <v>02.12.02.162</v>
          </cell>
        </row>
        <row r="12257">
          <cell r="B12257" t="str">
            <v>BFA0000121</v>
          </cell>
          <cell r="C12257" t="str">
            <v>02.12.02.163</v>
          </cell>
        </row>
        <row r="12258">
          <cell r="B12258" t="str">
            <v>BFA0000287</v>
          </cell>
          <cell r="C12258" t="str">
            <v>02.12.02.164</v>
          </cell>
        </row>
        <row r="12259">
          <cell r="B12259" t="str">
            <v>BFA0000288</v>
          </cell>
          <cell r="C12259" t="str">
            <v>02.12.02.200</v>
          </cell>
        </row>
        <row r="12260">
          <cell r="B12260" t="str">
            <v>BFA0000289</v>
          </cell>
          <cell r="C12260" t="str">
            <v>02.12.02.190</v>
          </cell>
        </row>
        <row r="12261">
          <cell r="B12261" t="str">
            <v>BFA0000290</v>
          </cell>
          <cell r="C12261" t="str">
            <v>02.12.02.166</v>
          </cell>
        </row>
        <row r="12262">
          <cell r="B12262" t="str">
            <v>BFA0000291</v>
          </cell>
          <cell r="C12262" t="str">
            <v>02.12.02.167</v>
          </cell>
        </row>
        <row r="12263">
          <cell r="B12263" t="str">
            <v>BFA0000293</v>
          </cell>
          <cell r="C12263" t="str">
            <v>02.12.02.168</v>
          </cell>
        </row>
        <row r="12264">
          <cell r="B12264" t="str">
            <v>BFA0000294</v>
          </cell>
          <cell r="C12264" t="str">
            <v>02.12.02.169</v>
          </cell>
        </row>
        <row r="12265">
          <cell r="B12265" t="str">
            <v>BFA0000296</v>
          </cell>
          <cell r="C12265" t="str">
            <v>02.12.02.170</v>
          </cell>
        </row>
        <row r="12266">
          <cell r="B12266" t="str">
            <v>BFA0000299</v>
          </cell>
          <cell r="C12266" t="str">
            <v>02.12.02.171</v>
          </cell>
        </row>
        <row r="12267">
          <cell r="B12267" t="str">
            <v>BFA0000300</v>
          </cell>
          <cell r="C12267" t="str">
            <v>02.12.02.172</v>
          </cell>
        </row>
        <row r="12268">
          <cell r="B12268" t="str">
            <v>BFA0000301</v>
          </cell>
          <cell r="C12268" t="str">
            <v>02.12.02.173</v>
          </cell>
        </row>
        <row r="12269">
          <cell r="B12269" t="str">
            <v>BFA0000302</v>
          </cell>
          <cell r="C12269" t="str">
            <v>02.12.02.174</v>
          </cell>
        </row>
        <row r="12270">
          <cell r="B12270" t="str">
            <v>BFA0000303</v>
          </cell>
          <cell r="C12270" t="str">
            <v>02.12.02.175</v>
          </cell>
        </row>
        <row r="12271">
          <cell r="B12271" t="str">
            <v>BFA0000304</v>
          </cell>
          <cell r="C12271" t="str">
            <v>02.12.02.176</v>
          </cell>
        </row>
        <row r="12272">
          <cell r="B12272" t="str">
            <v>BFA0000305</v>
          </cell>
          <cell r="C12272" t="str">
            <v>02.12.02.177</v>
          </cell>
        </row>
        <row r="12273">
          <cell r="B12273" t="str">
            <v>BFA0000306</v>
          </cell>
          <cell r="C12273" t="str">
            <v>02.12.02.178</v>
          </cell>
        </row>
        <row r="12274">
          <cell r="B12274" t="str">
            <v>BFA0000307</v>
          </cell>
          <cell r="C12274" t="str">
            <v>02.12.02.179</v>
          </cell>
        </row>
        <row r="12275">
          <cell r="B12275" t="str">
            <v>BFA0000308</v>
          </cell>
          <cell r="C12275" t="str">
            <v>02.12.02.180</v>
          </cell>
        </row>
        <row r="12276">
          <cell r="B12276" t="str">
            <v>BPC0000013</v>
          </cell>
          <cell r="C12276" t="str">
            <v>02.12.31.001</v>
          </cell>
        </row>
        <row r="12277">
          <cell r="B12277" t="str">
            <v>BPC0000020</v>
          </cell>
          <cell r="C12277" t="str">
            <v>02.12.31.002</v>
          </cell>
        </row>
        <row r="12278">
          <cell r="B12278" t="str">
            <v>BPC0000021</v>
          </cell>
          <cell r="C12278" t="str">
            <v>02.12.31.003</v>
          </cell>
        </row>
        <row r="12279">
          <cell r="B12279" t="str">
            <v>BPC0000027</v>
          </cell>
          <cell r="C12279" t="str">
            <v>02.12.31.004</v>
          </cell>
        </row>
        <row r="12280">
          <cell r="B12280" t="str">
            <v>BPC0000032</v>
          </cell>
          <cell r="C12280" t="str">
            <v>02.12.31.005</v>
          </cell>
        </row>
        <row r="12281">
          <cell r="B12281" t="str">
            <v>BPC0000055</v>
          </cell>
          <cell r="C12281" t="str">
            <v>02.12.30.002</v>
          </cell>
        </row>
        <row r="12282">
          <cell r="B12282" t="str">
            <v>BSP0000030</v>
          </cell>
          <cell r="C12282" t="str">
            <v>02.12.02.181</v>
          </cell>
        </row>
        <row r="12283">
          <cell r="B12283" t="str">
            <v>BSP0000031</v>
          </cell>
          <cell r="C12283" t="str">
            <v>02.12.02.182</v>
          </cell>
        </row>
        <row r="12284">
          <cell r="B12284" t="str">
            <v>BSP0000032</v>
          </cell>
          <cell r="C12284" t="str">
            <v>02.12.02.183</v>
          </cell>
        </row>
        <row r="12285">
          <cell r="B12285" t="str">
            <v>BSP0000033</v>
          </cell>
          <cell r="C12285" t="str">
            <v>02.12.02.184</v>
          </cell>
        </row>
        <row r="12286">
          <cell r="B12286" t="str">
            <v>BSP0000073</v>
          </cell>
          <cell r="C12286" t="str">
            <v>02.12.02.185</v>
          </cell>
        </row>
        <row r="12287">
          <cell r="B12287" t="str">
            <v>SCS0003204</v>
          </cell>
          <cell r="C12287" t="str">
            <v>02.12.28.034</v>
          </cell>
        </row>
        <row r="12288">
          <cell r="B12288" t="str">
            <v>SCS0003269</v>
          </cell>
          <cell r="C12288" t="str">
            <v>02.12.29.006</v>
          </cell>
        </row>
        <row r="12289">
          <cell r="B12289" t="str">
            <v>SCS0003270</v>
          </cell>
          <cell r="C12289" t="str">
            <v>02.12.29.007</v>
          </cell>
        </row>
        <row r="12290">
          <cell r="B12290" t="str">
            <v>SCS0003302</v>
          </cell>
          <cell r="C12290" t="str">
            <v>02.12.04.181</v>
          </cell>
        </row>
        <row r="12291">
          <cell r="B12291" t="str">
            <v>SCS0003303</v>
          </cell>
          <cell r="C12291" t="str">
            <v>02.12.04.182</v>
          </cell>
        </row>
        <row r="12292">
          <cell r="B12292" t="str">
            <v>SCS0003321</v>
          </cell>
          <cell r="C12292" t="str">
            <v>02.12.04.183</v>
          </cell>
        </row>
        <row r="12293">
          <cell r="B12293" t="str">
            <v>SCS0003400</v>
          </cell>
          <cell r="C12293" t="str">
            <v>02.12.04.184</v>
          </cell>
        </row>
        <row r="12294">
          <cell r="B12294" t="str">
            <v>SCS0004025</v>
          </cell>
          <cell r="C12294" t="str">
            <v>02.12.29.043</v>
          </cell>
        </row>
        <row r="12295">
          <cell r="B12295" t="str">
            <v>SCS0004028</v>
          </cell>
          <cell r="C12295" t="str">
            <v>02.12.28.004</v>
          </cell>
        </row>
        <row r="12296">
          <cell r="B12296" t="str">
            <v>SCS0004029</v>
          </cell>
          <cell r="C12296" t="str">
            <v>02.12.29.008</v>
          </cell>
        </row>
        <row r="12297">
          <cell r="B12297" t="str">
            <v>SCS0004030</v>
          </cell>
          <cell r="C12297" t="str">
            <v>02.12.28.005</v>
          </cell>
        </row>
        <row r="12298">
          <cell r="B12298" t="str">
            <v>SCS0004032</v>
          </cell>
          <cell r="C12298" t="str">
            <v>02.12.29.044</v>
          </cell>
        </row>
        <row r="12299">
          <cell r="B12299" t="str">
            <v>SCS0004036</v>
          </cell>
          <cell r="C12299" t="str">
            <v>02.12.29.009</v>
          </cell>
        </row>
        <row r="12300">
          <cell r="B12300" t="str">
            <v>SCS0004038</v>
          </cell>
          <cell r="C12300" t="str">
            <v>02.12.28.036</v>
          </cell>
        </row>
        <row r="12301">
          <cell r="B12301" t="str">
            <v>SCS0004041</v>
          </cell>
          <cell r="C12301" t="str">
            <v>02.12.28.006</v>
          </cell>
        </row>
        <row r="12302">
          <cell r="B12302" t="str">
            <v>SCS0004044</v>
          </cell>
          <cell r="C12302" t="str">
            <v>02.12.28.007</v>
          </cell>
        </row>
        <row r="12303">
          <cell r="B12303" t="str">
            <v>SCS0004045</v>
          </cell>
          <cell r="C12303" t="str">
            <v>02.12.28.008</v>
          </cell>
        </row>
        <row r="12304">
          <cell r="B12304" t="str">
            <v>SCS0004046</v>
          </cell>
          <cell r="C12304" t="str">
            <v>02.12.28.009</v>
          </cell>
        </row>
        <row r="12305">
          <cell r="B12305" t="str">
            <v>SCS0004047</v>
          </cell>
          <cell r="C12305" t="str">
            <v>02.12.28.010</v>
          </cell>
        </row>
        <row r="12306">
          <cell r="B12306" t="str">
            <v>SCS0004048</v>
          </cell>
          <cell r="C12306" t="str">
            <v>02.12.28.011</v>
          </cell>
        </row>
        <row r="12307">
          <cell r="B12307" t="str">
            <v>SCS0004049</v>
          </cell>
          <cell r="C12307" t="str">
            <v>02.12.04.165</v>
          </cell>
        </row>
        <row r="12308">
          <cell r="B12308" t="str">
            <v>SCS0004051</v>
          </cell>
          <cell r="C12308" t="str">
            <v>02.12.28.012</v>
          </cell>
        </row>
        <row r="12309">
          <cell r="B12309" t="str">
            <v>SCS0004052</v>
          </cell>
          <cell r="C12309" t="str">
            <v>02.12.28.013</v>
          </cell>
        </row>
        <row r="12310">
          <cell r="B12310" t="str">
            <v>SCS0004053</v>
          </cell>
          <cell r="C12310" t="str">
            <v>02.12.28.037</v>
          </cell>
        </row>
        <row r="12311">
          <cell r="B12311" t="str">
            <v>SCS0004054</v>
          </cell>
          <cell r="C12311" t="str">
            <v>02.12.28.014</v>
          </cell>
        </row>
        <row r="12312">
          <cell r="B12312" t="str">
            <v>SCS0004055</v>
          </cell>
          <cell r="C12312" t="str">
            <v>02.12.28.015</v>
          </cell>
        </row>
        <row r="12313">
          <cell r="B12313" t="str">
            <v>SCS0004064</v>
          </cell>
          <cell r="C12313" t="str">
            <v>02.12.29.045</v>
          </cell>
        </row>
        <row r="12314">
          <cell r="B12314" t="str">
            <v>SCS0004065</v>
          </cell>
          <cell r="C12314" t="str">
            <v>02.12.29.046</v>
          </cell>
        </row>
        <row r="12315">
          <cell r="B12315" t="str">
            <v>SCS0004066</v>
          </cell>
          <cell r="C12315" t="str">
            <v>02.12.29.047</v>
          </cell>
        </row>
        <row r="12316">
          <cell r="B12316" t="str">
            <v>SCS0004074</v>
          </cell>
          <cell r="C12316" t="str">
            <v>02.12.04.166</v>
          </cell>
        </row>
        <row r="12317">
          <cell r="B12317" t="str">
            <v>SCS0004075</v>
          </cell>
          <cell r="C12317" t="str">
            <v>02.12.04.167</v>
          </cell>
        </row>
        <row r="12318">
          <cell r="B12318" t="str">
            <v>SCS0004079</v>
          </cell>
          <cell r="C12318" t="str">
            <v>02.12.28.016</v>
          </cell>
        </row>
        <row r="12319">
          <cell r="B12319" t="str">
            <v>SCS0004080</v>
          </cell>
          <cell r="C12319" t="str">
            <v>02.12.29.010</v>
          </cell>
        </row>
        <row r="12320">
          <cell r="B12320" t="str">
            <v>SCS0004081</v>
          </cell>
          <cell r="C12320" t="str">
            <v>02.12.29.011</v>
          </cell>
        </row>
        <row r="12321">
          <cell r="B12321" t="str">
            <v>SCS0004088</v>
          </cell>
          <cell r="C12321" t="str">
            <v>02.12.29.048</v>
          </cell>
        </row>
        <row r="12322">
          <cell r="B12322" t="str">
            <v>SCS0004090</v>
          </cell>
          <cell r="C12322" t="str">
            <v>02.12.29.012</v>
          </cell>
        </row>
        <row r="12323">
          <cell r="B12323" t="str">
            <v>SCS0004091</v>
          </cell>
          <cell r="C12323" t="str">
            <v>02.12.28.017</v>
          </cell>
        </row>
        <row r="12324">
          <cell r="B12324" t="str">
            <v>SCS0004104</v>
          </cell>
          <cell r="C12324" t="str">
            <v>02.12.29.049</v>
          </cell>
        </row>
        <row r="12325">
          <cell r="B12325" t="str">
            <v>SCS0004105</v>
          </cell>
          <cell r="C12325" t="str">
            <v>02.12.29.050</v>
          </cell>
        </row>
        <row r="12326">
          <cell r="B12326" t="str">
            <v>SCS0004106</v>
          </cell>
          <cell r="C12326" t="str">
            <v>02.12.29.051</v>
          </cell>
        </row>
        <row r="12327">
          <cell r="B12327" t="str">
            <v>SCS0004107</v>
          </cell>
          <cell r="C12327" t="str">
            <v>02.12.29.013</v>
          </cell>
        </row>
        <row r="12328">
          <cell r="B12328" t="str">
            <v>SCS0004108</v>
          </cell>
          <cell r="C12328" t="str">
            <v>02.12.29.014</v>
          </cell>
        </row>
        <row r="12329">
          <cell r="B12329" t="str">
            <v>SCS0004109</v>
          </cell>
          <cell r="C12329" t="str">
            <v>02.12.29.015</v>
          </cell>
        </row>
        <row r="12330">
          <cell r="B12330" t="str">
            <v>SCS0004117</v>
          </cell>
          <cell r="C12330" t="str">
            <v>02.12.04.168</v>
          </cell>
        </row>
        <row r="12331">
          <cell r="B12331" t="str">
            <v>SCS0004118</v>
          </cell>
          <cell r="C12331" t="str">
            <v>02.12.04.169</v>
          </cell>
        </row>
        <row r="12332">
          <cell r="B12332" t="str">
            <v>SCS0004119</v>
          </cell>
          <cell r="C12332" t="str">
            <v>02.12.04.170</v>
          </cell>
        </row>
        <row r="12333">
          <cell r="B12333" t="str">
            <v>SCS0004125</v>
          </cell>
          <cell r="C12333" t="str">
            <v>02.12.28.038</v>
          </cell>
        </row>
        <row r="12334">
          <cell r="B12334" t="str">
            <v>SCS0004126</v>
          </cell>
          <cell r="C12334" t="str">
            <v>02.12.28.018</v>
          </cell>
        </row>
        <row r="12335">
          <cell r="B12335" t="str">
            <v>SCS0004127</v>
          </cell>
          <cell r="C12335" t="str">
            <v>02.12.28.019</v>
          </cell>
        </row>
        <row r="12336">
          <cell r="B12336" t="str">
            <v>SCS0004128</v>
          </cell>
          <cell r="C12336" t="str">
            <v>02.12.28.020</v>
          </cell>
        </row>
        <row r="12337">
          <cell r="B12337" t="str">
            <v>SCS0004130</v>
          </cell>
          <cell r="C12337" t="str">
            <v>02.12.28.021</v>
          </cell>
        </row>
        <row r="12338">
          <cell r="B12338" t="str">
            <v>SCS0004131</v>
          </cell>
          <cell r="C12338" t="str">
            <v>02.12.28.039</v>
          </cell>
        </row>
        <row r="12339">
          <cell r="B12339" t="str">
            <v>SCS0004134</v>
          </cell>
          <cell r="C12339" t="str">
            <v>02.12.28.022</v>
          </cell>
        </row>
        <row r="12340">
          <cell r="B12340" t="str">
            <v>SCS0004139</v>
          </cell>
          <cell r="C12340" t="str">
            <v>02.12.28.023</v>
          </cell>
        </row>
        <row r="12341">
          <cell r="B12341" t="str">
            <v>SCS0004141</v>
          </cell>
          <cell r="C12341" t="str">
            <v>02.12.28.024</v>
          </cell>
        </row>
        <row r="12342">
          <cell r="B12342" t="str">
            <v>SCS0004150</v>
          </cell>
          <cell r="C12342" t="str">
            <v>02.12.29.016</v>
          </cell>
        </row>
        <row r="12343">
          <cell r="B12343" t="str">
            <v>SCS0004166</v>
          </cell>
          <cell r="C12343" t="str">
            <v>02.12.29.017</v>
          </cell>
        </row>
        <row r="12344">
          <cell r="B12344" t="str">
            <v>SCS0004168</v>
          </cell>
          <cell r="C12344" t="str">
            <v>02.12.29.018</v>
          </cell>
        </row>
        <row r="12345">
          <cell r="B12345" t="str">
            <v>SCS0004171</v>
          </cell>
          <cell r="C12345" t="str">
            <v>02.12.29.052</v>
          </cell>
        </row>
        <row r="12346">
          <cell r="B12346" t="str">
            <v>SCS0004172</v>
          </cell>
          <cell r="C12346" t="str">
            <v>02.12.29.058</v>
          </cell>
        </row>
        <row r="12347">
          <cell r="B12347" t="str">
            <v>SCS0004173</v>
          </cell>
          <cell r="C12347" t="str">
            <v>02.12.29.019</v>
          </cell>
        </row>
        <row r="12348">
          <cell r="B12348" t="str">
            <v>SCS0004175</v>
          </cell>
          <cell r="C12348" t="str">
            <v>02.12.29.053</v>
          </cell>
        </row>
        <row r="12349">
          <cell r="B12349" t="str">
            <v>SCS0004176</v>
          </cell>
          <cell r="C12349" t="str">
            <v>02.12.29.059</v>
          </cell>
        </row>
        <row r="12350">
          <cell r="B12350" t="str">
            <v>SCS0004177</v>
          </cell>
          <cell r="C12350" t="str">
            <v>02.12.29.020</v>
          </cell>
        </row>
        <row r="12351">
          <cell r="B12351" t="str">
            <v>SCS0004178</v>
          </cell>
          <cell r="C12351" t="str">
            <v>02.12.29.021</v>
          </cell>
        </row>
        <row r="12352">
          <cell r="B12352" t="str">
            <v>SCS0004179</v>
          </cell>
          <cell r="C12352" t="str">
            <v>02.12.28.046</v>
          </cell>
        </row>
        <row r="12353">
          <cell r="B12353" t="str">
            <v>SCS0004180</v>
          </cell>
          <cell r="C12353" t="str">
            <v>02.12.29.022</v>
          </cell>
        </row>
        <row r="12354">
          <cell r="B12354" t="str">
            <v>SCS0004181</v>
          </cell>
          <cell r="C12354" t="str">
            <v>02.12.29.023</v>
          </cell>
        </row>
        <row r="12355">
          <cell r="B12355" t="str">
            <v>SCS0004182</v>
          </cell>
          <cell r="C12355" t="str">
            <v>02.12.29.024</v>
          </cell>
        </row>
        <row r="12356">
          <cell r="B12356" t="str">
            <v>SCS0004183</v>
          </cell>
          <cell r="C12356" t="str">
            <v>02.12.29.025</v>
          </cell>
        </row>
        <row r="12357">
          <cell r="B12357" t="str">
            <v>SCS0004184</v>
          </cell>
          <cell r="C12357" t="str">
            <v>02.12.29.026</v>
          </cell>
        </row>
        <row r="12358">
          <cell r="B12358" t="str">
            <v>SCS0004185</v>
          </cell>
          <cell r="C12358" t="str">
            <v>02.12.29.027</v>
          </cell>
        </row>
        <row r="12359">
          <cell r="B12359" t="str">
            <v>SCS0004187</v>
          </cell>
          <cell r="C12359" t="str">
            <v>02.12.29.060</v>
          </cell>
        </row>
        <row r="12360">
          <cell r="B12360" t="str">
            <v>SCS0004188</v>
          </cell>
          <cell r="C12360" t="str">
            <v>02.12.28.047</v>
          </cell>
        </row>
        <row r="12361">
          <cell r="B12361" t="str">
            <v>SCS0004190</v>
          </cell>
          <cell r="C12361" t="str">
            <v>02.12.29.061</v>
          </cell>
        </row>
        <row r="12362">
          <cell r="B12362" t="str">
            <v>SCS0004191</v>
          </cell>
          <cell r="C12362" t="str">
            <v>02.12.29.028</v>
          </cell>
        </row>
        <row r="12363">
          <cell r="B12363" t="str">
            <v>SCS0004192</v>
          </cell>
          <cell r="C12363" t="str">
            <v>02.12.29.029</v>
          </cell>
        </row>
        <row r="12364">
          <cell r="B12364" t="str">
            <v>SCS0004193</v>
          </cell>
          <cell r="C12364" t="str">
            <v>02.12.29.030</v>
          </cell>
        </row>
        <row r="12365">
          <cell r="B12365" t="str">
            <v>SCS0004194</v>
          </cell>
          <cell r="C12365" t="str">
            <v>02.12.28.048</v>
          </cell>
        </row>
        <row r="12366">
          <cell r="B12366" t="str">
            <v>SCS0004196</v>
          </cell>
          <cell r="C12366" t="str">
            <v>02.12.29.031</v>
          </cell>
        </row>
        <row r="12367">
          <cell r="B12367" t="str">
            <v>SCS0004197</v>
          </cell>
          <cell r="C12367" t="str">
            <v>02.12.29.032</v>
          </cell>
        </row>
        <row r="12368">
          <cell r="B12368" t="str">
            <v>SCS0004199</v>
          </cell>
          <cell r="C12368" t="str">
            <v>02.12.29.033</v>
          </cell>
        </row>
        <row r="12369">
          <cell r="B12369" t="str">
            <v>SCS0004204</v>
          </cell>
          <cell r="C12369" t="str">
            <v>02.12.29.034</v>
          </cell>
        </row>
        <row r="12370">
          <cell r="B12370" t="str">
            <v>SCS0004205</v>
          </cell>
          <cell r="C12370" t="str">
            <v>02.12.29.035</v>
          </cell>
        </row>
        <row r="12371">
          <cell r="B12371" t="str">
            <v>SCS0004240</v>
          </cell>
          <cell r="C12371" t="str">
            <v>02.12.29.036</v>
          </cell>
        </row>
        <row r="12372">
          <cell r="B12372" t="str">
            <v>SCS0004242</v>
          </cell>
          <cell r="C12372" t="str">
            <v>02.12.29.037</v>
          </cell>
        </row>
        <row r="12373">
          <cell r="B12373" t="str">
            <v>SCS0004244</v>
          </cell>
          <cell r="C12373" t="str">
            <v>02.12.29.038</v>
          </cell>
        </row>
        <row r="12374">
          <cell r="B12374" t="str">
            <v>SCS0004245</v>
          </cell>
          <cell r="C12374" t="str">
            <v>02.12.29.039</v>
          </cell>
        </row>
        <row r="12375">
          <cell r="B12375" t="str">
            <v>SCS0004246</v>
          </cell>
          <cell r="C12375" t="str">
            <v>02.12.29.040</v>
          </cell>
        </row>
        <row r="12376">
          <cell r="B12376" t="str">
            <v>SCS0004249</v>
          </cell>
          <cell r="C12376" t="str">
            <v>02.12.29.041</v>
          </cell>
        </row>
        <row r="12377">
          <cell r="B12377" t="str">
            <v>SCS0004267</v>
          </cell>
          <cell r="C12377" t="str">
            <v>02.12.29.054</v>
          </cell>
        </row>
        <row r="12378">
          <cell r="B12378" t="str">
            <v>SCS0004268</v>
          </cell>
          <cell r="C12378" t="str">
            <v>02.12.29.055</v>
          </cell>
        </row>
        <row r="12379">
          <cell r="B12379" t="str">
            <v>SCS0004269</v>
          </cell>
          <cell r="C12379" t="str">
            <v>02.12.28.040</v>
          </cell>
        </row>
        <row r="12380">
          <cell r="B12380" t="str">
            <v>SCS0004270</v>
          </cell>
          <cell r="C12380" t="str">
            <v>02.12.28.041</v>
          </cell>
        </row>
        <row r="12381">
          <cell r="B12381" t="str">
            <v>SCS0004271</v>
          </cell>
          <cell r="C12381" t="str">
            <v>02.12.28.042</v>
          </cell>
        </row>
        <row r="12382">
          <cell r="B12382" t="str">
            <v>SCS0004272</v>
          </cell>
          <cell r="C12382" t="str">
            <v>02.12.28.043</v>
          </cell>
        </row>
        <row r="12383">
          <cell r="B12383" t="str">
            <v>SCS0004275</v>
          </cell>
          <cell r="C12383" t="str">
            <v>02.01.10.760</v>
          </cell>
        </row>
        <row r="12384">
          <cell r="B12384" t="str">
            <v>SCS0004276</v>
          </cell>
          <cell r="C12384" t="str">
            <v>02.01.10.761</v>
          </cell>
        </row>
        <row r="12385">
          <cell r="B12385" t="str">
            <v>SCS0005305</v>
          </cell>
          <cell r="C12385" t="str">
            <v>02.12.28.035</v>
          </cell>
        </row>
        <row r="12386">
          <cell r="B12386" t="str">
            <v>SCS0005306</v>
          </cell>
          <cell r="C12386" t="str">
            <v>02.12.28.025</v>
          </cell>
        </row>
        <row r="12387">
          <cell r="B12387" t="str">
            <v>SCS0006621</v>
          </cell>
          <cell r="C12387" t="str">
            <v>02.12.29.042</v>
          </cell>
        </row>
        <row r="12388">
          <cell r="B12388" t="str">
            <v>SCS0010814</v>
          </cell>
          <cell r="C12388" t="str">
            <v>02.12.28.026</v>
          </cell>
        </row>
        <row r="12389">
          <cell r="B12389" t="str">
            <v>SCS0010815</v>
          </cell>
          <cell r="C12389" t="str">
            <v>02.12.28.027</v>
          </cell>
        </row>
        <row r="12390">
          <cell r="B12390" t="str">
            <v>SCS0010816</v>
          </cell>
          <cell r="C12390" t="str">
            <v>02.12.28.028</v>
          </cell>
        </row>
        <row r="12391">
          <cell r="B12391" t="str">
            <v>SCS0010818</v>
          </cell>
          <cell r="C12391" t="str">
            <v>02.12.28.029</v>
          </cell>
        </row>
        <row r="12392">
          <cell r="B12392" t="str">
            <v>SCS0010819</v>
          </cell>
          <cell r="C12392" t="str">
            <v>02.12.28.030</v>
          </cell>
        </row>
        <row r="12393">
          <cell r="B12393" t="str">
            <v>SCS0010820</v>
          </cell>
          <cell r="C12393" t="str">
            <v>02.12.28.031</v>
          </cell>
        </row>
        <row r="12394">
          <cell r="B12394" t="str">
            <v>SCS0010821</v>
          </cell>
          <cell r="C12394" t="str">
            <v>02.12.28.032</v>
          </cell>
        </row>
        <row r="12395">
          <cell r="B12395" t="str">
            <v>SCS0010822</v>
          </cell>
          <cell r="C12395" t="str">
            <v>02.12.28.033</v>
          </cell>
        </row>
        <row r="12396">
          <cell r="B12396" t="str">
            <v>SHT0000001</v>
          </cell>
          <cell r="C12396" t="str">
            <v>02.12.31.057</v>
          </cell>
        </row>
        <row r="12397">
          <cell r="B12397" t="str">
            <v>SHT0000139</v>
          </cell>
          <cell r="C12397" t="str">
            <v>02.12.31.058</v>
          </cell>
        </row>
        <row r="12398">
          <cell r="B12398" t="str">
            <v>SHT0000141</v>
          </cell>
          <cell r="C12398" t="str">
            <v>02.12.31.006</v>
          </cell>
        </row>
        <row r="12399">
          <cell r="B12399" t="str">
            <v>SHT0000143</v>
          </cell>
          <cell r="C12399" t="str">
            <v>02.12.31.007</v>
          </cell>
        </row>
        <row r="12400">
          <cell r="B12400" t="str">
            <v>SHT0000144</v>
          </cell>
          <cell r="C12400" t="str">
            <v>02.12.31.008</v>
          </cell>
        </row>
        <row r="12401">
          <cell r="B12401" t="str">
            <v>SHT0000148</v>
          </cell>
          <cell r="C12401" t="str">
            <v>02.12.31.009</v>
          </cell>
        </row>
        <row r="12402">
          <cell r="B12402" t="str">
            <v>SHT0000149</v>
          </cell>
          <cell r="C12402" t="str">
            <v>02.12.31.023</v>
          </cell>
        </row>
        <row r="12403">
          <cell r="B12403" t="str">
            <v>SHT0000156</v>
          </cell>
          <cell r="C12403" t="str">
            <v>02.12.31.059</v>
          </cell>
        </row>
        <row r="12404">
          <cell r="B12404" t="str">
            <v>SHT0000157</v>
          </cell>
          <cell r="C12404" t="str">
            <v>02.12.31.060</v>
          </cell>
        </row>
        <row r="12405">
          <cell r="B12405" t="str">
            <v>SHT0000162</v>
          </cell>
          <cell r="C12405" t="str">
            <v>02.12.30.029</v>
          </cell>
        </row>
        <row r="12406">
          <cell r="B12406" t="str">
            <v>SHT0000168</v>
          </cell>
          <cell r="C12406" t="str">
            <v>02.12.30.003</v>
          </cell>
        </row>
        <row r="12407">
          <cell r="B12407" t="str">
            <v>SHT0000169</v>
          </cell>
          <cell r="C12407" t="str">
            <v>02.12.30.022</v>
          </cell>
        </row>
        <row r="12408">
          <cell r="B12408" t="str">
            <v>SHT0000175</v>
          </cell>
          <cell r="C12408" t="str">
            <v>02.12.30.030</v>
          </cell>
        </row>
        <row r="12409">
          <cell r="B12409" t="str">
            <v>SHT0000176</v>
          </cell>
          <cell r="C12409" t="str">
            <v>02.12.30.031</v>
          </cell>
        </row>
        <row r="12410">
          <cell r="B12410" t="str">
            <v>SHT0000181</v>
          </cell>
          <cell r="C12410" t="str">
            <v>02.12.30.004</v>
          </cell>
        </row>
        <row r="12411">
          <cell r="B12411" t="str">
            <v>SHT0000217</v>
          </cell>
          <cell r="C12411" t="str">
            <v>02.12.31.061</v>
          </cell>
        </row>
        <row r="12412">
          <cell r="B12412" t="str">
            <v>SHT0000238</v>
          </cell>
          <cell r="C12412" t="str">
            <v>02.12.30.032</v>
          </cell>
        </row>
        <row r="12413">
          <cell r="B12413" t="str">
            <v>SHT0000295</v>
          </cell>
          <cell r="C12413" t="str">
            <v>02.12.30.023</v>
          </cell>
        </row>
        <row r="12414">
          <cell r="B12414" t="str">
            <v>SHT0000403</v>
          </cell>
          <cell r="C12414" t="str">
            <v>02.12.30.033</v>
          </cell>
        </row>
        <row r="12415">
          <cell r="B12415" t="str">
            <v>SHT0000405</v>
          </cell>
          <cell r="C12415" t="str">
            <v>02.12.30.034</v>
          </cell>
        </row>
        <row r="12416">
          <cell r="B12416" t="str">
            <v>SHT0000406</v>
          </cell>
          <cell r="C12416" t="str">
            <v>02.12.30.035</v>
          </cell>
        </row>
        <row r="12417">
          <cell r="B12417" t="str">
            <v>SHT0000407</v>
          </cell>
          <cell r="C12417" t="str">
            <v>02.12.30.036</v>
          </cell>
        </row>
        <row r="12418">
          <cell r="B12418" t="str">
            <v>SHT0000413</v>
          </cell>
          <cell r="C12418" t="str">
            <v>02.12.30.024</v>
          </cell>
        </row>
        <row r="12419">
          <cell r="B12419" t="str">
            <v>SHT0000414</v>
          </cell>
          <cell r="C12419" t="str">
            <v>02.12.30.025</v>
          </cell>
        </row>
        <row r="12420">
          <cell r="B12420" t="str">
            <v>SHT0000420</v>
          </cell>
          <cell r="C12420" t="str">
            <v>02.12.04.171</v>
          </cell>
        </row>
        <row r="12421">
          <cell r="B12421" t="str">
            <v>SHT0000421</v>
          </cell>
          <cell r="C12421" t="str">
            <v>02.12.04.172</v>
          </cell>
        </row>
        <row r="12422">
          <cell r="B12422" t="str">
            <v>SHT0000440</v>
          </cell>
          <cell r="C12422" t="str">
            <v>02.12.31.047</v>
          </cell>
        </row>
        <row r="12423">
          <cell r="B12423" t="str">
            <v>SHT0000449</v>
          </cell>
          <cell r="C12423" t="str">
            <v>02.12.31.062</v>
          </cell>
        </row>
        <row r="12424">
          <cell r="B12424" t="str">
            <v>SHT0000450</v>
          </cell>
          <cell r="C12424" t="str">
            <v>02.12.31.063</v>
          </cell>
        </row>
        <row r="12425">
          <cell r="B12425" t="str">
            <v>SHT0000477</v>
          </cell>
          <cell r="C12425" t="str">
            <v>02.12.31.048</v>
          </cell>
        </row>
        <row r="12426">
          <cell r="B12426" t="str">
            <v>SHT0000478</v>
          </cell>
          <cell r="C12426" t="str">
            <v>02.12.31.010</v>
          </cell>
        </row>
        <row r="12427">
          <cell r="B12427" t="str">
            <v>SHT0000479</v>
          </cell>
          <cell r="C12427" t="str">
            <v>02.12.31.078</v>
          </cell>
        </row>
        <row r="12428">
          <cell r="B12428" t="str">
            <v>SHT0000480</v>
          </cell>
          <cell r="C12428" t="str">
            <v>02.12.31.011</v>
          </cell>
        </row>
        <row r="12429">
          <cell r="B12429" t="str">
            <v>SHT0000481</v>
          </cell>
          <cell r="C12429" t="str">
            <v>02.12.31.050</v>
          </cell>
        </row>
        <row r="12430">
          <cell r="B12430" t="str">
            <v>SHT0000482</v>
          </cell>
          <cell r="C12430" t="str">
            <v>02.12.31.064</v>
          </cell>
        </row>
        <row r="12431">
          <cell r="B12431" t="str">
            <v>SHT0000483</v>
          </cell>
          <cell r="C12431" t="str">
            <v>02.12.31.051</v>
          </cell>
        </row>
        <row r="12432">
          <cell r="B12432" t="str">
            <v>SHT0000485</v>
          </cell>
          <cell r="C12432" t="str">
            <v>02.12.31.052</v>
          </cell>
        </row>
        <row r="12433">
          <cell r="B12433" t="str">
            <v>SHT0000486</v>
          </cell>
          <cell r="C12433" t="str">
            <v>02.12.31.053</v>
          </cell>
        </row>
        <row r="12434">
          <cell r="B12434" t="str">
            <v>SHT0000487</v>
          </cell>
          <cell r="C12434" t="str">
            <v>02.12.31.065</v>
          </cell>
        </row>
        <row r="12435">
          <cell r="B12435" t="str">
            <v>SHT0000493</v>
          </cell>
          <cell r="C12435" t="str">
            <v>02.12.31.109</v>
          </cell>
        </row>
        <row r="12436">
          <cell r="B12436" t="str">
            <v>SHT0000494</v>
          </cell>
          <cell r="C12436" t="str">
            <v>02.12.31.012</v>
          </cell>
        </row>
        <row r="12437">
          <cell r="B12437" t="str">
            <v>SHT0000498</v>
          </cell>
          <cell r="C12437" t="str">
            <v>02.12.31.013</v>
          </cell>
        </row>
        <row r="12438">
          <cell r="B12438" t="str">
            <v>SHT0000500</v>
          </cell>
          <cell r="C12438" t="str">
            <v>02.12.31.014</v>
          </cell>
        </row>
        <row r="12439">
          <cell r="B12439" t="str">
            <v>SHT0000502</v>
          </cell>
          <cell r="C12439" t="str">
            <v>02.12.31.110</v>
          </cell>
        </row>
        <row r="12440">
          <cell r="B12440" t="str">
            <v>SHT0000503</v>
          </cell>
          <cell r="C12440" t="str">
            <v>02.12.31.111</v>
          </cell>
        </row>
        <row r="12441">
          <cell r="B12441" t="str">
            <v>SHT0000505</v>
          </cell>
          <cell r="C12441" t="str">
            <v>02.12.31.015</v>
          </cell>
        </row>
        <row r="12442">
          <cell r="B12442" t="str">
            <v>SHT0000510</v>
          </cell>
          <cell r="C12442" t="str">
            <v>02.12.02.186</v>
          </cell>
        </row>
        <row r="12443">
          <cell r="B12443" t="str">
            <v>SHT0000513</v>
          </cell>
          <cell r="C12443" t="str">
            <v>02.12.04.173</v>
          </cell>
        </row>
        <row r="12444">
          <cell r="B12444" t="str">
            <v>SHT0000517</v>
          </cell>
          <cell r="C12444" t="str">
            <v>02.12.30.026</v>
          </cell>
        </row>
        <row r="12445">
          <cell r="B12445" t="str">
            <v>SHT0000519</v>
          </cell>
          <cell r="C12445" t="str">
            <v>02.12.30.037</v>
          </cell>
        </row>
        <row r="12446">
          <cell r="B12446" t="str">
            <v>SHT0000520</v>
          </cell>
          <cell r="C12446" t="str">
            <v>02.12.30.038</v>
          </cell>
        </row>
        <row r="12447">
          <cell r="B12447" t="str">
            <v>SHT0000521</v>
          </cell>
          <cell r="C12447" t="str">
            <v>02.12.30.005</v>
          </cell>
        </row>
        <row r="12448">
          <cell r="B12448" t="str">
            <v>SHT0000526</v>
          </cell>
          <cell r="C12448" t="str">
            <v>02.12.04.174</v>
          </cell>
        </row>
        <row r="12449">
          <cell r="B12449" t="str">
            <v>SHT0000527</v>
          </cell>
          <cell r="C12449" t="str">
            <v>02.12.04.175</v>
          </cell>
        </row>
        <row r="12450">
          <cell r="B12450" t="str">
            <v>SHT0000534</v>
          </cell>
          <cell r="C12450" t="str">
            <v>02.12.31.066</v>
          </cell>
        </row>
        <row r="12451">
          <cell r="B12451" t="str">
            <v>SHT0000536</v>
          </cell>
          <cell r="C12451" t="str">
            <v>02.12.31.016</v>
          </cell>
        </row>
        <row r="12452">
          <cell r="B12452" t="str">
            <v>SHT0000537</v>
          </cell>
          <cell r="C12452" t="str">
            <v>02.12.31.067</v>
          </cell>
        </row>
        <row r="12453">
          <cell r="B12453" t="str">
            <v>SHT0000538</v>
          </cell>
          <cell r="C12453" t="str">
            <v>02.12.31.054</v>
          </cell>
        </row>
        <row r="12454">
          <cell r="B12454" t="str">
            <v>SHT0000542</v>
          </cell>
          <cell r="C12454" t="str">
            <v>02.12.31.055</v>
          </cell>
        </row>
        <row r="12455">
          <cell r="B12455" t="str">
            <v>SHT0000544</v>
          </cell>
          <cell r="C12455" t="str">
            <v>02.12.31.056</v>
          </cell>
        </row>
        <row r="12456">
          <cell r="B12456" t="str">
            <v>SHT0000556</v>
          </cell>
          <cell r="C12456" t="str">
            <v>02.12.31.024</v>
          </cell>
        </row>
        <row r="12457">
          <cell r="B12457" t="str">
            <v>SHT0000558</v>
          </cell>
          <cell r="C12457" t="str">
            <v>02.12.04.176</v>
          </cell>
        </row>
        <row r="12458">
          <cell r="B12458" t="str">
            <v>SHT0000560</v>
          </cell>
          <cell r="C12458" t="str">
            <v>02.12.02.187</v>
          </cell>
        </row>
        <row r="12459">
          <cell r="B12459" t="str">
            <v>SHT0000564</v>
          </cell>
          <cell r="C12459" t="str">
            <v>02.12.31.025</v>
          </cell>
        </row>
        <row r="12460">
          <cell r="B12460" t="str">
            <v>SHT0000566</v>
          </cell>
          <cell r="C12460" t="str">
            <v>02.12.31.026</v>
          </cell>
        </row>
        <row r="12461">
          <cell r="B12461" t="str">
            <v>SHT0000568</v>
          </cell>
          <cell r="C12461" t="str">
            <v>02.12.30.045</v>
          </cell>
        </row>
        <row r="12462">
          <cell r="B12462" t="str">
            <v>SHT0000570</v>
          </cell>
          <cell r="C12462" t="str">
            <v>02.12.30.039</v>
          </cell>
        </row>
        <row r="12463">
          <cell r="B12463" t="str">
            <v>SHT0000571</v>
          </cell>
          <cell r="C12463" t="str">
            <v>02.12.31.068</v>
          </cell>
        </row>
        <row r="12464">
          <cell r="B12464" t="str">
            <v>SHT0000574</v>
          </cell>
          <cell r="C12464" t="str">
            <v>02.12.31.027</v>
          </cell>
        </row>
        <row r="12465">
          <cell r="B12465" t="str">
            <v>SHT0000576</v>
          </cell>
          <cell r="C12465" t="str">
            <v>02.12.31.028</v>
          </cell>
        </row>
        <row r="12466">
          <cell r="B12466" t="str">
            <v>SHT0000577</v>
          </cell>
          <cell r="C12466" t="str">
            <v>02.12.31.029</v>
          </cell>
        </row>
        <row r="12467">
          <cell r="B12467" t="str">
            <v>SHT0000580</v>
          </cell>
          <cell r="C12467" t="str">
            <v>02.12.30.040</v>
          </cell>
        </row>
        <row r="12468">
          <cell r="B12468" t="str">
            <v>SHT0000582</v>
          </cell>
          <cell r="C12468" t="str">
            <v>02.12.31.017</v>
          </cell>
        </row>
        <row r="12469">
          <cell r="B12469" t="str">
            <v>SHT0000583</v>
          </cell>
          <cell r="C12469" t="str">
            <v>02.12.31.069</v>
          </cell>
        </row>
        <row r="12470">
          <cell r="B12470" t="str">
            <v>SHT0000590</v>
          </cell>
          <cell r="C12470" t="str">
            <v>02.12.31.070</v>
          </cell>
        </row>
        <row r="12471">
          <cell r="B12471" t="str">
            <v>SHT0000591</v>
          </cell>
          <cell r="C12471" t="str">
            <v>02.12.31.030</v>
          </cell>
        </row>
        <row r="12472">
          <cell r="B12472" t="str">
            <v>SHT0000594</v>
          </cell>
          <cell r="C12472" t="str">
            <v>02.12.31.031</v>
          </cell>
        </row>
        <row r="12473">
          <cell r="B12473" t="str">
            <v>SHT0000595</v>
          </cell>
          <cell r="C12473" t="str">
            <v>02.12.30.006</v>
          </cell>
        </row>
        <row r="12474">
          <cell r="B12474" t="str">
            <v>SHT0000597</v>
          </cell>
          <cell r="C12474" t="str">
            <v>02.12.30.007</v>
          </cell>
        </row>
        <row r="12475">
          <cell r="B12475" t="str">
            <v>SHT0000598</v>
          </cell>
          <cell r="C12475" t="str">
            <v>02.12.31.032</v>
          </cell>
        </row>
        <row r="12476">
          <cell r="B12476" t="str">
            <v>SHT0000599</v>
          </cell>
          <cell r="C12476" t="str">
            <v>02.12.30.008</v>
          </cell>
        </row>
        <row r="12477">
          <cell r="B12477" t="str">
            <v>SHT0000600</v>
          </cell>
          <cell r="C12477" t="str">
            <v>02.12.30.009</v>
          </cell>
        </row>
        <row r="12478">
          <cell r="B12478" t="str">
            <v>SHT0000602</v>
          </cell>
          <cell r="C12478" t="str">
            <v>02.12.30.010</v>
          </cell>
        </row>
        <row r="12479">
          <cell r="B12479" t="str">
            <v>SHT0000603</v>
          </cell>
          <cell r="C12479" t="str">
            <v>02.12.30.011</v>
          </cell>
        </row>
        <row r="12480">
          <cell r="B12480" t="str">
            <v>SHT0000604</v>
          </cell>
          <cell r="C12480" t="str">
            <v>02.12.30.012</v>
          </cell>
        </row>
        <row r="12481">
          <cell r="B12481" t="str">
            <v>SHT0000606</v>
          </cell>
          <cell r="C12481" t="str">
            <v>02.12.30.013</v>
          </cell>
        </row>
        <row r="12482">
          <cell r="B12482" t="str">
            <v>SHT0000608</v>
          </cell>
          <cell r="C12482" t="str">
            <v>02.12.30.014</v>
          </cell>
        </row>
        <row r="12483">
          <cell r="B12483" t="str">
            <v>SHT0000610</v>
          </cell>
          <cell r="C12483" t="str">
            <v>02.12.30.015</v>
          </cell>
        </row>
        <row r="12484">
          <cell r="B12484" t="str">
            <v>SHT0000617</v>
          </cell>
          <cell r="C12484" t="str">
            <v>02.12.30.016</v>
          </cell>
        </row>
        <row r="12485">
          <cell r="B12485" t="str">
            <v>SHT0000618</v>
          </cell>
          <cell r="C12485" t="str">
            <v>02.12.31.033</v>
          </cell>
        </row>
        <row r="12486">
          <cell r="B12486" t="str">
            <v>SHT0000619</v>
          </cell>
          <cell r="C12486" t="str">
            <v>02.12.30.017</v>
          </cell>
        </row>
        <row r="12487">
          <cell r="B12487" t="str">
            <v>SHT0000620</v>
          </cell>
          <cell r="C12487" t="str">
            <v>02.12.30.018</v>
          </cell>
        </row>
        <row r="12488">
          <cell r="B12488" t="str">
            <v>SHT0000621</v>
          </cell>
          <cell r="C12488" t="str">
            <v>02.12.30.019</v>
          </cell>
        </row>
        <row r="12489">
          <cell r="B12489" t="str">
            <v>SHT0000624</v>
          </cell>
          <cell r="C12489" t="str">
            <v>02.12.31.018</v>
          </cell>
        </row>
        <row r="12490">
          <cell r="B12490" t="str">
            <v>SHT0000627</v>
          </cell>
          <cell r="C12490" t="str">
            <v>02.12.04.177</v>
          </cell>
        </row>
        <row r="12491">
          <cell r="B12491" t="str">
            <v>SHT0000634</v>
          </cell>
          <cell r="C12491" t="str">
            <v>02.12.31.034</v>
          </cell>
        </row>
        <row r="12492">
          <cell r="B12492" t="str">
            <v>SHT0000637</v>
          </cell>
          <cell r="C12492" t="str">
            <v>02.12.02.160</v>
          </cell>
        </row>
        <row r="12493">
          <cell r="B12493" t="str">
            <v>SHT0000640</v>
          </cell>
          <cell r="C12493" t="str">
            <v>02.12.31.035</v>
          </cell>
        </row>
        <row r="12494">
          <cell r="B12494" t="str">
            <v>SHT0000641</v>
          </cell>
          <cell r="C12494" t="str">
            <v>02.12.31.071</v>
          </cell>
        </row>
        <row r="12495">
          <cell r="B12495" t="str">
            <v>SHT0000643</v>
          </cell>
          <cell r="C12495" t="str">
            <v>02.12.31.036</v>
          </cell>
        </row>
        <row r="12496">
          <cell r="B12496" t="str">
            <v>SHT0000647</v>
          </cell>
          <cell r="C12496" t="str">
            <v>02.12.30.041</v>
          </cell>
        </row>
        <row r="12497">
          <cell r="B12497" t="str">
            <v>SHT0000650</v>
          </cell>
          <cell r="C12497" t="str">
            <v>02.12.31.037</v>
          </cell>
        </row>
        <row r="12498">
          <cell r="B12498" t="str">
            <v>SHT0000651</v>
          </cell>
          <cell r="C12498" t="str">
            <v>02.12.31.038</v>
          </cell>
        </row>
        <row r="12499">
          <cell r="B12499" t="str">
            <v>SHT0000652</v>
          </cell>
          <cell r="C12499" t="str">
            <v>02.12.31.039</v>
          </cell>
        </row>
        <row r="12500">
          <cell r="B12500" t="str">
            <v>SHT0000655</v>
          </cell>
          <cell r="C12500" t="str">
            <v>02.12.31.040</v>
          </cell>
        </row>
        <row r="12501">
          <cell r="B12501" t="str">
            <v>SHT0000656</v>
          </cell>
          <cell r="C12501" t="str">
            <v>02.12.31.041</v>
          </cell>
        </row>
        <row r="12502">
          <cell r="B12502" t="str">
            <v>SHT0000659</v>
          </cell>
          <cell r="C12502" t="str">
            <v>02.12.31.042</v>
          </cell>
        </row>
        <row r="12503">
          <cell r="B12503" t="str">
            <v>SHT0000662</v>
          </cell>
          <cell r="C12503" t="str">
            <v>02.12.30.020</v>
          </cell>
        </row>
        <row r="12504">
          <cell r="B12504" t="str">
            <v>SHT0000668</v>
          </cell>
          <cell r="C12504" t="str">
            <v>02.12.31.043</v>
          </cell>
        </row>
        <row r="12505">
          <cell r="B12505" t="str">
            <v>SHT0000669</v>
          </cell>
          <cell r="C12505" t="str">
            <v>02.12.30.027</v>
          </cell>
        </row>
        <row r="12506">
          <cell r="B12506" t="str">
            <v>SHT0000670</v>
          </cell>
          <cell r="C12506" t="str">
            <v>02.12.30.021</v>
          </cell>
        </row>
        <row r="12507">
          <cell r="B12507" t="str">
            <v>SHT0000674</v>
          </cell>
          <cell r="C12507" t="str">
            <v>02.12.31.044</v>
          </cell>
        </row>
        <row r="12508">
          <cell r="B12508" t="str">
            <v>SHT0000675</v>
          </cell>
          <cell r="C12508" t="str">
            <v>02.12.31.045</v>
          </cell>
        </row>
        <row r="12509">
          <cell r="B12509" t="str">
            <v>SHT0000676</v>
          </cell>
          <cell r="C12509" t="str">
            <v>02.12.31.046</v>
          </cell>
        </row>
        <row r="12510">
          <cell r="B12510" t="str">
            <v>SHT0000681</v>
          </cell>
          <cell r="C12510" t="str">
            <v>01.05.24.009</v>
          </cell>
        </row>
        <row r="12511">
          <cell r="B12511" t="str">
            <v>SHT0000686</v>
          </cell>
          <cell r="C12511" t="str">
            <v>02.12.31.079</v>
          </cell>
        </row>
        <row r="12512">
          <cell r="B12512" t="str">
            <v>SHT0000689</v>
          </cell>
          <cell r="C12512" t="str">
            <v>02.12.31.019</v>
          </cell>
        </row>
        <row r="12513">
          <cell r="B12513" t="str">
            <v>SHT0000690</v>
          </cell>
          <cell r="C12513" t="str">
            <v>02.12.31.077</v>
          </cell>
        </row>
        <row r="12514">
          <cell r="B12514" t="str">
            <v>SHT0000692</v>
          </cell>
          <cell r="C12514" t="str">
            <v>02.12.04.178</v>
          </cell>
        </row>
        <row r="12515">
          <cell r="B12515" t="str">
            <v>SHT0000701</v>
          </cell>
          <cell r="C12515" t="str">
            <v>02.12.31.020</v>
          </cell>
        </row>
        <row r="12516">
          <cell r="B12516" t="str">
            <v>SHT0000706</v>
          </cell>
          <cell r="C12516" t="str">
            <v>01.05.24.010</v>
          </cell>
        </row>
        <row r="12517">
          <cell r="B12517" t="str">
            <v>SHT0000729</v>
          </cell>
          <cell r="C12517" t="str">
            <v>02.12.31.072</v>
          </cell>
        </row>
        <row r="12518">
          <cell r="B12518" t="str">
            <v>SHT0000730</v>
          </cell>
          <cell r="C12518" t="str">
            <v>02.12.31.021</v>
          </cell>
        </row>
        <row r="12519">
          <cell r="B12519" t="str">
            <v>SHT0000737</v>
          </cell>
          <cell r="C12519" t="str">
            <v>02.12.32.001</v>
          </cell>
        </row>
        <row r="12520">
          <cell r="B12520" t="str">
            <v>SHT0000738</v>
          </cell>
          <cell r="C12520" t="str">
            <v>02.12.32.002</v>
          </cell>
        </row>
        <row r="12521">
          <cell r="B12521" t="str">
            <v>SHT0000739</v>
          </cell>
          <cell r="C12521" t="str">
            <v>02.12.32.003</v>
          </cell>
        </row>
        <row r="12522">
          <cell r="B12522" t="str">
            <v>SHT0000748</v>
          </cell>
          <cell r="C12522" t="str">
            <v>01.02.08.054</v>
          </cell>
        </row>
        <row r="12523">
          <cell r="B12523" t="str">
            <v>SHT0000751</v>
          </cell>
          <cell r="C12523" t="str">
            <v>02.12.07.540</v>
          </cell>
        </row>
        <row r="12524">
          <cell r="B12524" t="str">
            <v>SHT0000770</v>
          </cell>
          <cell r="C12524" t="str">
            <v>02.12.31.073</v>
          </cell>
        </row>
        <row r="12525">
          <cell r="B12525" t="str">
            <v>SHT0000771</v>
          </cell>
          <cell r="C12525" t="str">
            <v>02.12.31.080</v>
          </cell>
        </row>
        <row r="12526">
          <cell r="B12526" t="str">
            <v>SHT0000772</v>
          </cell>
          <cell r="C12526" t="str">
            <v>02.12.31.081</v>
          </cell>
        </row>
        <row r="12527">
          <cell r="B12527" t="str">
            <v>SHT0000774</v>
          </cell>
          <cell r="C12527" t="str">
            <v>02.12.31.082</v>
          </cell>
        </row>
        <row r="12528">
          <cell r="B12528" t="str">
            <v>SHT0000775</v>
          </cell>
          <cell r="C12528" t="str">
            <v>02.12.31.083</v>
          </cell>
        </row>
        <row r="12529">
          <cell r="B12529" t="str">
            <v>SHT0000776</v>
          </cell>
          <cell r="C12529" t="str">
            <v>02.12.31.084</v>
          </cell>
        </row>
        <row r="12530">
          <cell r="B12530" t="str">
            <v>SHT0000777</v>
          </cell>
          <cell r="C12530" t="str">
            <v>02.12.31.085</v>
          </cell>
        </row>
        <row r="12531">
          <cell r="B12531" t="str">
            <v>SHT0000778</v>
          </cell>
          <cell r="C12531" t="str">
            <v>02.12.31.086</v>
          </cell>
        </row>
        <row r="12532">
          <cell r="B12532" t="str">
            <v>SHT0000779</v>
          </cell>
          <cell r="C12532" t="str">
            <v>02.12.31.087</v>
          </cell>
        </row>
        <row r="12533">
          <cell r="B12533" t="str">
            <v>SHT0000780</v>
          </cell>
          <cell r="C12533" t="str">
            <v>02.12.31.088</v>
          </cell>
        </row>
        <row r="12534">
          <cell r="B12534" t="str">
            <v>SHT0000781</v>
          </cell>
          <cell r="C12534" t="str">
            <v>02.12.31.089</v>
          </cell>
        </row>
        <row r="12535">
          <cell r="B12535" t="str">
            <v>SHT0000782</v>
          </cell>
          <cell r="C12535" t="str">
            <v>02.12.31.090</v>
          </cell>
        </row>
        <row r="12536">
          <cell r="B12536" t="str">
            <v>SHT0000783</v>
          </cell>
          <cell r="C12536" t="str">
            <v>02.12.31.091</v>
          </cell>
        </row>
        <row r="12537">
          <cell r="B12537" t="str">
            <v>SHT0000784</v>
          </cell>
          <cell r="C12537" t="str">
            <v>02.12.31.092</v>
          </cell>
        </row>
        <row r="12538">
          <cell r="B12538" t="str">
            <v>SHT0000814</v>
          </cell>
          <cell r="C12538" t="str">
            <v>02.12.31.093</v>
          </cell>
        </row>
        <row r="12539">
          <cell r="B12539" t="str">
            <v>SHT0000820</v>
          </cell>
          <cell r="C12539" t="str">
            <v>02.01.10.762</v>
          </cell>
        </row>
        <row r="12540">
          <cell r="B12540" t="str">
            <v>SHT0000821</v>
          </cell>
          <cell r="C12540" t="str">
            <v>02.12.31.094</v>
          </cell>
        </row>
        <row r="12541">
          <cell r="B12541" t="str">
            <v>SHT0000824</v>
          </cell>
          <cell r="C12541" t="str">
            <v>02.12.31.095</v>
          </cell>
        </row>
        <row r="12542">
          <cell r="B12542" t="str">
            <v>SHT0000829</v>
          </cell>
          <cell r="C12542" t="str">
            <v>02.01.10.763</v>
          </cell>
        </row>
        <row r="12543">
          <cell r="B12543" t="str">
            <v>SHT0001641</v>
          </cell>
          <cell r="C12543" t="str">
            <v>02.12.31.022</v>
          </cell>
        </row>
        <row r="12544">
          <cell r="B12544" t="str">
            <v>SHT0001667</v>
          </cell>
          <cell r="C12544" t="str">
            <v>02.12.31.049</v>
          </cell>
        </row>
        <row r="12545">
          <cell r="B12545" t="str">
            <v>SHT0001677</v>
          </cell>
          <cell r="C12545" t="str">
            <v>02.12.31.096</v>
          </cell>
        </row>
        <row r="12546">
          <cell r="B12546" t="str">
            <v>SHT0001678</v>
          </cell>
          <cell r="C12546" t="str">
            <v>02.12.31.097</v>
          </cell>
        </row>
        <row r="12547">
          <cell r="B12547" t="str">
            <v>SHT0001754</v>
          </cell>
          <cell r="C12547" t="str">
            <v>02.12.30.043</v>
          </cell>
        </row>
        <row r="12548">
          <cell r="B12548" t="str">
            <v>SHT0001808</v>
          </cell>
          <cell r="C12548" t="str">
            <v>02.12.30.042</v>
          </cell>
        </row>
        <row r="12549">
          <cell r="C12549" t="str">
            <v>02.01.10.764</v>
          </cell>
        </row>
        <row r="12550">
          <cell r="B12550" t="str">
            <v>SHT0002053</v>
          </cell>
          <cell r="C12550" t="str">
            <v>01.02.08.051</v>
          </cell>
        </row>
        <row r="12551">
          <cell r="B12551" t="str">
            <v>SHT0002097</v>
          </cell>
          <cell r="C12551" t="str">
            <v>02.12.31.098</v>
          </cell>
        </row>
        <row r="12552">
          <cell r="B12552" t="str">
            <v>SHT0002098</v>
          </cell>
          <cell r="C12552" t="str">
            <v>02.12.32.004</v>
          </cell>
        </row>
        <row r="12553">
          <cell r="B12553" t="str">
            <v>SHT0002099</v>
          </cell>
          <cell r="C12553" t="str">
            <v>02.12.30.044</v>
          </cell>
        </row>
        <row r="12554">
          <cell r="B12554" t="str">
            <v>SHT0002278</v>
          </cell>
          <cell r="C12554" t="str">
            <v>02.12.31.099</v>
          </cell>
        </row>
        <row r="12555">
          <cell r="B12555" t="str">
            <v>SHT0002279</v>
          </cell>
          <cell r="C12555" t="str">
            <v>02.12.31.100</v>
          </cell>
        </row>
        <row r="12556">
          <cell r="B12556" t="str">
            <v>SHT0002280</v>
          </cell>
          <cell r="C12556" t="str">
            <v>02.12.31.101</v>
          </cell>
        </row>
        <row r="12557">
          <cell r="B12557" t="str">
            <v>SHT0002281</v>
          </cell>
          <cell r="C12557" t="str">
            <v>02.12.31.102</v>
          </cell>
        </row>
        <row r="12558">
          <cell r="B12558" t="str">
            <v>SHT0002283</v>
          </cell>
          <cell r="C12558" t="str">
            <v>02.12.07.539</v>
          </cell>
        </row>
        <row r="12559">
          <cell r="B12559" t="str">
            <v>SHT0002284</v>
          </cell>
          <cell r="C12559" t="str">
            <v>02.12.28.045</v>
          </cell>
        </row>
        <row r="12560">
          <cell r="B12560" t="str">
            <v>SHT0002316</v>
          </cell>
          <cell r="C12560" t="str">
            <v>02.12.31.103</v>
          </cell>
        </row>
        <row r="12561">
          <cell r="B12561" t="str">
            <v>SHT0002405</v>
          </cell>
          <cell r="C12561" t="str">
            <v>01.04.22.147</v>
          </cell>
        </row>
        <row r="12562">
          <cell r="B12562" t="str">
            <v>SHT0002406</v>
          </cell>
          <cell r="C12562" t="str">
            <v>01.04.22.148</v>
          </cell>
        </row>
        <row r="12563">
          <cell r="B12563" t="str">
            <v>SHT0002407</v>
          </cell>
          <cell r="C12563" t="str">
            <v>01.04.22.149</v>
          </cell>
        </row>
        <row r="12564">
          <cell r="B12564" t="str">
            <v>SHT0002408</v>
          </cell>
          <cell r="C12564" t="str">
            <v>01.04.22.150</v>
          </cell>
        </row>
        <row r="12565">
          <cell r="B12565" t="str">
            <v>SHT0002438</v>
          </cell>
          <cell r="C12565" t="str">
            <v>01.02.08.050</v>
          </cell>
        </row>
        <row r="12566">
          <cell r="B12566" t="str">
            <v>SHT0010016</v>
          </cell>
          <cell r="C12566" t="str">
            <v>02.12.31.074</v>
          </cell>
        </row>
        <row r="12567">
          <cell r="B12567" t="str">
            <v>SHT0010374</v>
          </cell>
          <cell r="C12567" t="str">
            <v>01.02.08.052</v>
          </cell>
        </row>
        <row r="12568">
          <cell r="B12568" t="str">
            <v>SHT0010375</v>
          </cell>
          <cell r="C12568" t="str">
            <v>01.02.08.053</v>
          </cell>
        </row>
        <row r="12569">
          <cell r="B12569" t="str">
            <v>SHT0010512</v>
          </cell>
          <cell r="C12569" t="str">
            <v>02.12.31.104</v>
          </cell>
        </row>
        <row r="12570">
          <cell r="B12570" t="str">
            <v>SHT0010520</v>
          </cell>
          <cell r="C12570" t="str">
            <v>02.12.02.188</v>
          </cell>
        </row>
        <row r="12571">
          <cell r="B12571" t="str">
            <v>SHT0010941</v>
          </cell>
          <cell r="C12571" t="str">
            <v>02.12.31.105</v>
          </cell>
        </row>
        <row r="12572">
          <cell r="B12572" t="str">
            <v>SHT0010967</v>
          </cell>
          <cell r="C12572" t="str">
            <v>02.12.02.189</v>
          </cell>
        </row>
        <row r="12573">
          <cell r="C12573" t="str">
            <v>02.12.31.112</v>
          </cell>
        </row>
        <row r="12574">
          <cell r="C12574" t="str">
            <v>02.12.31.113</v>
          </cell>
        </row>
        <row r="12575">
          <cell r="B12575" t="str">
            <v>SHT0011046</v>
          </cell>
          <cell r="C12575" t="str">
            <v>02.12.31.106</v>
          </cell>
        </row>
        <row r="12576">
          <cell r="B12576" t="str">
            <v>SHT0011192</v>
          </cell>
          <cell r="C12576" t="str">
            <v>01.04.22.039</v>
          </cell>
        </row>
        <row r="12577">
          <cell r="B12577" t="str">
            <v>SHT0011204</v>
          </cell>
          <cell r="C12577" t="str">
            <v>01.04.22.040</v>
          </cell>
        </row>
        <row r="12578">
          <cell r="B12578" t="str">
            <v>SHT0011743</v>
          </cell>
          <cell r="C12578" t="str">
            <v>01.04.22.041</v>
          </cell>
        </row>
        <row r="12579">
          <cell r="B12579" t="str">
            <v>SHT0011744</v>
          </cell>
          <cell r="C12579" t="str">
            <v>01.04.22.042</v>
          </cell>
        </row>
        <row r="12580">
          <cell r="B12580" t="str">
            <v>SHT0011982</v>
          </cell>
          <cell r="C12580" t="str">
            <v>02.12.31.107</v>
          </cell>
        </row>
        <row r="12581">
          <cell r="B12581" t="str">
            <v>SHT0012133</v>
          </cell>
          <cell r="C12581" t="str">
            <v>02.12.31.108</v>
          </cell>
        </row>
        <row r="12582">
          <cell r="B12582" t="str">
            <v>SHT0012134</v>
          </cell>
          <cell r="C12582" t="str">
            <v>02.01.10.765</v>
          </cell>
        </row>
        <row r="12583">
          <cell r="B12583" t="str">
            <v>SLT0000832</v>
          </cell>
          <cell r="C12583" t="str">
            <v>02.12.23.008</v>
          </cell>
        </row>
        <row r="12584">
          <cell r="B12584" t="str">
            <v>SLT0000835</v>
          </cell>
          <cell r="C12584" t="str">
            <v>02.12.23.009</v>
          </cell>
        </row>
        <row r="12585">
          <cell r="B12585" t="str">
            <v>TAT0000017</v>
          </cell>
          <cell r="C12585" t="str">
            <v>02.12.02.161</v>
          </cell>
        </row>
        <row r="12586">
          <cell r="B12586" t="str">
            <v>TAT0000076</v>
          </cell>
          <cell r="C12586" t="str">
            <v>02.12.04.179</v>
          </cell>
        </row>
        <row r="12587">
          <cell r="B12587" t="str">
            <v>TAT0000077</v>
          </cell>
          <cell r="C12587" t="str">
            <v>02.12.04.180</v>
          </cell>
        </row>
        <row r="12588">
          <cell r="B12588" t="str">
            <v>TAT0000078</v>
          </cell>
          <cell r="C12588" t="str">
            <v>02.12.29.062</v>
          </cell>
        </row>
        <row r="12589">
          <cell r="B12589" t="str">
            <v>SHT0000765</v>
          </cell>
          <cell r="C12589" t="str">
            <v>02.12.30.046</v>
          </cell>
        </row>
        <row r="12590">
          <cell r="B12590" t="str">
            <v>SHT0000766</v>
          </cell>
          <cell r="C12590" t="str">
            <v>02.12.30.047</v>
          </cell>
        </row>
        <row r="12591">
          <cell r="B12591" t="str">
            <v>SHT0000769</v>
          </cell>
          <cell r="C12591" t="str">
            <v>02.12.30.048</v>
          </cell>
        </row>
        <row r="12592">
          <cell r="B12592" t="str">
            <v>SHT0000898</v>
          </cell>
          <cell r="C12592" t="str">
            <v>01.04.02.047</v>
          </cell>
        </row>
        <row r="12593">
          <cell r="B12593" t="str">
            <v>SHT0000897</v>
          </cell>
          <cell r="C12593" t="str">
            <v>01.04.02.048</v>
          </cell>
        </row>
        <row r="12594">
          <cell r="B12594" t="str">
            <v>SHT0000612</v>
          </cell>
          <cell r="C12594" t="str">
            <v>02.12.30.049</v>
          </cell>
        </row>
        <row r="12595">
          <cell r="B12595" t="str">
            <v>SHT0000456</v>
          </cell>
          <cell r="C12595" t="str">
            <v>02.12.31.114</v>
          </cell>
        </row>
        <row r="12596">
          <cell r="B12596" t="str">
            <v>BFA0000295</v>
          </cell>
          <cell r="C12596" t="str">
            <v>02.12.02.191</v>
          </cell>
        </row>
        <row r="12597">
          <cell r="B12597" t="str">
            <v>SHT0000562</v>
          </cell>
          <cell r="C12597" t="str">
            <v>02.12.07.542</v>
          </cell>
        </row>
        <row r="12598">
          <cell r="B12598" t="str">
            <v>BEC0000038</v>
          </cell>
          <cell r="C12598" t="str">
            <v>02.12.30.050</v>
          </cell>
        </row>
        <row r="12599">
          <cell r="B12599" t="str">
            <v>BEC0000037</v>
          </cell>
          <cell r="C12599" t="str">
            <v>02.12.30.051</v>
          </cell>
        </row>
        <row r="12600">
          <cell r="B12600" t="str">
            <v>SHT0000714</v>
          </cell>
          <cell r="C12600" t="str">
            <v>02.12.32.005</v>
          </cell>
        </row>
        <row r="12601">
          <cell r="B12601" t="str">
            <v>BPC0000034</v>
          </cell>
          <cell r="C12601" t="str">
            <v>02.12.33.001</v>
          </cell>
        </row>
        <row r="12602">
          <cell r="B12602" t="str">
            <v>SHT0000666</v>
          </cell>
          <cell r="C12602" t="str">
            <v>02.12.30.052</v>
          </cell>
        </row>
        <row r="12603">
          <cell r="B12603" t="str">
            <v>SHT0000664</v>
          </cell>
          <cell r="C12603" t="str">
            <v>02.12.30.053</v>
          </cell>
        </row>
        <row r="12604">
          <cell r="B12604" t="str">
            <v>SHT0000677</v>
          </cell>
          <cell r="C12604" t="str">
            <v>02.12.30.054</v>
          </cell>
        </row>
        <row r="12605">
          <cell r="B12605" t="str">
            <v>SHT0000754</v>
          </cell>
          <cell r="C12605" t="str">
            <v>02.12.33.002</v>
          </cell>
        </row>
        <row r="12606">
          <cell r="B12606" t="str">
            <v>SHT0000759</v>
          </cell>
          <cell r="C12606" t="str">
            <v>02.12.33.003</v>
          </cell>
        </row>
        <row r="12607">
          <cell r="B12607" t="str">
            <v>SHT0000762</v>
          </cell>
          <cell r="C12607" t="str">
            <v>02.12.33.004</v>
          </cell>
        </row>
        <row r="12608">
          <cell r="B12608" t="str">
            <v>SHT0000492</v>
          </cell>
          <cell r="C12608" t="str">
            <v>02.12.07.541</v>
          </cell>
        </row>
        <row r="12609">
          <cell r="B12609" t="str">
            <v>BFA0000008</v>
          </cell>
          <cell r="C12609" t="str">
            <v>02.12.02.195</v>
          </cell>
        </row>
        <row r="12610">
          <cell r="B12610" t="str">
            <v>SHT0000665</v>
          </cell>
          <cell r="C12610" t="str">
            <v>02.12.30.055</v>
          </cell>
        </row>
        <row r="12611">
          <cell r="B12611" t="str">
            <v>SHT0001670</v>
          </cell>
          <cell r="C12611" t="str">
            <v>02.12.31.115</v>
          </cell>
        </row>
        <row r="12612">
          <cell r="B12612" t="str">
            <v>SHT0000768</v>
          </cell>
          <cell r="C12612" t="str">
            <v>02.12.30.056</v>
          </cell>
        </row>
        <row r="12613">
          <cell r="B12613" t="str">
            <v>TFT0000069</v>
          </cell>
          <cell r="C12613" t="str">
            <v>02.12.19.056</v>
          </cell>
        </row>
        <row r="12614">
          <cell r="C12614" t="str">
            <v>02.12.07.543</v>
          </cell>
        </row>
        <row r="12615">
          <cell r="C12615" t="str">
            <v>02.12.07.544</v>
          </cell>
        </row>
        <row r="12616">
          <cell r="B12616" t="str">
            <v>SHT0000683</v>
          </cell>
          <cell r="C12616" t="str">
            <v>02.12.30.060</v>
          </cell>
        </row>
        <row r="12617">
          <cell r="B12617" t="str">
            <v>SHT0000615</v>
          </cell>
          <cell r="C12617" t="str">
            <v>02.12.30.061</v>
          </cell>
        </row>
        <row r="12618">
          <cell r="C12618" t="str">
            <v>01.02.08.044A</v>
          </cell>
        </row>
        <row r="12619">
          <cell r="C12619" t="str">
            <v>01.02.08.045A</v>
          </cell>
        </row>
        <row r="12620">
          <cell r="B12620" t="str">
            <v>SHT0012176</v>
          </cell>
          <cell r="C12620" t="str">
            <v>02.03.11.117</v>
          </cell>
        </row>
        <row r="12621">
          <cell r="B12621" t="str">
            <v>SHT0001816</v>
          </cell>
          <cell r="C12621" t="str">
            <v>01.04.02.049</v>
          </cell>
        </row>
        <row r="12622">
          <cell r="B12622" t="str">
            <v>SCS0004190</v>
          </cell>
          <cell r="C12622" t="str">
            <v>02.01.10.370</v>
          </cell>
        </row>
        <row r="12623">
          <cell r="B12623" t="str">
            <v>SHT0002380</v>
          </cell>
          <cell r="C12623" t="str">
            <v>02.12.31.116</v>
          </cell>
        </row>
        <row r="12624">
          <cell r="B12624" t="str">
            <v>SCS0010577</v>
          </cell>
          <cell r="C12624" t="str">
            <v>01.02.33.001</v>
          </cell>
        </row>
        <row r="12625">
          <cell r="B12625" t="str">
            <v>SCS0010580</v>
          </cell>
          <cell r="C12625" t="str">
            <v>01.02.33.003</v>
          </cell>
        </row>
        <row r="12626">
          <cell r="B12626" t="str">
            <v>SCS0010659</v>
          </cell>
          <cell r="C12626" t="str">
            <v>01.02.33.006</v>
          </cell>
        </row>
        <row r="12627">
          <cell r="B12627" t="str">
            <v>SCS0010660</v>
          </cell>
          <cell r="C12627" t="str">
            <v>01.02.33.008</v>
          </cell>
        </row>
        <row r="12628">
          <cell r="B12628" t="str">
            <v>SHT0011583</v>
          </cell>
          <cell r="C12628" t="str">
            <v>01.02.22.013</v>
          </cell>
        </row>
        <row r="12629">
          <cell r="B12629" t="str">
            <v>SHT0011054</v>
          </cell>
          <cell r="C12629" t="str">
            <v>02.03.27.097A</v>
          </cell>
        </row>
        <row r="12630">
          <cell r="B12630" t="str">
            <v>2017年后未出入过库</v>
          </cell>
          <cell r="C12630" t="str">
            <v>01.04.15.018</v>
          </cell>
        </row>
        <row r="12631">
          <cell r="B12631" t="str">
            <v>2017年后未出入过库</v>
          </cell>
          <cell r="C12631" t="str">
            <v>01.04.15.019</v>
          </cell>
        </row>
        <row r="12632">
          <cell r="B12632" t="str">
            <v>2017年后未出入过库</v>
          </cell>
          <cell r="C12632" t="str">
            <v>01.04.15.025</v>
          </cell>
        </row>
        <row r="12633">
          <cell r="B12633" t="str">
            <v>2017年后未出入过库</v>
          </cell>
          <cell r="C12633" t="str">
            <v>01.04.15.026</v>
          </cell>
        </row>
        <row r="12634">
          <cell r="B12634" t="str">
            <v>2014年后未出入过库</v>
          </cell>
          <cell r="C12634" t="str">
            <v>02.01.02.069</v>
          </cell>
        </row>
        <row r="12635">
          <cell r="B12635" t="str">
            <v>2017年后未出入过库</v>
          </cell>
          <cell r="C12635" t="str">
            <v>02.01.02.106</v>
          </cell>
        </row>
        <row r="12636">
          <cell r="B12636" t="str">
            <v>2018年后未出入过库</v>
          </cell>
          <cell r="C12636" t="str">
            <v>02.01.02.292</v>
          </cell>
        </row>
        <row r="12637">
          <cell r="B12637" t="str">
            <v>2018年后未出入过库</v>
          </cell>
          <cell r="C12637" t="str">
            <v>02.01.02.293</v>
          </cell>
        </row>
        <row r="12638">
          <cell r="B12638" t="str">
            <v>2018年后未出入过库</v>
          </cell>
          <cell r="C12638" t="str">
            <v>02.01.02.294</v>
          </cell>
        </row>
        <row r="12639">
          <cell r="B12639" t="str">
            <v>量小</v>
          </cell>
          <cell r="C12639" t="str">
            <v>02.01.02.351</v>
          </cell>
        </row>
        <row r="12640">
          <cell r="B12640" t="str">
            <v>2015年后未出入过库</v>
          </cell>
          <cell r="C12640" t="str">
            <v>02.01.03.073</v>
          </cell>
        </row>
        <row r="12641">
          <cell r="B12641" t="str">
            <v>2015年后未出入过库</v>
          </cell>
          <cell r="C12641" t="str">
            <v>02.01.03.092</v>
          </cell>
        </row>
        <row r="12642">
          <cell r="B12642" t="str">
            <v>2015年后未出入过库</v>
          </cell>
          <cell r="C12642" t="str">
            <v>02.01.03.093</v>
          </cell>
        </row>
        <row r="12643">
          <cell r="B12643" t="str">
            <v>SCS0011681</v>
          </cell>
          <cell r="C12643" t="str">
            <v>02.03.58.001</v>
          </cell>
        </row>
        <row r="12644">
          <cell r="B12644" t="str">
            <v>SCS0010584</v>
          </cell>
          <cell r="C12644" t="str">
            <v>02.03.58.002</v>
          </cell>
        </row>
        <row r="12645">
          <cell r="B12645" t="str">
            <v>SCS0010765</v>
          </cell>
          <cell r="C12645" t="str">
            <v>02.03.58.003</v>
          </cell>
        </row>
        <row r="12646">
          <cell r="B12646" t="str">
            <v>SCS0010585</v>
          </cell>
          <cell r="C12646" t="str">
            <v>02.03.58.005</v>
          </cell>
        </row>
        <row r="12647">
          <cell r="B12647" t="str">
            <v>SCS0010764</v>
          </cell>
          <cell r="C12647" t="str">
            <v>02.03.58.006</v>
          </cell>
        </row>
        <row r="12648">
          <cell r="B12648" t="str">
            <v>BFA0000566</v>
          </cell>
          <cell r="C12648" t="str">
            <v>02.03.37.107</v>
          </cell>
        </row>
        <row r="12649">
          <cell r="B12649" t="str">
            <v>REM0010297</v>
          </cell>
          <cell r="C12649" t="str">
            <v>02.01.04.756</v>
          </cell>
        </row>
        <row r="12650">
          <cell r="B12650" t="str">
            <v>REM0010298</v>
          </cell>
          <cell r="C12650" t="str">
            <v>02.01.04.757</v>
          </cell>
        </row>
        <row r="12651">
          <cell r="C12651" t="str">
            <v>02.03.06.042</v>
          </cell>
        </row>
        <row r="12652">
          <cell r="B12652" t="str">
            <v>SLT0000696</v>
          </cell>
          <cell r="C12652" t="str">
            <v>01.05.16.039A</v>
          </cell>
        </row>
        <row r="12653">
          <cell r="B12653" t="str">
            <v>BPC0000033</v>
          </cell>
          <cell r="C12653" t="str">
            <v>02.12.32.007</v>
          </cell>
        </row>
        <row r="12654">
          <cell r="B12654" t="str">
            <v>SHT0012021</v>
          </cell>
          <cell r="C12654" t="str">
            <v>02.03.11.118</v>
          </cell>
        </row>
        <row r="12655">
          <cell r="B12655" t="str">
            <v>SHT0012022</v>
          </cell>
          <cell r="C12655" t="str">
            <v>02.03.11.119</v>
          </cell>
        </row>
        <row r="12656">
          <cell r="B12656" t="str">
            <v>BSP0010024</v>
          </cell>
          <cell r="C12656" t="str">
            <v>02.03.11.120</v>
          </cell>
        </row>
        <row r="12657">
          <cell r="B12657" t="str">
            <v>BCL0010006</v>
          </cell>
          <cell r="C12657" t="str">
            <v>02.03.11.121</v>
          </cell>
        </row>
        <row r="12658">
          <cell r="C12658" t="str">
            <v>02.03.37.098</v>
          </cell>
        </row>
        <row r="12659">
          <cell r="B12659" t="str">
            <v>TSY0000832</v>
          </cell>
          <cell r="C12659" t="str">
            <v>02.13.02.224</v>
          </cell>
        </row>
        <row r="12660">
          <cell r="B12660" t="str">
            <v>TFT0000072</v>
          </cell>
          <cell r="C12660" t="str">
            <v>02.12.19.057</v>
          </cell>
        </row>
        <row r="12661">
          <cell r="B12661" t="str">
            <v>SHT0001565</v>
          </cell>
          <cell r="C12661" t="str">
            <v>01.04.22.152</v>
          </cell>
        </row>
        <row r="12662">
          <cell r="B12662" t="str">
            <v>RCA0000175</v>
          </cell>
          <cell r="C12662" t="str">
            <v>01.01.03.159</v>
          </cell>
        </row>
        <row r="12663">
          <cell r="B12663" t="str">
            <v>配件已告诉田健起码</v>
          </cell>
          <cell r="C12663" t="str">
            <v>01.01.03.167</v>
          </cell>
        </row>
        <row r="12664">
          <cell r="B12664" t="str">
            <v>配件已告诉田健起码</v>
          </cell>
          <cell r="C12664" t="str">
            <v>01.01.03.168</v>
          </cell>
        </row>
        <row r="12665">
          <cell r="B12665" t="str">
            <v>REM0010335</v>
          </cell>
          <cell r="C12665" t="str">
            <v>01.01.01.509</v>
          </cell>
        </row>
        <row r="12666">
          <cell r="B12666" t="str">
            <v>REM0010337</v>
          </cell>
          <cell r="C12666" t="str">
            <v>01.01.01.510</v>
          </cell>
        </row>
      </sheetData>
    </sheetDataSet>
  </externalBook>
</externalLink>
</file>

<file path=xl/externalLinks/externalLink28.xml><?xml version="1.0" encoding="utf-8"?>
<externalLink xmlns="http://schemas.openxmlformats.org/spreadsheetml/2006/main">
  <externalBook xmlns:r="http://schemas.openxmlformats.org/officeDocument/2006/relationships" r:id="rId1">
    <sheetNames>
      <sheetName val="汕德卡座椅一览表"/>
      <sheetName val="驾驶员座椅首页"/>
      <sheetName val="主驾-工艺BOM"/>
      <sheetName val="安路普-工艺BOM"/>
      <sheetName val="主驾-直接人工成本&amp;制造费用"/>
      <sheetName val="通风加热模块"/>
    </sheetNames>
    <sheetDataSet>
      <sheetData sheetId="0"/>
      <sheetData sheetId="1"/>
      <sheetData sheetId="2">
        <row r="2">
          <cell r="Q2" t="str">
            <v>汕德卡驾驶员座椅总成-工艺BOM</v>
          </cell>
        </row>
        <row r="5">
          <cell r="O5" t="str">
            <v>日期：</v>
          </cell>
        </row>
        <row r="8">
          <cell r="O8" t="str">
            <v>零件号</v>
          </cell>
          <cell r="P8" t="str">
            <v>名称</v>
          </cell>
          <cell r="Q8" t="str">
            <v>零件描述</v>
          </cell>
          <cell r="R8" t="str">
            <v>重要度</v>
          </cell>
          <cell r="S8" t="str">
            <v>单位</v>
          </cell>
          <cell r="T8" t="str">
            <v>图示</v>
          </cell>
          <cell r="U8" t="str">
            <v>数据版本</v>
          </cell>
          <cell r="V8" t="str">
            <v>图纸号</v>
          </cell>
          <cell r="W8" t="str">
            <v>图纸版本</v>
          </cell>
          <cell r="X8" t="str">
            <v>是否申请新零件号</v>
          </cell>
          <cell r="Y8" t="str">
            <v>沿用件            Y/N</v>
          </cell>
          <cell r="Z8" t="str">
            <v>零件类别</v>
          </cell>
          <cell r="AA8" t="str">
            <v>材料</v>
          </cell>
          <cell r="AB8" t="str">
            <v>材料标准</v>
          </cell>
          <cell r="AC8" t="str">
            <v>轮廓尺寸
(长*宽*高)</v>
          </cell>
          <cell r="AD8" t="str">
            <v>重量
（Kg）</v>
          </cell>
          <cell r="AE8" t="str">
            <v>表面处理</v>
          </cell>
          <cell r="AF8" t="str">
            <v>工艺方式</v>
          </cell>
          <cell r="AG8" t="str">
            <v>工艺规格</v>
          </cell>
        </row>
        <row r="8">
          <cell r="AJ8" t="str">
            <v>工艺用量(kg)</v>
          </cell>
        </row>
        <row r="9">
          <cell r="AH9" t="str">
            <v>宽</v>
          </cell>
          <cell r="AI9" t="str">
            <v>高</v>
          </cell>
        </row>
        <row r="10">
          <cell r="O10" t="str">
            <v>AZ16D251000020/2</v>
          </cell>
          <cell r="P10" t="str">
            <v>驾驶员座椅总成</v>
          </cell>
          <cell r="Q10" t="str">
            <v>总成件</v>
          </cell>
          <cell r="R10" t="str">
            <v>A</v>
          </cell>
          <cell r="S10" t="str">
            <v>EA</v>
          </cell>
        </row>
        <row r="10">
          <cell r="U10" t="str">
            <v>A</v>
          </cell>
          <cell r="V10" t="str">
            <v>WG1662511082</v>
          </cell>
          <cell r="W10" t="str">
            <v>A</v>
          </cell>
          <cell r="X10" t="str">
            <v>Y</v>
          </cell>
          <cell r="Y10" t="str">
            <v>N</v>
          </cell>
          <cell r="Z10" t="str">
            <v>装配总成件</v>
          </cell>
          <cell r="AA10" t="str">
            <v>ASSY</v>
          </cell>
          <cell r="AB10" t="str">
            <v>——</v>
          </cell>
          <cell r="AC10" t="str">
            <v>693*660*1158</v>
          </cell>
          <cell r="AD10">
            <v>43.65</v>
          </cell>
          <cell r="AE10" t="str">
            <v>——</v>
          </cell>
          <cell r="AF10" t="str">
            <v>组装</v>
          </cell>
        </row>
        <row r="11">
          <cell r="O11" t="str">
            <v>AZ16D251000022/2</v>
          </cell>
          <cell r="P11" t="str">
            <v>驾驶员座椅总成</v>
          </cell>
          <cell r="Q11" t="str">
            <v>总成件</v>
          </cell>
          <cell r="R11" t="str">
            <v>A</v>
          </cell>
          <cell r="S11" t="str">
            <v>EA</v>
          </cell>
        </row>
        <row r="11">
          <cell r="U11" t="str">
            <v>A</v>
          </cell>
          <cell r="V11" t="str">
            <v>WG1662511092</v>
          </cell>
          <cell r="W11" t="str">
            <v>A</v>
          </cell>
          <cell r="X11" t="str">
            <v>Y</v>
          </cell>
          <cell r="Y11" t="str">
            <v>N</v>
          </cell>
          <cell r="Z11" t="str">
            <v>装配总成件</v>
          </cell>
          <cell r="AA11" t="str">
            <v>ASSY</v>
          </cell>
          <cell r="AB11" t="str">
            <v>——</v>
          </cell>
          <cell r="AC11" t="str">
            <v>693*660*1158</v>
          </cell>
          <cell r="AD11">
            <v>41.36</v>
          </cell>
          <cell r="AE11" t="str">
            <v>——</v>
          </cell>
          <cell r="AF11" t="str">
            <v>组装</v>
          </cell>
        </row>
        <row r="12">
          <cell r="O12" t="str">
            <v>AZ16D251000012/2</v>
          </cell>
          <cell r="P12" t="str">
            <v>驾驶员座椅总成</v>
          </cell>
          <cell r="Q12" t="str">
            <v>总成件</v>
          </cell>
        </row>
        <row r="12">
          <cell r="S12" t="str">
            <v>EA</v>
          </cell>
        </row>
        <row r="12">
          <cell r="U12" t="str">
            <v>A</v>
          </cell>
          <cell r="V12" t="str">
            <v>WG1662511095</v>
          </cell>
          <cell r="W12" t="str">
            <v>A</v>
          </cell>
          <cell r="X12" t="str">
            <v>Y</v>
          </cell>
          <cell r="Y12" t="str">
            <v>N</v>
          </cell>
          <cell r="Z12" t="str">
            <v>装配总成件</v>
          </cell>
          <cell r="AA12" t="str">
            <v>ASSY</v>
          </cell>
          <cell r="AB12" t="str">
            <v>——</v>
          </cell>
          <cell r="AC12" t="str">
            <v>693*660*1158</v>
          </cell>
          <cell r="AD12">
            <v>41.36</v>
          </cell>
          <cell r="AE12" t="str">
            <v>——</v>
          </cell>
          <cell r="AF12" t="str">
            <v>组装</v>
          </cell>
        </row>
        <row r="13">
          <cell r="O13" t="str">
            <v>H4681010091A0</v>
          </cell>
          <cell r="P13" t="str">
            <v>安全带外部罩壳</v>
          </cell>
          <cell r="Q13" t="str">
            <v>黑色</v>
          </cell>
          <cell r="R13" t="str">
            <v>C</v>
          </cell>
          <cell r="S13" t="str">
            <v>EA</v>
          </cell>
        </row>
        <row r="13">
          <cell r="U13" t="str">
            <v>A</v>
          </cell>
          <cell r="V13" t="str">
            <v>H4681010091A0</v>
          </cell>
          <cell r="W13" t="str">
            <v>A</v>
          </cell>
          <cell r="X13" t="str">
            <v>N </v>
          </cell>
          <cell r="Y13" t="str">
            <v>Y </v>
          </cell>
          <cell r="Z13" t="str">
            <v>塑料件</v>
          </cell>
          <cell r="AA13" t="str">
            <v>PA6</v>
          </cell>
          <cell r="AB13" t="str">
            <v>——</v>
          </cell>
          <cell r="AC13" t="str">
            <v>87*60*15</v>
          </cell>
          <cell r="AD13">
            <v>0.014</v>
          </cell>
          <cell r="AE13" t="str">
            <v>皮纹</v>
          </cell>
          <cell r="AF13" t="str">
            <v>注塑</v>
          </cell>
        </row>
        <row r="14">
          <cell r="O14" t="str">
            <v>H4681010096A0</v>
          </cell>
          <cell r="P14" t="str">
            <v>安全带外部罩壳固定卡片</v>
          </cell>
          <cell r="Q14" t="str">
            <v>——</v>
          </cell>
          <cell r="R14" t="str">
            <v>C</v>
          </cell>
          <cell r="S14" t="str">
            <v>EA</v>
          </cell>
        </row>
        <row r="14">
          <cell r="U14" t="str">
            <v>A</v>
          </cell>
          <cell r="V14" t="str">
            <v>H4681010096A0</v>
          </cell>
          <cell r="W14" t="str">
            <v>A</v>
          </cell>
          <cell r="X14" t="str">
            <v>N </v>
          </cell>
          <cell r="Y14" t="str">
            <v>Y </v>
          </cell>
          <cell r="Z14" t="str">
            <v>冲压钣金</v>
          </cell>
          <cell r="AA14" t="str">
            <v>65Mn
t=1</v>
          </cell>
          <cell r="AB14" t="str">
            <v>GB/T 1222</v>
          </cell>
          <cell r="AC14" t="str">
            <v>——</v>
          </cell>
          <cell r="AD14">
            <v>0.008</v>
          </cell>
          <cell r="AE14" t="str">
            <v>电泳</v>
          </cell>
          <cell r="AF14" t="str">
            <v>冲压</v>
          </cell>
        </row>
        <row r="15">
          <cell r="O15" t="str">
            <v>SHT0013504</v>
          </cell>
          <cell r="P15" t="str">
            <v>驾驶员安全带卷轴器</v>
          </cell>
          <cell r="Q15" t="str">
            <v>——</v>
          </cell>
          <cell r="R15" t="str">
            <v>A</v>
          </cell>
          <cell r="S15" t="str">
            <v>EA</v>
          </cell>
        </row>
        <row r="15">
          <cell r="U15" t="str">
            <v>A</v>
          </cell>
          <cell r="V15" t="str">
            <v>SHT0013504</v>
          </cell>
          <cell r="W15" t="str">
            <v>A</v>
          </cell>
          <cell r="X15" t="str">
            <v>N </v>
          </cell>
          <cell r="Y15" t="str">
            <v>Y </v>
          </cell>
          <cell r="Z15" t="str">
            <v>安全件</v>
          </cell>
          <cell r="AA15" t="str">
            <v>ASSY</v>
          </cell>
          <cell r="AB15" t="str">
            <v>GB 14166</v>
          </cell>
          <cell r="AC15" t="str">
            <v>——</v>
          </cell>
          <cell r="AD15">
            <v>1.4</v>
          </cell>
          <cell r="AE15" t="str">
            <v>——</v>
          </cell>
        </row>
        <row r="16">
          <cell r="O16" t="str">
            <v>SQX3000-6802951</v>
          </cell>
          <cell r="P16" t="str">
            <v>安全带锁扣总成</v>
          </cell>
          <cell r="Q16" t="str">
            <v>——</v>
          </cell>
          <cell r="R16" t="str">
            <v>A</v>
          </cell>
          <cell r="S16" t="str">
            <v>EA</v>
          </cell>
        </row>
        <row r="16">
          <cell r="U16" t="str">
            <v>A</v>
          </cell>
          <cell r="V16" t="str">
            <v>SQX3000-6802951</v>
          </cell>
          <cell r="W16" t="str">
            <v>A</v>
          </cell>
          <cell r="X16" t="str">
            <v>N </v>
          </cell>
          <cell r="Y16" t="str">
            <v>Y </v>
          </cell>
          <cell r="Z16" t="str">
            <v>安全件</v>
          </cell>
          <cell r="AA16" t="str">
            <v>ASSY</v>
          </cell>
          <cell r="AB16" t="str">
            <v>GB 14166</v>
          </cell>
          <cell r="AC16" t="str">
            <v>——</v>
          </cell>
        </row>
        <row r="16">
          <cell r="AE16" t="str">
            <v>——</v>
          </cell>
        </row>
        <row r="17">
          <cell r="O17" t="str">
            <v>H4681010095A0</v>
          </cell>
          <cell r="P17" t="str">
            <v>抽芯拉铆钉</v>
          </cell>
          <cell r="Q17" t="str">
            <v>固定安全带外部罩壳</v>
          </cell>
          <cell r="R17" t="str">
            <v>A</v>
          </cell>
          <cell r="S17" t="str">
            <v>EA</v>
          </cell>
        </row>
        <row r="17">
          <cell r="U17" t="str">
            <v>A</v>
          </cell>
          <cell r="V17" t="str">
            <v>H4681010095A0</v>
          </cell>
          <cell r="W17" t="str">
            <v>A</v>
          </cell>
          <cell r="X17" t="str">
            <v>N </v>
          </cell>
          <cell r="Y17" t="str">
            <v>Y </v>
          </cell>
          <cell r="Z17" t="str">
            <v>标准件</v>
          </cell>
          <cell r="AA17" t="str">
            <v>铝 </v>
          </cell>
          <cell r="AB17" t="str">
            <v>——</v>
          </cell>
          <cell r="AC17" t="str">
            <v>Φ3.2×7</v>
          </cell>
          <cell r="AD17">
            <v>0.001</v>
          </cell>
          <cell r="AE17" t="str">
            <v>——</v>
          </cell>
        </row>
        <row r="18">
          <cell r="O18" t="str">
            <v>SHT0013276</v>
          </cell>
          <cell r="P18" t="str">
            <v>驾驶员靠背泡沫总成</v>
          </cell>
          <cell r="Q18" t="str">
            <v>单扶手</v>
          </cell>
        </row>
        <row r="18">
          <cell r="S18" t="str">
            <v>EA</v>
          </cell>
        </row>
        <row r="18">
          <cell r="U18" t="str">
            <v>A</v>
          </cell>
          <cell r="V18" t="str">
            <v>SHT0013276</v>
          </cell>
          <cell r="W18" t="str">
            <v>A</v>
          </cell>
          <cell r="X18" t="str">
            <v>N </v>
          </cell>
          <cell r="Y18" t="str">
            <v>N</v>
          </cell>
          <cell r="Z18" t="str">
            <v>注塑件</v>
          </cell>
          <cell r="AA18" t="str">
            <v>PUR</v>
          </cell>
          <cell r="AB18" t="str">
            <v>——</v>
          </cell>
          <cell r="AC18" t="str">
            <v>268*541*904</v>
          </cell>
          <cell r="AD18">
            <v>1.314</v>
          </cell>
          <cell r="AE18" t="str">
            <v>——</v>
          </cell>
          <cell r="AF18" t="str">
            <v>发泡</v>
          </cell>
        </row>
        <row r="19">
          <cell r="O19" t="str">
            <v>SHT0013278</v>
          </cell>
          <cell r="P19" t="str">
            <v>驾驶员靠背泡沫总成（通风）</v>
          </cell>
          <cell r="Q19" t="str">
            <v>单扶手</v>
          </cell>
        </row>
        <row r="19">
          <cell r="S19" t="str">
            <v>EA</v>
          </cell>
        </row>
        <row r="19">
          <cell r="U19" t="str">
            <v>A</v>
          </cell>
          <cell r="V19" t="str">
            <v>SHT0013278</v>
          </cell>
          <cell r="W19" t="str">
            <v>A</v>
          </cell>
          <cell r="X19" t="str">
            <v>N </v>
          </cell>
          <cell r="Y19" t="str">
            <v>N</v>
          </cell>
          <cell r="Z19" t="str">
            <v>——</v>
          </cell>
          <cell r="AA19" t="str">
            <v>——</v>
          </cell>
          <cell r="AB19" t="str">
            <v>——</v>
          </cell>
          <cell r="AC19" t="str">
            <v>256*566*860</v>
          </cell>
          <cell r="AD19">
            <v>1.314</v>
          </cell>
        </row>
        <row r="19">
          <cell r="AF19" t="str">
            <v>发泡</v>
          </cell>
        </row>
        <row r="20">
          <cell r="O20" t="str">
            <v>SHT0013277</v>
          </cell>
          <cell r="P20" t="str">
            <v>驾驶员靠背泡沫本体</v>
          </cell>
          <cell r="Q20" t="str">
            <v>虚拟件</v>
          </cell>
        </row>
        <row r="20">
          <cell r="S20" t="str">
            <v>EA</v>
          </cell>
        </row>
        <row r="20">
          <cell r="U20" t="str">
            <v>A</v>
          </cell>
          <cell r="V20" t="str">
            <v>SHT0013277</v>
          </cell>
          <cell r="W20" t="str">
            <v>A</v>
          </cell>
          <cell r="X20" t="str">
            <v>N </v>
          </cell>
          <cell r="Y20" t="str">
            <v>N</v>
          </cell>
          <cell r="Z20" t="str">
            <v>注塑件</v>
          </cell>
          <cell r="AA20" t="str">
            <v>PUR</v>
          </cell>
          <cell r="AB20" t="str">
            <v>——</v>
          </cell>
          <cell r="AC20" t="str">
            <v>268*541*904</v>
          </cell>
          <cell r="AD20">
            <v>1.214</v>
          </cell>
          <cell r="AE20" t="str">
            <v>——</v>
          </cell>
        </row>
        <row r="20">
          <cell r="AJ20" t="str">
            <v>1.68</v>
          </cell>
        </row>
        <row r="21">
          <cell r="O21" t="str">
            <v>SHT0013279</v>
          </cell>
          <cell r="P21" t="str">
            <v>驾驶员靠背泡沫本体（通风）</v>
          </cell>
          <cell r="Q21" t="str">
            <v>虚拟件</v>
          </cell>
        </row>
        <row r="21">
          <cell r="S21" t="str">
            <v>EA</v>
          </cell>
        </row>
        <row r="21">
          <cell r="U21" t="str">
            <v>A</v>
          </cell>
          <cell r="V21" t="str">
            <v>SHT0013279</v>
          </cell>
          <cell r="W21" t="str">
            <v>A</v>
          </cell>
          <cell r="X21" t="str">
            <v>N </v>
          </cell>
          <cell r="Y21" t="str">
            <v>N</v>
          </cell>
          <cell r="Z21" t="str">
            <v>注塑件</v>
          </cell>
          <cell r="AA21" t="str">
            <v>聚氨酯</v>
          </cell>
          <cell r="AB21" t="str">
            <v>——</v>
          </cell>
          <cell r="AC21" t="str">
            <v>256*566*860</v>
          </cell>
          <cell r="AD21">
            <v>1.214</v>
          </cell>
        </row>
        <row r="21">
          <cell r="AJ21" t="str">
            <v>1.68</v>
          </cell>
        </row>
        <row r="22">
          <cell r="O22" t="str">
            <v>SHT0012573</v>
          </cell>
          <cell r="P22" t="str">
            <v>靠背横向预埋弯钢丝</v>
          </cell>
          <cell r="Q22" t="str">
            <v>线材</v>
          </cell>
        </row>
        <row r="22">
          <cell r="S22" t="str">
            <v>EA</v>
          </cell>
        </row>
        <row r="22">
          <cell r="U22" t="str">
            <v>A</v>
          </cell>
          <cell r="V22" t="str">
            <v>SHT0012272</v>
          </cell>
          <cell r="W22" t="str">
            <v>A</v>
          </cell>
          <cell r="X22" t="str">
            <v>N </v>
          </cell>
          <cell r="Y22" t="str">
            <v>Y </v>
          </cell>
          <cell r="Z22" t="str">
            <v>线材</v>
          </cell>
          <cell r="AA22" t="str">
            <v>20#</v>
          </cell>
          <cell r="AB22" t="str">
            <v>GB/T699</v>
          </cell>
          <cell r="AC22" t="str">
            <v>222*20*4</v>
          </cell>
          <cell r="AD22">
            <v>0.0063</v>
          </cell>
          <cell r="AE22" t="str">
            <v>——</v>
          </cell>
          <cell r="AF22" t="str">
            <v>折弯</v>
          </cell>
        </row>
        <row r="23">
          <cell r="O23" t="str">
            <v>SLT0001092</v>
          </cell>
          <cell r="P23" t="str">
            <v>钢丝2.5*220</v>
          </cell>
          <cell r="Q23" t="str">
            <v>线材</v>
          </cell>
        </row>
        <row r="23">
          <cell r="S23" t="str">
            <v>EA</v>
          </cell>
        </row>
        <row r="23">
          <cell r="U23" t="str">
            <v>A</v>
          </cell>
          <cell r="V23" t="str">
            <v>SLT0001092</v>
          </cell>
          <cell r="W23" t="str">
            <v>A</v>
          </cell>
          <cell r="X23" t="str">
            <v>N </v>
          </cell>
          <cell r="Y23" t="str">
            <v>Y </v>
          </cell>
          <cell r="Z23" t="str">
            <v>线材</v>
          </cell>
          <cell r="AA23" t="str">
            <v>60#</v>
          </cell>
          <cell r="AB23" t="str">
            <v>GB/T699</v>
          </cell>
          <cell r="AC23" t="str">
            <v>222*20*4</v>
          </cell>
          <cell r="AD23">
            <v>0.006</v>
          </cell>
          <cell r="AE23" t="str">
            <v>——</v>
          </cell>
          <cell r="AF23" t="str">
            <v>折弯</v>
          </cell>
        </row>
        <row r="24">
          <cell r="O24" t="str">
            <v>SLT0000264</v>
          </cell>
          <cell r="P24" t="str">
            <v>钢丝2.5*320</v>
          </cell>
          <cell r="Q24" t="str">
            <v>线材</v>
          </cell>
        </row>
        <row r="24">
          <cell r="S24" t="str">
            <v>EA</v>
          </cell>
        </row>
        <row r="24">
          <cell r="U24" t="str">
            <v>A</v>
          </cell>
          <cell r="V24" t="str">
            <v>SLT0000264</v>
          </cell>
          <cell r="W24" t="str">
            <v>A</v>
          </cell>
          <cell r="X24" t="str">
            <v>N </v>
          </cell>
          <cell r="Y24" t="str">
            <v>Y </v>
          </cell>
          <cell r="Z24" t="str">
            <v>线材</v>
          </cell>
          <cell r="AA24" t="str">
            <v>60#</v>
          </cell>
          <cell r="AB24" t="str">
            <v>GB/T699</v>
          </cell>
          <cell r="AC24" t="str">
            <v>200*9*4</v>
          </cell>
          <cell r="AD24">
            <v>0.0085</v>
          </cell>
          <cell r="AE24" t="str">
            <v>——</v>
          </cell>
          <cell r="AF24" t="str">
            <v>折弯</v>
          </cell>
        </row>
        <row r="25">
          <cell r="O25" t="str">
            <v>SLT0001093</v>
          </cell>
          <cell r="P25" t="str">
            <v>钢丝2.5*270</v>
          </cell>
          <cell r="Q25" t="str">
            <v>线材</v>
          </cell>
          <cell r="R25" t="str">
            <v>B</v>
          </cell>
          <cell r="S25" t="str">
            <v>EA</v>
          </cell>
        </row>
        <row r="25">
          <cell r="U25" t="str">
            <v>A</v>
          </cell>
          <cell r="V25" t="str">
            <v>SHT0012327</v>
          </cell>
          <cell r="W25" t="str">
            <v>A</v>
          </cell>
          <cell r="X25" t="str">
            <v>N </v>
          </cell>
          <cell r="Y25" t="str">
            <v>Y </v>
          </cell>
          <cell r="Z25" t="str">
            <v>线材</v>
          </cell>
          <cell r="AA25" t="str">
            <v>60#</v>
          </cell>
          <cell r="AB25" t="str">
            <v>GB/T699</v>
          </cell>
          <cell r="AC25" t="str">
            <v>200*9*4</v>
          </cell>
          <cell r="AD25">
            <v>0.00725</v>
          </cell>
        </row>
        <row r="25">
          <cell r="AF25" t="str">
            <v>折弯</v>
          </cell>
        </row>
        <row r="26">
          <cell r="O26" t="str">
            <v>H4681010024A0</v>
          </cell>
          <cell r="P26" t="str">
            <v>安全带固定钣金</v>
          </cell>
          <cell r="Q26" t="str">
            <v>钣金件</v>
          </cell>
        </row>
        <row r="26">
          <cell r="S26" t="str">
            <v>EA</v>
          </cell>
        </row>
        <row r="26">
          <cell r="U26" t="str">
            <v>A</v>
          </cell>
          <cell r="V26" t="str">
            <v>H4681010024A0</v>
          </cell>
          <cell r="W26" t="str">
            <v>A</v>
          </cell>
          <cell r="X26" t="str">
            <v>N </v>
          </cell>
          <cell r="Y26" t="str">
            <v>Y </v>
          </cell>
          <cell r="Z26" t="str">
            <v>冲压钣金</v>
          </cell>
          <cell r="AA26" t="str">
            <v>65Mn
t=1.0</v>
          </cell>
          <cell r="AB26" t="str">
            <v>GB/T 1222</v>
          </cell>
          <cell r="AC26" t="str">
            <v>114×53×21</v>
          </cell>
          <cell r="AD26">
            <v>0.033</v>
          </cell>
        </row>
        <row r="26">
          <cell r="AF26" t="str">
            <v>冲压</v>
          </cell>
        </row>
        <row r="27">
          <cell r="O27" t="str">
            <v>SHT0013201</v>
          </cell>
          <cell r="P27" t="str">
            <v>驾驶员靠背面套总成</v>
          </cell>
          <cell r="Q27" t="str">
            <v>PVC+超纤+通风</v>
          </cell>
        </row>
        <row r="27">
          <cell r="S27" t="str">
            <v>EA</v>
          </cell>
        </row>
        <row r="27">
          <cell r="U27" t="str">
            <v>A</v>
          </cell>
          <cell r="V27" t="str">
            <v>——</v>
          </cell>
          <cell r="W27" t="str">
            <v>A</v>
          </cell>
          <cell r="X27" t="str">
            <v>Y</v>
          </cell>
          <cell r="Y27" t="str">
            <v>N</v>
          </cell>
          <cell r="Z27" t="str">
            <v>缝纫总成</v>
          </cell>
          <cell r="AA27" t="str">
            <v>ASSY</v>
          </cell>
          <cell r="AB27" t="str">
            <v>——</v>
          </cell>
          <cell r="AC27" t="str">
            <v>——</v>
          </cell>
          <cell r="AD27" t="str">
            <v>——</v>
          </cell>
          <cell r="AE27" t="str">
            <v>——</v>
          </cell>
          <cell r="AF27" t="str">
            <v>缝纫</v>
          </cell>
        </row>
        <row r="28">
          <cell r="O28" t="str">
            <v>SHT0013202</v>
          </cell>
          <cell r="P28" t="str">
            <v>驾驶员靠背面套总成</v>
          </cell>
          <cell r="Q28" t="str">
            <v>PVC+超纤</v>
          </cell>
        </row>
        <row r="28">
          <cell r="S28" t="str">
            <v>EA</v>
          </cell>
        </row>
        <row r="28">
          <cell r="U28" t="str">
            <v>A</v>
          </cell>
          <cell r="V28" t="str">
            <v>——</v>
          </cell>
          <cell r="W28" t="str">
            <v>A</v>
          </cell>
          <cell r="X28" t="str">
            <v>Y</v>
          </cell>
          <cell r="Y28" t="str">
            <v>N</v>
          </cell>
          <cell r="Z28" t="str">
            <v>缝纫总成</v>
          </cell>
          <cell r="AA28" t="str">
            <v>ASSY</v>
          </cell>
          <cell r="AB28" t="str">
            <v>——</v>
          </cell>
          <cell r="AC28" t="str">
            <v>——</v>
          </cell>
          <cell r="AD28" t="str">
            <v>——</v>
          </cell>
          <cell r="AE28" t="str">
            <v>——</v>
          </cell>
          <cell r="AF28" t="str">
            <v>缝纫</v>
          </cell>
        </row>
        <row r="29">
          <cell r="O29" t="str">
            <v>SHT0013203</v>
          </cell>
          <cell r="P29" t="str">
            <v>驾驶员靠背面套总成</v>
          </cell>
          <cell r="Q29" t="str">
            <v>织物</v>
          </cell>
        </row>
        <row r="29">
          <cell r="S29" t="str">
            <v>EA</v>
          </cell>
        </row>
        <row r="29">
          <cell r="V29" t="str">
            <v>——</v>
          </cell>
          <cell r="W29" t="str">
            <v>A</v>
          </cell>
          <cell r="X29" t="str">
            <v>Y</v>
          </cell>
          <cell r="Y29" t="str">
            <v>N</v>
          </cell>
          <cell r="Z29" t="str">
            <v>缝纫总成</v>
          </cell>
          <cell r="AA29" t="str">
            <v>ASSY</v>
          </cell>
          <cell r="AB29" t="str">
            <v>——</v>
          </cell>
          <cell r="AC29" t="str">
            <v>——</v>
          </cell>
          <cell r="AD29" t="str">
            <v>——</v>
          </cell>
          <cell r="AE29" t="str">
            <v>——</v>
          </cell>
          <cell r="AF29" t="str">
            <v>缝纫</v>
          </cell>
        </row>
        <row r="30">
          <cell r="P30" t="str">
            <v>驾驶员靠背骨架总成</v>
          </cell>
          <cell r="Q30" t="str">
            <v>右扶手</v>
          </cell>
          <cell r="R30" t="str">
            <v>B</v>
          </cell>
          <cell r="S30" t="str">
            <v>EA</v>
          </cell>
        </row>
        <row r="30">
          <cell r="U30" t="str">
            <v>A</v>
          </cell>
          <cell r="V30" t="str">
            <v>SHT0012224</v>
          </cell>
          <cell r="W30" t="str">
            <v>A</v>
          </cell>
          <cell r="X30" t="str">
            <v>N </v>
          </cell>
          <cell r="Y30" t="str">
            <v>N</v>
          </cell>
          <cell r="Z30" t="str">
            <v>装配总成件</v>
          </cell>
          <cell r="AA30" t="str">
            <v>ASSY</v>
          </cell>
          <cell r="AB30" t="str">
            <v>——</v>
          </cell>
          <cell r="AC30" t="str">
            <v>——</v>
          </cell>
          <cell r="AD30">
            <v>5.6836</v>
          </cell>
          <cell r="AE30" t="str">
            <v>——</v>
          </cell>
          <cell r="AF30" t="str">
            <v>组装</v>
          </cell>
        </row>
        <row r="31">
          <cell r="O31" t="str">
            <v>H4681010088A0</v>
          </cell>
          <cell r="P31" t="str">
            <v>安全带导向板</v>
          </cell>
          <cell r="Q31" t="str">
            <v>主副通用</v>
          </cell>
          <cell r="R31" t="str">
            <v>C</v>
          </cell>
          <cell r="S31" t="str">
            <v>EA</v>
          </cell>
        </row>
        <row r="31">
          <cell r="U31" t="str">
            <v>A</v>
          </cell>
          <cell r="V31" t="str">
            <v>H4681010088A0</v>
          </cell>
          <cell r="W31" t="str">
            <v>A</v>
          </cell>
          <cell r="X31" t="str">
            <v>N </v>
          </cell>
          <cell r="Y31" t="str">
            <v>Y </v>
          </cell>
          <cell r="Z31" t="str">
            <v>塑料件</v>
          </cell>
          <cell r="AA31" t="str">
            <v>PP</v>
          </cell>
          <cell r="AB31" t="str">
            <v>——</v>
          </cell>
          <cell r="AC31" t="str">
            <v>112×216×583</v>
          </cell>
          <cell r="AD31">
            <v>0.106</v>
          </cell>
          <cell r="AE31" t="str">
            <v>——</v>
          </cell>
          <cell r="AF31" t="str">
            <v>注塑</v>
          </cell>
        </row>
        <row r="32">
          <cell r="O32" t="str">
            <v>Q2204213</v>
          </cell>
          <cell r="P32" t="str">
            <v>大扁头盘头自攻钉</v>
          </cell>
          <cell r="Q32" t="str">
            <v>固定罩壳</v>
          </cell>
          <cell r="R32" t="str">
            <v>B</v>
          </cell>
          <cell r="S32" t="str">
            <v>EA</v>
          </cell>
        </row>
        <row r="32">
          <cell r="U32" t="str">
            <v>A</v>
          </cell>
          <cell r="V32" t="str">
            <v>——</v>
          </cell>
          <cell r="W32" t="str">
            <v>——</v>
          </cell>
          <cell r="X32" t="str">
            <v>N </v>
          </cell>
          <cell r="Y32" t="str">
            <v>Y </v>
          </cell>
          <cell r="Z32" t="str">
            <v>标准件</v>
          </cell>
          <cell r="AA32" t="str">
            <v>ST4.2*13</v>
          </cell>
          <cell r="AB32" t="str">
            <v>GB/T9074.18-1988</v>
          </cell>
          <cell r="AC32" t="str">
            <v>——</v>
          </cell>
          <cell r="AD32" t="str">
            <v>——</v>
          </cell>
          <cell r="AE32" t="str">
            <v>黑色达克罗</v>
          </cell>
        </row>
        <row r="33">
          <cell r="P33" t="str">
            <v>驾驶员靠背焊接总成电泳</v>
          </cell>
          <cell r="Q33" t="str">
            <v>电泳件/右扶手</v>
          </cell>
          <cell r="R33" t="str">
            <v>B</v>
          </cell>
          <cell r="S33" t="str">
            <v>EA</v>
          </cell>
        </row>
        <row r="33">
          <cell r="U33" t="str">
            <v>A</v>
          </cell>
          <cell r="V33" t="str">
            <v>SHT0012224</v>
          </cell>
          <cell r="W33" t="str">
            <v>A</v>
          </cell>
          <cell r="X33" t="str">
            <v>N </v>
          </cell>
          <cell r="Y33" t="str">
            <v>N</v>
          </cell>
          <cell r="Z33" t="str">
            <v>电泳总成件</v>
          </cell>
          <cell r="AA33" t="str">
            <v>ASSY</v>
          </cell>
          <cell r="AB33" t="str">
            <v>——</v>
          </cell>
          <cell r="AC33" t="str">
            <v>——</v>
          </cell>
          <cell r="AD33">
            <v>5.6836</v>
          </cell>
          <cell r="AE33" t="str">
            <v>电泳</v>
          </cell>
          <cell r="AF33" t="str">
            <v>电泳</v>
          </cell>
        </row>
        <row r="34">
          <cell r="O34" t="str">
            <v>SHT0013282</v>
          </cell>
          <cell r="P34" t="str">
            <v>驾驶员靠背焊接总成</v>
          </cell>
          <cell r="Q34" t="str">
            <v>焊接件/右扶手</v>
          </cell>
          <cell r="R34" t="str">
            <v>B</v>
          </cell>
          <cell r="S34" t="str">
            <v>EA</v>
          </cell>
        </row>
        <row r="34">
          <cell r="U34" t="str">
            <v>A</v>
          </cell>
          <cell r="V34" t="str">
            <v>SHT0012224</v>
          </cell>
          <cell r="W34" t="str">
            <v>A</v>
          </cell>
          <cell r="X34" t="str">
            <v>N </v>
          </cell>
          <cell r="Y34" t="str">
            <v>N</v>
          </cell>
          <cell r="Z34" t="str">
            <v>焊接总成件</v>
          </cell>
          <cell r="AA34" t="str">
            <v>ASSY</v>
          </cell>
          <cell r="AB34" t="str">
            <v>——</v>
          </cell>
          <cell r="AC34" t="str">
            <v>——</v>
          </cell>
          <cell r="AD34">
            <v>5.6836</v>
          </cell>
          <cell r="AE34" t="str">
            <v>——</v>
          </cell>
          <cell r="AF34" t="str">
            <v>焊接</v>
          </cell>
        </row>
        <row r="35">
          <cell r="P35" t="str">
            <v>靠背焊接一序</v>
          </cell>
          <cell r="Q35" t="str">
            <v>——</v>
          </cell>
          <cell r="R35" t="str">
            <v>B</v>
          </cell>
          <cell r="S35" t="str">
            <v>EA</v>
          </cell>
        </row>
        <row r="35">
          <cell r="U35" t="str">
            <v>A</v>
          </cell>
          <cell r="V35" t="e">
            <v>#REF!</v>
          </cell>
          <cell r="W35" t="str">
            <v>A</v>
          </cell>
          <cell r="X35" t="str">
            <v>Y</v>
          </cell>
          <cell r="Y35" t="str">
            <v>N</v>
          </cell>
          <cell r="Z35" t="str">
            <v>焊接总成件</v>
          </cell>
          <cell r="AA35" t="str">
            <v>ASSY</v>
          </cell>
          <cell r="AB35" t="str">
            <v>GB/T 700</v>
          </cell>
          <cell r="AC35" t="str">
            <v>——</v>
          </cell>
        </row>
        <row r="35">
          <cell r="AE35" t="str">
            <v>——</v>
          </cell>
          <cell r="AF35" t="str">
            <v>焊接</v>
          </cell>
        </row>
        <row r="36">
          <cell r="O36" t="str">
            <v>SHT0012225</v>
          </cell>
          <cell r="P36" t="str">
            <v>头枕主体管</v>
          </cell>
          <cell r="Q36" t="str">
            <v>——</v>
          </cell>
          <cell r="R36" t="str">
            <v>B</v>
          </cell>
          <cell r="S36" t="str">
            <v>EA</v>
          </cell>
        </row>
        <row r="36">
          <cell r="U36" t="str">
            <v>A</v>
          </cell>
          <cell r="V36" t="e">
            <v>#REF!</v>
          </cell>
          <cell r="W36" t="str">
            <v>A</v>
          </cell>
          <cell r="X36" t="str">
            <v>Y</v>
          </cell>
          <cell r="Y36" t="str">
            <v>N</v>
          </cell>
          <cell r="Z36" t="str">
            <v>管材件</v>
          </cell>
          <cell r="AA36" t="str">
            <v>Q195  
Φ25×1.5</v>
          </cell>
          <cell r="AB36" t="str">
            <v>GB/T 700</v>
          </cell>
          <cell r="AC36" t="str">
            <v>——</v>
          </cell>
          <cell r="AD36">
            <v>0.3698</v>
          </cell>
          <cell r="AE36" t="str">
            <v>——</v>
          </cell>
          <cell r="AF36" t="str">
            <v>弯管</v>
          </cell>
          <cell r="AG36">
            <v>435.546605293441</v>
          </cell>
          <cell r="AH36">
            <v>25</v>
          </cell>
          <cell r="AI36">
            <v>1.5</v>
          </cell>
          <cell r="AJ36">
            <v>0.37849</v>
          </cell>
        </row>
        <row r="37">
          <cell r="O37" t="str">
            <v>SHT0012226</v>
          </cell>
          <cell r="P37" t="str">
            <v>头枕横衬板</v>
          </cell>
          <cell r="Q37" t="str">
            <v>——</v>
          </cell>
          <cell r="R37" t="str">
            <v>B</v>
          </cell>
          <cell r="S37" t="str">
            <v>EA</v>
          </cell>
        </row>
        <row r="37">
          <cell r="U37" t="str">
            <v>A</v>
          </cell>
          <cell r="V37" t="e">
            <v>#REF!</v>
          </cell>
          <cell r="W37" t="str">
            <v>A</v>
          </cell>
          <cell r="X37" t="str">
            <v>Y</v>
          </cell>
          <cell r="Y37" t="str">
            <v>N</v>
          </cell>
          <cell r="Z37" t="str">
            <v>钣金件</v>
          </cell>
          <cell r="AA37" t="str">
            <v>Q235
t=2.0</v>
          </cell>
          <cell r="AB37" t="str">
            <v>GB/T 700</v>
          </cell>
          <cell r="AC37" t="str">
            <v>——</v>
          </cell>
          <cell r="AD37">
            <v>0.0541</v>
          </cell>
          <cell r="AE37" t="str">
            <v>——</v>
          </cell>
          <cell r="AF37" t="str">
            <v>冲压</v>
          </cell>
          <cell r="AG37">
            <v>235</v>
          </cell>
          <cell r="AH37">
            <v>15</v>
          </cell>
          <cell r="AI37">
            <v>2</v>
          </cell>
          <cell r="AJ37">
            <v>0.055413</v>
          </cell>
        </row>
        <row r="38">
          <cell r="O38" t="str">
            <v>SHT0012227</v>
          </cell>
          <cell r="P38" t="str">
            <v>头枕竖衬板</v>
          </cell>
          <cell r="Q38" t="str">
            <v>——</v>
          </cell>
          <cell r="R38" t="str">
            <v>B</v>
          </cell>
          <cell r="S38" t="str">
            <v>EA</v>
          </cell>
        </row>
        <row r="38">
          <cell r="U38" t="str">
            <v>A</v>
          </cell>
          <cell r="V38" t="e">
            <v>#REF!</v>
          </cell>
          <cell r="W38" t="str">
            <v>A</v>
          </cell>
          <cell r="X38" t="str">
            <v>Y</v>
          </cell>
          <cell r="Y38" t="str">
            <v>N</v>
          </cell>
          <cell r="Z38" t="str">
            <v>钣金件</v>
          </cell>
          <cell r="AA38" t="str">
            <v>Q235
t=2.0</v>
          </cell>
          <cell r="AB38" t="str">
            <v>GB/T 700</v>
          </cell>
          <cell r="AC38" t="str">
            <v>——</v>
          </cell>
          <cell r="AD38">
            <v>0.0466</v>
          </cell>
          <cell r="AE38" t="str">
            <v>——</v>
          </cell>
          <cell r="AF38" t="str">
            <v>冲压</v>
          </cell>
          <cell r="AG38">
            <v>203</v>
          </cell>
          <cell r="AH38">
            <v>15</v>
          </cell>
          <cell r="AI38">
            <v>2</v>
          </cell>
          <cell r="AJ38">
            <v>0.0478674</v>
          </cell>
        </row>
        <row r="39">
          <cell r="O39" t="str">
            <v>SHT0012970</v>
          </cell>
          <cell r="P39" t="str">
            <v>靠背钢管骨架</v>
          </cell>
          <cell r="Q39" t="str">
            <v>管材</v>
          </cell>
          <cell r="R39" t="str">
            <v>B</v>
          </cell>
          <cell r="S39" t="str">
            <v>EA</v>
          </cell>
        </row>
        <row r="39">
          <cell r="U39" t="str">
            <v>A</v>
          </cell>
          <cell r="V39" t="str">
            <v>SHT0012970</v>
          </cell>
          <cell r="W39" t="str">
            <v>A</v>
          </cell>
          <cell r="X39" t="str">
            <v>N </v>
          </cell>
          <cell r="Y39" t="str">
            <v>Y </v>
          </cell>
          <cell r="Z39" t="str">
            <v>管件</v>
          </cell>
          <cell r="AA39" t="str">
            <v>Q195  
Φ25*2.0</v>
          </cell>
          <cell r="AB39" t="str">
            <v>GB/T 700</v>
          </cell>
          <cell r="AC39" t="str">
            <v>——</v>
          </cell>
          <cell r="AD39">
            <v>1.7899</v>
          </cell>
          <cell r="AE39" t="str">
            <v>——</v>
          </cell>
          <cell r="AF39" t="str">
            <v>弯管</v>
          </cell>
          <cell r="AG39">
            <v>1588.3950617284</v>
          </cell>
          <cell r="AH39">
            <v>25</v>
          </cell>
          <cell r="AI39">
            <v>2</v>
          </cell>
          <cell r="AJ39">
            <v>1.80124</v>
          </cell>
        </row>
        <row r="40">
          <cell r="O40" t="str">
            <v>H5-6802115</v>
          </cell>
          <cell r="P40" t="str">
            <v>靠背钢管下横管</v>
          </cell>
          <cell r="Q40" t="str">
            <v>管材</v>
          </cell>
          <cell r="R40" t="str">
            <v>B</v>
          </cell>
          <cell r="S40" t="str">
            <v>EA</v>
          </cell>
        </row>
        <row r="40">
          <cell r="U40" t="str">
            <v>A</v>
          </cell>
          <cell r="V40" t="e">
            <v>#REF!</v>
          </cell>
          <cell r="W40" t="str">
            <v>A</v>
          </cell>
          <cell r="X40" t="str">
            <v>N </v>
          </cell>
          <cell r="Y40" t="str">
            <v>Y </v>
          </cell>
          <cell r="Z40" t="str">
            <v>管材件</v>
          </cell>
          <cell r="AA40" t="str">
            <v>Q195  
Φ25×2.0</v>
          </cell>
          <cell r="AB40" t="str">
            <v>GB/T 700</v>
          </cell>
          <cell r="AC40" t="str">
            <v>——</v>
          </cell>
          <cell r="AD40">
            <v>0.4134</v>
          </cell>
          <cell r="AE40" t="str">
            <v>——</v>
          </cell>
          <cell r="AF40" t="str">
            <v>切断</v>
          </cell>
          <cell r="AG40">
            <v>375</v>
          </cell>
          <cell r="AH40">
            <v>25</v>
          </cell>
          <cell r="AI40">
            <v>2</v>
          </cell>
          <cell r="AJ40">
            <v>0.42525</v>
          </cell>
        </row>
        <row r="41">
          <cell r="O41" t="str">
            <v>H5-6802136</v>
          </cell>
          <cell r="P41" t="str">
            <v>靠背支撑板条1</v>
          </cell>
          <cell r="Q41" t="str">
            <v>冲压件</v>
          </cell>
          <cell r="R41" t="str">
            <v>B</v>
          </cell>
          <cell r="S41" t="str">
            <v>EA</v>
          </cell>
        </row>
        <row r="41">
          <cell r="U41" t="str">
            <v>A</v>
          </cell>
          <cell r="V41" t="e">
            <v>#REF!</v>
          </cell>
          <cell r="W41" t="str">
            <v>A</v>
          </cell>
          <cell r="X41" t="str">
            <v>N </v>
          </cell>
          <cell r="Y41" t="str">
            <v>Y </v>
          </cell>
          <cell r="Z41" t="str">
            <v>钣金件</v>
          </cell>
          <cell r="AA41" t="str">
            <v>Q235 
 t=2.0</v>
          </cell>
          <cell r="AB41" t="str">
            <v>GB/T 700</v>
          </cell>
          <cell r="AC41" t="str">
            <v>——</v>
          </cell>
          <cell r="AD41">
            <v>0.0712</v>
          </cell>
          <cell r="AE41" t="str">
            <v>——</v>
          </cell>
          <cell r="AF41" t="str">
            <v>冲压</v>
          </cell>
          <cell r="AG41">
            <v>459</v>
          </cell>
          <cell r="AH41">
            <v>10</v>
          </cell>
          <cell r="AI41">
            <v>2</v>
          </cell>
          <cell r="AJ41">
            <v>0.0721548</v>
          </cell>
        </row>
        <row r="42">
          <cell r="O42" t="str">
            <v>H5-6802137</v>
          </cell>
          <cell r="P42" t="str">
            <v>靠背支撑板条2</v>
          </cell>
          <cell r="Q42" t="str">
            <v>冲压件</v>
          </cell>
          <cell r="R42" t="str">
            <v>B</v>
          </cell>
          <cell r="S42" t="str">
            <v>EA</v>
          </cell>
        </row>
        <row r="42">
          <cell r="U42" t="str">
            <v>A</v>
          </cell>
          <cell r="V42" t="e">
            <v>#REF!</v>
          </cell>
          <cell r="W42" t="str">
            <v>A</v>
          </cell>
          <cell r="X42" t="str">
            <v>N </v>
          </cell>
          <cell r="Y42" t="str">
            <v>Y </v>
          </cell>
          <cell r="Z42" t="str">
            <v>钣金件</v>
          </cell>
          <cell r="AA42" t="str">
            <v>Q235 
 t=2.0</v>
          </cell>
          <cell r="AB42" t="str">
            <v>GB/T 700</v>
          </cell>
          <cell r="AC42" t="str">
            <v>——</v>
          </cell>
          <cell r="AD42">
            <v>0.07</v>
          </cell>
          <cell r="AE42" t="str">
            <v>——</v>
          </cell>
          <cell r="AF42" t="str">
            <v>冲压</v>
          </cell>
          <cell r="AG42">
            <v>314</v>
          </cell>
          <cell r="AH42">
            <v>15</v>
          </cell>
          <cell r="AI42">
            <v>2</v>
          </cell>
          <cell r="AJ42">
            <v>0.0740412</v>
          </cell>
        </row>
        <row r="43">
          <cell r="P43" t="str">
            <v>靠背下横管焊接组件</v>
          </cell>
        </row>
        <row r="43">
          <cell r="S43" t="str">
            <v>EA</v>
          </cell>
        </row>
        <row r="43">
          <cell r="Y43" t="str">
            <v>Y </v>
          </cell>
          <cell r="Z43" t="str">
            <v>焊接总成件</v>
          </cell>
          <cell r="AA43" t="str">
            <v>ASSY</v>
          </cell>
        </row>
        <row r="43">
          <cell r="AF43" t="str">
            <v>焊接</v>
          </cell>
        </row>
        <row r="44">
          <cell r="O44" t="str">
            <v>H5-6802115</v>
          </cell>
          <cell r="P44" t="str">
            <v>靠背钢管下横管</v>
          </cell>
          <cell r="Q44" t="str">
            <v>管材</v>
          </cell>
          <cell r="R44" t="str">
            <v>B</v>
          </cell>
          <cell r="S44" t="str">
            <v>EA</v>
          </cell>
        </row>
        <row r="44">
          <cell r="U44" t="str">
            <v>A</v>
          </cell>
          <cell r="V44" t="e">
            <v>#REF!</v>
          </cell>
          <cell r="W44" t="str">
            <v>A</v>
          </cell>
          <cell r="X44" t="str">
            <v>N </v>
          </cell>
          <cell r="Y44" t="str">
            <v>Y </v>
          </cell>
          <cell r="Z44" t="str">
            <v>管材件</v>
          </cell>
          <cell r="AA44" t="str">
            <v>Q195  
Φ25×2.0</v>
          </cell>
          <cell r="AB44" t="str">
            <v>GB/T 700</v>
          </cell>
          <cell r="AC44" t="str">
            <v>——</v>
          </cell>
          <cell r="AD44">
            <v>0.4134</v>
          </cell>
          <cell r="AE44" t="str">
            <v>——</v>
          </cell>
          <cell r="AF44" t="str">
            <v>切断</v>
          </cell>
          <cell r="AG44">
            <v>375</v>
          </cell>
          <cell r="AH44">
            <v>25</v>
          </cell>
          <cell r="AI44">
            <v>2</v>
          </cell>
          <cell r="AJ44">
            <v>0.42525</v>
          </cell>
        </row>
        <row r="45">
          <cell r="O45" t="str">
            <v>H5-6802149</v>
          </cell>
          <cell r="P45" t="str">
            <v>支撑框线1</v>
          </cell>
          <cell r="Q45" t="str">
            <v>线材</v>
          </cell>
          <cell r="R45" t="str">
            <v>B</v>
          </cell>
          <cell r="S45" t="str">
            <v>EA</v>
          </cell>
        </row>
        <row r="45">
          <cell r="U45" t="str">
            <v>A</v>
          </cell>
          <cell r="V45" t="e">
            <v>#REF!</v>
          </cell>
          <cell r="W45" t="str">
            <v>A</v>
          </cell>
          <cell r="X45" t="str">
            <v>N </v>
          </cell>
          <cell r="Y45" t="str">
            <v>Y </v>
          </cell>
          <cell r="Z45" t="str">
            <v>线材件</v>
          </cell>
          <cell r="AA45" t="str">
            <v>Q235   
Φ8</v>
          </cell>
          <cell r="AB45" t="str">
            <v>GB/T 700</v>
          </cell>
          <cell r="AC45" t="str">
            <v>——</v>
          </cell>
          <cell r="AD45">
            <v>0.189</v>
          </cell>
          <cell r="AE45" t="str">
            <v>——</v>
          </cell>
          <cell r="AF45" t="str">
            <v>折弯</v>
          </cell>
          <cell r="AG45">
            <v>478.481012658228</v>
          </cell>
          <cell r="AH45">
            <v>8</v>
          </cell>
        </row>
        <row r="45">
          <cell r="AJ45">
            <v>0.189</v>
          </cell>
        </row>
        <row r="46">
          <cell r="O46" t="str">
            <v>H4A-6802112</v>
          </cell>
          <cell r="P46" t="str">
            <v>安全带导向板固定钣金件</v>
          </cell>
          <cell r="Q46" t="str">
            <v>冲压件</v>
          </cell>
          <cell r="R46" t="str">
            <v>B</v>
          </cell>
          <cell r="S46" t="str">
            <v>EA</v>
          </cell>
        </row>
        <row r="46">
          <cell r="U46" t="str">
            <v>A</v>
          </cell>
          <cell r="V46" t="e">
            <v>#REF!</v>
          </cell>
          <cell r="W46" t="str">
            <v>A</v>
          </cell>
          <cell r="X46" t="str">
            <v>N </v>
          </cell>
          <cell r="Y46" t="str">
            <v>Y </v>
          </cell>
          <cell r="Z46" t="str">
            <v>钣金件</v>
          </cell>
          <cell r="AA46" t="str">
            <v>Q235 
 t=2.5</v>
          </cell>
          <cell r="AB46" t="str">
            <v>GB/T 700</v>
          </cell>
          <cell r="AC46" t="str">
            <v>——</v>
          </cell>
          <cell r="AD46">
            <v>0.0127</v>
          </cell>
          <cell r="AE46" t="str">
            <v>——</v>
          </cell>
          <cell r="AF46" t="str">
            <v>冲压</v>
          </cell>
          <cell r="AG46">
            <v>64</v>
          </cell>
          <cell r="AH46">
            <v>15</v>
          </cell>
          <cell r="AI46">
            <v>2.5</v>
          </cell>
          <cell r="AJ46">
            <v>0.018864</v>
          </cell>
        </row>
        <row r="47">
          <cell r="P47" t="str">
            <v>腰托固定框焊接组件</v>
          </cell>
        </row>
        <row r="47">
          <cell r="S47" t="str">
            <v>EA</v>
          </cell>
        </row>
        <row r="47">
          <cell r="Y47" t="str">
            <v>Y </v>
          </cell>
          <cell r="Z47" t="str">
            <v>焊接总成件</v>
          </cell>
        </row>
        <row r="47">
          <cell r="AF47" t="str">
            <v>焊接</v>
          </cell>
        </row>
        <row r="48">
          <cell r="O48" t="str">
            <v>D04-6802106</v>
          </cell>
          <cell r="P48" t="str">
            <v>腰托固定横衬条</v>
          </cell>
          <cell r="Q48" t="str">
            <v>板材</v>
          </cell>
          <cell r="R48" t="str">
            <v>B</v>
          </cell>
          <cell r="S48" t="str">
            <v>EA</v>
          </cell>
        </row>
        <row r="48">
          <cell r="U48" t="str">
            <v>A</v>
          </cell>
          <cell r="V48" t="str">
            <v>D04-6802106</v>
          </cell>
          <cell r="W48" t="str">
            <v>A</v>
          </cell>
          <cell r="X48" t="str">
            <v>N </v>
          </cell>
          <cell r="Y48" t="str">
            <v>Y </v>
          </cell>
          <cell r="Z48" t="str">
            <v>钣金件</v>
          </cell>
          <cell r="AA48" t="str">
            <v>Q235
t=2.0</v>
          </cell>
        </row>
        <row r="48">
          <cell r="AC48" t="str">
            <v>t=2</v>
          </cell>
          <cell r="AD48">
            <v>0.0662</v>
          </cell>
          <cell r="AE48" t="str">
            <v>——</v>
          </cell>
          <cell r="AF48" t="str">
            <v>冲压</v>
          </cell>
          <cell r="AG48">
            <v>292</v>
          </cell>
          <cell r="AH48">
            <v>15</v>
          </cell>
          <cell r="AI48">
            <v>2</v>
          </cell>
          <cell r="AJ48">
            <v>0.0688536</v>
          </cell>
        </row>
        <row r="49">
          <cell r="O49" t="str">
            <v>SQX3000-6802113</v>
          </cell>
          <cell r="P49" t="str">
            <v>支撑钢丝</v>
          </cell>
          <cell r="Q49" t="str">
            <v>线材</v>
          </cell>
          <cell r="R49" t="str">
            <v>B</v>
          </cell>
          <cell r="S49" t="str">
            <v>EA</v>
          </cell>
        </row>
        <row r="49">
          <cell r="U49" t="str">
            <v>A</v>
          </cell>
          <cell r="V49" t="str">
            <v>D04-6802105</v>
          </cell>
          <cell r="W49" t="str">
            <v>A</v>
          </cell>
          <cell r="X49" t="str">
            <v>N </v>
          </cell>
          <cell r="Y49" t="str">
            <v>Y </v>
          </cell>
          <cell r="Z49" t="str">
            <v>线材件</v>
          </cell>
          <cell r="AA49" t="str">
            <v>Q235
φ6</v>
          </cell>
        </row>
        <row r="49">
          <cell r="AC49" t="str">
            <v>⌀6</v>
          </cell>
          <cell r="AD49">
            <v>0.0587</v>
          </cell>
          <cell r="AE49" t="str">
            <v>——</v>
          </cell>
          <cell r="AF49" t="str">
            <v>切断</v>
          </cell>
          <cell r="AG49">
            <v>265</v>
          </cell>
          <cell r="AH49">
            <v>6</v>
          </cell>
        </row>
        <row r="49">
          <cell r="AJ49">
            <v>0.0588035</v>
          </cell>
        </row>
        <row r="50">
          <cell r="O50" t="str">
            <v>SHT0012971</v>
          </cell>
          <cell r="P50" t="str">
            <v>安全带上悬置固定板总成</v>
          </cell>
          <cell r="Q50" t="str">
            <v>焊接件</v>
          </cell>
          <cell r="R50" t="str">
            <v>B</v>
          </cell>
          <cell r="S50" t="str">
            <v>个</v>
          </cell>
        </row>
        <row r="50">
          <cell r="U50" t="str">
            <v>A</v>
          </cell>
          <cell r="V50" t="str">
            <v>SHT0012971</v>
          </cell>
          <cell r="W50" t="str">
            <v>A</v>
          </cell>
          <cell r="X50" t="str">
            <v>N </v>
          </cell>
          <cell r="Y50" t="str">
            <v>Y </v>
          </cell>
          <cell r="Z50" t="str">
            <v>焊接分总成</v>
          </cell>
          <cell r="AA50" t="str">
            <v>ASSY</v>
          </cell>
          <cell r="AB50" t="str">
            <v>——</v>
          </cell>
          <cell r="AC50" t="str">
            <v>——</v>
          </cell>
          <cell r="AD50">
            <v>0.4339</v>
          </cell>
          <cell r="AE50" t="str">
            <v>——</v>
          </cell>
          <cell r="AF50" t="str">
            <v>焊接</v>
          </cell>
        </row>
        <row r="51">
          <cell r="O51" t="str">
            <v>SHT0012969</v>
          </cell>
          <cell r="P51" t="str">
            <v>安全带上悬置固定板</v>
          </cell>
          <cell r="Q51" t="str">
            <v>冲压件</v>
          </cell>
          <cell r="R51" t="str">
            <v>B</v>
          </cell>
          <cell r="S51" t="str">
            <v>个</v>
          </cell>
        </row>
        <row r="51">
          <cell r="U51" t="str">
            <v>A</v>
          </cell>
          <cell r="V51" t="str">
            <v>SHT0012969</v>
          </cell>
          <cell r="W51" t="str">
            <v>A</v>
          </cell>
          <cell r="X51" t="str">
            <v>N </v>
          </cell>
          <cell r="Y51" t="str">
            <v>Y </v>
          </cell>
          <cell r="Z51" t="str">
            <v>钣金件</v>
          </cell>
          <cell r="AA51" t="str">
            <v>SAPH440
 t=3.0</v>
          </cell>
          <cell r="AB51" t="str">
            <v>Q/BQB301
Q/BQB310</v>
          </cell>
          <cell r="AC51" t="str">
            <v>——</v>
          </cell>
          <cell r="AD51">
            <v>0.4235</v>
          </cell>
          <cell r="AE51" t="str">
            <v>——</v>
          </cell>
          <cell r="AF51" t="str">
            <v>冲压</v>
          </cell>
          <cell r="AG51">
            <v>204</v>
          </cell>
          <cell r="AH51">
            <v>158</v>
          </cell>
          <cell r="AI51">
            <v>3</v>
          </cell>
          <cell r="AJ51">
            <v>0.76003056</v>
          </cell>
        </row>
        <row r="52">
          <cell r="O52" t="str">
            <v>H4B-6805326</v>
          </cell>
          <cell r="P52" t="str">
            <v>安全带7/16焊接螺母</v>
          </cell>
          <cell r="Q52" t="str">
            <v>标准件</v>
          </cell>
          <cell r="R52" t="str">
            <v>B</v>
          </cell>
          <cell r="S52" t="str">
            <v>个</v>
          </cell>
        </row>
        <row r="52">
          <cell r="U52" t="str">
            <v>A</v>
          </cell>
          <cell r="V52" t="str">
            <v>H4B-6805326</v>
          </cell>
          <cell r="W52" t="str">
            <v>A</v>
          </cell>
          <cell r="X52" t="str">
            <v>N </v>
          </cell>
          <cell r="Y52" t="str">
            <v>Y </v>
          </cell>
          <cell r="Z52" t="str">
            <v>钢丝</v>
          </cell>
          <cell r="AA52" t="str">
            <v>7/16</v>
          </cell>
          <cell r="AB52" t="str">
            <v>——</v>
          </cell>
          <cell r="AC52" t="str">
            <v>——</v>
          </cell>
          <cell r="AD52">
            <v>0.0104</v>
          </cell>
          <cell r="AE52" t="str">
            <v>——</v>
          </cell>
        </row>
        <row r="53">
          <cell r="O53" t="str">
            <v>SHT0012385</v>
          </cell>
          <cell r="P53" t="str">
            <v>侧翼支撑上安装钢丝</v>
          </cell>
          <cell r="Q53" t="str">
            <v>线材</v>
          </cell>
        </row>
        <row r="53">
          <cell r="S53" t="str">
            <v>EA</v>
          </cell>
        </row>
        <row r="53">
          <cell r="U53" t="str">
            <v>A</v>
          </cell>
          <cell r="V53" t="str">
            <v>SHT0012385</v>
          </cell>
          <cell r="W53" t="str">
            <v>A</v>
          </cell>
          <cell r="X53" t="str">
            <v>Y</v>
          </cell>
          <cell r="Y53" t="str">
            <v>N</v>
          </cell>
          <cell r="Z53" t="str">
            <v>线材件</v>
          </cell>
          <cell r="AA53" t="str">
            <v>Q235   
Φ8</v>
          </cell>
          <cell r="AB53" t="str">
            <v>GB/T 700</v>
          </cell>
          <cell r="AC53" t="str">
            <v>——</v>
          </cell>
          <cell r="AD53">
            <v>0.124</v>
          </cell>
          <cell r="AE53" t="str">
            <v>——</v>
          </cell>
          <cell r="AF53" t="str">
            <v>折弯</v>
          </cell>
          <cell r="AG53">
            <v>313.924050632911</v>
          </cell>
          <cell r="AH53">
            <v>8</v>
          </cell>
        </row>
        <row r="53">
          <cell r="AJ53">
            <v>0.124</v>
          </cell>
        </row>
        <row r="54">
          <cell r="O54" t="str">
            <v>H5-6802109</v>
          </cell>
          <cell r="P54" t="str">
            <v>左侧主板总成</v>
          </cell>
          <cell r="Q54" t="str">
            <v>焊接件</v>
          </cell>
          <cell r="R54" t="str">
            <v>B</v>
          </cell>
          <cell r="S54" t="str">
            <v>EA</v>
          </cell>
        </row>
        <row r="54">
          <cell r="U54" t="str">
            <v>A</v>
          </cell>
          <cell r="V54" t="e">
            <v>#REF!</v>
          </cell>
          <cell r="W54" t="str">
            <v>A</v>
          </cell>
          <cell r="X54" t="str">
            <v>N </v>
          </cell>
          <cell r="Y54" t="str">
            <v>Y </v>
          </cell>
          <cell r="Z54" t="str">
            <v>焊接总成件</v>
          </cell>
          <cell r="AA54" t="str">
            <v>ASSY</v>
          </cell>
          <cell r="AB54" t="str">
            <v>——</v>
          </cell>
          <cell r="AC54" t="str">
            <v>365*99*30</v>
          </cell>
          <cell r="AD54">
            <v>0.535</v>
          </cell>
          <cell r="AE54" t="str">
            <v>——</v>
          </cell>
          <cell r="AF54" t="str">
            <v>焊接</v>
          </cell>
        </row>
        <row r="55">
          <cell r="O55" t="str">
            <v>H5-6802110</v>
          </cell>
          <cell r="P55" t="str">
            <v>靠背左侧主钣</v>
          </cell>
          <cell r="Q55" t="str">
            <v>冲压件</v>
          </cell>
          <cell r="R55" t="str">
            <v>B</v>
          </cell>
          <cell r="S55" t="str">
            <v>EA</v>
          </cell>
        </row>
        <row r="55">
          <cell r="U55" t="str">
            <v>A</v>
          </cell>
          <cell r="V55" t="e">
            <v>#REF!</v>
          </cell>
          <cell r="W55" t="str">
            <v>A</v>
          </cell>
          <cell r="X55" t="str">
            <v>N </v>
          </cell>
          <cell r="Y55" t="str">
            <v>Y </v>
          </cell>
          <cell r="Z55" t="str">
            <v>钣金件</v>
          </cell>
          <cell r="AA55" t="str">
            <v>SPFH590
t=2.0</v>
          </cell>
          <cell r="AB55" t="str">
            <v>Q/BQB301
Q/BQB310</v>
          </cell>
          <cell r="AC55" t="str">
            <v>365*99*30</v>
          </cell>
          <cell r="AD55">
            <v>0.515</v>
          </cell>
          <cell r="AE55" t="str">
            <v>——</v>
          </cell>
          <cell r="AF55" t="str">
            <v>冲压</v>
          </cell>
          <cell r="AG55">
            <v>382</v>
          </cell>
          <cell r="AH55">
            <v>125</v>
          </cell>
          <cell r="AI55">
            <v>2</v>
          </cell>
          <cell r="AJ55">
            <v>0.75063</v>
          </cell>
        </row>
        <row r="56">
          <cell r="O56" t="str">
            <v>Q370C10</v>
          </cell>
          <cell r="P56" t="str">
            <v>点焊螺母</v>
          </cell>
          <cell r="Q56" t="str">
            <v>标准件</v>
          </cell>
          <cell r="R56" t="str">
            <v>B</v>
          </cell>
          <cell r="S56" t="str">
            <v>EA</v>
          </cell>
        </row>
        <row r="56">
          <cell r="U56" t="str">
            <v>A</v>
          </cell>
          <cell r="V56" t="e">
            <v>#REF!</v>
          </cell>
          <cell r="W56" t="str">
            <v>A</v>
          </cell>
          <cell r="X56" t="str">
            <v>N </v>
          </cell>
          <cell r="Y56" t="str">
            <v>Y </v>
          </cell>
          <cell r="Z56" t="str">
            <v>标准件</v>
          </cell>
          <cell r="AA56" t="str">
            <v>M10</v>
          </cell>
          <cell r="AB56" t="str">
            <v>——</v>
          </cell>
          <cell r="AC56" t="str">
            <v>——</v>
          </cell>
          <cell r="AD56">
            <v>0.0108</v>
          </cell>
          <cell r="AE56" t="str">
            <v>——</v>
          </cell>
        </row>
        <row r="57">
          <cell r="O57" t="str">
            <v>H5-6802111</v>
          </cell>
          <cell r="P57" t="str">
            <v>右主板总成</v>
          </cell>
          <cell r="Q57" t="str">
            <v>焊接件</v>
          </cell>
          <cell r="R57" t="str">
            <v>B</v>
          </cell>
          <cell r="S57" t="str">
            <v>EA</v>
          </cell>
        </row>
        <row r="57">
          <cell r="U57" t="str">
            <v>A</v>
          </cell>
          <cell r="V57" t="e">
            <v>#REF!</v>
          </cell>
          <cell r="W57" t="str">
            <v>A</v>
          </cell>
          <cell r="X57" t="str">
            <v>N </v>
          </cell>
          <cell r="Y57" t="str">
            <v>Y </v>
          </cell>
          <cell r="Z57" t="str">
            <v>焊接总成件</v>
          </cell>
          <cell r="AA57" t="str">
            <v>ASSY</v>
          </cell>
          <cell r="AB57" t="str">
            <v>——</v>
          </cell>
          <cell r="AC57" t="str">
            <v>365*99*30</v>
          </cell>
          <cell r="AD57">
            <v>0.54</v>
          </cell>
          <cell r="AE57" t="str">
            <v>——</v>
          </cell>
          <cell r="AF57" t="str">
            <v>焊接</v>
          </cell>
        </row>
        <row r="58">
          <cell r="O58" t="str">
            <v>H5-6802112</v>
          </cell>
          <cell r="P58" t="str">
            <v>靠背右侧主钣</v>
          </cell>
          <cell r="Q58" t="str">
            <v>冲压件</v>
          </cell>
          <cell r="R58" t="str">
            <v>B</v>
          </cell>
          <cell r="S58" t="str">
            <v>EA</v>
          </cell>
        </row>
        <row r="58">
          <cell r="U58" t="str">
            <v>A</v>
          </cell>
          <cell r="V58" t="e">
            <v>#REF!</v>
          </cell>
          <cell r="W58" t="str">
            <v>A</v>
          </cell>
          <cell r="X58" t="str">
            <v>N </v>
          </cell>
          <cell r="Y58" t="str">
            <v>Y </v>
          </cell>
          <cell r="Z58" t="str">
            <v>钣金件</v>
          </cell>
          <cell r="AA58" t="str">
            <v>SPFH590
t=2.0</v>
          </cell>
          <cell r="AB58" t="str">
            <v>Q/BQB301
Q/BQB310</v>
          </cell>
          <cell r="AC58" t="str">
            <v>365*99*30</v>
          </cell>
          <cell r="AD58">
            <v>0.517</v>
          </cell>
          <cell r="AE58" t="str">
            <v>——</v>
          </cell>
          <cell r="AF58" t="str">
            <v>冲压</v>
          </cell>
          <cell r="AG58">
            <v>382</v>
          </cell>
          <cell r="AH58">
            <v>125</v>
          </cell>
          <cell r="AI58">
            <v>2</v>
          </cell>
          <cell r="AJ58">
            <v>0.75063</v>
          </cell>
        </row>
        <row r="59">
          <cell r="O59" t="str">
            <v>Q370C10</v>
          </cell>
          <cell r="P59" t="str">
            <v>M10点焊螺母</v>
          </cell>
          <cell r="Q59" t="str">
            <v>标准件</v>
          </cell>
          <cell r="R59" t="str">
            <v>B</v>
          </cell>
          <cell r="S59" t="str">
            <v>EA</v>
          </cell>
        </row>
        <row r="59">
          <cell r="U59" t="str">
            <v>A</v>
          </cell>
          <cell r="V59" t="e">
            <v>#REF!</v>
          </cell>
          <cell r="W59" t="str">
            <v>A</v>
          </cell>
          <cell r="X59" t="str">
            <v>N </v>
          </cell>
          <cell r="Y59" t="str">
            <v>Y </v>
          </cell>
          <cell r="Z59" t="str">
            <v>标准件</v>
          </cell>
          <cell r="AA59" t="str">
            <v>M10</v>
          </cell>
          <cell r="AB59" t="str">
            <v>——</v>
          </cell>
          <cell r="AC59" t="str">
            <v>——</v>
          </cell>
          <cell r="AD59">
            <v>0.0108</v>
          </cell>
          <cell r="AE59" t="str">
            <v>——</v>
          </cell>
        </row>
        <row r="60">
          <cell r="O60" t="str">
            <v>H5-6802125</v>
          </cell>
          <cell r="P60" t="str">
            <v>侧翼支撑下安装钢丝</v>
          </cell>
          <cell r="Q60" t="str">
            <v>线材</v>
          </cell>
        </row>
        <row r="60">
          <cell r="S60" t="str">
            <v>EA</v>
          </cell>
        </row>
        <row r="60">
          <cell r="U60" t="str">
            <v>A</v>
          </cell>
          <cell r="V60" t="str">
            <v>H5-6802125</v>
          </cell>
          <cell r="W60" t="str">
            <v>A</v>
          </cell>
          <cell r="X60" t="str">
            <v>N </v>
          </cell>
          <cell r="Y60" t="str">
            <v>Y </v>
          </cell>
          <cell r="Z60" t="str">
            <v>线材件</v>
          </cell>
          <cell r="AA60" t="str">
            <v>Q235   
φ5</v>
          </cell>
          <cell r="AB60" t="str">
            <v>GB/T 700</v>
          </cell>
          <cell r="AC60" t="str">
            <v>——</v>
          </cell>
          <cell r="AD60">
            <v>0.0329</v>
          </cell>
          <cell r="AE60" t="str">
            <v>——</v>
          </cell>
          <cell r="AF60" t="str">
            <v>折弯</v>
          </cell>
          <cell r="AG60">
            <v>213.636363636364</v>
          </cell>
          <cell r="AH60">
            <v>5</v>
          </cell>
        </row>
        <row r="60">
          <cell r="AJ60">
            <v>0.0329</v>
          </cell>
        </row>
        <row r="61">
          <cell r="O61" t="str">
            <v>SHT0010671</v>
          </cell>
          <cell r="P61" t="str">
            <v>扶手支架焊接组件</v>
          </cell>
          <cell r="Q61" t="str">
            <v>焊接分总成</v>
          </cell>
        </row>
        <row r="61">
          <cell r="S61" t="str">
            <v>EA</v>
          </cell>
        </row>
        <row r="61">
          <cell r="U61" t="str">
            <v>A</v>
          </cell>
          <cell r="V61" t="str">
            <v>SHT0010671</v>
          </cell>
          <cell r="W61" t="str">
            <v>A</v>
          </cell>
          <cell r="X61" t="str">
            <v>N </v>
          </cell>
          <cell r="Y61" t="str">
            <v>Y </v>
          </cell>
          <cell r="Z61" t="str">
            <v>焊接总成件</v>
          </cell>
          <cell r="AA61" t="str">
            <v>ASSY</v>
          </cell>
          <cell r="AB61" t="str">
            <v>——</v>
          </cell>
        </row>
        <row r="61">
          <cell r="AD61">
            <v>0.1675</v>
          </cell>
          <cell r="AE61" t="str">
            <v>——</v>
          </cell>
          <cell r="AF61" t="str">
            <v>焊接</v>
          </cell>
        </row>
        <row r="62">
          <cell r="O62" t="str">
            <v>SHT0010632</v>
          </cell>
          <cell r="P62" t="str">
            <v>扶手支架</v>
          </cell>
          <cell r="Q62" t="str">
            <v>Q235 
 t=3</v>
          </cell>
        </row>
        <row r="62">
          <cell r="S62" t="str">
            <v>EA</v>
          </cell>
        </row>
        <row r="62">
          <cell r="U62" t="str">
            <v>A</v>
          </cell>
          <cell r="V62" t="str">
            <v>SHT0010632</v>
          </cell>
          <cell r="W62" t="str">
            <v>A</v>
          </cell>
          <cell r="X62" t="str">
            <v>N </v>
          </cell>
          <cell r="Y62" t="str">
            <v>Y </v>
          </cell>
          <cell r="Z62" t="str">
            <v>钣金件</v>
          </cell>
          <cell r="AA62" t="str">
            <v>Q235 
 t=3.0</v>
          </cell>
        </row>
        <row r="62">
          <cell r="AD62">
            <v>0.162</v>
          </cell>
          <cell r="AE62" t="str">
            <v>——</v>
          </cell>
          <cell r="AF62" t="str">
            <v>冲压</v>
          </cell>
          <cell r="AG62">
            <v>179</v>
          </cell>
          <cell r="AH62">
            <v>45</v>
          </cell>
          <cell r="AI62">
            <v>3</v>
          </cell>
          <cell r="AJ62">
            <v>0.1899369</v>
          </cell>
        </row>
        <row r="63">
          <cell r="O63" t="str">
            <v>Q370C08</v>
          </cell>
          <cell r="P63" t="str">
            <v>点焊螺母</v>
          </cell>
          <cell r="Q63" t="str">
            <v>标准件</v>
          </cell>
          <cell r="R63" t="str">
            <v>B</v>
          </cell>
          <cell r="S63" t="str">
            <v>EA</v>
          </cell>
        </row>
        <row r="63">
          <cell r="U63" t="str">
            <v>A</v>
          </cell>
          <cell r="V63" t="str">
            <v>Q370C08</v>
          </cell>
          <cell r="W63" t="str">
            <v>A1</v>
          </cell>
          <cell r="X63" t="str">
            <v>N </v>
          </cell>
          <cell r="Y63" t="str">
            <v>Y </v>
          </cell>
          <cell r="Z63" t="str">
            <v>标准件</v>
          </cell>
          <cell r="AA63" t="str">
            <v>M8</v>
          </cell>
          <cell r="AB63" t="str">
            <v>——</v>
          </cell>
          <cell r="AC63" t="str">
            <v>——</v>
          </cell>
          <cell r="AD63">
            <v>0.0055</v>
          </cell>
          <cell r="AE63" t="str">
            <v>——</v>
          </cell>
        </row>
        <row r="64">
          <cell r="P64" t="str">
            <v>扶手支架总成电泳</v>
          </cell>
          <cell r="Q64" t="str">
            <v>左右共用</v>
          </cell>
        </row>
        <row r="64">
          <cell r="S64" t="str">
            <v>EA</v>
          </cell>
        </row>
        <row r="64">
          <cell r="V64" t="str">
            <v>SHT0013121</v>
          </cell>
          <cell r="W64" t="str">
            <v>A</v>
          </cell>
          <cell r="X64" t="str">
            <v>N </v>
          </cell>
          <cell r="Y64" t="str">
            <v>Y </v>
          </cell>
          <cell r="Z64" t="str">
            <v>电泳总成件</v>
          </cell>
          <cell r="AA64" t="str">
            <v>ASSY</v>
          </cell>
          <cell r="AB64" t="str">
            <v>——</v>
          </cell>
        </row>
        <row r="64">
          <cell r="AD64">
            <v>0.3847</v>
          </cell>
          <cell r="AE64" t="str">
            <v>电泳</v>
          </cell>
          <cell r="AF64" t="str">
            <v>电泳</v>
          </cell>
        </row>
        <row r="65">
          <cell r="O65" t="str">
            <v>SHT0013121</v>
          </cell>
          <cell r="P65" t="str">
            <v>扶手支架总成</v>
          </cell>
          <cell r="Q65" t="str">
            <v>左右共用</v>
          </cell>
        </row>
        <row r="65">
          <cell r="S65" t="str">
            <v>EA</v>
          </cell>
        </row>
        <row r="65">
          <cell r="V65" t="str">
            <v>SHT0013121</v>
          </cell>
          <cell r="W65" t="str">
            <v>A</v>
          </cell>
          <cell r="X65" t="str">
            <v>N </v>
          </cell>
          <cell r="Y65" t="str">
            <v>Y </v>
          </cell>
          <cell r="Z65" t="str">
            <v>焊接总成件</v>
          </cell>
          <cell r="AA65" t="str">
            <v>ASSY</v>
          </cell>
          <cell r="AB65" t="str">
            <v>——</v>
          </cell>
        </row>
        <row r="65">
          <cell r="AD65">
            <v>0.3847</v>
          </cell>
          <cell r="AE65" t="str">
            <v>——</v>
          </cell>
          <cell r="AF65" t="str">
            <v>焊接</v>
          </cell>
        </row>
        <row r="66">
          <cell r="O66" t="str">
            <v>SHT0013120</v>
          </cell>
          <cell r="P66" t="str">
            <v>扶手旋转轴</v>
          </cell>
          <cell r="Q66" t="str">
            <v>左右共用</v>
          </cell>
        </row>
        <row r="66">
          <cell r="S66" t="str">
            <v>EA</v>
          </cell>
        </row>
        <row r="66">
          <cell r="V66" t="str">
            <v>SHT0013120</v>
          </cell>
          <cell r="W66" t="str">
            <v>A</v>
          </cell>
          <cell r="X66" t="str">
            <v>N </v>
          </cell>
          <cell r="Y66" t="str">
            <v>Y </v>
          </cell>
          <cell r="Z66" t="str">
            <v>机加件</v>
          </cell>
          <cell r="AA66" t="str">
            <v>35#φ26</v>
          </cell>
          <cell r="AB66" t="str">
            <v>——</v>
          </cell>
        </row>
        <row r="66">
          <cell r="AD66">
            <v>0.2407</v>
          </cell>
          <cell r="AE66" t="str">
            <v>——</v>
          </cell>
          <cell r="AF66" t="str">
            <v>机加</v>
          </cell>
          <cell r="AG66" t="str">
            <v>67</v>
          </cell>
          <cell r="AH66" t="str">
            <v>30</v>
          </cell>
        </row>
        <row r="66">
          <cell r="AJ66">
            <v>0.37205703</v>
          </cell>
        </row>
        <row r="67">
          <cell r="O67" t="str">
            <v>SHT0011364</v>
          </cell>
          <cell r="P67" t="str">
            <v>H6扶手支架</v>
          </cell>
          <cell r="Q67" t="str">
            <v>左右共用</v>
          </cell>
        </row>
        <row r="67">
          <cell r="S67" t="str">
            <v>EA</v>
          </cell>
        </row>
        <row r="67">
          <cell r="V67" t="str">
            <v>SHT0011364</v>
          </cell>
          <cell r="W67" t="str">
            <v>A</v>
          </cell>
          <cell r="X67" t="str">
            <v>N </v>
          </cell>
          <cell r="Y67" t="str">
            <v>Y </v>
          </cell>
          <cell r="Z67" t="str">
            <v>钣金件</v>
          </cell>
          <cell r="AA67" t="str">
            <v>SPFH590
t=3.0</v>
          </cell>
        </row>
        <row r="67">
          <cell r="AD67">
            <v>0.144</v>
          </cell>
          <cell r="AE67" t="str">
            <v>——</v>
          </cell>
          <cell r="AF67" t="str">
            <v>冲压</v>
          </cell>
          <cell r="AG67">
            <v>99</v>
          </cell>
          <cell r="AH67">
            <v>92</v>
          </cell>
          <cell r="AI67">
            <v>3</v>
          </cell>
          <cell r="AJ67">
            <v>0.21476664</v>
          </cell>
        </row>
        <row r="68">
          <cell r="O68" t="str">
            <v>Q218B0820</v>
          </cell>
          <cell r="P68" t="str">
            <v>内六角圆柱头螺钉</v>
          </cell>
          <cell r="Q68" t="str">
            <v>固定扶手</v>
          </cell>
          <cell r="R68" t="str">
            <v>A</v>
          </cell>
          <cell r="S68" t="str">
            <v>EA</v>
          </cell>
        </row>
        <row r="68">
          <cell r="U68" t="str">
            <v>A</v>
          </cell>
          <cell r="V68" t="str">
            <v>——</v>
          </cell>
          <cell r="W68" t="str">
            <v>A</v>
          </cell>
          <cell r="X68" t="str">
            <v>N </v>
          </cell>
          <cell r="Y68" t="str">
            <v>Y </v>
          </cell>
          <cell r="Z68" t="str">
            <v>标准件</v>
          </cell>
          <cell r="AA68" t="str">
            <v>M8*20</v>
          </cell>
          <cell r="AB68" t="str">
            <v>——</v>
          </cell>
          <cell r="AC68" t="str">
            <v>13*13*28</v>
          </cell>
          <cell r="AD68">
            <v>0.001</v>
          </cell>
          <cell r="AE68" t="str">
            <v>——</v>
          </cell>
        </row>
        <row r="69">
          <cell r="O69" t="str">
            <v>SHT0012218</v>
          </cell>
          <cell r="P69" t="str">
            <v>主驾驶靠背四气袋腰托总成</v>
          </cell>
          <cell r="Q69" t="str">
            <v>在H6基础上更改气管长度</v>
          </cell>
          <cell r="R69" t="str">
            <v>B</v>
          </cell>
          <cell r="S69" t="str">
            <v>EA</v>
          </cell>
        </row>
        <row r="69">
          <cell r="U69" t="str">
            <v>A</v>
          </cell>
          <cell r="V69" t="str">
            <v>SHT0012218</v>
          </cell>
          <cell r="W69" t="str">
            <v>A</v>
          </cell>
          <cell r="X69" t="str">
            <v>N </v>
          </cell>
          <cell r="Y69" t="str">
            <v>Y </v>
          </cell>
          <cell r="Z69" t="str">
            <v>ASSY</v>
          </cell>
          <cell r="AA69" t="str">
            <v>——</v>
          </cell>
          <cell r="AB69" t="str">
            <v>——</v>
          </cell>
          <cell r="AC69" t="str">
            <v>150*235*217</v>
          </cell>
          <cell r="AD69">
            <v>0.4721</v>
          </cell>
          <cell r="AE69" t="str">
            <v>——</v>
          </cell>
          <cell r="AF69" t="str">
            <v>组装</v>
          </cell>
        </row>
        <row r="70">
          <cell r="O70" t="str">
            <v>SHT0012545</v>
          </cell>
          <cell r="P70" t="str">
            <v>靠背3D网格</v>
          </cell>
        </row>
        <row r="70">
          <cell r="S70" t="str">
            <v>EA</v>
          </cell>
        </row>
        <row r="70">
          <cell r="V70" t="str">
            <v>SHT0012545</v>
          </cell>
          <cell r="W70" t="str">
            <v>A</v>
          </cell>
          <cell r="X70" t="str">
            <v>N </v>
          </cell>
          <cell r="Y70" t="str">
            <v>Y </v>
          </cell>
        </row>
        <row r="70">
          <cell r="AA70" t="str">
            <v>ASSY</v>
          </cell>
        </row>
        <row r="70">
          <cell r="AC70" t="str">
            <v>407*249*10</v>
          </cell>
          <cell r="AD70">
            <v>0.0008</v>
          </cell>
          <cell r="AE70" t="str">
            <v>——</v>
          </cell>
        </row>
        <row r="71">
          <cell r="O71" t="str">
            <v>SHT0012546</v>
          </cell>
          <cell r="P71" t="str">
            <v>靠背下舒适性海绵</v>
          </cell>
        </row>
        <row r="71">
          <cell r="S71" t="str">
            <v>EA</v>
          </cell>
        </row>
        <row r="71">
          <cell r="V71" t="str">
            <v>SHT0012546</v>
          </cell>
          <cell r="W71" t="str">
            <v>A</v>
          </cell>
          <cell r="X71" t="str">
            <v>N </v>
          </cell>
          <cell r="Y71" t="str">
            <v>Y </v>
          </cell>
        </row>
        <row r="71">
          <cell r="AA71" t="str">
            <v>ASSY</v>
          </cell>
        </row>
        <row r="71">
          <cell r="AC71" t="str">
            <v>310*249*10</v>
          </cell>
          <cell r="AD71">
            <v>0.0069</v>
          </cell>
          <cell r="AE71" t="str">
            <v>——</v>
          </cell>
        </row>
        <row r="72">
          <cell r="O72" t="str">
            <v>SHT0012547</v>
          </cell>
          <cell r="P72" t="str">
            <v>靠背上舒适性海绵</v>
          </cell>
        </row>
        <row r="72">
          <cell r="S72" t="str">
            <v>EA</v>
          </cell>
        </row>
        <row r="72">
          <cell r="V72" t="str">
            <v>SHT0012547</v>
          </cell>
          <cell r="W72" t="str">
            <v>A</v>
          </cell>
          <cell r="X72" t="str">
            <v>N </v>
          </cell>
          <cell r="Y72" t="str">
            <v>Y </v>
          </cell>
        </row>
        <row r="72">
          <cell r="AA72" t="str">
            <v>ASSY</v>
          </cell>
        </row>
        <row r="72">
          <cell r="AC72" t="str">
            <v>278*210*10</v>
          </cell>
          <cell r="AD72">
            <v>0.0087</v>
          </cell>
          <cell r="AE72" t="str">
            <v>——</v>
          </cell>
        </row>
        <row r="73">
          <cell r="O73" t="str">
            <v>BEC0010039</v>
          </cell>
          <cell r="P73" t="str">
            <v>通风加热控制器ECU</v>
          </cell>
          <cell r="Q73" t="str">
            <v>电器件</v>
          </cell>
        </row>
        <row r="73">
          <cell r="S73" t="str">
            <v>EA</v>
          </cell>
        </row>
        <row r="73">
          <cell r="U73" t="str">
            <v>A</v>
          </cell>
          <cell r="V73" t="str">
            <v>BEC0010039</v>
          </cell>
          <cell r="W73" t="str">
            <v>A</v>
          </cell>
          <cell r="X73" t="str">
            <v>N </v>
          </cell>
          <cell r="Y73" t="str">
            <v>Y </v>
          </cell>
          <cell r="Z73" t="str">
            <v>电器件</v>
          </cell>
          <cell r="AA73" t="str">
            <v>ASSY</v>
          </cell>
        </row>
        <row r="73">
          <cell r="AC73" t="str">
            <v>80x47x38</v>
          </cell>
          <cell r="AD73">
            <v>0.046</v>
          </cell>
          <cell r="AE73" t="str">
            <v>——</v>
          </cell>
        </row>
        <row r="74">
          <cell r="O74" t="str">
            <v>BEC0010040</v>
          </cell>
          <cell r="P74" t="str">
            <v>靠背风扇总成</v>
          </cell>
          <cell r="Q74" t="str">
            <v>两个风扇加线束</v>
          </cell>
        </row>
        <row r="74">
          <cell r="S74" t="str">
            <v>EA</v>
          </cell>
        </row>
        <row r="74">
          <cell r="U74" t="str">
            <v>A</v>
          </cell>
          <cell r="V74" t="str">
            <v>BEC0010040</v>
          </cell>
          <cell r="W74" t="str">
            <v>A</v>
          </cell>
          <cell r="X74" t="str">
            <v>N </v>
          </cell>
          <cell r="Y74" t="str">
            <v>Y </v>
          </cell>
          <cell r="Z74" t="str">
            <v>电器件</v>
          </cell>
          <cell r="AA74" t="str">
            <v>ASSY</v>
          </cell>
        </row>
        <row r="74">
          <cell r="AC74" t="str">
            <v>50x50x15</v>
          </cell>
          <cell r="AD74">
            <v>0.103</v>
          </cell>
          <cell r="AE74" t="str">
            <v>——</v>
          </cell>
        </row>
        <row r="75">
          <cell r="O75" t="str">
            <v>BEC0010042</v>
          </cell>
          <cell r="P75" t="str">
            <v>靠背加热垫总成</v>
          </cell>
          <cell r="Q75" t="str">
            <v>电器件</v>
          </cell>
        </row>
        <row r="75">
          <cell r="S75" t="str">
            <v>EA</v>
          </cell>
        </row>
        <row r="75">
          <cell r="U75" t="str">
            <v>A</v>
          </cell>
          <cell r="V75" t="str">
            <v>BEC0010042</v>
          </cell>
          <cell r="W75" t="str">
            <v>A</v>
          </cell>
          <cell r="X75" t="str">
            <v>N </v>
          </cell>
          <cell r="Y75" t="str">
            <v>Y </v>
          </cell>
          <cell r="Z75" t="str">
            <v>电器件</v>
          </cell>
          <cell r="AA75" t="str">
            <v>ASSY</v>
          </cell>
        </row>
        <row r="75">
          <cell r="AC75" t="str">
            <v>398x240x2</v>
          </cell>
          <cell r="AD75">
            <v>0.047</v>
          </cell>
          <cell r="AE75" t="str">
            <v>——</v>
          </cell>
        </row>
        <row r="76">
          <cell r="O76" t="str">
            <v>BEC0010017</v>
          </cell>
          <cell r="P76" t="str">
            <v>风扇保护壳</v>
          </cell>
          <cell r="Q76" t="str">
            <v>电器件</v>
          </cell>
        </row>
        <row r="76">
          <cell r="S76" t="str">
            <v>EA</v>
          </cell>
        </row>
        <row r="76">
          <cell r="U76" t="str">
            <v>A</v>
          </cell>
          <cell r="V76" t="str">
            <v>BEC0010017</v>
          </cell>
          <cell r="W76" t="str">
            <v>A</v>
          </cell>
          <cell r="X76" t="str">
            <v>N </v>
          </cell>
          <cell r="Y76" t="str">
            <v>Y </v>
          </cell>
          <cell r="Z76" t="str">
            <v>电器件</v>
          </cell>
          <cell r="AA76" t="str">
            <v>ASSY</v>
          </cell>
        </row>
        <row r="76">
          <cell r="AC76" t="str">
            <v>78x78x21.5</v>
          </cell>
          <cell r="AD76">
            <v>0.015</v>
          </cell>
          <cell r="AE76" t="str">
            <v>——</v>
          </cell>
          <cell r="AF76" t="str">
            <v>注塑</v>
          </cell>
          <cell r="AG76" t="str">
            <v>4%损耗</v>
          </cell>
        </row>
        <row r="76">
          <cell r="AJ76">
            <v>0.0156</v>
          </cell>
        </row>
        <row r="77">
          <cell r="O77" t="str">
            <v>SHT0013337</v>
          </cell>
          <cell r="P77" t="str">
            <v>右侧扶手本体总成</v>
          </cell>
          <cell r="Q77" t="str">
            <v>橙色手轮</v>
          </cell>
          <cell r="R77" t="str">
            <v>A</v>
          </cell>
          <cell r="S77" t="str">
            <v>EA</v>
          </cell>
        </row>
        <row r="77">
          <cell r="U77" t="str">
            <v>A</v>
          </cell>
          <cell r="V77" t="str">
            <v>SHT0013337</v>
          </cell>
          <cell r="W77" t="str">
            <v>A</v>
          </cell>
          <cell r="X77" t="str">
            <v>N </v>
          </cell>
          <cell r="Y77" t="str">
            <v>Y </v>
          </cell>
          <cell r="Z77" t="str">
            <v>总成件</v>
          </cell>
          <cell r="AA77" t="str">
            <v>ASSY</v>
          </cell>
          <cell r="AB77" t="str">
            <v>——</v>
          </cell>
          <cell r="AC77" t="str">
            <v>4378*63*100</v>
          </cell>
          <cell r="AD77" t="str">
            <v>0.8482</v>
          </cell>
          <cell r="AE77" t="str">
            <v>——</v>
          </cell>
          <cell r="AF77" t="str">
            <v>组装</v>
          </cell>
        </row>
        <row r="78">
          <cell r="O78" t="str">
            <v>BFA0010014</v>
          </cell>
          <cell r="P78" t="str">
            <v>扶手锁止销</v>
          </cell>
          <cell r="Q78" t="str">
            <v>左右共用</v>
          </cell>
        </row>
        <row r="78">
          <cell r="S78" t="str">
            <v>EA</v>
          </cell>
        </row>
        <row r="78">
          <cell r="U78" t="str">
            <v>A</v>
          </cell>
          <cell r="V78" t="str">
            <v>BFA0010014</v>
          </cell>
          <cell r="W78" t="str">
            <v>A</v>
          </cell>
          <cell r="X78" t="str">
            <v>N </v>
          </cell>
          <cell r="Y78" t="str">
            <v>Y </v>
          </cell>
          <cell r="Z78" t="str">
            <v>冷镦件</v>
          </cell>
          <cell r="AA78" t="str">
            <v>65Mn</v>
          </cell>
          <cell r="AB78" t="str">
            <v>——</v>
          </cell>
          <cell r="AC78" t="str">
            <v>14*14*43（M14）</v>
          </cell>
          <cell r="AD78">
            <v>0.051</v>
          </cell>
          <cell r="AE78" t="str">
            <v>——</v>
          </cell>
          <cell r="AF78" t="str">
            <v>冷镦</v>
          </cell>
          <cell r="AG78">
            <v>50</v>
          </cell>
          <cell r="AH78">
            <v>14</v>
          </cell>
        </row>
        <row r="78">
          <cell r="AJ78">
            <v>0.06046698</v>
          </cell>
        </row>
        <row r="79">
          <cell r="O79" t="str">
            <v>SHT0011330</v>
          </cell>
          <cell r="P79" t="str">
            <v>扶手外盖</v>
          </cell>
          <cell r="Q79" t="str">
            <v>左右共用</v>
          </cell>
        </row>
        <row r="79">
          <cell r="S79" t="str">
            <v>EA</v>
          </cell>
        </row>
        <row r="79">
          <cell r="U79" t="str">
            <v>A</v>
          </cell>
          <cell r="V79" t="str">
            <v>SHT0011330</v>
          </cell>
          <cell r="W79" t="str">
            <v>A</v>
          </cell>
          <cell r="X79" t="str">
            <v>N </v>
          </cell>
          <cell r="Y79" t="str">
            <v>Y </v>
          </cell>
          <cell r="Z79" t="str">
            <v>塑料件</v>
          </cell>
          <cell r="AA79" t="str">
            <v>PA6+GF30</v>
          </cell>
          <cell r="AB79" t="str">
            <v>——</v>
          </cell>
          <cell r="AC79" t="str">
            <v>86*31*43</v>
          </cell>
          <cell r="AD79">
            <v>0.0144</v>
          </cell>
          <cell r="AE79" t="str">
            <v>——</v>
          </cell>
          <cell r="AF79" t="str">
            <v>注塑</v>
          </cell>
          <cell r="AG79" t="str">
            <v>4%损耗</v>
          </cell>
        </row>
        <row r="79">
          <cell r="AJ79">
            <v>0.014976</v>
          </cell>
        </row>
        <row r="80">
          <cell r="O80" t="str">
            <v>SHT0012956</v>
          </cell>
          <cell r="P80" t="str">
            <v>主驾驶调角器总成</v>
          </cell>
          <cell r="Q80" t="str">
            <v>分总成</v>
          </cell>
        </row>
        <row r="80">
          <cell r="S80" t="str">
            <v>EA</v>
          </cell>
        </row>
        <row r="80">
          <cell r="U80" t="str">
            <v>A</v>
          </cell>
          <cell r="V80" t="str">
            <v>SQX3000-6805190</v>
          </cell>
          <cell r="W80" t="str">
            <v>A</v>
          </cell>
          <cell r="X80" t="str">
            <v>N </v>
          </cell>
          <cell r="Y80" t="str">
            <v>Y </v>
          </cell>
          <cell r="Z80" t="str">
            <v>装配总成件</v>
          </cell>
          <cell r="AA80" t="str">
            <v>ASSY</v>
          </cell>
          <cell r="AB80" t="str">
            <v>——</v>
          </cell>
          <cell r="AC80" t="str">
            <v>495*128*186</v>
          </cell>
          <cell r="AD80">
            <v>2.106</v>
          </cell>
          <cell r="AE80" t="str">
            <v>——</v>
          </cell>
        </row>
        <row r="81">
          <cell r="O81" t="str">
            <v>SQX3000-6805120</v>
          </cell>
          <cell r="P81" t="str">
            <v>主边调角器总成</v>
          </cell>
          <cell r="Q81" t="str">
            <v>分总成</v>
          </cell>
          <cell r="R81" t="str">
            <v>A</v>
          </cell>
          <cell r="S81" t="str">
            <v>EA</v>
          </cell>
        </row>
        <row r="81">
          <cell r="U81" t="str">
            <v>A</v>
          </cell>
          <cell r="V81" t="str">
            <v>SQX3000-6805120</v>
          </cell>
          <cell r="W81" t="str">
            <v>A1</v>
          </cell>
          <cell r="X81" t="str">
            <v>N </v>
          </cell>
          <cell r="Y81" t="str">
            <v>Y </v>
          </cell>
          <cell r="Z81" t="str">
            <v>焊接总成件</v>
          </cell>
          <cell r="AA81" t="str">
            <v>ASSY</v>
          </cell>
          <cell r="AB81" t="str">
            <v>——</v>
          </cell>
          <cell r="AC81" t="str">
            <v>492*128*185</v>
          </cell>
          <cell r="AD81">
            <v>1.153</v>
          </cell>
          <cell r="AE81" t="str">
            <v>——</v>
          </cell>
          <cell r="AF81" t="str">
            <v>焊接</v>
          </cell>
        </row>
        <row r="82">
          <cell r="O82" t="str">
            <v>SQX3000-6805105</v>
          </cell>
          <cell r="P82" t="str">
            <v>联动杆</v>
          </cell>
          <cell r="Q82" t="str">
            <v>管材</v>
          </cell>
          <cell r="R82" t="str">
            <v>A</v>
          </cell>
          <cell r="S82" t="str">
            <v>EA</v>
          </cell>
        </row>
        <row r="82">
          <cell r="U82" t="str">
            <v>A</v>
          </cell>
          <cell r="V82" t="str">
            <v>SQX3000-6805105</v>
          </cell>
          <cell r="W82" t="str">
            <v>A1</v>
          </cell>
          <cell r="X82" t="str">
            <v>N </v>
          </cell>
          <cell r="Y82" t="str">
            <v>Y </v>
          </cell>
          <cell r="Z82" t="str">
            <v>管材件</v>
          </cell>
          <cell r="AA82" t="str">
            <v>Q195</v>
          </cell>
          <cell r="AB82" t="str">
            <v>GB/T700</v>
          </cell>
          <cell r="AC82" t="str">
            <v>10*425*10</v>
          </cell>
          <cell r="AD82">
            <v>0.09</v>
          </cell>
          <cell r="AE82" t="str">
            <v>——</v>
          </cell>
        </row>
        <row r="82">
          <cell r="AG82">
            <v>435</v>
          </cell>
          <cell r="AH82">
            <v>10</v>
          </cell>
          <cell r="AI82">
            <v>1</v>
          </cell>
          <cell r="AJ82">
            <v>0.09657</v>
          </cell>
        </row>
        <row r="83">
          <cell r="O83" t="str">
            <v>H4B-6805105</v>
          </cell>
          <cell r="P83" t="str">
            <v>H4主驾驶主动侧圆盘总成</v>
          </cell>
          <cell r="Q83" t="str">
            <v>分总成</v>
          </cell>
          <cell r="R83" t="str">
            <v>A</v>
          </cell>
          <cell r="S83" t="str">
            <v>EA</v>
          </cell>
        </row>
        <row r="83">
          <cell r="U83" t="str">
            <v>A</v>
          </cell>
          <cell r="V83" t="str">
            <v>H4B-6805105</v>
          </cell>
          <cell r="W83" t="str">
            <v>A1</v>
          </cell>
          <cell r="X83" t="str">
            <v>N </v>
          </cell>
          <cell r="Y83" t="str">
            <v>Y </v>
          </cell>
          <cell r="Z83" t="str">
            <v>功能件</v>
          </cell>
          <cell r="AA83" t="str">
            <v>ASSY（2534832X）</v>
          </cell>
          <cell r="AB83" t="str">
            <v>——</v>
          </cell>
          <cell r="AC83" t="str">
            <v>83*98*83</v>
          </cell>
          <cell r="AD83">
            <v>0.25</v>
          </cell>
          <cell r="AE83" t="str">
            <v>——</v>
          </cell>
        </row>
        <row r="84">
          <cell r="P84" t="str">
            <v>调角器左下连接板总成电泳</v>
          </cell>
          <cell r="Q84" t="str">
            <v>分总成</v>
          </cell>
        </row>
        <row r="84">
          <cell r="S84" t="str">
            <v>EA</v>
          </cell>
        </row>
        <row r="84">
          <cell r="U84" t="str">
            <v>A</v>
          </cell>
          <cell r="V84" t="str">
            <v>——</v>
          </cell>
          <cell r="W84" t="str">
            <v>A</v>
          </cell>
          <cell r="X84" t="str">
            <v>N </v>
          </cell>
          <cell r="Y84" t="str">
            <v>Y </v>
          </cell>
          <cell r="Z84" t="str">
            <v>电泳总成件</v>
          </cell>
          <cell r="AA84" t="str">
            <v>ASSY</v>
          </cell>
        </row>
        <row r="84">
          <cell r="AD84">
            <v>0.346</v>
          </cell>
          <cell r="AE84" t="str">
            <v>电泳</v>
          </cell>
          <cell r="AF84" t="str">
            <v>电泳</v>
          </cell>
        </row>
        <row r="85">
          <cell r="P85" t="str">
            <v>调角器左下连接板总成</v>
          </cell>
          <cell r="Q85" t="str">
            <v>分总成</v>
          </cell>
        </row>
        <row r="85">
          <cell r="S85" t="str">
            <v>EA</v>
          </cell>
        </row>
        <row r="85">
          <cell r="U85" t="str">
            <v>A</v>
          </cell>
          <cell r="V85" t="str">
            <v>——</v>
          </cell>
          <cell r="W85" t="str">
            <v>A</v>
          </cell>
          <cell r="X85" t="str">
            <v>N </v>
          </cell>
          <cell r="Y85" t="str">
            <v>Y </v>
          </cell>
          <cell r="Z85" t="str">
            <v>焊接总成件</v>
          </cell>
          <cell r="AA85" t="str">
            <v>ASSY</v>
          </cell>
        </row>
        <row r="85">
          <cell r="AD85">
            <v>0.323</v>
          </cell>
          <cell r="AE85" t="str">
            <v>——</v>
          </cell>
          <cell r="AF85" t="str">
            <v>焊接</v>
          </cell>
        </row>
        <row r="86">
          <cell r="O86" t="str">
            <v>H4B-6805115</v>
          </cell>
          <cell r="P86" t="str">
            <v>涡簧左固定片</v>
          </cell>
          <cell r="Q86" t="str">
            <v>冲压件</v>
          </cell>
          <cell r="R86" t="str">
            <v>B</v>
          </cell>
          <cell r="S86" t="str">
            <v>EA</v>
          </cell>
        </row>
        <row r="86">
          <cell r="U86" t="str">
            <v>A</v>
          </cell>
          <cell r="V86" t="str">
            <v>H4B-6805115</v>
          </cell>
          <cell r="W86" t="str">
            <v>A1</v>
          </cell>
          <cell r="X86" t="str">
            <v>N </v>
          </cell>
          <cell r="Y86" t="str">
            <v>Y </v>
          </cell>
          <cell r="Z86" t="str">
            <v>钣金件</v>
          </cell>
          <cell r="AA86" t="str">
            <v>Q235 
 t=3.0</v>
          </cell>
          <cell r="AB86" t="str">
            <v>GBT11253</v>
          </cell>
          <cell r="AC86" t="str">
            <v>24*33*17</v>
          </cell>
          <cell r="AD86">
            <v>0.014</v>
          </cell>
          <cell r="AE86" t="str">
            <v>——</v>
          </cell>
          <cell r="AF86" t="str">
            <v>冲压</v>
          </cell>
          <cell r="AG86">
            <v>54</v>
          </cell>
          <cell r="AH86">
            <v>34</v>
          </cell>
          <cell r="AI86">
            <v>3</v>
          </cell>
          <cell r="AJ86">
            <v>0.04329288</v>
          </cell>
        </row>
        <row r="87">
          <cell r="O87" t="str">
            <v>H4B-6805110</v>
          </cell>
          <cell r="P87" t="str">
            <v>塑料件固定片</v>
          </cell>
          <cell r="Q87" t="str">
            <v>冲压件</v>
          </cell>
          <cell r="R87" t="str">
            <v>B</v>
          </cell>
          <cell r="S87" t="str">
            <v>EA</v>
          </cell>
        </row>
        <row r="87">
          <cell r="U87" t="str">
            <v>A</v>
          </cell>
          <cell r="V87" t="str">
            <v>H4B-6805110</v>
          </cell>
          <cell r="W87" t="str">
            <v>A1</v>
          </cell>
          <cell r="X87" t="str">
            <v>N </v>
          </cell>
          <cell r="Y87" t="str">
            <v>Y </v>
          </cell>
          <cell r="Z87" t="str">
            <v>钣金件</v>
          </cell>
          <cell r="AA87" t="str">
            <v>Q235 
 t=2.0</v>
          </cell>
          <cell r="AB87" t="str">
            <v>GBT11253</v>
          </cell>
          <cell r="AC87" t="str">
            <v>22*12*13</v>
          </cell>
          <cell r="AD87">
            <v>0.009</v>
          </cell>
          <cell r="AE87" t="str">
            <v>——</v>
          </cell>
          <cell r="AF87" t="str">
            <v>冲压</v>
          </cell>
          <cell r="AG87">
            <v>31</v>
          </cell>
          <cell r="AH87">
            <v>28</v>
          </cell>
          <cell r="AI87">
            <v>2</v>
          </cell>
          <cell r="AJ87">
            <v>0.01364496</v>
          </cell>
        </row>
        <row r="88">
          <cell r="O88" t="str">
            <v>SQX3000-6805101</v>
          </cell>
          <cell r="P88" t="str">
            <v>调角器左下连接板</v>
          </cell>
          <cell r="Q88" t="str">
            <v>冲压件</v>
          </cell>
          <cell r="R88" t="str">
            <v>A</v>
          </cell>
          <cell r="S88" t="str">
            <v>EA</v>
          </cell>
        </row>
        <row r="88">
          <cell r="U88" t="str">
            <v>A</v>
          </cell>
          <cell r="V88" t="str">
            <v>SQX3000-6805101</v>
          </cell>
          <cell r="W88" t="str">
            <v>A1</v>
          </cell>
          <cell r="X88" t="str">
            <v>N </v>
          </cell>
          <cell r="Y88" t="str">
            <v>Y </v>
          </cell>
          <cell r="Z88" t="str">
            <v>钣金件</v>
          </cell>
          <cell r="AA88" t="str">
            <v>SPFH590 
t=3.0</v>
          </cell>
          <cell r="AB88" t="str">
            <v>Q/BQB301
Q/BQB310</v>
          </cell>
          <cell r="AC88" t="str">
            <v>140*240*133</v>
          </cell>
          <cell r="AD88">
            <v>0.3</v>
          </cell>
          <cell r="AE88" t="str">
            <v>——</v>
          </cell>
          <cell r="AF88" t="str">
            <v>冲压</v>
          </cell>
          <cell r="AG88">
            <v>150</v>
          </cell>
          <cell r="AH88">
            <v>140</v>
          </cell>
          <cell r="AI88">
            <v>3</v>
          </cell>
          <cell r="AJ88">
            <v>0.49518</v>
          </cell>
        </row>
        <row r="89">
          <cell r="P89" t="str">
            <v>调角器左上连接板总成电泳</v>
          </cell>
          <cell r="Q89" t="str">
            <v>分总成</v>
          </cell>
          <cell r="R89" t="str">
            <v>A</v>
          </cell>
          <cell r="S89" t="str">
            <v>EA</v>
          </cell>
        </row>
        <row r="89">
          <cell r="U89" t="str">
            <v>A</v>
          </cell>
          <cell r="V89" t="str">
            <v>SQX3000-6805121</v>
          </cell>
          <cell r="W89" t="str">
            <v>A1</v>
          </cell>
          <cell r="X89" t="str">
            <v>N </v>
          </cell>
          <cell r="Y89" t="str">
            <v>Y </v>
          </cell>
          <cell r="Z89" t="str">
            <v>电泳总成件</v>
          </cell>
          <cell r="AA89" t="str">
            <v>ASSY</v>
          </cell>
          <cell r="AB89" t="str">
            <v>——</v>
          </cell>
          <cell r="AC89" t="str">
            <v>——</v>
          </cell>
          <cell r="AD89">
            <v>0.267</v>
          </cell>
          <cell r="AE89" t="str">
            <v>电泳</v>
          </cell>
          <cell r="AF89" t="str">
            <v>电泳</v>
          </cell>
        </row>
        <row r="90">
          <cell r="P90" t="str">
            <v>调角器左上连接板总成</v>
          </cell>
          <cell r="Q90" t="str">
            <v>分总成</v>
          </cell>
          <cell r="R90" t="str">
            <v>A</v>
          </cell>
          <cell r="S90" t="str">
            <v>EA</v>
          </cell>
        </row>
        <row r="90">
          <cell r="U90" t="str">
            <v>A</v>
          </cell>
          <cell r="V90" t="str">
            <v>SQX3000-6805121</v>
          </cell>
          <cell r="W90" t="str">
            <v>A1</v>
          </cell>
          <cell r="X90" t="str">
            <v>N </v>
          </cell>
          <cell r="Y90" t="str">
            <v>Y </v>
          </cell>
          <cell r="Z90" t="str">
            <v>焊接总成件</v>
          </cell>
          <cell r="AA90" t="str">
            <v>ASSY</v>
          </cell>
          <cell r="AB90" t="str">
            <v>——</v>
          </cell>
          <cell r="AC90" t="str">
            <v>——</v>
          </cell>
          <cell r="AD90">
            <v>0.267</v>
          </cell>
          <cell r="AE90" t="str">
            <v>——</v>
          </cell>
          <cell r="AF90" t="str">
            <v>焊接</v>
          </cell>
        </row>
        <row r="91">
          <cell r="O91" t="str">
            <v>SQX3000-6805102</v>
          </cell>
          <cell r="P91" t="str">
            <v>调角器左上连接板</v>
          </cell>
          <cell r="Q91" t="str">
            <v>冲压件</v>
          </cell>
          <cell r="R91" t="str">
            <v>A</v>
          </cell>
          <cell r="S91" t="str">
            <v>EA</v>
          </cell>
        </row>
        <row r="91">
          <cell r="U91" t="str">
            <v>A</v>
          </cell>
          <cell r="V91" t="str">
            <v>SQX3000-6805102</v>
          </cell>
          <cell r="W91" t="str">
            <v>A1</v>
          </cell>
          <cell r="X91" t="str">
            <v>N </v>
          </cell>
          <cell r="Y91" t="str">
            <v>Y </v>
          </cell>
          <cell r="Z91" t="str">
            <v>钣金件</v>
          </cell>
          <cell r="AA91" t="str">
            <v>SPFH590
t=3.0</v>
          </cell>
          <cell r="AB91" t="str">
            <v>Q/BQB301
Q/BQB310</v>
          </cell>
          <cell r="AC91" t="str">
            <v>95*8*132</v>
          </cell>
          <cell r="AD91">
            <v>0.24</v>
          </cell>
          <cell r="AE91" t="str">
            <v>——</v>
          </cell>
          <cell r="AF91" t="str">
            <v>冲压</v>
          </cell>
          <cell r="AG91">
            <v>145</v>
          </cell>
          <cell r="AH91">
            <v>100</v>
          </cell>
          <cell r="AI91">
            <v>3</v>
          </cell>
          <cell r="AJ91">
            <v>0.34191</v>
          </cell>
        </row>
        <row r="92">
          <cell r="O92" t="str">
            <v>H4A-6805104</v>
          </cell>
          <cell r="P92" t="str">
            <v>角度限位片</v>
          </cell>
          <cell r="Q92" t="str">
            <v>冲压件</v>
          </cell>
          <cell r="R92" t="str">
            <v>C</v>
          </cell>
          <cell r="S92" t="str">
            <v>EA</v>
          </cell>
        </row>
        <row r="92">
          <cell r="U92" t="str">
            <v>A</v>
          </cell>
          <cell r="V92" t="str">
            <v>H4A-6805104</v>
          </cell>
          <cell r="W92" t="str">
            <v>A1</v>
          </cell>
          <cell r="X92" t="str">
            <v>N </v>
          </cell>
          <cell r="Y92" t="str">
            <v>Y </v>
          </cell>
          <cell r="Z92" t="str">
            <v>钣金件</v>
          </cell>
          <cell r="AA92" t="str">
            <v>SAPH440
t=3.0</v>
          </cell>
          <cell r="AB92" t="str">
            <v>Q/BQB301
Q/BQB310</v>
          </cell>
          <cell r="AC92" t="str">
            <v>18*20*15</v>
          </cell>
          <cell r="AD92">
            <v>0.027</v>
          </cell>
          <cell r="AE92" t="str">
            <v>——</v>
          </cell>
          <cell r="AF92" t="str">
            <v>冲压</v>
          </cell>
          <cell r="AG92">
            <v>64</v>
          </cell>
          <cell r="AH92">
            <v>29</v>
          </cell>
          <cell r="AI92">
            <v>3</v>
          </cell>
          <cell r="AJ92">
            <v>0.04376448</v>
          </cell>
        </row>
        <row r="93">
          <cell r="O93" t="str">
            <v>B406805215</v>
          </cell>
          <cell r="P93" t="str">
            <v>涡簧固定座</v>
          </cell>
          <cell r="Q93" t="str">
            <v>冲压件</v>
          </cell>
          <cell r="R93" t="str">
            <v>B</v>
          </cell>
          <cell r="S93" t="str">
            <v>EA</v>
          </cell>
        </row>
        <row r="93">
          <cell r="U93" t="str">
            <v>A</v>
          </cell>
          <cell r="V93" t="str">
            <v>B406805215</v>
          </cell>
          <cell r="W93" t="str">
            <v>A1</v>
          </cell>
          <cell r="X93" t="str">
            <v>N </v>
          </cell>
          <cell r="Y93" t="str">
            <v>Y </v>
          </cell>
          <cell r="Z93" t="str">
            <v>钣金件</v>
          </cell>
          <cell r="AA93" t="str">
            <v>Q235 
 t=3.0</v>
          </cell>
          <cell r="AB93" t="str">
            <v>GBT11253</v>
          </cell>
          <cell r="AC93" t="str">
            <v>50*18*30</v>
          </cell>
          <cell r="AD93">
            <v>0.023</v>
          </cell>
          <cell r="AE93" t="str">
            <v>——</v>
          </cell>
          <cell r="AF93" t="str">
            <v>冲压</v>
          </cell>
          <cell r="AG93">
            <v>62.5</v>
          </cell>
          <cell r="AH93">
            <v>37</v>
          </cell>
          <cell r="AI93">
            <v>3</v>
          </cell>
          <cell r="AJ93">
            <v>0.05452875</v>
          </cell>
        </row>
        <row r="94">
          <cell r="O94" t="str">
            <v>H4B-6805108</v>
          </cell>
          <cell r="P94" t="str">
            <v>涡簧</v>
          </cell>
          <cell r="Q94" t="str">
            <v>弹簧钢</v>
          </cell>
          <cell r="R94" t="str">
            <v>A</v>
          </cell>
          <cell r="S94" t="str">
            <v>EA</v>
          </cell>
        </row>
        <row r="94">
          <cell r="U94" t="str">
            <v>A</v>
          </cell>
          <cell r="V94" t="str">
            <v>H4B-6805108</v>
          </cell>
          <cell r="W94" t="str">
            <v>A1</v>
          </cell>
          <cell r="X94" t="str">
            <v>N </v>
          </cell>
          <cell r="Y94" t="str">
            <v>Y </v>
          </cell>
          <cell r="Z94" t="str">
            <v>弹簧件</v>
          </cell>
          <cell r="AA94" t="str">
            <v>65Mn
t=2.0</v>
          </cell>
          <cell r="AB94" t="str">
            <v>GB/T4357</v>
          </cell>
          <cell r="AC94" t="str">
            <v>96*7*80</v>
          </cell>
          <cell r="AD94">
            <v>0.136</v>
          </cell>
          <cell r="AE94" t="str">
            <v>——</v>
          </cell>
        </row>
        <row r="94">
          <cell r="AJ94">
            <v>0.136</v>
          </cell>
        </row>
        <row r="95">
          <cell r="P95" t="str">
            <v>左侧调角器解锁把手电泳</v>
          </cell>
          <cell r="Q95" t="str">
            <v>电泳件</v>
          </cell>
          <cell r="R95" t="str">
            <v>B</v>
          </cell>
          <cell r="S95" t="str">
            <v>EA</v>
          </cell>
        </row>
        <row r="95">
          <cell r="U95" t="str">
            <v>A</v>
          </cell>
          <cell r="V95" t="str">
            <v>SHT0010720</v>
          </cell>
          <cell r="W95" t="str">
            <v>A2</v>
          </cell>
          <cell r="X95" t="str">
            <v>N </v>
          </cell>
          <cell r="Y95" t="str">
            <v>Y </v>
          </cell>
          <cell r="Z95" t="str">
            <v>电泳件</v>
          </cell>
          <cell r="AA95" t="str">
            <v>ASSY</v>
          </cell>
        </row>
        <row r="95">
          <cell r="AD95">
            <v>0.0493</v>
          </cell>
          <cell r="AE95" t="str">
            <v>电泳</v>
          </cell>
        </row>
        <row r="96">
          <cell r="O96" t="str">
            <v>SHT0011978</v>
          </cell>
          <cell r="P96" t="str">
            <v>左侧调角器解锁把手</v>
          </cell>
          <cell r="Q96" t="str">
            <v>冲压件</v>
          </cell>
          <cell r="R96" t="str">
            <v>B</v>
          </cell>
          <cell r="S96" t="str">
            <v>EA</v>
          </cell>
        </row>
        <row r="96">
          <cell r="U96" t="str">
            <v>A</v>
          </cell>
          <cell r="V96" t="str">
            <v>SHT0010720</v>
          </cell>
          <cell r="W96" t="str">
            <v>A2</v>
          </cell>
          <cell r="X96" t="str">
            <v>N </v>
          </cell>
          <cell r="Y96" t="str">
            <v>Y </v>
          </cell>
          <cell r="Z96" t="str">
            <v>钣金件</v>
          </cell>
          <cell r="AA96" t="str">
            <v>SPFH590
t=2.0</v>
          </cell>
          <cell r="AB96" t="str">
            <v>Q/BQB301
Q/BQB311</v>
          </cell>
          <cell r="AC96" t="str">
            <v>70*20*37</v>
          </cell>
          <cell r="AD96">
            <v>0.0493</v>
          </cell>
          <cell r="AE96" t="str">
            <v>——</v>
          </cell>
          <cell r="AF96" t="str">
            <v>冲压</v>
          </cell>
          <cell r="AG96">
            <v>72</v>
          </cell>
          <cell r="AH96">
            <v>45</v>
          </cell>
          <cell r="AI96">
            <v>2.5</v>
          </cell>
          <cell r="AJ96">
            <v>0.063666</v>
          </cell>
        </row>
        <row r="97">
          <cell r="O97" t="str">
            <v>SQX3000-6805125</v>
          </cell>
          <cell r="P97" t="str">
            <v>副边调角器总成</v>
          </cell>
          <cell r="Q97" t="str">
            <v>分总成</v>
          </cell>
          <cell r="R97" t="str">
            <v>A</v>
          </cell>
          <cell r="S97" t="str">
            <v>EA</v>
          </cell>
        </row>
        <row r="97">
          <cell r="U97" t="str">
            <v>A</v>
          </cell>
          <cell r="V97" t="str">
            <v>SQX3000-6805125</v>
          </cell>
          <cell r="W97" t="str">
            <v>A1</v>
          </cell>
          <cell r="X97" t="str">
            <v>N </v>
          </cell>
          <cell r="Y97" t="str">
            <v>Y </v>
          </cell>
          <cell r="Z97" t="str">
            <v>焊接总成件</v>
          </cell>
          <cell r="AA97" t="str">
            <v>ASSY</v>
          </cell>
          <cell r="AB97" t="str">
            <v>——</v>
          </cell>
          <cell r="AC97" t="str">
            <v>186*128*39</v>
          </cell>
          <cell r="AD97">
            <v>0.953</v>
          </cell>
          <cell r="AE97" t="str">
            <v>——</v>
          </cell>
          <cell r="AF97" t="str">
            <v>焊接</v>
          </cell>
        </row>
        <row r="98">
          <cell r="O98" t="str">
            <v>SQX3000-6805114</v>
          </cell>
          <cell r="P98" t="str">
            <v>主驾驶从动侧星盘</v>
          </cell>
          <cell r="Q98" t="str">
            <v>分总成</v>
          </cell>
          <cell r="R98" t="str">
            <v>A</v>
          </cell>
          <cell r="S98" t="str">
            <v>EA</v>
          </cell>
        </row>
        <row r="98">
          <cell r="U98" t="str">
            <v>A</v>
          </cell>
          <cell r="V98" t="str">
            <v>SQX3000-6805114</v>
          </cell>
          <cell r="W98" t="str">
            <v>A1</v>
          </cell>
          <cell r="X98" t="str">
            <v>N </v>
          </cell>
          <cell r="Y98" t="str">
            <v>Y </v>
          </cell>
          <cell r="Z98" t="str">
            <v>功能件</v>
          </cell>
          <cell r="AA98" t="str">
            <v>ASSY</v>
          </cell>
          <cell r="AB98" t="str">
            <v>——</v>
          </cell>
          <cell r="AC98" t="str">
            <v>83*83*21</v>
          </cell>
          <cell r="AD98">
            <v>0.23</v>
          </cell>
          <cell r="AE98" t="str">
            <v>——</v>
          </cell>
        </row>
        <row r="99">
          <cell r="O99" t="str">
            <v>SQX3000-6805112</v>
          </cell>
          <cell r="P99" t="str">
            <v>主驾驶星盘塑料件</v>
          </cell>
          <cell r="Q99" t="str">
            <v>注塑件</v>
          </cell>
          <cell r="R99" t="str">
            <v>A</v>
          </cell>
          <cell r="S99" t="str">
            <v>EA</v>
          </cell>
        </row>
        <row r="99">
          <cell r="U99" t="str">
            <v>A</v>
          </cell>
          <cell r="V99" t="str">
            <v>SQX3000-6805112</v>
          </cell>
          <cell r="W99" t="str">
            <v>A1</v>
          </cell>
          <cell r="X99" t="str">
            <v>N </v>
          </cell>
          <cell r="Y99" t="str">
            <v>Y </v>
          </cell>
          <cell r="Z99" t="str">
            <v>注塑件</v>
          </cell>
          <cell r="AA99" t="str">
            <v>PA66</v>
          </cell>
          <cell r="AB99" t="str">
            <v>——</v>
          </cell>
          <cell r="AC99" t="str">
            <v>18*14*14</v>
          </cell>
          <cell r="AD99">
            <v>0.001</v>
          </cell>
          <cell r="AE99" t="str">
            <v>——</v>
          </cell>
          <cell r="AF99" t="str">
            <v>注塑</v>
          </cell>
        </row>
        <row r="100">
          <cell r="P100" t="str">
            <v>调角器右下连接板总成电泳</v>
          </cell>
          <cell r="Q100" t="str">
            <v>电泳分总成</v>
          </cell>
        </row>
        <row r="100">
          <cell r="S100" t="str">
            <v>EA</v>
          </cell>
        </row>
        <row r="100">
          <cell r="Y100" t="str">
            <v>Y</v>
          </cell>
          <cell r="Z100" t="str">
            <v>电泳总成件</v>
          </cell>
          <cell r="AA100" t="str">
            <v>ASSY</v>
          </cell>
          <cell r="AB100" t="str">
            <v>——</v>
          </cell>
          <cell r="AC100" t="str">
            <v>——</v>
          </cell>
        </row>
        <row r="100">
          <cell r="AE100" t="str">
            <v>电泳</v>
          </cell>
          <cell r="AF100" t="str">
            <v>电泳</v>
          </cell>
        </row>
        <row r="101">
          <cell r="P101" t="str">
            <v>调角器右下连接板总成</v>
          </cell>
          <cell r="Q101" t="str">
            <v>焊接分总成</v>
          </cell>
        </row>
        <row r="101">
          <cell r="S101" t="str">
            <v>EA</v>
          </cell>
        </row>
        <row r="101">
          <cell r="Y101" t="str">
            <v>Y</v>
          </cell>
          <cell r="Z101" t="str">
            <v>焊接总成件</v>
          </cell>
          <cell r="AA101" t="str">
            <v>ASSY</v>
          </cell>
          <cell r="AB101" t="str">
            <v>——</v>
          </cell>
          <cell r="AC101" t="str">
            <v>——</v>
          </cell>
        </row>
        <row r="101">
          <cell r="AE101" t="str">
            <v>——</v>
          </cell>
          <cell r="AF101" t="str">
            <v>焊接</v>
          </cell>
        </row>
        <row r="102">
          <cell r="O102" t="str">
            <v>H4B-6805114</v>
          </cell>
          <cell r="P102" t="str">
            <v>涡簧右固定片</v>
          </cell>
          <cell r="Q102" t="str">
            <v>冲压件</v>
          </cell>
          <cell r="R102" t="str">
            <v>B</v>
          </cell>
          <cell r="S102" t="str">
            <v>EA</v>
          </cell>
        </row>
        <row r="102">
          <cell r="U102" t="str">
            <v>A</v>
          </cell>
          <cell r="V102" t="str">
            <v>H4B-6805114</v>
          </cell>
          <cell r="W102" t="str">
            <v>A1</v>
          </cell>
          <cell r="X102" t="str">
            <v>N </v>
          </cell>
          <cell r="Y102" t="str">
            <v>Y </v>
          </cell>
          <cell r="Z102" t="str">
            <v>钣金件</v>
          </cell>
          <cell r="AA102" t="str">
            <v>Q235 
 t=3.0</v>
          </cell>
          <cell r="AB102" t="str">
            <v>GBT11253</v>
          </cell>
          <cell r="AC102" t="str">
            <v>24*33*17</v>
          </cell>
          <cell r="AD102">
            <v>0.014</v>
          </cell>
          <cell r="AE102" t="str">
            <v>——</v>
          </cell>
          <cell r="AF102" t="str">
            <v>冲压</v>
          </cell>
          <cell r="AG102">
            <v>54</v>
          </cell>
          <cell r="AH102">
            <v>34</v>
          </cell>
          <cell r="AI102">
            <v>3</v>
          </cell>
          <cell r="AJ102">
            <v>0.04329288</v>
          </cell>
        </row>
        <row r="103">
          <cell r="O103" t="str">
            <v>H4B-6805110</v>
          </cell>
          <cell r="P103" t="str">
            <v>塑料件固定片</v>
          </cell>
          <cell r="Q103" t="str">
            <v>冲压件</v>
          </cell>
          <cell r="R103" t="str">
            <v>B</v>
          </cell>
          <cell r="S103" t="str">
            <v>EA</v>
          </cell>
        </row>
        <row r="103">
          <cell r="U103" t="str">
            <v>A</v>
          </cell>
          <cell r="V103" t="str">
            <v>H4B-6805110</v>
          </cell>
          <cell r="W103" t="str">
            <v>A1</v>
          </cell>
          <cell r="X103" t="str">
            <v>N </v>
          </cell>
          <cell r="Y103" t="str">
            <v>Y </v>
          </cell>
          <cell r="Z103" t="str">
            <v>钣金件</v>
          </cell>
          <cell r="AA103" t="str">
            <v>Q235 
 t=2.0</v>
          </cell>
          <cell r="AB103" t="str">
            <v>GBT11253</v>
          </cell>
          <cell r="AC103" t="str">
            <v>22*12*13</v>
          </cell>
          <cell r="AD103">
            <v>0.009</v>
          </cell>
          <cell r="AE103" t="str">
            <v>——</v>
          </cell>
          <cell r="AF103" t="str">
            <v>冲压</v>
          </cell>
          <cell r="AG103">
            <v>31</v>
          </cell>
          <cell r="AH103">
            <v>28</v>
          </cell>
          <cell r="AI103">
            <v>2</v>
          </cell>
          <cell r="AJ103">
            <v>0.01364496</v>
          </cell>
        </row>
        <row r="104">
          <cell r="O104" t="str">
            <v>SQX3000-6805103</v>
          </cell>
          <cell r="P104" t="str">
            <v>调角器右下连接板</v>
          </cell>
          <cell r="Q104" t="str">
            <v>冲压件</v>
          </cell>
          <cell r="R104" t="str">
            <v>A</v>
          </cell>
          <cell r="S104" t="str">
            <v>EA</v>
          </cell>
        </row>
        <row r="104">
          <cell r="U104" t="str">
            <v>A</v>
          </cell>
          <cell r="V104" t="str">
            <v>SQX3000-6805103</v>
          </cell>
          <cell r="W104" t="str">
            <v>A1</v>
          </cell>
          <cell r="X104" t="str">
            <v>N </v>
          </cell>
          <cell r="Y104" t="str">
            <v>Y </v>
          </cell>
          <cell r="Z104" t="str">
            <v>钣金件</v>
          </cell>
          <cell r="AA104" t="str">
            <v>SPFH590
t=3.0</v>
          </cell>
          <cell r="AB104" t="str">
            <v>Q/BQB301
Q/BQB310</v>
          </cell>
          <cell r="AC104" t="str">
            <v>140*26*133</v>
          </cell>
          <cell r="AD104">
            <v>0.3</v>
          </cell>
          <cell r="AE104" t="str">
            <v>——</v>
          </cell>
          <cell r="AF104" t="str">
            <v>冲压</v>
          </cell>
          <cell r="AG104">
            <v>150</v>
          </cell>
          <cell r="AH104">
            <v>140</v>
          </cell>
          <cell r="AI104">
            <v>3</v>
          </cell>
          <cell r="AJ104">
            <v>0.49518</v>
          </cell>
        </row>
        <row r="105">
          <cell r="P105" t="str">
            <v>调角器右上连接板总成电泳</v>
          </cell>
          <cell r="Q105" t="str">
            <v>分总成</v>
          </cell>
          <cell r="R105" t="str">
            <v>A</v>
          </cell>
          <cell r="S105" t="str">
            <v>EA</v>
          </cell>
        </row>
        <row r="105">
          <cell r="U105" t="str">
            <v>A</v>
          </cell>
          <cell r="V105" t="str">
            <v>SQX3000-6805122</v>
          </cell>
          <cell r="W105" t="str">
            <v>A1</v>
          </cell>
          <cell r="X105" t="str">
            <v>N </v>
          </cell>
          <cell r="Y105" t="str">
            <v>Y </v>
          </cell>
          <cell r="Z105" t="str">
            <v>电泳总成件</v>
          </cell>
          <cell r="AA105" t="str">
            <v>ASSY</v>
          </cell>
          <cell r="AB105" t="str">
            <v>——</v>
          </cell>
          <cell r="AC105" t="str">
            <v>95*24*132</v>
          </cell>
          <cell r="AD105">
            <v>0.267</v>
          </cell>
          <cell r="AE105" t="str">
            <v>电泳</v>
          </cell>
          <cell r="AF105" t="str">
            <v>电泳</v>
          </cell>
        </row>
        <row r="106">
          <cell r="O106" t="str">
            <v>SQX3000-6805122</v>
          </cell>
          <cell r="P106" t="str">
            <v>调角器右上连接板总成</v>
          </cell>
          <cell r="Q106" t="str">
            <v>分总成</v>
          </cell>
          <cell r="R106" t="str">
            <v>A</v>
          </cell>
          <cell r="S106" t="str">
            <v>EA</v>
          </cell>
        </row>
        <row r="106">
          <cell r="U106" t="str">
            <v>A</v>
          </cell>
          <cell r="V106" t="str">
            <v>SQX3000-6805122</v>
          </cell>
          <cell r="W106" t="str">
            <v>A1</v>
          </cell>
          <cell r="X106" t="str">
            <v>N </v>
          </cell>
          <cell r="Y106" t="str">
            <v>Y </v>
          </cell>
          <cell r="Z106" t="str">
            <v>焊接总成件</v>
          </cell>
          <cell r="AA106" t="str">
            <v>ASSY</v>
          </cell>
          <cell r="AB106" t="str">
            <v>——</v>
          </cell>
          <cell r="AC106" t="str">
            <v>95*24*132</v>
          </cell>
          <cell r="AD106">
            <v>0.267</v>
          </cell>
          <cell r="AE106" t="str">
            <v>——</v>
          </cell>
          <cell r="AF106" t="str">
            <v>焊接</v>
          </cell>
        </row>
        <row r="107">
          <cell r="O107" t="str">
            <v>SQX3000-6805104</v>
          </cell>
          <cell r="P107" t="str">
            <v>调角器右上连接板</v>
          </cell>
          <cell r="Q107" t="str">
            <v>冲压件</v>
          </cell>
          <cell r="R107" t="str">
            <v>A</v>
          </cell>
          <cell r="S107" t="str">
            <v>EA</v>
          </cell>
        </row>
        <row r="107">
          <cell r="U107" t="str">
            <v>A</v>
          </cell>
          <cell r="V107" t="str">
            <v>SQX3000-6805104</v>
          </cell>
          <cell r="W107" t="str">
            <v>A1</v>
          </cell>
          <cell r="X107" t="str">
            <v>N </v>
          </cell>
          <cell r="Y107" t="str">
            <v>Y </v>
          </cell>
          <cell r="Z107" t="str">
            <v>钣金件</v>
          </cell>
          <cell r="AA107" t="str">
            <v>SPFH590
t=3.0</v>
          </cell>
          <cell r="AB107" t="str">
            <v>Q/BQB301
Q/BQB310</v>
          </cell>
          <cell r="AC107" t="str">
            <v>95*8*132</v>
          </cell>
          <cell r="AD107">
            <v>0.24</v>
          </cell>
          <cell r="AE107" t="str">
            <v>——</v>
          </cell>
          <cell r="AF107" t="str">
            <v>冲压</v>
          </cell>
          <cell r="AG107">
            <v>145</v>
          </cell>
          <cell r="AH107">
            <v>100</v>
          </cell>
          <cell r="AI107">
            <v>3</v>
          </cell>
          <cell r="AJ107">
            <v>0.34191</v>
          </cell>
        </row>
        <row r="108">
          <cell r="O108" t="str">
            <v>H4A-6805104</v>
          </cell>
          <cell r="P108" t="str">
            <v>角度限位片</v>
          </cell>
          <cell r="Q108" t="str">
            <v>冲压件</v>
          </cell>
          <cell r="R108" t="str">
            <v>C</v>
          </cell>
          <cell r="S108" t="str">
            <v>EA</v>
          </cell>
        </row>
        <row r="108">
          <cell r="U108" t="str">
            <v>A</v>
          </cell>
          <cell r="V108" t="str">
            <v>H4A-6805104</v>
          </cell>
          <cell r="W108" t="str">
            <v>A1</v>
          </cell>
          <cell r="X108" t="str">
            <v>N </v>
          </cell>
          <cell r="Y108" t="str">
            <v>Y </v>
          </cell>
          <cell r="Z108" t="str">
            <v>钣金件</v>
          </cell>
          <cell r="AA108" t="str">
            <v>SAPH440
t=3.0</v>
          </cell>
          <cell r="AB108" t="str">
            <v>Q/BQB301
Q/BQB310</v>
          </cell>
          <cell r="AC108" t="str">
            <v>18*20*15</v>
          </cell>
          <cell r="AD108">
            <v>0.027</v>
          </cell>
          <cell r="AE108" t="str">
            <v>——</v>
          </cell>
          <cell r="AF108" t="str">
            <v>冲压</v>
          </cell>
          <cell r="AG108">
            <v>64</v>
          </cell>
          <cell r="AH108">
            <v>29</v>
          </cell>
          <cell r="AI108">
            <v>3</v>
          </cell>
          <cell r="AJ108">
            <v>0.04376448</v>
          </cell>
        </row>
        <row r="109">
          <cell r="O109" t="str">
            <v>B406805215</v>
          </cell>
          <cell r="P109" t="str">
            <v>涡簧固定座</v>
          </cell>
          <cell r="Q109" t="str">
            <v>冲压件</v>
          </cell>
          <cell r="R109" t="str">
            <v>B</v>
          </cell>
          <cell r="S109" t="str">
            <v>EA</v>
          </cell>
        </row>
        <row r="109">
          <cell r="U109" t="str">
            <v>A</v>
          </cell>
          <cell r="V109" t="str">
            <v>B406805215</v>
          </cell>
          <cell r="W109" t="str">
            <v>A1</v>
          </cell>
          <cell r="X109" t="str">
            <v>N </v>
          </cell>
          <cell r="Y109" t="str">
            <v>Y </v>
          </cell>
          <cell r="Z109" t="str">
            <v>钣金件</v>
          </cell>
          <cell r="AA109" t="str">
            <v>Q235 
 t=3.0</v>
          </cell>
          <cell r="AB109" t="str">
            <v>GBT11253</v>
          </cell>
          <cell r="AC109" t="str">
            <v>50*18*30</v>
          </cell>
          <cell r="AD109">
            <v>0.023</v>
          </cell>
          <cell r="AE109" t="str">
            <v>——</v>
          </cell>
          <cell r="AF109" t="str">
            <v>冲压</v>
          </cell>
          <cell r="AG109">
            <v>62.5</v>
          </cell>
          <cell r="AH109">
            <v>37</v>
          </cell>
          <cell r="AI109">
            <v>3</v>
          </cell>
          <cell r="AJ109">
            <v>0.05452875</v>
          </cell>
        </row>
        <row r="110">
          <cell r="O110" t="str">
            <v>H4B-6805108</v>
          </cell>
          <cell r="P110" t="str">
            <v>涡簧</v>
          </cell>
          <cell r="Q110" t="str">
            <v>弹簧钢</v>
          </cell>
          <cell r="R110" t="str">
            <v>B</v>
          </cell>
          <cell r="S110" t="str">
            <v>EA</v>
          </cell>
        </row>
        <row r="110">
          <cell r="U110" t="str">
            <v>A</v>
          </cell>
          <cell r="V110" t="str">
            <v>H4B-6805108</v>
          </cell>
          <cell r="W110" t="str">
            <v>A1</v>
          </cell>
          <cell r="X110" t="str">
            <v>N </v>
          </cell>
          <cell r="Y110" t="str">
            <v>Y </v>
          </cell>
          <cell r="Z110" t="str">
            <v>弹簧件</v>
          </cell>
          <cell r="AA110" t="str">
            <v>t=2-GB/T342
65Mn-GB/T4357</v>
          </cell>
          <cell r="AB110" t="str">
            <v>GB/T4357</v>
          </cell>
          <cell r="AC110" t="str">
            <v>96*7*80</v>
          </cell>
          <cell r="AD110">
            <v>0.136</v>
          </cell>
          <cell r="AE110" t="str">
            <v>——</v>
          </cell>
        </row>
        <row r="110">
          <cell r="AJ110">
            <v>0.136</v>
          </cell>
        </row>
        <row r="111">
          <cell r="O111" t="str">
            <v>Q150B1025Q</v>
          </cell>
          <cell r="P111" t="str">
            <v>六角头螺栓</v>
          </cell>
          <cell r="Q111" t="str">
            <v>调角器固定</v>
          </cell>
          <cell r="R111" t="str">
            <v>A</v>
          </cell>
          <cell r="S111" t="str">
            <v>EA</v>
          </cell>
        </row>
        <row r="111">
          <cell r="U111" t="str">
            <v>A</v>
          </cell>
          <cell r="V111" t="str">
            <v>Q150B1025Q</v>
          </cell>
          <cell r="W111" t="str">
            <v>A</v>
          </cell>
          <cell r="X111" t="str">
            <v>N </v>
          </cell>
          <cell r="Y111" t="str">
            <v>Y </v>
          </cell>
          <cell r="Z111" t="str">
            <v>标准件</v>
          </cell>
          <cell r="AA111" t="str">
            <v>M10*25</v>
          </cell>
          <cell r="AB111" t="str">
            <v>——</v>
          </cell>
          <cell r="AC111" t="str">
            <v>18*31*17</v>
          </cell>
          <cell r="AD111">
            <v>0.026</v>
          </cell>
          <cell r="AE111" t="str">
            <v>发黑</v>
          </cell>
        </row>
        <row r="112">
          <cell r="O112" t="str">
            <v>Q40110</v>
          </cell>
          <cell r="P112" t="str">
            <v>平垫圈</v>
          </cell>
          <cell r="Q112" t="str">
            <v>调角器固定</v>
          </cell>
          <cell r="R112" t="str">
            <v>C</v>
          </cell>
          <cell r="S112" t="str">
            <v>EA</v>
          </cell>
        </row>
        <row r="112">
          <cell r="U112" t="str">
            <v>A</v>
          </cell>
          <cell r="V112" t="str">
            <v>Q40110</v>
          </cell>
          <cell r="W112" t="str">
            <v>A</v>
          </cell>
          <cell r="X112" t="str">
            <v>N </v>
          </cell>
          <cell r="Y112" t="str">
            <v>Y </v>
          </cell>
          <cell r="Z112" t="str">
            <v>标准件</v>
          </cell>
          <cell r="AA112" t="str">
            <v>Φ10</v>
          </cell>
          <cell r="AB112" t="str">
            <v>——</v>
          </cell>
          <cell r="AC112" t="str">
            <v>20*2*20</v>
          </cell>
          <cell r="AD112">
            <v>0.004</v>
          </cell>
          <cell r="AE112" t="str">
            <v>发黑</v>
          </cell>
        </row>
        <row r="113">
          <cell r="O113" t="str">
            <v>Q40310</v>
          </cell>
          <cell r="P113" t="str">
            <v>弹垫圈</v>
          </cell>
          <cell r="Q113" t="str">
            <v>调角器固定</v>
          </cell>
          <cell r="R113" t="str">
            <v>C</v>
          </cell>
          <cell r="S113" t="str">
            <v>EA</v>
          </cell>
        </row>
        <row r="113">
          <cell r="U113" t="str">
            <v>A</v>
          </cell>
          <cell r="V113" t="str">
            <v>Q40310</v>
          </cell>
          <cell r="W113" t="str">
            <v>A</v>
          </cell>
          <cell r="X113" t="str">
            <v>N </v>
          </cell>
          <cell r="Y113" t="str">
            <v>Y </v>
          </cell>
          <cell r="Z113" t="str">
            <v>标准件</v>
          </cell>
          <cell r="AA113" t="str">
            <v>Φ10</v>
          </cell>
          <cell r="AB113" t="str">
            <v>——</v>
          </cell>
          <cell r="AC113" t="str">
            <v>20*3*20</v>
          </cell>
          <cell r="AD113">
            <v>0.006</v>
          </cell>
          <cell r="AE113" t="str">
            <v>发黑</v>
          </cell>
        </row>
        <row r="114">
          <cell r="O114" t="str">
            <v>SHT0013204</v>
          </cell>
          <cell r="P114" t="str">
            <v>坐垫面套总成</v>
          </cell>
          <cell r="Q114" t="str">
            <v>PVC+超纤</v>
          </cell>
        </row>
        <row r="114">
          <cell r="S114" t="str">
            <v>EA</v>
          </cell>
        </row>
        <row r="114">
          <cell r="U114" t="str">
            <v>A</v>
          </cell>
        </row>
        <row r="114">
          <cell r="W114" t="str">
            <v>A</v>
          </cell>
          <cell r="X114" t="str">
            <v>Y</v>
          </cell>
          <cell r="Y114" t="str">
            <v>N</v>
          </cell>
          <cell r="Z114" t="str">
            <v>缝纫总成</v>
          </cell>
          <cell r="AA114" t="str">
            <v>ASSY</v>
          </cell>
          <cell r="AB114" t="str">
            <v>——</v>
          </cell>
          <cell r="AC114" t="str">
            <v>410*499*113</v>
          </cell>
          <cell r="AD114" t="str">
            <v>——</v>
          </cell>
          <cell r="AE114" t="str">
            <v>——</v>
          </cell>
          <cell r="AF114" t="str">
            <v>缝纫</v>
          </cell>
        </row>
        <row r="115">
          <cell r="O115" t="str">
            <v>SHT0013205</v>
          </cell>
          <cell r="P115" t="str">
            <v>坐垫面套总成</v>
          </cell>
          <cell r="Q115" t="str">
            <v>织物</v>
          </cell>
          <cell r="R115" t="str">
            <v>C</v>
          </cell>
          <cell r="S115" t="str">
            <v>EA</v>
          </cell>
        </row>
        <row r="115">
          <cell r="U115" t="str">
            <v>A</v>
          </cell>
          <cell r="V115" t="str">
            <v>——</v>
          </cell>
          <cell r="W115" t="str">
            <v>A</v>
          </cell>
          <cell r="X115" t="str">
            <v>Y</v>
          </cell>
          <cell r="Y115" t="str">
            <v>N</v>
          </cell>
          <cell r="Z115" t="str">
            <v>缝纫总成</v>
          </cell>
          <cell r="AA115" t="str">
            <v>ASSY</v>
          </cell>
          <cell r="AB115" t="str">
            <v>——</v>
          </cell>
          <cell r="AC115" t="str">
            <v>410*499*113</v>
          </cell>
          <cell r="AD115" t="str">
            <v>——</v>
          </cell>
          <cell r="AE115" t="str">
            <v>——</v>
          </cell>
          <cell r="AF115" t="str">
            <v>缝纫</v>
          </cell>
        </row>
        <row r="116">
          <cell r="O116" t="str">
            <v>SHT0012220</v>
          </cell>
          <cell r="P116" t="str">
            <v>坐垫泡沫总成</v>
          </cell>
          <cell r="Q116" t="str">
            <v>发泡</v>
          </cell>
          <cell r="R116" t="str">
            <v>B</v>
          </cell>
          <cell r="S116" t="str">
            <v>EA</v>
          </cell>
        </row>
        <row r="116">
          <cell r="U116" t="str">
            <v>A</v>
          </cell>
          <cell r="V116" t="str">
            <v>SHT0012220</v>
          </cell>
          <cell r="W116" t="str">
            <v>A</v>
          </cell>
          <cell r="X116" t="str">
            <v>N </v>
          </cell>
          <cell r="Y116" t="str">
            <v>Y </v>
          </cell>
          <cell r="Z116" t="str">
            <v>发泡</v>
          </cell>
          <cell r="AA116" t="str">
            <v>聚氨酯</v>
          </cell>
          <cell r="AB116" t="str">
            <v>——</v>
          </cell>
          <cell r="AC116" t="str">
            <v>504*491*106</v>
          </cell>
          <cell r="AD116">
            <v>0.539</v>
          </cell>
          <cell r="AE116" t="str">
            <v>——</v>
          </cell>
          <cell r="AF116" t="str">
            <v>发泡</v>
          </cell>
        </row>
        <row r="117">
          <cell r="O117" t="str">
            <v>SHT0012222</v>
          </cell>
          <cell r="P117" t="str">
            <v>通风坐垫泡沫总成</v>
          </cell>
          <cell r="Q117" t="str">
            <v>发泡</v>
          </cell>
        </row>
        <row r="117">
          <cell r="S117" t="str">
            <v>EA</v>
          </cell>
        </row>
        <row r="117">
          <cell r="U117" t="str">
            <v>A</v>
          </cell>
          <cell r="V117" t="str">
            <v>SHT0012222</v>
          </cell>
          <cell r="W117" t="str">
            <v>A</v>
          </cell>
          <cell r="X117" t="str">
            <v>N </v>
          </cell>
          <cell r="Y117" t="str">
            <v>Y </v>
          </cell>
          <cell r="Z117" t="str">
            <v>发泡</v>
          </cell>
          <cell r="AA117" t="str">
            <v>聚氨酯</v>
          </cell>
          <cell r="AB117" t="str">
            <v>——</v>
          </cell>
          <cell r="AC117" t="str">
            <v>504*491*106</v>
          </cell>
          <cell r="AD117">
            <v>0.539</v>
          </cell>
          <cell r="AE117" t="str">
            <v>——</v>
          </cell>
          <cell r="AF117" t="str">
            <v>发泡</v>
          </cell>
        </row>
        <row r="118">
          <cell r="O118" t="str">
            <v>SHT0012275</v>
          </cell>
          <cell r="P118" t="str">
            <v>坐垫泡沫本体</v>
          </cell>
          <cell r="Q118" t="str">
            <v>过程虚拟件</v>
          </cell>
          <cell r="R118" t="str">
            <v>B</v>
          </cell>
          <cell r="S118" t="str">
            <v>EA</v>
          </cell>
        </row>
        <row r="118">
          <cell r="U118" t="str">
            <v>A</v>
          </cell>
          <cell r="V118" t="str">
            <v>——</v>
          </cell>
          <cell r="W118" t="str">
            <v>A</v>
          </cell>
          <cell r="X118" t="str">
            <v>N </v>
          </cell>
          <cell r="Y118" t="str">
            <v>Y </v>
          </cell>
          <cell r="Z118" t="str">
            <v>发泡</v>
          </cell>
          <cell r="AA118" t="str">
            <v>聚氨酯</v>
          </cell>
          <cell r="AB118" t="str">
            <v>——</v>
          </cell>
          <cell r="AC118" t="str">
            <v>504*491*106</v>
          </cell>
          <cell r="AD118">
            <v>0.511</v>
          </cell>
          <cell r="AE118" t="str">
            <v>——</v>
          </cell>
        </row>
        <row r="118">
          <cell r="AJ118">
            <v>0.98</v>
          </cell>
        </row>
        <row r="119">
          <cell r="O119" t="str">
            <v>SHT0012276</v>
          </cell>
          <cell r="P119" t="str">
            <v>通风坐垫泡沫本体</v>
          </cell>
          <cell r="Q119" t="str">
            <v>过程虚拟件</v>
          </cell>
        </row>
        <row r="119">
          <cell r="S119" t="str">
            <v>EA</v>
          </cell>
        </row>
        <row r="119">
          <cell r="U119" t="str">
            <v>A</v>
          </cell>
          <cell r="V119" t="str">
            <v>——</v>
          </cell>
          <cell r="W119" t="str">
            <v>A</v>
          </cell>
          <cell r="X119" t="str">
            <v>N </v>
          </cell>
          <cell r="Y119" t="str">
            <v>Y </v>
          </cell>
          <cell r="Z119" t="str">
            <v>发泡</v>
          </cell>
          <cell r="AA119" t="str">
            <v>聚氨酯</v>
          </cell>
          <cell r="AB119" t="str">
            <v>——</v>
          </cell>
          <cell r="AC119" t="str">
            <v>504*491*106</v>
          </cell>
          <cell r="AD119">
            <v>0.511</v>
          </cell>
          <cell r="AE119" t="str">
            <v>——</v>
          </cell>
        </row>
        <row r="119">
          <cell r="AJ119">
            <v>0.98</v>
          </cell>
        </row>
        <row r="120">
          <cell r="O120" t="str">
            <v>SLT0001092</v>
          </cell>
          <cell r="P120" t="str">
            <v>钢丝2.5*220</v>
          </cell>
          <cell r="Q120" t="str">
            <v>线材</v>
          </cell>
          <cell r="R120" t="str">
            <v>C</v>
          </cell>
          <cell r="S120" t="str">
            <v>EA</v>
          </cell>
        </row>
        <row r="120">
          <cell r="U120" t="str">
            <v>A</v>
          </cell>
          <cell r="V120" t="str">
            <v>SHT0012277</v>
          </cell>
          <cell r="W120" t="str">
            <v>A</v>
          </cell>
          <cell r="X120" t="str">
            <v>N </v>
          </cell>
          <cell r="Y120" t="str">
            <v>Y </v>
          </cell>
          <cell r="Z120" t="str">
            <v>线材</v>
          </cell>
          <cell r="AA120" t="str">
            <v>20#</v>
          </cell>
          <cell r="AB120" t="str">
            <v>GB/T699</v>
          </cell>
          <cell r="AC120" t="str">
            <v>7*237*2</v>
          </cell>
          <cell r="AD120">
            <v>0.006</v>
          </cell>
          <cell r="AE120" t="str">
            <v>——</v>
          </cell>
          <cell r="AF120" t="str">
            <v>折弯</v>
          </cell>
        </row>
        <row r="121">
          <cell r="O121" t="str">
            <v>SLT0001126</v>
          </cell>
          <cell r="P121" t="str">
            <v>钢丝2.5*400</v>
          </cell>
          <cell r="Q121" t="str">
            <v>线材</v>
          </cell>
          <cell r="R121" t="str">
            <v>C</v>
          </cell>
          <cell r="S121" t="str">
            <v>EA</v>
          </cell>
        </row>
        <row r="121">
          <cell r="U121" t="str">
            <v>A</v>
          </cell>
          <cell r="V121" t="str">
            <v>SHT0012327</v>
          </cell>
          <cell r="W121" t="str">
            <v>A</v>
          </cell>
          <cell r="X121" t="str">
            <v>N </v>
          </cell>
          <cell r="Y121" t="str">
            <v>Y </v>
          </cell>
          <cell r="Z121" t="str">
            <v>线材</v>
          </cell>
          <cell r="AA121" t="str">
            <v>20#</v>
          </cell>
          <cell r="AB121" t="str">
            <v>GB/T699</v>
          </cell>
          <cell r="AC121" t="str">
            <v>7*440*3</v>
          </cell>
          <cell r="AD121">
            <v>0.011</v>
          </cell>
          <cell r="AE121" t="str">
            <v>——</v>
          </cell>
          <cell r="AF121" t="str">
            <v>折弯</v>
          </cell>
        </row>
        <row r="122">
          <cell r="O122" t="str">
            <v>SQX3000-6801100</v>
          </cell>
          <cell r="P122" t="str">
            <v>坐盆总成</v>
          </cell>
          <cell r="Q122" t="str">
            <v>带座盆延伸</v>
          </cell>
          <cell r="R122" t="str">
            <v>B</v>
          </cell>
          <cell r="S122" t="str">
            <v>EA</v>
          </cell>
        </row>
        <row r="122">
          <cell r="U122" t="str">
            <v>A</v>
          </cell>
          <cell r="V122" t="str">
            <v>SQX3000-6801100</v>
          </cell>
          <cell r="W122" t="str">
            <v>A</v>
          </cell>
          <cell r="X122" t="str">
            <v>N </v>
          </cell>
          <cell r="Y122" t="str">
            <v>Y </v>
          </cell>
          <cell r="Z122" t="str">
            <v>装配总成件</v>
          </cell>
          <cell r="AA122" t="str">
            <v>ASSY</v>
          </cell>
          <cell r="AB122" t="str">
            <v>——</v>
          </cell>
          <cell r="AC122" t="str">
            <v>75*466*419</v>
          </cell>
          <cell r="AD122">
            <v>2.077</v>
          </cell>
          <cell r="AE122" t="str">
            <v>电泳</v>
          </cell>
        </row>
        <row r="123">
          <cell r="O123" t="str">
            <v>SHT0012570</v>
          </cell>
          <cell r="P123" t="str">
            <v>坐垫舒适性海绵</v>
          </cell>
        </row>
        <row r="123">
          <cell r="S123" t="str">
            <v>EA</v>
          </cell>
        </row>
        <row r="123">
          <cell r="V123" t="str">
            <v>SHT0012570</v>
          </cell>
          <cell r="W123" t="str">
            <v>A</v>
          </cell>
          <cell r="X123" t="str">
            <v>N </v>
          </cell>
          <cell r="Y123" t="str">
            <v>Y </v>
          </cell>
        </row>
        <row r="123">
          <cell r="AA123" t="str">
            <v>ASSY</v>
          </cell>
        </row>
        <row r="123">
          <cell r="AC123" t="str">
            <v>280*192*10</v>
          </cell>
          <cell r="AD123">
            <v>0.006</v>
          </cell>
          <cell r="AE123" t="str">
            <v>——</v>
          </cell>
        </row>
        <row r="124">
          <cell r="O124" t="str">
            <v>SHT0012548</v>
          </cell>
          <cell r="P124" t="str">
            <v>坐垫3D网格</v>
          </cell>
        </row>
        <row r="124">
          <cell r="S124" t="str">
            <v>EA</v>
          </cell>
        </row>
        <row r="124">
          <cell r="V124" t="str">
            <v>SHT0012548</v>
          </cell>
          <cell r="W124" t="str">
            <v>A</v>
          </cell>
          <cell r="X124" t="str">
            <v>N </v>
          </cell>
          <cell r="Y124" t="str">
            <v>Y </v>
          </cell>
        </row>
        <row r="124">
          <cell r="AA124" t="str">
            <v>ASSY</v>
          </cell>
        </row>
        <row r="124">
          <cell r="AC124" t="str">
            <v>278*210*10</v>
          </cell>
          <cell r="AD124">
            <v>0.0012</v>
          </cell>
          <cell r="AE124" t="str">
            <v>——</v>
          </cell>
        </row>
        <row r="125">
          <cell r="O125" t="str">
            <v>BEC0010041</v>
          </cell>
          <cell r="P125" t="str">
            <v>坐垫风扇总成</v>
          </cell>
          <cell r="Q125" t="str">
            <v>三个风扇加线束</v>
          </cell>
        </row>
        <row r="125">
          <cell r="S125" t="str">
            <v>EA</v>
          </cell>
        </row>
        <row r="125">
          <cell r="U125" t="str">
            <v>A</v>
          </cell>
          <cell r="V125" t="str">
            <v>BEC0010041</v>
          </cell>
          <cell r="W125" t="str">
            <v>A</v>
          </cell>
          <cell r="X125" t="str">
            <v>N </v>
          </cell>
          <cell r="Y125" t="str">
            <v>Y </v>
          </cell>
          <cell r="Z125" t="str">
            <v>电器件</v>
          </cell>
          <cell r="AA125" t="str">
            <v>ASSY</v>
          </cell>
        </row>
        <row r="125">
          <cell r="AC125" t="str">
            <v>50x50x15</v>
          </cell>
          <cell r="AD125">
            <v>0.072</v>
          </cell>
          <cell r="AE125" t="str">
            <v>——</v>
          </cell>
        </row>
        <row r="126">
          <cell r="O126" t="str">
            <v>BEC0010043</v>
          </cell>
          <cell r="P126" t="str">
            <v>坐垫加热垫总成</v>
          </cell>
          <cell r="Q126" t="str">
            <v>电器件</v>
          </cell>
        </row>
        <row r="126">
          <cell r="S126" t="str">
            <v>EA</v>
          </cell>
        </row>
        <row r="126">
          <cell r="U126" t="str">
            <v>A</v>
          </cell>
          <cell r="V126" t="str">
            <v>BEC0010043</v>
          </cell>
          <cell r="W126" t="str">
            <v>A</v>
          </cell>
          <cell r="X126" t="str">
            <v>N </v>
          </cell>
          <cell r="Y126" t="str">
            <v>Y </v>
          </cell>
          <cell r="Z126" t="str">
            <v>电器件</v>
          </cell>
          <cell r="AA126" t="str">
            <v>ASSY</v>
          </cell>
        </row>
        <row r="126">
          <cell r="AC126" t="str">
            <v>405x210x2</v>
          </cell>
          <cell r="AD126">
            <v>0.064</v>
          </cell>
          <cell r="AE126" t="str">
            <v>——</v>
          </cell>
        </row>
        <row r="127">
          <cell r="O127" t="str">
            <v>SHT0013231</v>
          </cell>
          <cell r="P127" t="str">
            <v>底座模块化总成</v>
          </cell>
          <cell r="Q127" t="str">
            <v>分总成</v>
          </cell>
          <cell r="R127" t="str">
            <v>A</v>
          </cell>
          <cell r="S127" t="str">
            <v>EA</v>
          </cell>
        </row>
        <row r="127">
          <cell r="U127" t="str">
            <v>A</v>
          </cell>
          <cell r="V127" t="str">
            <v>SQX3000-6805200</v>
          </cell>
          <cell r="W127" t="str">
            <v>A</v>
          </cell>
          <cell r="X127" t="str">
            <v>Y</v>
          </cell>
          <cell r="Y127" t="str">
            <v>N</v>
          </cell>
          <cell r="Z127" t="str">
            <v>装配总成件</v>
          </cell>
          <cell r="AA127" t="str">
            <v>——</v>
          </cell>
          <cell r="AB127" t="str">
            <v>——</v>
          </cell>
          <cell r="AC127" t="str">
            <v>480*419*148</v>
          </cell>
          <cell r="AD127">
            <v>17.4756</v>
          </cell>
          <cell r="AE127" t="str">
            <v>——</v>
          </cell>
          <cell r="AF127" t="str">
            <v>组装</v>
          </cell>
        </row>
        <row r="128">
          <cell r="O128" t="str">
            <v>SHT0011761</v>
          </cell>
          <cell r="P128" t="str">
            <v>滑轨总成</v>
          </cell>
          <cell r="Q128" t="str">
            <v>总成件</v>
          </cell>
          <cell r="R128" t="str">
            <v>B</v>
          </cell>
          <cell r="S128" t="str">
            <v>EA</v>
          </cell>
        </row>
        <row r="128">
          <cell r="U128" t="str">
            <v>Q01</v>
          </cell>
          <cell r="V128" t="str">
            <v>SHT0011761</v>
          </cell>
          <cell r="W128" t="str">
            <v>A1</v>
          </cell>
          <cell r="X128" t="str">
            <v>N</v>
          </cell>
          <cell r="Y128" t="str">
            <v>Y</v>
          </cell>
          <cell r="Z128" t="str">
            <v>装配总成</v>
          </cell>
          <cell r="AA128" t="str">
            <v>——</v>
          </cell>
          <cell r="AB128" t="str">
            <v>——</v>
          </cell>
          <cell r="AC128" t="str">
            <v>475*257*48</v>
          </cell>
          <cell r="AD128">
            <v>2.5</v>
          </cell>
          <cell r="AE128" t="str">
            <v>电泳</v>
          </cell>
        </row>
        <row r="129">
          <cell r="O129" t="str">
            <v>SHT0013240</v>
          </cell>
          <cell r="P129" t="str">
            <v>气囊减震器总成</v>
          </cell>
          <cell r="Q129" t="str">
            <v>分总成</v>
          </cell>
          <cell r="R129" t="str">
            <v>A</v>
          </cell>
          <cell r="S129" t="str">
            <v>EA</v>
          </cell>
        </row>
        <row r="129">
          <cell r="U129" t="str">
            <v>A</v>
          </cell>
          <cell r="V129" t="str">
            <v>SHT0012164</v>
          </cell>
          <cell r="W129" t="str">
            <v>A</v>
          </cell>
          <cell r="X129" t="str">
            <v>Y</v>
          </cell>
          <cell r="Y129" t="str">
            <v>N</v>
          </cell>
          <cell r="Z129" t="str">
            <v>装配总成件</v>
          </cell>
          <cell r="AA129" t="str">
            <v>ASSY</v>
          </cell>
          <cell r="AB129" t="str">
            <v>——</v>
          </cell>
          <cell r="AC129" t="str">
            <v>452*250*180</v>
          </cell>
          <cell r="AD129">
            <v>12.3946</v>
          </cell>
          <cell r="AE129" t="str">
            <v>——</v>
          </cell>
        </row>
        <row r="130">
          <cell r="P130" t="str">
            <v>上框焊接组件电泳</v>
          </cell>
          <cell r="Q130" t="str">
            <v>焊接件</v>
          </cell>
          <cell r="R130" t="str">
            <v>B</v>
          </cell>
          <cell r="S130" t="str">
            <v>EA</v>
          </cell>
        </row>
        <row r="130">
          <cell r="U130" t="str">
            <v>Q01</v>
          </cell>
          <cell r="V130" t="str">
            <v>SHT0012167</v>
          </cell>
          <cell r="W130" t="str">
            <v>A</v>
          </cell>
          <cell r="X130" t="str">
            <v>Y</v>
          </cell>
          <cell r="Y130" t="str">
            <v>Y</v>
          </cell>
          <cell r="Z130" t="str">
            <v>电泳总成件</v>
          </cell>
          <cell r="AA130" t="str">
            <v>ASSY</v>
          </cell>
          <cell r="AB130" t="str">
            <v>——</v>
          </cell>
        </row>
        <row r="130">
          <cell r="AD130">
            <v>1.5371</v>
          </cell>
          <cell r="AE130" t="str">
            <v>电泳</v>
          </cell>
          <cell r="AF130" t="str">
            <v>电泳</v>
          </cell>
        </row>
        <row r="131">
          <cell r="O131" t="str">
            <v>SHT0012167</v>
          </cell>
          <cell r="P131" t="str">
            <v>上框焊接组件</v>
          </cell>
          <cell r="Q131" t="str">
            <v>焊接件</v>
          </cell>
          <cell r="R131" t="str">
            <v>B</v>
          </cell>
          <cell r="S131" t="str">
            <v>EA</v>
          </cell>
        </row>
        <row r="131">
          <cell r="U131" t="str">
            <v>Q01</v>
          </cell>
          <cell r="V131" t="str">
            <v>SHT0012167</v>
          </cell>
          <cell r="W131" t="str">
            <v>A</v>
          </cell>
          <cell r="X131" t="str">
            <v>Y</v>
          </cell>
          <cell r="Y131" t="str">
            <v>Y</v>
          </cell>
          <cell r="Z131" t="str">
            <v>焊接总成件</v>
          </cell>
          <cell r="AA131" t="str">
            <v>ASSY</v>
          </cell>
          <cell r="AB131" t="str">
            <v>——</v>
          </cell>
        </row>
        <row r="131">
          <cell r="AD131">
            <v>1.5371</v>
          </cell>
          <cell r="AE131" t="str">
            <v>——</v>
          </cell>
          <cell r="AF131" t="str">
            <v>焊接</v>
          </cell>
        </row>
        <row r="132">
          <cell r="O132" t="str">
            <v>SHT0012159</v>
          </cell>
          <cell r="P132" t="str">
            <v>左纵梁焊接组件</v>
          </cell>
          <cell r="Q132" t="str">
            <v>焊接件</v>
          </cell>
          <cell r="R132" t="str">
            <v>B</v>
          </cell>
          <cell r="S132" t="str">
            <v>EA</v>
          </cell>
        </row>
        <row r="132">
          <cell r="U132" t="str">
            <v>Q01</v>
          </cell>
          <cell r="V132" t="str">
            <v>SHT0012159</v>
          </cell>
          <cell r="W132" t="str">
            <v>A</v>
          </cell>
          <cell r="X132" t="str">
            <v>Y</v>
          </cell>
          <cell r="Y132" t="str">
            <v>Y</v>
          </cell>
          <cell r="Z132" t="str">
            <v>焊接总成件</v>
          </cell>
          <cell r="AA132" t="str">
            <v>ASSY</v>
          </cell>
          <cell r="AB132" t="str">
            <v>——</v>
          </cell>
          <cell r="AC132" t="str">
            <v>377*32*45</v>
          </cell>
          <cell r="AD132">
            <v>0.5624</v>
          </cell>
          <cell r="AE132" t="str">
            <v>——</v>
          </cell>
          <cell r="AF132" t="str">
            <v>焊接</v>
          </cell>
        </row>
        <row r="133">
          <cell r="O133" t="str">
            <v>BAS0010022</v>
          </cell>
          <cell r="P133" t="str">
            <v>上框焊接轴套</v>
          </cell>
          <cell r="Q133" t="str">
            <v>机加件</v>
          </cell>
          <cell r="R133" t="str">
            <v>B</v>
          </cell>
          <cell r="S133" t="str">
            <v>EA</v>
          </cell>
        </row>
        <row r="133">
          <cell r="U133" t="str">
            <v>Q01</v>
          </cell>
          <cell r="V133" t="str">
            <v>BAS0010022</v>
          </cell>
          <cell r="W133" t="str">
            <v>A</v>
          </cell>
          <cell r="X133" t="str">
            <v>Y</v>
          </cell>
          <cell r="Y133" t="str">
            <v>Y</v>
          </cell>
          <cell r="Z133" t="str">
            <v>冷镦件</v>
          </cell>
          <cell r="AA133" t="str">
            <v>⌀27-GB/T702
35#-GB/T699</v>
          </cell>
          <cell r="AB133" t="str">
            <v>GB/T699</v>
          </cell>
          <cell r="AC133" t="str">
            <v>27*27*8</v>
          </cell>
          <cell r="AD133">
            <v>0.0179</v>
          </cell>
          <cell r="AE133" t="str">
            <v>——</v>
          </cell>
          <cell r="AF133" t="str">
            <v>冷镦</v>
          </cell>
          <cell r="AG133">
            <v>8</v>
          </cell>
          <cell r="AH133">
            <v>27</v>
          </cell>
        </row>
        <row r="133">
          <cell r="AJ133">
            <v>0.0359840232</v>
          </cell>
        </row>
        <row r="134">
          <cell r="O134" t="str">
            <v>SQX3000-6805414</v>
          </cell>
          <cell r="P134" t="str">
            <v>左纵梁</v>
          </cell>
          <cell r="Q134" t="str">
            <v>冲压件</v>
          </cell>
          <cell r="R134" t="str">
            <v>B</v>
          </cell>
          <cell r="S134" t="str">
            <v>EA</v>
          </cell>
        </row>
        <row r="134">
          <cell r="U134" t="str">
            <v>Q01</v>
          </cell>
          <cell r="V134" t="str">
            <v>SQX3000-6805414</v>
          </cell>
          <cell r="W134" t="str">
            <v>A</v>
          </cell>
          <cell r="X134" t="str">
            <v>N</v>
          </cell>
          <cell r="Y134" t="str">
            <v>Y</v>
          </cell>
          <cell r="Z134" t="str">
            <v>钣金件</v>
          </cell>
          <cell r="AA134" t="str">
            <v>t=3-Q/BQB301
SAPH440-Q/BQB310</v>
          </cell>
          <cell r="AB134" t="str">
            <v>Q/BQB301
Q/BQB310</v>
          </cell>
          <cell r="AC134" t="str">
            <v>377*32*40</v>
          </cell>
          <cell r="AD134">
            <v>0.5445</v>
          </cell>
          <cell r="AE134" t="str">
            <v>——</v>
          </cell>
          <cell r="AF134" t="str">
            <v>冲压</v>
          </cell>
          <cell r="AG134">
            <v>393</v>
          </cell>
          <cell r="AH134">
            <v>77</v>
          </cell>
          <cell r="AI134">
            <v>3</v>
          </cell>
          <cell r="AJ134">
            <v>0.71355438</v>
          </cell>
        </row>
        <row r="135">
          <cell r="O135" t="str">
            <v>SHT0012160</v>
          </cell>
          <cell r="P135" t="str">
            <v>右纵梁焊接组件</v>
          </cell>
          <cell r="Q135" t="str">
            <v>焊接件</v>
          </cell>
          <cell r="R135" t="str">
            <v>B</v>
          </cell>
          <cell r="S135" t="str">
            <v>EA</v>
          </cell>
        </row>
        <row r="135">
          <cell r="U135" t="str">
            <v>Q01</v>
          </cell>
          <cell r="V135" t="str">
            <v>SHT0012159</v>
          </cell>
          <cell r="W135" t="str">
            <v>A</v>
          </cell>
          <cell r="X135" t="str">
            <v>Y</v>
          </cell>
          <cell r="Y135" t="str">
            <v>Y</v>
          </cell>
          <cell r="Z135" t="str">
            <v>焊接总成件</v>
          </cell>
          <cell r="AA135" t="str">
            <v>ASSY</v>
          </cell>
          <cell r="AB135" t="str">
            <v>——</v>
          </cell>
          <cell r="AC135" t="str">
            <v>377*32*45</v>
          </cell>
          <cell r="AD135">
            <v>0.5624</v>
          </cell>
          <cell r="AE135" t="str">
            <v>——</v>
          </cell>
          <cell r="AF135" t="str">
            <v>焊接</v>
          </cell>
        </row>
        <row r="136">
          <cell r="O136" t="str">
            <v>BAS0010022</v>
          </cell>
          <cell r="P136" t="str">
            <v>上框焊接轴套</v>
          </cell>
          <cell r="Q136" t="str">
            <v>机加件</v>
          </cell>
          <cell r="R136" t="str">
            <v>B</v>
          </cell>
          <cell r="S136" t="str">
            <v>EA</v>
          </cell>
        </row>
        <row r="136">
          <cell r="U136" t="str">
            <v>Q01</v>
          </cell>
          <cell r="V136" t="str">
            <v>BAS0010022</v>
          </cell>
          <cell r="W136" t="str">
            <v>A</v>
          </cell>
          <cell r="X136" t="str">
            <v>Y</v>
          </cell>
          <cell r="Y136" t="str">
            <v>Y</v>
          </cell>
          <cell r="Z136" t="str">
            <v>冷镦件</v>
          </cell>
          <cell r="AA136" t="str">
            <v>⌀27-GB/T702
35#-GB/T699</v>
          </cell>
          <cell r="AB136" t="str">
            <v>GB/T699</v>
          </cell>
          <cell r="AC136" t="str">
            <v>27*27*8</v>
          </cell>
          <cell r="AD136">
            <v>0.0179</v>
          </cell>
          <cell r="AE136" t="str">
            <v>——</v>
          </cell>
          <cell r="AF136" t="str">
            <v>冷镦</v>
          </cell>
          <cell r="AG136">
            <v>8</v>
          </cell>
          <cell r="AH136">
            <v>27</v>
          </cell>
        </row>
        <row r="136">
          <cell r="AJ136">
            <v>0.0359840232</v>
          </cell>
        </row>
        <row r="137">
          <cell r="O137" t="str">
            <v>SQX3000-6805415</v>
          </cell>
          <cell r="P137" t="str">
            <v>右纵梁</v>
          </cell>
          <cell r="Q137" t="str">
            <v>冲压件</v>
          </cell>
          <cell r="R137" t="str">
            <v>B</v>
          </cell>
          <cell r="S137" t="str">
            <v>EA</v>
          </cell>
        </row>
        <row r="137">
          <cell r="U137" t="str">
            <v>Q01</v>
          </cell>
          <cell r="V137" t="str">
            <v>SQX3000-6805414</v>
          </cell>
          <cell r="W137" t="str">
            <v>A</v>
          </cell>
          <cell r="X137" t="str">
            <v>N</v>
          </cell>
          <cell r="Y137" t="str">
            <v>Y</v>
          </cell>
          <cell r="Z137" t="str">
            <v>钣金件</v>
          </cell>
          <cell r="AA137" t="str">
            <v>t=3-Q/BQB301
SAPH440-Q/BQB310</v>
          </cell>
          <cell r="AB137" t="str">
            <v>Q/BQB301
Q/BQB310</v>
          </cell>
          <cell r="AC137" t="str">
            <v>377*32*40</v>
          </cell>
          <cell r="AD137">
            <v>0.5445</v>
          </cell>
          <cell r="AE137" t="str">
            <v>——</v>
          </cell>
          <cell r="AF137" t="str">
            <v>冲压</v>
          </cell>
          <cell r="AG137">
            <v>393</v>
          </cell>
          <cell r="AH137">
            <v>77</v>
          </cell>
          <cell r="AI137">
            <v>3</v>
          </cell>
          <cell r="AJ137">
            <v>0.71355438</v>
          </cell>
        </row>
        <row r="138">
          <cell r="O138" t="str">
            <v>SQX3000-6805416</v>
          </cell>
          <cell r="P138" t="str">
            <v>上框前横梁</v>
          </cell>
          <cell r="Q138" t="str">
            <v>冲压件</v>
          </cell>
          <cell r="R138" t="str">
            <v>B</v>
          </cell>
          <cell r="S138" t="str">
            <v>EA</v>
          </cell>
        </row>
        <row r="138">
          <cell r="U138" t="str">
            <v>Q01</v>
          </cell>
          <cell r="V138" t="str">
            <v>SQX3000-6805416</v>
          </cell>
          <cell r="W138" t="str">
            <v>A1</v>
          </cell>
          <cell r="X138" t="str">
            <v>N</v>
          </cell>
          <cell r="Y138" t="str">
            <v>Y</v>
          </cell>
          <cell r="Z138" t="str">
            <v>钣金件</v>
          </cell>
          <cell r="AA138" t="str">
            <v>t=3-Q/BQB301
SAPH440-Q/BQB310</v>
          </cell>
          <cell r="AB138" t="str">
            <v>Q/BQB301
Q/BQB310</v>
          </cell>
          <cell r="AC138" t="str">
            <v>27*234*34</v>
          </cell>
          <cell r="AD138">
            <v>0.4123</v>
          </cell>
          <cell r="AE138" t="str">
            <v>——</v>
          </cell>
          <cell r="AF138" t="str">
            <v>冲压</v>
          </cell>
          <cell r="AG138">
            <v>243</v>
          </cell>
          <cell r="AH138">
            <v>89</v>
          </cell>
          <cell r="AI138">
            <v>3</v>
          </cell>
          <cell r="AJ138">
            <v>0.50996466</v>
          </cell>
        </row>
        <row r="139">
          <cell r="P139" t="str">
            <v>减震器下框焊接总成电泳</v>
          </cell>
          <cell r="Q139" t="str">
            <v>焊接件</v>
          </cell>
          <cell r="R139" t="str">
            <v>——</v>
          </cell>
          <cell r="S139" t="str">
            <v>EA</v>
          </cell>
        </row>
        <row r="139">
          <cell r="U139" t="str">
            <v>B</v>
          </cell>
          <cell r="V139" t="str">
            <v>SHT0012259</v>
          </cell>
          <cell r="W139" t="str">
            <v>B</v>
          </cell>
          <cell r="X139" t="str">
            <v>Y</v>
          </cell>
          <cell r="Y139" t="str">
            <v>Y</v>
          </cell>
          <cell r="Z139" t="str">
            <v>电泳总成件</v>
          </cell>
          <cell r="AA139" t="str">
            <v>ASSY</v>
          </cell>
          <cell r="AB139" t="str">
            <v>——</v>
          </cell>
          <cell r="AC139" t="str">
            <v>435*360*58</v>
          </cell>
          <cell r="AD139">
            <v>3.5073</v>
          </cell>
          <cell r="AE139" t="str">
            <v>电泳</v>
          </cell>
          <cell r="AF139" t="str">
            <v>电泳</v>
          </cell>
        </row>
        <row r="140">
          <cell r="O140" t="str">
            <v>SHT0012259</v>
          </cell>
          <cell r="P140" t="str">
            <v>减震器下框焊接总成</v>
          </cell>
          <cell r="Q140" t="str">
            <v>焊接件</v>
          </cell>
          <cell r="R140" t="str">
            <v>——</v>
          </cell>
          <cell r="S140" t="str">
            <v>EA</v>
          </cell>
        </row>
        <row r="140">
          <cell r="U140" t="str">
            <v>B</v>
          </cell>
          <cell r="V140" t="str">
            <v>SHT0012259</v>
          </cell>
          <cell r="W140" t="str">
            <v>B</v>
          </cell>
          <cell r="X140" t="str">
            <v>Y</v>
          </cell>
          <cell r="Y140" t="str">
            <v>Y</v>
          </cell>
          <cell r="Z140" t="str">
            <v>焊接总成件</v>
          </cell>
          <cell r="AA140" t="str">
            <v>ASSY</v>
          </cell>
          <cell r="AB140" t="str">
            <v>——</v>
          </cell>
          <cell r="AC140" t="str">
            <v>435*360*58</v>
          </cell>
          <cell r="AD140">
            <v>3.5073</v>
          </cell>
          <cell r="AE140" t="str">
            <v>——</v>
          </cell>
          <cell r="AF140" t="str">
            <v>焊接</v>
          </cell>
        </row>
        <row r="141">
          <cell r="P141" t="str">
            <v>下框焊接一序</v>
          </cell>
        </row>
        <row r="141">
          <cell r="S141" t="str">
            <v>EA</v>
          </cell>
        </row>
        <row r="141">
          <cell r="AF141" t="str">
            <v>焊接</v>
          </cell>
        </row>
        <row r="142">
          <cell r="O142" t="str">
            <v>SQX3000-6805421</v>
          </cell>
          <cell r="P142" t="str">
            <v>下框横梁</v>
          </cell>
          <cell r="Q142" t="str">
            <v>冲压件</v>
          </cell>
          <cell r="R142" t="str">
            <v>B</v>
          </cell>
          <cell r="S142" t="str">
            <v>EA</v>
          </cell>
        </row>
        <row r="142">
          <cell r="U142" t="str">
            <v>A</v>
          </cell>
          <cell r="V142" t="str">
            <v>SQX3000-6805421</v>
          </cell>
          <cell r="W142" t="str">
            <v>A1</v>
          </cell>
          <cell r="X142" t="str">
            <v>N </v>
          </cell>
          <cell r="Y142" t="str">
            <v>Y </v>
          </cell>
          <cell r="Z142" t="str">
            <v>钣金件</v>
          </cell>
          <cell r="AA142" t="str">
            <v>t=3-Q/BQB301
SAPH440-Q/BQB310</v>
          </cell>
          <cell r="AB142" t="str">
            <v>Q/BQB301
Q/BQB310</v>
          </cell>
          <cell r="AC142" t="str">
            <v>18*240*38</v>
          </cell>
          <cell r="AD142">
            <v>0.3341</v>
          </cell>
          <cell r="AE142" t="str">
            <v>——</v>
          </cell>
          <cell r="AF142" t="str">
            <v>冲压</v>
          </cell>
          <cell r="AG142">
            <v>249</v>
          </cell>
          <cell r="AH142">
            <v>69</v>
          </cell>
          <cell r="AI142">
            <v>3</v>
          </cell>
          <cell r="AJ142">
            <v>0.40512798</v>
          </cell>
        </row>
        <row r="143">
          <cell r="O143" t="str">
            <v>SQX3000-6805422</v>
          </cell>
          <cell r="P143" t="str">
            <v>下框左纵梁</v>
          </cell>
          <cell r="Q143" t="str">
            <v>冲压件</v>
          </cell>
          <cell r="R143" t="str">
            <v>B</v>
          </cell>
          <cell r="S143" t="str">
            <v>EA</v>
          </cell>
        </row>
        <row r="143">
          <cell r="U143" t="str">
            <v>A</v>
          </cell>
          <cell r="V143" t="str">
            <v>SQX3000-6805422</v>
          </cell>
          <cell r="W143" t="str">
            <v>B</v>
          </cell>
          <cell r="X143" t="str">
            <v>N </v>
          </cell>
          <cell r="Y143" t="str">
            <v>Y </v>
          </cell>
          <cell r="Z143" t="str">
            <v>钣金件</v>
          </cell>
          <cell r="AA143" t="str">
            <v>t=3-Q/BQB301
SAPH440-Q/BQB310</v>
          </cell>
          <cell r="AB143" t="str">
            <v>Q/BQB301
Q/BQB310</v>
          </cell>
          <cell r="AC143" t="str">
            <v>429*22*32</v>
          </cell>
          <cell r="AD143">
            <v>0.6465</v>
          </cell>
          <cell r="AE143" t="str">
            <v>——</v>
          </cell>
          <cell r="AF143" t="str">
            <v>冲压</v>
          </cell>
          <cell r="AG143">
            <v>438</v>
          </cell>
          <cell r="AH143">
            <v>76</v>
          </cell>
          <cell r="AI143">
            <v>3</v>
          </cell>
          <cell r="AJ143">
            <v>0.78493104</v>
          </cell>
        </row>
        <row r="144">
          <cell r="O144" t="str">
            <v>SQX3000-6805423</v>
          </cell>
          <cell r="P144" t="str">
            <v>下框右纵梁</v>
          </cell>
          <cell r="Q144" t="str">
            <v>冲压件</v>
          </cell>
          <cell r="R144" t="str">
            <v>B</v>
          </cell>
          <cell r="S144" t="str">
            <v>EA</v>
          </cell>
        </row>
        <row r="144">
          <cell r="U144" t="str">
            <v>A</v>
          </cell>
          <cell r="V144" t="str">
            <v>SQX3000-6805423</v>
          </cell>
          <cell r="W144" t="str">
            <v>B</v>
          </cell>
          <cell r="X144" t="str">
            <v>N </v>
          </cell>
          <cell r="Y144" t="str">
            <v>Y </v>
          </cell>
          <cell r="Z144" t="str">
            <v>钣金件</v>
          </cell>
          <cell r="AA144" t="str">
            <v>t=3-Q/BQB301
SAPH440-Q/BQB310</v>
          </cell>
          <cell r="AB144" t="str">
            <v>Q/BQB301
Q/BQB310</v>
          </cell>
          <cell r="AC144" t="str">
            <v>429*22*32</v>
          </cell>
          <cell r="AD144">
            <v>0.6465</v>
          </cell>
          <cell r="AE144" t="str">
            <v>——</v>
          </cell>
          <cell r="AF144" t="str">
            <v>冲压</v>
          </cell>
          <cell r="AG144">
            <v>438</v>
          </cell>
          <cell r="AH144">
            <v>76</v>
          </cell>
          <cell r="AI144">
            <v>3</v>
          </cell>
          <cell r="AJ144">
            <v>0.78493104</v>
          </cell>
        </row>
        <row r="145">
          <cell r="O145" t="str">
            <v>SQX3000-6805432</v>
          </cell>
          <cell r="P145" t="str">
            <v>气囊下支架</v>
          </cell>
          <cell r="Q145" t="str">
            <v>冲压件</v>
          </cell>
          <cell r="R145" t="str">
            <v>B</v>
          </cell>
          <cell r="S145" t="str">
            <v>EA</v>
          </cell>
        </row>
        <row r="145">
          <cell r="U145" t="str">
            <v>C</v>
          </cell>
          <cell r="V145" t="str">
            <v>SQX3000-6805432</v>
          </cell>
          <cell r="W145" t="str">
            <v>C</v>
          </cell>
          <cell r="X145" t="str">
            <v>N</v>
          </cell>
          <cell r="Y145" t="str">
            <v>Y</v>
          </cell>
          <cell r="Z145" t="str">
            <v>钣金件</v>
          </cell>
          <cell r="AA145" t="str">
            <v>t=3-Q/BQB301
SPFH590-Q/BQB310</v>
          </cell>
          <cell r="AB145" t="str">
            <v>Q/BQB301
Q/BQB310</v>
          </cell>
          <cell r="AC145" t="str">
            <v>230*175*21</v>
          </cell>
          <cell r="AD145">
            <v>0.9282</v>
          </cell>
          <cell r="AE145" t="str">
            <v>——</v>
          </cell>
          <cell r="AF145" t="str">
            <v>冲压</v>
          </cell>
          <cell r="AG145">
            <v>244</v>
          </cell>
          <cell r="AH145">
            <v>189</v>
          </cell>
          <cell r="AI145">
            <v>3</v>
          </cell>
          <cell r="AJ145">
            <v>1.08741528</v>
          </cell>
        </row>
        <row r="146">
          <cell r="O146" t="str">
            <v>SHT0012214</v>
          </cell>
          <cell r="P146" t="str">
            <v>连接梁总成</v>
          </cell>
          <cell r="Q146" t="str">
            <v>分总成</v>
          </cell>
          <cell r="R146" t="str">
            <v>B</v>
          </cell>
          <cell r="S146" t="str">
            <v>EA</v>
          </cell>
        </row>
        <row r="146">
          <cell r="U146" t="str">
            <v>A</v>
          </cell>
          <cell r="V146" t="str">
            <v>SHT0012214</v>
          </cell>
          <cell r="W146" t="str">
            <v>A</v>
          </cell>
          <cell r="X146" t="str">
            <v>Y</v>
          </cell>
          <cell r="Y146" t="str">
            <v>Y</v>
          </cell>
          <cell r="Z146" t="str">
            <v>钣金件</v>
          </cell>
          <cell r="AA146" t="str">
            <v>ASSY</v>
          </cell>
          <cell r="AB146" t="str">
            <v>——</v>
          </cell>
          <cell r="AC146" t="str">
            <v>326*55*11</v>
          </cell>
          <cell r="AD146">
            <v>0.476</v>
          </cell>
          <cell r="AE146" t="str">
            <v>——</v>
          </cell>
          <cell r="AF146" t="str">
            <v>焊接</v>
          </cell>
        </row>
        <row r="147">
          <cell r="O147" t="str">
            <v>SHT0012215</v>
          </cell>
          <cell r="P147" t="str">
            <v>连接梁本体</v>
          </cell>
          <cell r="Q147" t="str">
            <v>冲压件</v>
          </cell>
          <cell r="R147" t="str">
            <v>B</v>
          </cell>
          <cell r="S147" t="str">
            <v>EA</v>
          </cell>
        </row>
        <row r="147">
          <cell r="U147" t="str">
            <v>A</v>
          </cell>
          <cell r="V147" t="str">
            <v>SHT0012215</v>
          </cell>
          <cell r="W147" t="str">
            <v>A</v>
          </cell>
          <cell r="X147" t="str">
            <v>Y</v>
          </cell>
          <cell r="Y147" t="str">
            <v>Y</v>
          </cell>
          <cell r="Z147" t="str">
            <v>钣金件</v>
          </cell>
          <cell r="AA147" t="str">
            <v>t=3-Q/BQB301
SAPH440-Q/BQB310</v>
          </cell>
          <cell r="AB147" t="str">
            <v>Q/BQB301
Q/BQB310</v>
          </cell>
          <cell r="AC147" t="str">
            <v>18*240*38</v>
          </cell>
          <cell r="AD147">
            <v>0.57</v>
          </cell>
          <cell r="AE147" t="str">
            <v>——</v>
          </cell>
          <cell r="AF147" t="str">
            <v>冲压</v>
          </cell>
          <cell r="AG147">
            <v>358</v>
          </cell>
          <cell r="AH147">
            <v>93</v>
          </cell>
          <cell r="AI147">
            <v>3</v>
          </cell>
          <cell r="AJ147">
            <v>0.78507252</v>
          </cell>
        </row>
        <row r="148">
          <cell r="O148" t="str">
            <v>SHT0012216</v>
          </cell>
          <cell r="P148" t="str">
            <v>连接梁加强钣金</v>
          </cell>
          <cell r="Q148" t="str">
            <v>冲压件</v>
          </cell>
          <cell r="R148" t="str">
            <v>B</v>
          </cell>
          <cell r="S148" t="str">
            <v>EA</v>
          </cell>
        </row>
        <row r="148">
          <cell r="U148" t="str">
            <v>A</v>
          </cell>
          <cell r="V148" t="str">
            <v>SHT0012216</v>
          </cell>
          <cell r="W148" t="str">
            <v>A</v>
          </cell>
          <cell r="X148" t="str">
            <v>Y</v>
          </cell>
          <cell r="Y148" t="str">
            <v>Y</v>
          </cell>
          <cell r="Z148" t="str">
            <v>钣金件</v>
          </cell>
          <cell r="AA148" t="str">
            <v>t=3-Q/BQB301
SAPH440-Q/BQB310</v>
          </cell>
          <cell r="AB148" t="str">
            <v>Q/BQB301
Q/BQB310</v>
          </cell>
          <cell r="AC148" t="str">
            <v>429*22*32</v>
          </cell>
          <cell r="AD148">
            <v>0.121</v>
          </cell>
          <cell r="AE148" t="str">
            <v>——</v>
          </cell>
          <cell r="AF148" t="str">
            <v>冲压</v>
          </cell>
          <cell r="AG148">
            <v>397</v>
          </cell>
          <cell r="AH148">
            <v>17</v>
          </cell>
          <cell r="AI148">
            <v>3</v>
          </cell>
          <cell r="AJ148">
            <v>0.15914142</v>
          </cell>
        </row>
        <row r="149">
          <cell r="O149" t="str">
            <v>SQXM3000-6805834</v>
          </cell>
          <cell r="P149" t="str">
            <v>螺母套</v>
          </cell>
          <cell r="Q149" t="str">
            <v>机加件</v>
          </cell>
          <cell r="R149" t="str">
            <v>B</v>
          </cell>
          <cell r="S149" t="str">
            <v>EA</v>
          </cell>
        </row>
        <row r="149">
          <cell r="U149" t="str">
            <v>A</v>
          </cell>
          <cell r="V149" t="str">
            <v>SQXM3000-6805834</v>
          </cell>
          <cell r="W149" t="str">
            <v>A</v>
          </cell>
          <cell r="X149" t="str">
            <v>N </v>
          </cell>
          <cell r="Y149" t="str">
            <v>Y </v>
          </cell>
          <cell r="Z149" t="str">
            <v>钣金件</v>
          </cell>
          <cell r="AA149" t="str">
            <v>35#</v>
          </cell>
          <cell r="AB149" t="str">
            <v>——</v>
          </cell>
          <cell r="AC149" t="str">
            <v>15*15*16</v>
          </cell>
          <cell r="AD149">
            <v>0.0138</v>
          </cell>
          <cell r="AE149" t="str">
            <v>——</v>
          </cell>
          <cell r="AF149" t="str">
            <v>冷镦</v>
          </cell>
          <cell r="AG149">
            <v>14</v>
          </cell>
          <cell r="AH149">
            <v>15</v>
          </cell>
        </row>
        <row r="149">
          <cell r="AJ149">
            <v>0.019435815</v>
          </cell>
        </row>
        <row r="150">
          <cell r="P150" t="str">
            <v>下框后横梁组件电泳</v>
          </cell>
          <cell r="Q150" t="str">
            <v>焊接件</v>
          </cell>
          <cell r="R150" t="str">
            <v>——</v>
          </cell>
          <cell r="S150" t="str">
            <v>EA</v>
          </cell>
        </row>
        <row r="150">
          <cell r="U150" t="str">
            <v>Q01</v>
          </cell>
          <cell r="V150" t="str">
            <v>SQX3000-6805429</v>
          </cell>
          <cell r="W150" t="str">
            <v>B</v>
          </cell>
          <cell r="X150" t="str">
            <v>N</v>
          </cell>
          <cell r="Y150" t="str">
            <v>Y</v>
          </cell>
          <cell r="Z150" t="str">
            <v>电泳总成件</v>
          </cell>
          <cell r="AA150" t="str">
            <v>ASSY</v>
          </cell>
          <cell r="AB150" t="str">
            <v>——</v>
          </cell>
          <cell r="AC150" t="str">
            <v>18*240*38</v>
          </cell>
          <cell r="AD150">
            <v>0.4073</v>
          </cell>
          <cell r="AE150" t="str">
            <v>电泳</v>
          </cell>
          <cell r="AF150" t="str">
            <v>电泳</v>
          </cell>
        </row>
        <row r="151">
          <cell r="O151" t="str">
            <v>SQX3000-6805429</v>
          </cell>
          <cell r="P151" t="str">
            <v>下框后横梁组件</v>
          </cell>
          <cell r="Q151" t="str">
            <v>焊接件</v>
          </cell>
          <cell r="R151" t="str">
            <v>——</v>
          </cell>
          <cell r="S151" t="str">
            <v>EA</v>
          </cell>
        </row>
        <row r="151">
          <cell r="U151" t="str">
            <v>Q01</v>
          </cell>
          <cell r="V151" t="str">
            <v>SQX3000-6805429</v>
          </cell>
          <cell r="W151" t="str">
            <v>B</v>
          </cell>
          <cell r="X151" t="str">
            <v>N</v>
          </cell>
          <cell r="Y151" t="str">
            <v>Y</v>
          </cell>
          <cell r="Z151" t="str">
            <v>焊接总成件</v>
          </cell>
          <cell r="AA151" t="str">
            <v>ASSY</v>
          </cell>
          <cell r="AB151" t="str">
            <v>——</v>
          </cell>
          <cell r="AC151" t="str">
            <v>18*240*38</v>
          </cell>
          <cell r="AD151">
            <v>0.4073</v>
          </cell>
          <cell r="AE151" t="str">
            <v>——</v>
          </cell>
          <cell r="AF151" t="str">
            <v>焊接</v>
          </cell>
        </row>
        <row r="152">
          <cell r="O152" t="str">
            <v>SHT0011638</v>
          </cell>
          <cell r="P152" t="str">
            <v>下框横梁</v>
          </cell>
          <cell r="Q152" t="str">
            <v>冲压件</v>
          </cell>
          <cell r="R152" t="str">
            <v>B</v>
          </cell>
          <cell r="S152" t="str">
            <v>EA</v>
          </cell>
        </row>
        <row r="152">
          <cell r="U152" t="str">
            <v>Q01</v>
          </cell>
          <cell r="V152" t="str">
            <v>SHT0011638</v>
          </cell>
          <cell r="W152" t="str">
            <v>A</v>
          </cell>
          <cell r="X152" t="str">
            <v>N</v>
          </cell>
          <cell r="Y152" t="str">
            <v>Y</v>
          </cell>
          <cell r="Z152" t="str">
            <v>钣金件</v>
          </cell>
          <cell r="AA152" t="str">
            <v>t=3-Q/BQB301
SAPH440-Q/BQB310</v>
          </cell>
          <cell r="AB152" t="str">
            <v>Q/BQB301
Q/BQB310</v>
          </cell>
          <cell r="AC152" t="str">
            <v>47*240*38</v>
          </cell>
          <cell r="AD152">
            <v>0.3817</v>
          </cell>
          <cell r="AE152" t="str">
            <v>——</v>
          </cell>
          <cell r="AF152" t="str">
            <v>冲压</v>
          </cell>
          <cell r="AG152">
            <v>249</v>
          </cell>
          <cell r="AH152">
            <v>122</v>
          </cell>
          <cell r="AI152">
            <v>3</v>
          </cell>
          <cell r="AJ152">
            <v>0.71631324</v>
          </cell>
        </row>
        <row r="153">
          <cell r="O153" t="str">
            <v>Q198B0820</v>
          </cell>
          <cell r="P153" t="str">
            <v>承面凸焊螺栓</v>
          </cell>
          <cell r="Q153" t="str">
            <v>标准件</v>
          </cell>
          <cell r="R153" t="str">
            <v>B</v>
          </cell>
          <cell r="S153" t="str">
            <v>EA</v>
          </cell>
        </row>
        <row r="153">
          <cell r="U153" t="str">
            <v>Q01</v>
          </cell>
          <cell r="V153" t="str">
            <v>——</v>
          </cell>
          <cell r="W153" t="str">
            <v>A1</v>
          </cell>
          <cell r="X153" t="str">
            <v>N</v>
          </cell>
          <cell r="Y153" t="str">
            <v>Y</v>
          </cell>
          <cell r="Z153" t="str">
            <v>标准件</v>
          </cell>
          <cell r="AA153" t="str">
            <v>——</v>
          </cell>
          <cell r="AB153" t="str">
            <v>——</v>
          </cell>
          <cell r="AC153" t="str">
            <v>16*16*23.2</v>
          </cell>
          <cell r="AD153">
            <v>0.0128</v>
          </cell>
          <cell r="AE153" t="str">
            <v>——</v>
          </cell>
        </row>
        <row r="154">
          <cell r="O154" t="str">
            <v>SHT0013236</v>
          </cell>
          <cell r="P154" t="str">
            <v>绞架组件</v>
          </cell>
          <cell r="Q154" t="str">
            <v>分总成</v>
          </cell>
          <cell r="R154" t="str">
            <v>——</v>
          </cell>
          <cell r="S154" t="str">
            <v>EA</v>
          </cell>
        </row>
        <row r="154">
          <cell r="U154" t="str">
            <v>Q01</v>
          </cell>
          <cell r="V154" t="str">
            <v>SHT0013236</v>
          </cell>
          <cell r="W154" t="str">
            <v>A1</v>
          </cell>
          <cell r="X154" t="str">
            <v>N</v>
          </cell>
          <cell r="Y154" t="str">
            <v>N</v>
          </cell>
          <cell r="Z154" t="str">
            <v>装配总成件</v>
          </cell>
          <cell r="AA154" t="str">
            <v>ASSY</v>
          </cell>
          <cell r="AB154" t="str">
            <v>——</v>
          </cell>
          <cell r="AC154" t="str">
            <v>416*232*79</v>
          </cell>
          <cell r="AD154">
            <v>4.4125</v>
          </cell>
          <cell r="AE154" t="str">
            <v>——</v>
          </cell>
        </row>
        <row r="155">
          <cell r="P155" t="str">
            <v>内绞架电泳</v>
          </cell>
          <cell r="Q155" t="str">
            <v>焊接件</v>
          </cell>
        </row>
        <row r="155">
          <cell r="S155" t="str">
            <v>EA</v>
          </cell>
        </row>
        <row r="155">
          <cell r="U155" t="str">
            <v>A</v>
          </cell>
          <cell r="V155" t="str">
            <v>SHT0013234</v>
          </cell>
          <cell r="W155" t="str">
            <v>A</v>
          </cell>
          <cell r="X155" t="str">
            <v>Y</v>
          </cell>
          <cell r="Y155" t="str">
            <v>N</v>
          </cell>
          <cell r="Z155" t="str">
            <v>电泳总成件</v>
          </cell>
          <cell r="AA155" t="str">
            <v>ASSY</v>
          </cell>
          <cell r="AB155" t="str">
            <v>——</v>
          </cell>
          <cell r="AC155" t="str">
            <v>362*232*78</v>
          </cell>
          <cell r="AD155">
            <v>2.5989</v>
          </cell>
          <cell r="AE155" t="str">
            <v>电泳</v>
          </cell>
          <cell r="AF155" t="str">
            <v>电泳</v>
          </cell>
        </row>
        <row r="156">
          <cell r="O156" t="str">
            <v>SHT0013234</v>
          </cell>
          <cell r="P156" t="str">
            <v>内绞架</v>
          </cell>
          <cell r="Q156" t="str">
            <v>焊接件</v>
          </cell>
        </row>
        <row r="156">
          <cell r="S156" t="str">
            <v>EA</v>
          </cell>
        </row>
        <row r="156">
          <cell r="U156" t="str">
            <v>A</v>
          </cell>
          <cell r="V156" t="str">
            <v>SHT0013234</v>
          </cell>
          <cell r="W156" t="str">
            <v>A</v>
          </cell>
          <cell r="X156" t="str">
            <v>Y</v>
          </cell>
          <cell r="Y156" t="str">
            <v>N</v>
          </cell>
          <cell r="Z156" t="str">
            <v>焊接总成件</v>
          </cell>
          <cell r="AA156" t="str">
            <v>ASSY</v>
          </cell>
          <cell r="AB156" t="str">
            <v>——</v>
          </cell>
          <cell r="AC156" t="str">
            <v>362*232*78</v>
          </cell>
          <cell r="AD156">
            <v>2.5989</v>
          </cell>
          <cell r="AE156" t="str">
            <v>——</v>
          </cell>
          <cell r="AF156" t="str">
            <v>焊接</v>
          </cell>
        </row>
        <row r="157">
          <cell r="O157" t="str">
            <v>SQX3000-6805434</v>
          </cell>
          <cell r="P157" t="str">
            <v>连接杆1</v>
          </cell>
          <cell r="Q157" t="str">
            <v>机加件</v>
          </cell>
          <cell r="R157" t="str">
            <v>B</v>
          </cell>
          <cell r="S157" t="str">
            <v>EA</v>
          </cell>
        </row>
        <row r="157">
          <cell r="U157" t="str">
            <v>Q01</v>
          </cell>
          <cell r="V157" t="str">
            <v>SQX3000-6805434</v>
          </cell>
          <cell r="W157" t="str">
            <v>B</v>
          </cell>
          <cell r="X157" t="str">
            <v>N</v>
          </cell>
          <cell r="Y157" t="str">
            <v>Y</v>
          </cell>
          <cell r="Z157" t="str">
            <v>轴类</v>
          </cell>
          <cell r="AA157" t="str">
            <v>⌀17-GB/T702
20-GB/T699</v>
          </cell>
          <cell r="AB157" t="str">
            <v>GB/T699</v>
          </cell>
          <cell r="AC157" t="str">
            <v>17*226*17</v>
          </cell>
          <cell r="AD157">
            <v>0.3616</v>
          </cell>
          <cell r="AE157" t="str">
            <v>——</v>
          </cell>
          <cell r="AF157" t="str">
            <v>机加</v>
          </cell>
          <cell r="AG157">
            <v>228</v>
          </cell>
          <cell r="AH157">
            <v>17</v>
          </cell>
        </row>
        <row r="157">
          <cell r="AJ157">
            <v>0.4065602292</v>
          </cell>
        </row>
        <row r="158">
          <cell r="O158" t="str">
            <v>RC026807403</v>
          </cell>
          <cell r="P158" t="str">
            <v>连接杆2</v>
          </cell>
          <cell r="Q158" t="str">
            <v>机加件</v>
          </cell>
          <cell r="R158" t="str">
            <v>B</v>
          </cell>
          <cell r="S158" t="str">
            <v>EA</v>
          </cell>
        </row>
        <row r="158">
          <cell r="U158" t="str">
            <v>Q01</v>
          </cell>
          <cell r="V158" t="str">
            <v>RC026807403</v>
          </cell>
          <cell r="W158" t="str">
            <v>A1</v>
          </cell>
          <cell r="X158" t="str">
            <v>N</v>
          </cell>
          <cell r="Y158" t="str">
            <v>Y</v>
          </cell>
          <cell r="Z158" t="str">
            <v>轴类</v>
          </cell>
          <cell r="AA158" t="str">
            <v>⌀17-GB/T702
20-GB/T699</v>
          </cell>
          <cell r="AB158" t="str">
            <v>GB/T699</v>
          </cell>
          <cell r="AC158" t="str">
            <v>17*226*17</v>
          </cell>
          <cell r="AD158">
            <v>0.3628</v>
          </cell>
          <cell r="AE158" t="str">
            <v>——</v>
          </cell>
          <cell r="AF158" t="str">
            <v>机加</v>
          </cell>
          <cell r="AG158">
            <v>225</v>
          </cell>
          <cell r="AH158">
            <v>17</v>
          </cell>
        </row>
        <row r="158">
          <cell r="AJ158">
            <v>0.4012107525</v>
          </cell>
        </row>
        <row r="159">
          <cell r="O159" t="str">
            <v>SHT0010521</v>
          </cell>
          <cell r="P159" t="str">
            <v>气囊上支撑板</v>
          </cell>
          <cell r="Q159" t="str">
            <v>冲压件</v>
          </cell>
          <cell r="R159" t="str">
            <v>B</v>
          </cell>
          <cell r="S159" t="str">
            <v>EA</v>
          </cell>
        </row>
        <row r="159">
          <cell r="U159" t="str">
            <v>Q01</v>
          </cell>
          <cell r="V159" t="str">
            <v>SHT0010521</v>
          </cell>
          <cell r="W159" t="str">
            <v>B</v>
          </cell>
          <cell r="X159" t="str">
            <v>N</v>
          </cell>
          <cell r="Y159" t="str">
            <v>Y</v>
          </cell>
          <cell r="Z159" t="str">
            <v>钣金件</v>
          </cell>
          <cell r="AA159" t="str">
            <v>t=4-Q/BQB301
SPFH590-Q/BQB310</v>
          </cell>
          <cell r="AB159" t="str">
            <v>Q/BQB301
Q/BQB310</v>
          </cell>
          <cell r="AC159" t="str">
            <v>142*108*54</v>
          </cell>
          <cell r="AD159">
            <v>0.7858</v>
          </cell>
          <cell r="AE159" t="str">
            <v>——</v>
          </cell>
          <cell r="AF159" t="str">
            <v>冲压</v>
          </cell>
          <cell r="AG159">
            <v>265</v>
          </cell>
          <cell r="AH159">
            <v>154</v>
          </cell>
          <cell r="AI159">
            <v>4</v>
          </cell>
          <cell r="AJ159">
            <v>1.2830664</v>
          </cell>
        </row>
        <row r="160">
          <cell r="O160" t="str">
            <v>SQX3000-6805448</v>
          </cell>
          <cell r="P160" t="str">
            <v>绞架小孔侧板组件</v>
          </cell>
          <cell r="Q160" t="str">
            <v>焊接件</v>
          </cell>
          <cell r="R160" t="str">
            <v>B</v>
          </cell>
          <cell r="S160" t="str">
            <v>EA</v>
          </cell>
        </row>
        <row r="160">
          <cell r="U160" t="str">
            <v>Q01</v>
          </cell>
          <cell r="V160" t="str">
            <v>SQX3000-6805448</v>
          </cell>
          <cell r="W160" t="str">
            <v>A2</v>
          </cell>
          <cell r="X160" t="str">
            <v>N</v>
          </cell>
          <cell r="Y160" t="str">
            <v>Y</v>
          </cell>
          <cell r="Z160" t="str">
            <v>焊接总成件</v>
          </cell>
          <cell r="AA160" t="str">
            <v>ASSY</v>
          </cell>
          <cell r="AB160" t="str">
            <v>——</v>
          </cell>
          <cell r="AC160" t="str">
            <v>341*14*90</v>
          </cell>
          <cell r="AD160">
            <v>0.4303</v>
          </cell>
          <cell r="AE160" t="str">
            <v>——</v>
          </cell>
          <cell r="AF160" t="str">
            <v>焊接</v>
          </cell>
        </row>
        <row r="161">
          <cell r="O161" t="str">
            <v>SQX3000-6805467</v>
          </cell>
          <cell r="P161" t="str">
            <v>绞架小孔侧板</v>
          </cell>
          <cell r="Q161" t="str">
            <v>冲压件</v>
          </cell>
          <cell r="R161" t="str">
            <v>A</v>
          </cell>
          <cell r="S161" t="str">
            <v>EA</v>
          </cell>
        </row>
        <row r="161">
          <cell r="U161" t="str">
            <v>Q01</v>
          </cell>
          <cell r="V161" t="str">
            <v>SQX3000-6805467</v>
          </cell>
          <cell r="W161" t="str">
            <v>B</v>
          </cell>
          <cell r="X161" t="str">
            <v>N</v>
          </cell>
          <cell r="Y161" t="str">
            <v>Y</v>
          </cell>
          <cell r="Z161" t="str">
            <v>钣金件</v>
          </cell>
          <cell r="AA161" t="str">
            <v>t=4-Q/BQB301
SPFH590-Q/BQB310</v>
          </cell>
          <cell r="AB161" t="str">
            <v>Q/BQB301
Q/BQB310</v>
          </cell>
          <cell r="AC161" t="str">
            <v>341*14*90</v>
          </cell>
          <cell r="AD161">
            <v>0.41</v>
          </cell>
          <cell r="AE161" t="str">
            <v>——</v>
          </cell>
          <cell r="AF161" t="str">
            <v>冲压</v>
          </cell>
          <cell r="AG161">
            <v>344</v>
          </cell>
          <cell r="AH161">
            <v>66</v>
          </cell>
          <cell r="AI161">
            <v>3</v>
          </cell>
          <cell r="AJ161">
            <v>0.53536032</v>
          </cell>
        </row>
        <row r="162">
          <cell r="O162" t="str">
            <v>SQX3000-6805473</v>
          </cell>
          <cell r="P162" t="str">
            <v>螺纹轴套</v>
          </cell>
          <cell r="Q162" t="str">
            <v>锻打件</v>
          </cell>
          <cell r="R162" t="str">
            <v>B</v>
          </cell>
          <cell r="S162" t="str">
            <v>EA</v>
          </cell>
        </row>
        <row r="162">
          <cell r="U162" t="str">
            <v>Q01</v>
          </cell>
          <cell r="V162" t="str">
            <v>SQX3000-6805473</v>
          </cell>
          <cell r="W162" t="str">
            <v>A1</v>
          </cell>
          <cell r="X162" t="str">
            <v>N</v>
          </cell>
          <cell r="Y162" t="str">
            <v>Y</v>
          </cell>
          <cell r="Z162" t="str">
            <v>钣金件</v>
          </cell>
          <cell r="AA162" t="str">
            <v>35#   M10</v>
          </cell>
          <cell r="AB162" t="str">
            <v>——</v>
          </cell>
          <cell r="AC162" t="str">
            <v>22*22*8</v>
          </cell>
          <cell r="AD162">
            <v>0.0203</v>
          </cell>
          <cell r="AE162" t="str">
            <v>——</v>
          </cell>
          <cell r="AF162" t="str">
            <v>机加</v>
          </cell>
          <cell r="AG162">
            <v>10</v>
          </cell>
          <cell r="AH162">
            <v>22</v>
          </cell>
        </row>
        <row r="162">
          <cell r="AJ162">
            <v>0.029863284</v>
          </cell>
        </row>
        <row r="163">
          <cell r="O163" t="str">
            <v>SQX3000-6805449</v>
          </cell>
          <cell r="P163" t="str">
            <v>右支撑板组件</v>
          </cell>
          <cell r="Q163" t="str">
            <v>焊接件</v>
          </cell>
          <cell r="R163" t="str">
            <v>B</v>
          </cell>
          <cell r="S163" t="str">
            <v>EA</v>
          </cell>
        </row>
        <row r="163">
          <cell r="U163" t="str">
            <v>Q01</v>
          </cell>
          <cell r="V163" t="str">
            <v>SQX3000-6805449</v>
          </cell>
          <cell r="W163" t="str">
            <v>A1</v>
          </cell>
          <cell r="X163" t="str">
            <v>N</v>
          </cell>
          <cell r="Y163" t="str">
            <v>Y</v>
          </cell>
          <cell r="Z163" t="str">
            <v>焊接总成件</v>
          </cell>
          <cell r="AA163" t="str">
            <v>ASSY</v>
          </cell>
          <cell r="AB163" t="str">
            <v>——</v>
          </cell>
          <cell r="AC163" t="str">
            <v>341*74*89</v>
          </cell>
          <cell r="AD163">
            <v>0.6295</v>
          </cell>
          <cell r="AE163" t="str">
            <v>——</v>
          </cell>
          <cell r="AF163" t="str">
            <v>焊接</v>
          </cell>
        </row>
        <row r="164">
          <cell r="O164" t="str">
            <v>SQX3000-6805448</v>
          </cell>
          <cell r="P164" t="str">
            <v>绞架小孔侧板组件</v>
          </cell>
          <cell r="Q164" t="str">
            <v>焊接件</v>
          </cell>
          <cell r="R164" t="str">
            <v>B</v>
          </cell>
          <cell r="S164" t="str">
            <v>EA</v>
          </cell>
        </row>
        <row r="164">
          <cell r="U164" t="str">
            <v>Q01</v>
          </cell>
          <cell r="V164" t="str">
            <v>SQX3000-6805448</v>
          </cell>
          <cell r="W164" t="str">
            <v>A2</v>
          </cell>
          <cell r="X164" t="str">
            <v>N</v>
          </cell>
          <cell r="Y164" t="str">
            <v>Y</v>
          </cell>
          <cell r="Z164" t="str">
            <v>焊接总成件</v>
          </cell>
          <cell r="AA164" t="str">
            <v>ASSY</v>
          </cell>
          <cell r="AB164" t="str">
            <v>——</v>
          </cell>
          <cell r="AC164" t="str">
            <v>341*14*90</v>
          </cell>
          <cell r="AD164">
            <v>0.4303</v>
          </cell>
          <cell r="AE164" t="str">
            <v>——</v>
          </cell>
          <cell r="AF164" t="str">
            <v>焊接</v>
          </cell>
        </row>
        <row r="165">
          <cell r="O165" t="str">
            <v>SQX3000-6805467</v>
          </cell>
          <cell r="P165" t="str">
            <v>绞架小孔侧板</v>
          </cell>
          <cell r="Q165" t="str">
            <v>冲压件</v>
          </cell>
          <cell r="R165" t="str">
            <v>A</v>
          </cell>
          <cell r="S165" t="str">
            <v>EA</v>
          </cell>
        </row>
        <row r="165">
          <cell r="U165" t="str">
            <v>B</v>
          </cell>
          <cell r="V165" t="str">
            <v>SQX3000-6805467</v>
          </cell>
          <cell r="W165" t="str">
            <v>B</v>
          </cell>
          <cell r="X165" t="str">
            <v>N</v>
          </cell>
          <cell r="Y165" t="str">
            <v>Y</v>
          </cell>
          <cell r="Z165" t="str">
            <v>钣金件</v>
          </cell>
          <cell r="AA165" t="str">
            <v>t=4-Q/BQB301
SPFH590-Q/BQB310</v>
          </cell>
          <cell r="AB165" t="str">
            <v>Q/BQB301
Q/BQB310</v>
          </cell>
          <cell r="AC165" t="str">
            <v>341*14*90</v>
          </cell>
          <cell r="AD165">
            <v>0.41</v>
          </cell>
          <cell r="AE165" t="str">
            <v>——</v>
          </cell>
          <cell r="AF165" t="str">
            <v>冲压</v>
          </cell>
          <cell r="AG165">
            <v>344</v>
          </cell>
          <cell r="AH165">
            <v>66</v>
          </cell>
          <cell r="AI165">
            <v>3</v>
          </cell>
          <cell r="AJ165">
            <v>0.53536032</v>
          </cell>
        </row>
        <row r="166">
          <cell r="O166" t="str">
            <v>SQX3000-6805473</v>
          </cell>
          <cell r="P166" t="str">
            <v>螺纹轴套</v>
          </cell>
          <cell r="Q166" t="str">
            <v>锻打件</v>
          </cell>
          <cell r="R166" t="str">
            <v>B</v>
          </cell>
          <cell r="S166" t="str">
            <v>EA</v>
          </cell>
        </row>
        <row r="166">
          <cell r="U166" t="str">
            <v>Q01</v>
          </cell>
          <cell r="V166" t="str">
            <v>SQX3000-6805473</v>
          </cell>
          <cell r="W166" t="str">
            <v>A1</v>
          </cell>
          <cell r="X166" t="str">
            <v>N</v>
          </cell>
          <cell r="Y166" t="str">
            <v>Y</v>
          </cell>
          <cell r="Z166" t="str">
            <v>钣金件</v>
          </cell>
          <cell r="AA166" t="str">
            <v>35#   M10</v>
          </cell>
          <cell r="AB166" t="str">
            <v>——</v>
          </cell>
          <cell r="AC166" t="str">
            <v>22*22*8</v>
          </cell>
          <cell r="AD166">
            <v>0.0203</v>
          </cell>
          <cell r="AE166" t="str">
            <v>——</v>
          </cell>
          <cell r="AF166" t="str">
            <v>机加</v>
          </cell>
          <cell r="AG166">
            <v>10</v>
          </cell>
          <cell r="AH166">
            <v>22</v>
          </cell>
        </row>
        <row r="166">
          <cell r="AJ166">
            <v>0.029863284</v>
          </cell>
        </row>
        <row r="167">
          <cell r="O167" t="str">
            <v>SHT0010524</v>
          </cell>
          <cell r="P167" t="str">
            <v>阻尼销轴支架焊接分总成</v>
          </cell>
          <cell r="Q167" t="str">
            <v>焊接件</v>
          </cell>
          <cell r="R167" t="str">
            <v>——</v>
          </cell>
          <cell r="S167" t="str">
            <v>EA</v>
          </cell>
        </row>
        <row r="167">
          <cell r="U167" t="str">
            <v>Q01</v>
          </cell>
          <cell r="V167" t="str">
            <v>SQX3000-6805469</v>
          </cell>
          <cell r="W167" t="str">
            <v>A1</v>
          </cell>
          <cell r="X167" t="str">
            <v>Y</v>
          </cell>
          <cell r="Y167" t="str">
            <v>Y</v>
          </cell>
          <cell r="Z167" t="str">
            <v>焊接总成件</v>
          </cell>
          <cell r="AA167" t="str">
            <v>ASSY</v>
          </cell>
          <cell r="AB167" t="str">
            <v>——</v>
          </cell>
          <cell r="AC167" t="str">
            <v>82*36*60</v>
          </cell>
          <cell r="AD167">
            <v>0.1992</v>
          </cell>
          <cell r="AE167" t="str">
            <v>——</v>
          </cell>
          <cell r="AF167" t="str">
            <v>焊接</v>
          </cell>
        </row>
        <row r="168">
          <cell r="O168" t="str">
            <v>SHT0010522</v>
          </cell>
          <cell r="P168" t="str">
            <v>阻尼销轴支架</v>
          </cell>
          <cell r="Q168" t="str">
            <v>冲压件</v>
          </cell>
          <cell r="R168" t="str">
            <v>B</v>
          </cell>
          <cell r="S168" t="str">
            <v>EA</v>
          </cell>
        </row>
        <row r="168">
          <cell r="U168" t="str">
            <v>A</v>
          </cell>
          <cell r="V168" t="str">
            <v>SQX3000-6805474</v>
          </cell>
          <cell r="W168" t="str">
            <v>A</v>
          </cell>
          <cell r="X168" t="str">
            <v>N</v>
          </cell>
          <cell r="Y168" t="str">
            <v>Y</v>
          </cell>
          <cell r="Z168" t="str">
            <v>钣金件</v>
          </cell>
          <cell r="AA168" t="str">
            <v>t=4-Q/BQB301
SPFH590-Q/BQB310</v>
          </cell>
          <cell r="AB168" t="str">
            <v>Q/BQB301
Q/BQB310</v>
          </cell>
          <cell r="AC168" t="str">
            <v>89*19*36</v>
          </cell>
          <cell r="AD168">
            <v>0.0952</v>
          </cell>
          <cell r="AE168" t="str">
            <v>——</v>
          </cell>
          <cell r="AF168" t="str">
            <v>冲压</v>
          </cell>
          <cell r="AG168">
            <v>102</v>
          </cell>
          <cell r="AH168">
            <v>59</v>
          </cell>
          <cell r="AI168">
            <v>4</v>
          </cell>
          <cell r="AJ168">
            <v>0.18920592</v>
          </cell>
        </row>
        <row r="169">
          <cell r="O169" t="str">
            <v>SHT0010523</v>
          </cell>
          <cell r="P169" t="str">
            <v>阻尼销轴</v>
          </cell>
          <cell r="Q169" t="str">
            <v>机加件</v>
          </cell>
          <cell r="R169" t="str">
            <v>B</v>
          </cell>
          <cell r="S169" t="str">
            <v>EA</v>
          </cell>
        </row>
        <row r="169">
          <cell r="U169" t="str">
            <v>B</v>
          </cell>
          <cell r="V169" t="str">
            <v>SQX3000-6805476</v>
          </cell>
          <cell r="W169" t="str">
            <v>B</v>
          </cell>
          <cell r="X169" t="str">
            <v>N</v>
          </cell>
          <cell r="Y169" t="str">
            <v>Y</v>
          </cell>
          <cell r="Z169" t="str">
            <v>轴类</v>
          </cell>
          <cell r="AA169" t="str">
            <v>35#</v>
          </cell>
          <cell r="AB169" t="str">
            <v>GB/T 699</v>
          </cell>
          <cell r="AC169" t="str">
            <v>26*26*50</v>
          </cell>
          <cell r="AD169">
            <v>0.104</v>
          </cell>
          <cell r="AE169" t="str">
            <v>——</v>
          </cell>
          <cell r="AF169" t="str">
            <v>机加</v>
          </cell>
          <cell r="AG169">
            <v>70</v>
          </cell>
          <cell r="AH169">
            <v>16</v>
          </cell>
        </row>
        <row r="169">
          <cell r="AJ169">
            <v>0.110568192</v>
          </cell>
        </row>
        <row r="170">
          <cell r="O170" t="str">
            <v>SHT0013238</v>
          </cell>
          <cell r="P170" t="str">
            <v>VDC阀上支架总成</v>
          </cell>
          <cell r="Q170" t="str">
            <v>焊接件</v>
          </cell>
          <cell r="R170" t="str">
            <v>B</v>
          </cell>
          <cell r="S170" t="str">
            <v>EA</v>
          </cell>
        </row>
        <row r="170">
          <cell r="U170" t="str">
            <v>A</v>
          </cell>
          <cell r="V170" t="str">
            <v>SHT0013238</v>
          </cell>
          <cell r="W170" t="str">
            <v>A</v>
          </cell>
          <cell r="X170" t="str">
            <v>Y</v>
          </cell>
          <cell r="Y170" t="str">
            <v>N</v>
          </cell>
          <cell r="Z170" t="str">
            <v>焊接总成件</v>
          </cell>
          <cell r="AA170" t="str">
            <v>ASSY</v>
          </cell>
          <cell r="AB170" t="str">
            <v>——</v>
          </cell>
        </row>
        <row r="170">
          <cell r="AD170">
            <v>0.0289</v>
          </cell>
          <cell r="AE170" t="str">
            <v>——</v>
          </cell>
          <cell r="AF170" t="str">
            <v>焊接</v>
          </cell>
        </row>
        <row r="171">
          <cell r="O171" t="str">
            <v>SHT0013110</v>
          </cell>
          <cell r="P171" t="str">
            <v>VDC阀上支架</v>
          </cell>
          <cell r="Q171" t="str">
            <v>冲压件</v>
          </cell>
          <cell r="R171" t="str">
            <v>B</v>
          </cell>
          <cell r="S171" t="str">
            <v>EA</v>
          </cell>
        </row>
        <row r="171">
          <cell r="U171" t="str">
            <v>A</v>
          </cell>
          <cell r="V171" t="str">
            <v>SHT0013110</v>
          </cell>
          <cell r="W171" t="str">
            <v>A</v>
          </cell>
          <cell r="X171" t="str">
            <v>Y</v>
          </cell>
          <cell r="Y171" t="str">
            <v>N</v>
          </cell>
          <cell r="Z171" t="str">
            <v>钣金件</v>
          </cell>
          <cell r="AA171" t="str">
            <v>t2.5-Q/BQB301
SPFH590-Q/BQB310</v>
          </cell>
          <cell r="AB171" t="str">
            <v>Q/BQB301
Q/BQB310</v>
          </cell>
          <cell r="AC171" t="str">
            <v>34*20*5</v>
          </cell>
          <cell r="AD171">
            <v>0.0142</v>
          </cell>
          <cell r="AE171" t="str">
            <v>——</v>
          </cell>
          <cell r="AF171" t="str">
            <v>冲压</v>
          </cell>
          <cell r="AG171" t="str">
            <v>41</v>
          </cell>
          <cell r="AH171" t="str">
            <v>30</v>
          </cell>
          <cell r="AI171" t="str">
            <v>2.5</v>
          </cell>
          <cell r="AJ171">
            <v>0.0241695</v>
          </cell>
        </row>
        <row r="172">
          <cell r="O172" t="str">
            <v>SHT0010054</v>
          </cell>
          <cell r="P172" t="str">
            <v>VDC阀上固定轴</v>
          </cell>
          <cell r="Q172" t="str">
            <v>冷镦件</v>
          </cell>
        </row>
        <row r="172">
          <cell r="S172" t="str">
            <v>EA</v>
          </cell>
        </row>
        <row r="172">
          <cell r="U172" t="str">
            <v>B</v>
          </cell>
          <cell r="V172" t="str">
            <v>SHT0010054</v>
          </cell>
          <cell r="W172" t="str">
            <v>B</v>
          </cell>
          <cell r="X172" t="str">
            <v>N</v>
          </cell>
          <cell r="Y172" t="str">
            <v>Y</v>
          </cell>
          <cell r="Z172" t="str">
            <v>冷镦</v>
          </cell>
          <cell r="AA172" t="str">
            <v>Q /BQB 501
SWRCH22A-Q /BQB 517</v>
          </cell>
          <cell r="AB172" t="str">
            <v>Q /BQB 517</v>
          </cell>
          <cell r="AC172" t="str">
            <v>10*10*45.5</v>
          </cell>
          <cell r="AD172">
            <v>0.0147</v>
          </cell>
          <cell r="AE172" t="str">
            <v>——</v>
          </cell>
          <cell r="AF172" t="str">
            <v>机加</v>
          </cell>
          <cell r="AG172" t="str">
            <v>50</v>
          </cell>
          <cell r="AH172" t="str">
            <v>10</v>
          </cell>
        </row>
        <row r="172">
          <cell r="AJ172">
            <v>0.0308505</v>
          </cell>
        </row>
        <row r="173">
          <cell r="P173" t="str">
            <v>外绞架电泳</v>
          </cell>
          <cell r="Q173" t="str">
            <v>电泳件</v>
          </cell>
          <cell r="R173" t="str">
            <v>——</v>
          </cell>
          <cell r="S173" t="str">
            <v>EA</v>
          </cell>
        </row>
        <row r="173">
          <cell r="U173" t="str">
            <v>A</v>
          </cell>
          <cell r="V173" t="str">
            <v>SQX3000-6805437</v>
          </cell>
          <cell r="W173" t="str">
            <v>A</v>
          </cell>
          <cell r="X173" t="str">
            <v>Y</v>
          </cell>
          <cell r="Y173" t="str">
            <v>N</v>
          </cell>
          <cell r="Z173" t="str">
            <v>电泳总成件</v>
          </cell>
          <cell r="AA173" t="str">
            <v>ASSY</v>
          </cell>
          <cell r="AB173" t="str">
            <v>——</v>
          </cell>
          <cell r="AC173" t="str">
            <v>362*229*76</v>
          </cell>
          <cell r="AD173">
            <v>1.6586</v>
          </cell>
          <cell r="AE173" t="str">
            <v>电泳</v>
          </cell>
          <cell r="AF173" t="str">
            <v>电泳</v>
          </cell>
        </row>
        <row r="174">
          <cell r="O174" t="str">
            <v>SHT0013235</v>
          </cell>
          <cell r="P174" t="str">
            <v>外绞架</v>
          </cell>
          <cell r="Q174" t="str">
            <v>焊接件</v>
          </cell>
          <cell r="R174" t="str">
            <v>——</v>
          </cell>
          <cell r="S174" t="str">
            <v>EA</v>
          </cell>
        </row>
        <row r="174">
          <cell r="U174" t="str">
            <v>A</v>
          </cell>
          <cell r="V174" t="str">
            <v>SQX3000-6805437</v>
          </cell>
          <cell r="W174" t="str">
            <v>A</v>
          </cell>
          <cell r="X174" t="str">
            <v>Y</v>
          </cell>
          <cell r="Y174" t="str">
            <v>N</v>
          </cell>
          <cell r="Z174" t="str">
            <v>焊接总成件</v>
          </cell>
          <cell r="AA174" t="str">
            <v>ASSY</v>
          </cell>
          <cell r="AB174" t="str">
            <v>——</v>
          </cell>
          <cell r="AC174" t="str">
            <v>362*229*76</v>
          </cell>
          <cell r="AD174">
            <v>1.6586</v>
          </cell>
          <cell r="AE174" t="str">
            <v>——</v>
          </cell>
          <cell r="AF174" t="str">
            <v>焊接</v>
          </cell>
        </row>
        <row r="175">
          <cell r="O175" t="str">
            <v>SHT0001085</v>
          </cell>
          <cell r="P175" t="str">
            <v>阻尼器下固定点支架总成</v>
          </cell>
          <cell r="Q175" t="str">
            <v>焊接件</v>
          </cell>
          <cell r="R175" t="str">
            <v>——</v>
          </cell>
          <cell r="S175" t="str">
            <v>EA</v>
          </cell>
        </row>
        <row r="175">
          <cell r="U175" t="str">
            <v>A</v>
          </cell>
          <cell r="V175" t="str">
            <v>SHT0001085</v>
          </cell>
          <cell r="W175" t="str">
            <v>A</v>
          </cell>
          <cell r="X175" t="str">
            <v>N</v>
          </cell>
          <cell r="Y175" t="str">
            <v>Y</v>
          </cell>
          <cell r="Z175" t="str">
            <v>焊接总成件</v>
          </cell>
          <cell r="AA175" t="str">
            <v>ASSY</v>
          </cell>
          <cell r="AB175" t="str">
            <v>——</v>
          </cell>
          <cell r="AC175" t="str">
            <v>36*25*36</v>
          </cell>
          <cell r="AD175">
            <v>0.0572</v>
          </cell>
          <cell r="AE175" t="str">
            <v>——</v>
          </cell>
          <cell r="AF175" t="str">
            <v>焊接</v>
          </cell>
        </row>
        <row r="176">
          <cell r="O176" t="str">
            <v>H4B-6805474</v>
          </cell>
          <cell r="P176" t="str">
            <v>阻尼器下固定支架</v>
          </cell>
          <cell r="Q176" t="str">
            <v>冲压件</v>
          </cell>
          <cell r="R176" t="str">
            <v>B</v>
          </cell>
          <cell r="S176" t="str">
            <v>EA</v>
          </cell>
        </row>
        <row r="176">
          <cell r="U176" t="str">
            <v>Q01</v>
          </cell>
          <cell r="V176" t="str">
            <v>H4B-6805474</v>
          </cell>
          <cell r="W176" t="str">
            <v>B</v>
          </cell>
          <cell r="X176" t="str">
            <v>N</v>
          </cell>
          <cell r="Y176" t="str">
            <v>Y</v>
          </cell>
          <cell r="Z176" t="str">
            <v>钣金件</v>
          </cell>
          <cell r="AA176" t="str">
            <v>t=3-Q/BQB301
SPFH590-Q/BQB310</v>
          </cell>
          <cell r="AB176" t="str">
            <v>Q/BQB301
Q/BQB310</v>
          </cell>
          <cell r="AC176" t="str">
            <v>36*25*36</v>
          </cell>
          <cell r="AD176">
            <v>0.0517</v>
          </cell>
          <cell r="AE176" t="str">
            <v>——</v>
          </cell>
          <cell r="AF176" t="str">
            <v>冲压</v>
          </cell>
          <cell r="AG176">
            <v>79</v>
          </cell>
          <cell r="AH176">
            <v>29</v>
          </cell>
          <cell r="AI176">
            <v>3</v>
          </cell>
          <cell r="AJ176">
            <v>0.05402178</v>
          </cell>
        </row>
        <row r="177">
          <cell r="O177" t="str">
            <v>Q370C08</v>
          </cell>
          <cell r="P177" t="str">
            <v>点焊螺母</v>
          </cell>
          <cell r="Q177" t="str">
            <v>标准件</v>
          </cell>
          <cell r="R177" t="str">
            <v>B</v>
          </cell>
          <cell r="S177" t="str">
            <v>EA</v>
          </cell>
        </row>
        <row r="177">
          <cell r="U177" t="str">
            <v>Q01</v>
          </cell>
          <cell r="V177" t="str">
            <v>——</v>
          </cell>
          <cell r="W177" t="str">
            <v>A1</v>
          </cell>
          <cell r="X177" t="str">
            <v>N</v>
          </cell>
          <cell r="Y177" t="str">
            <v>Y</v>
          </cell>
          <cell r="Z177" t="str">
            <v>标准件</v>
          </cell>
          <cell r="AA177" t="str">
            <v>M8</v>
          </cell>
          <cell r="AB177" t="str">
            <v>——</v>
          </cell>
          <cell r="AC177" t="str">
            <v>——</v>
          </cell>
          <cell r="AD177">
            <v>0.0055</v>
          </cell>
          <cell r="AE177" t="str">
            <v>——</v>
          </cell>
        </row>
        <row r="178">
          <cell r="O178" t="str">
            <v>SHT0011596</v>
          </cell>
          <cell r="P178" t="str">
            <v>连接杆</v>
          </cell>
          <cell r="Q178" t="str">
            <v>机加件</v>
          </cell>
          <cell r="R178" t="str">
            <v>B</v>
          </cell>
          <cell r="S178" t="str">
            <v>EA</v>
          </cell>
        </row>
        <row r="178">
          <cell r="U178" t="str">
            <v>Q01</v>
          </cell>
          <cell r="V178" t="str">
            <v>SHT0011596</v>
          </cell>
          <cell r="W178" t="str">
            <v>A</v>
          </cell>
          <cell r="X178" t="str">
            <v>N</v>
          </cell>
          <cell r="Y178" t="str">
            <v>Y</v>
          </cell>
          <cell r="Z178" t="str">
            <v>轴类</v>
          </cell>
          <cell r="AA178" t="str">
            <v>⌀17-GB/T702
20-GB/T699</v>
          </cell>
          <cell r="AB178" t="str">
            <v>GB/T699</v>
          </cell>
          <cell r="AC178" t="str">
            <v>17*226*17</v>
          </cell>
          <cell r="AD178">
            <v>0.3632</v>
          </cell>
          <cell r="AE178" t="str">
            <v>——</v>
          </cell>
          <cell r="AF178" t="str">
            <v>机加</v>
          </cell>
          <cell r="AG178">
            <v>228</v>
          </cell>
          <cell r="AH178">
            <v>17</v>
          </cell>
        </row>
        <row r="178">
          <cell r="AJ178">
            <v>0.4065602292</v>
          </cell>
        </row>
        <row r="179">
          <cell r="O179" t="str">
            <v>SQX3000-6805447</v>
          </cell>
          <cell r="P179" t="str">
            <v>绞架大孔侧板组件</v>
          </cell>
          <cell r="Q179" t="str">
            <v>焊接件</v>
          </cell>
          <cell r="R179" t="str">
            <v>——</v>
          </cell>
          <cell r="S179" t="str">
            <v>EA</v>
          </cell>
        </row>
        <row r="179">
          <cell r="U179" t="str">
            <v>Q01</v>
          </cell>
          <cell r="V179" t="str">
            <v>SQX3000-6805447</v>
          </cell>
          <cell r="W179" t="str">
            <v>A1</v>
          </cell>
          <cell r="X179" t="str">
            <v>Y</v>
          </cell>
          <cell r="Y179" t="str">
            <v>Y</v>
          </cell>
          <cell r="Z179" t="str">
            <v>焊接总成件</v>
          </cell>
          <cell r="AA179" t="str">
            <v>ASSY</v>
          </cell>
          <cell r="AB179" t="str">
            <v>——</v>
          </cell>
          <cell r="AC179" t="str">
            <v>341*21*90</v>
          </cell>
          <cell r="AD179">
            <v>0.4183</v>
          </cell>
          <cell r="AE179" t="str">
            <v>——</v>
          </cell>
          <cell r="AF179" t="str">
            <v>焊接</v>
          </cell>
        </row>
        <row r="180">
          <cell r="O180" t="str">
            <v>SQX3000-6805433</v>
          </cell>
          <cell r="P180" t="str">
            <v>绞架大孔侧板</v>
          </cell>
          <cell r="Q180" t="str">
            <v>冲压件</v>
          </cell>
          <cell r="R180" t="str">
            <v>A</v>
          </cell>
          <cell r="S180" t="str">
            <v>EA</v>
          </cell>
        </row>
        <row r="180">
          <cell r="U180" t="str">
            <v>Q01</v>
          </cell>
          <cell r="V180" t="str">
            <v>SQX3000-6805433</v>
          </cell>
          <cell r="W180" t="str">
            <v>B</v>
          </cell>
          <cell r="X180" t="str">
            <v>N</v>
          </cell>
          <cell r="Y180" t="str">
            <v>Y</v>
          </cell>
          <cell r="Z180" t="str">
            <v>钣金件</v>
          </cell>
          <cell r="AA180" t="str">
            <v>t=4-Q/BQB301
SPFH590-Q/BQB310</v>
          </cell>
          <cell r="AB180" t="str">
            <v>Q/BQB301
Q/BQB310</v>
          </cell>
          <cell r="AC180" t="str">
            <v>341*14*90</v>
          </cell>
          <cell r="AD180">
            <v>0.398</v>
          </cell>
          <cell r="AE180" t="str">
            <v>——</v>
          </cell>
          <cell r="AF180" t="str">
            <v>冲压</v>
          </cell>
          <cell r="AG180">
            <v>344</v>
          </cell>
          <cell r="AH180">
            <v>66</v>
          </cell>
          <cell r="AI180">
            <v>3</v>
          </cell>
          <cell r="AJ180">
            <v>0.53536032</v>
          </cell>
        </row>
        <row r="181">
          <cell r="O181" t="str">
            <v>SQX3000-6805425</v>
          </cell>
          <cell r="P181" t="str">
            <v>内绞架钢轴套</v>
          </cell>
          <cell r="Q181" t="str">
            <v>锻打件</v>
          </cell>
          <cell r="R181" t="str">
            <v>B</v>
          </cell>
          <cell r="S181" t="str">
            <v>EA</v>
          </cell>
        </row>
        <row r="181">
          <cell r="U181" t="str">
            <v>Q01</v>
          </cell>
          <cell r="V181" t="str">
            <v>SQX3000-6805425</v>
          </cell>
          <cell r="W181" t="str">
            <v>A1</v>
          </cell>
          <cell r="X181" t="str">
            <v>N</v>
          </cell>
          <cell r="Y181" t="str">
            <v>Y</v>
          </cell>
          <cell r="Z181" t="str">
            <v>钣金件</v>
          </cell>
          <cell r="AA181" t="str">
            <v>20#</v>
          </cell>
          <cell r="AB181" t="str">
            <v>GB/T 699</v>
          </cell>
          <cell r="AC181" t="str">
            <v>34*21*34</v>
          </cell>
          <cell r="AD181">
            <v>0.0203</v>
          </cell>
          <cell r="AE181" t="str">
            <v>——</v>
          </cell>
          <cell r="AF181" t="str">
            <v>机加</v>
          </cell>
          <cell r="AG181">
            <v>17</v>
          </cell>
          <cell r="AH181">
            <v>28</v>
          </cell>
        </row>
        <row r="181">
          <cell r="AJ181">
            <v>0.0822350928</v>
          </cell>
        </row>
        <row r="182">
          <cell r="O182" t="str">
            <v>SHT0013239</v>
          </cell>
          <cell r="P182" t="str">
            <v>VDC阀下支架总成</v>
          </cell>
          <cell r="Q182" t="str">
            <v>焊接件</v>
          </cell>
        </row>
        <row r="182">
          <cell r="S182" t="str">
            <v>EA</v>
          </cell>
        </row>
        <row r="182">
          <cell r="U182" t="str">
            <v>A</v>
          </cell>
          <cell r="V182" t="str">
            <v>SHT0013239</v>
          </cell>
          <cell r="W182" t="str">
            <v>A</v>
          </cell>
          <cell r="X182" t="str">
            <v>Y</v>
          </cell>
          <cell r="Y182" t="str">
            <v>N</v>
          </cell>
        </row>
        <row r="182">
          <cell r="AA182" t="str">
            <v>ASSY</v>
          </cell>
          <cell r="AB182" t="str">
            <v>——</v>
          </cell>
          <cell r="AC182" t="str">
            <v>53*28*23</v>
          </cell>
          <cell r="AD182">
            <v>0.0384</v>
          </cell>
        </row>
        <row r="182">
          <cell r="AF182" t="str">
            <v>焊接</v>
          </cell>
        </row>
        <row r="183">
          <cell r="O183" t="str">
            <v>SHT0013108</v>
          </cell>
          <cell r="P183" t="str">
            <v>VDC阀下支架</v>
          </cell>
          <cell r="Q183" t="str">
            <v>冲压件</v>
          </cell>
        </row>
        <row r="183">
          <cell r="S183" t="str">
            <v>EA</v>
          </cell>
        </row>
        <row r="183">
          <cell r="U183" t="str">
            <v>A</v>
          </cell>
          <cell r="V183" t="str">
            <v>SHT0013108</v>
          </cell>
          <cell r="W183" t="str">
            <v>A</v>
          </cell>
          <cell r="X183" t="str">
            <v>Y</v>
          </cell>
          <cell r="Y183" t="str">
            <v>N</v>
          </cell>
        </row>
        <row r="183">
          <cell r="AA183" t="str">
            <v>t=2.5-Q/BQB301
SPFH590-Q/BQB310</v>
          </cell>
          <cell r="AB183" t="str">
            <v>Q/BQB301
Q/BQB310</v>
          </cell>
          <cell r="AC183" t="str">
            <v>38*28*23</v>
          </cell>
          <cell r="AD183">
            <v>0.0271</v>
          </cell>
        </row>
        <row r="183">
          <cell r="AF183" t="str">
            <v>冲压</v>
          </cell>
          <cell r="AG183" t="str">
            <v>55</v>
          </cell>
          <cell r="AH183" t="str">
            <v>42</v>
          </cell>
          <cell r="AI183" t="str">
            <v>2.5</v>
          </cell>
          <cell r="AJ183">
            <v>0.0453915</v>
          </cell>
        </row>
        <row r="184">
          <cell r="O184" t="str">
            <v>SHT0013109</v>
          </cell>
          <cell r="P184" t="str">
            <v>VDC阀下支架轴</v>
          </cell>
        </row>
        <row r="184">
          <cell r="S184" t="str">
            <v>EA</v>
          </cell>
        </row>
        <row r="184">
          <cell r="U184" t="str">
            <v>A</v>
          </cell>
          <cell r="V184" t="str">
            <v>SHT0013109</v>
          </cell>
          <cell r="W184" t="str">
            <v>A</v>
          </cell>
          <cell r="X184" t="str">
            <v>Y</v>
          </cell>
          <cell r="Y184" t="str">
            <v>N</v>
          </cell>
        </row>
        <row r="184">
          <cell r="AA184" t="str">
            <v>Q /BQB 501
SWRCH22A-Q /BQB 517</v>
          </cell>
          <cell r="AB184" t="str">
            <v>Q /BQB 517</v>
          </cell>
          <cell r="AC184" t="str">
            <v>28*10*10</v>
          </cell>
          <cell r="AD184">
            <v>0.0113</v>
          </cell>
        </row>
        <row r="184">
          <cell r="AF184" t="str">
            <v>机加</v>
          </cell>
          <cell r="AG184" t="str">
            <v>33</v>
          </cell>
          <cell r="AH184" t="str">
            <v>10</v>
          </cell>
        </row>
        <row r="184">
          <cell r="AJ184">
            <v>0.02036133</v>
          </cell>
        </row>
        <row r="185">
          <cell r="O185" t="str">
            <v>SHT0011694</v>
          </cell>
          <cell r="P185" t="str">
            <v>IGS尼龙轴套</v>
          </cell>
          <cell r="Q185" t="str">
            <v>注塑件</v>
          </cell>
          <cell r="R185" t="str">
            <v>B</v>
          </cell>
          <cell r="S185" t="str">
            <v>EA</v>
          </cell>
        </row>
        <row r="185">
          <cell r="U185" t="str">
            <v>Q01</v>
          </cell>
          <cell r="V185" t="str">
            <v>GFM-1820-09</v>
          </cell>
          <cell r="W185" t="str">
            <v>A1</v>
          </cell>
          <cell r="X185" t="str">
            <v>N</v>
          </cell>
          <cell r="Y185" t="str">
            <v>Y</v>
          </cell>
          <cell r="Z185" t="str">
            <v>注塑件</v>
          </cell>
          <cell r="AA185" t="str">
            <v>——</v>
          </cell>
          <cell r="AB185" t="str">
            <v>——</v>
          </cell>
          <cell r="AC185" t="str">
            <v>26*9*26</v>
          </cell>
          <cell r="AD185">
            <v>0.001</v>
          </cell>
          <cell r="AE185" t="str">
            <v>——</v>
          </cell>
        </row>
        <row r="186">
          <cell r="O186" t="str">
            <v>SQX3000-6805468</v>
          </cell>
          <cell r="P186" t="str">
            <v>旋转轴套</v>
          </cell>
          <cell r="Q186" t="str">
            <v>锻打件</v>
          </cell>
          <cell r="R186" t="str">
            <v>B</v>
          </cell>
          <cell r="S186" t="str">
            <v>EA</v>
          </cell>
        </row>
        <row r="186">
          <cell r="U186" t="str">
            <v>Q01</v>
          </cell>
          <cell r="V186" t="str">
            <v>SQX3000-6805468</v>
          </cell>
          <cell r="W186" t="str">
            <v>A1</v>
          </cell>
          <cell r="X186" t="str">
            <v>N</v>
          </cell>
          <cell r="Y186" t="str">
            <v>Y</v>
          </cell>
          <cell r="Z186" t="str">
            <v>钣金件</v>
          </cell>
          <cell r="AA186" t="str">
            <v>20#</v>
          </cell>
          <cell r="AB186" t="str">
            <v>GB/T 699</v>
          </cell>
          <cell r="AC186" t="str">
            <v>26*26*26</v>
          </cell>
          <cell r="AD186">
            <v>0.0369</v>
          </cell>
          <cell r="AE186" t="str">
            <v>白锌</v>
          </cell>
          <cell r="AF186" t="str">
            <v>冷镦</v>
          </cell>
          <cell r="AG186">
            <v>25</v>
          </cell>
          <cell r="AH186">
            <v>18</v>
          </cell>
        </row>
        <row r="186">
          <cell r="AJ186">
            <v>0.04997781</v>
          </cell>
        </row>
        <row r="187">
          <cell r="O187" t="str">
            <v>H4A-6805411</v>
          </cell>
          <cell r="P187" t="str">
            <v>M10非标螺栓</v>
          </cell>
          <cell r="Q187" t="str">
            <v>标准件</v>
          </cell>
          <cell r="R187" t="str">
            <v>B</v>
          </cell>
          <cell r="S187" t="str">
            <v>EA</v>
          </cell>
        </row>
        <row r="187">
          <cell r="U187" t="str">
            <v>Q01</v>
          </cell>
          <cell r="V187" t="str">
            <v>H4A-6805411</v>
          </cell>
          <cell r="W187" t="str">
            <v>A1</v>
          </cell>
          <cell r="X187" t="str">
            <v>N</v>
          </cell>
          <cell r="Y187" t="str">
            <v>Y</v>
          </cell>
          <cell r="Z187" t="str">
            <v>标准件</v>
          </cell>
          <cell r="AA187" t="str">
            <v>——</v>
          </cell>
          <cell r="AB187" t="str">
            <v>——</v>
          </cell>
          <cell r="AC187" t="str">
            <v>13*15*54</v>
          </cell>
          <cell r="AD187">
            <v>0.0386</v>
          </cell>
          <cell r="AE187" t="str">
            <v>白锌</v>
          </cell>
          <cell r="AF187" t="str">
            <v>冷镦</v>
          </cell>
          <cell r="AG187">
            <v>65</v>
          </cell>
          <cell r="AH187">
            <v>10</v>
          </cell>
        </row>
        <row r="187">
          <cell r="AJ187">
            <v>0.04010565</v>
          </cell>
        </row>
        <row r="188">
          <cell r="O188" t="str">
            <v>Q43640</v>
          </cell>
          <cell r="P188" t="str">
            <v>开口挡圈</v>
          </cell>
          <cell r="Q188" t="str">
            <v>标准件</v>
          </cell>
        </row>
        <row r="188">
          <cell r="S188" t="str">
            <v>EA</v>
          </cell>
        </row>
        <row r="188">
          <cell r="Y188" t="str">
            <v>Y</v>
          </cell>
        </row>
        <row r="188">
          <cell r="AD188">
            <v>0.0003</v>
          </cell>
          <cell r="AE188" t="str">
            <v>——</v>
          </cell>
        </row>
        <row r="189">
          <cell r="O189" t="str">
            <v>SHT0013261</v>
          </cell>
          <cell r="P189" t="str">
            <v>VDC阀气路总成（2.2平台）</v>
          </cell>
          <cell r="Q189" t="str">
            <v>总成件</v>
          </cell>
        </row>
        <row r="189">
          <cell r="S189" t="str">
            <v>EA</v>
          </cell>
        </row>
        <row r="189">
          <cell r="U189" t="str">
            <v>C</v>
          </cell>
          <cell r="V189" t="str">
            <v>SHT0012172</v>
          </cell>
          <cell r="W189" t="str">
            <v>C</v>
          </cell>
          <cell r="X189" t="str">
            <v>Y</v>
          </cell>
          <cell r="Y189" t="str">
            <v>N</v>
          </cell>
          <cell r="Z189" t="str">
            <v>装配总成件</v>
          </cell>
          <cell r="AA189" t="str">
            <v>ASSY</v>
          </cell>
        </row>
        <row r="189">
          <cell r="AC189" t="str">
            <v>/</v>
          </cell>
          <cell r="AD189">
            <v>0.1357</v>
          </cell>
          <cell r="AE189" t="str">
            <v>——</v>
          </cell>
          <cell r="AF189" t="str">
            <v>组装</v>
          </cell>
        </row>
        <row r="190">
          <cell r="P190" t="str">
            <v>拉线固定支架电泳</v>
          </cell>
          <cell r="Q190" t="str">
            <v>电泳件</v>
          </cell>
          <cell r="R190" t="str">
            <v>B</v>
          </cell>
          <cell r="S190" t="str">
            <v>EA</v>
          </cell>
        </row>
        <row r="190">
          <cell r="U190" t="str">
            <v>B</v>
          </cell>
          <cell r="V190" t="str">
            <v>——</v>
          </cell>
          <cell r="W190" t="str">
            <v>B</v>
          </cell>
          <cell r="X190" t="str">
            <v>N</v>
          </cell>
          <cell r="Y190" t="str">
            <v>Y</v>
          </cell>
          <cell r="Z190" t="str">
            <v>电泳件</v>
          </cell>
          <cell r="AA190" t="str">
            <v>ASSY</v>
          </cell>
          <cell r="AB190" t="str">
            <v>Q/BQB310</v>
          </cell>
          <cell r="AC190" t="str">
            <v>45*40*24</v>
          </cell>
          <cell r="AD190">
            <v>0.0342</v>
          </cell>
          <cell r="AE190" t="str">
            <v>电泳</v>
          </cell>
          <cell r="AF190" t="str">
            <v>电泳</v>
          </cell>
        </row>
        <row r="191">
          <cell r="O191" t="str">
            <v>SQX3000-6805497</v>
          </cell>
          <cell r="P191" t="str">
            <v>拉线固定支架</v>
          </cell>
          <cell r="Q191" t="str">
            <v>冲压件</v>
          </cell>
          <cell r="R191" t="str">
            <v>B</v>
          </cell>
          <cell r="S191" t="str">
            <v>EA</v>
          </cell>
        </row>
        <row r="191">
          <cell r="U191" t="str">
            <v>B</v>
          </cell>
          <cell r="V191" t="str">
            <v>——</v>
          </cell>
          <cell r="W191" t="str">
            <v>B</v>
          </cell>
          <cell r="X191" t="str">
            <v>N</v>
          </cell>
          <cell r="Y191" t="str">
            <v>Y</v>
          </cell>
          <cell r="Z191" t="str">
            <v>钣金件</v>
          </cell>
          <cell r="AA191" t="str">
            <v>t=2-Q/BQB301
SAPH440-Q/BQB310</v>
          </cell>
          <cell r="AB191" t="str">
            <v>Q/BQB310</v>
          </cell>
          <cell r="AC191" t="str">
            <v>45*40*24</v>
          </cell>
          <cell r="AD191">
            <v>0.0342</v>
          </cell>
          <cell r="AE191" t="str">
            <v>——</v>
          </cell>
          <cell r="AF191" t="str">
            <v>冲压</v>
          </cell>
          <cell r="AG191">
            <v>114</v>
          </cell>
          <cell r="AH191">
            <v>56</v>
          </cell>
          <cell r="AI191">
            <v>2</v>
          </cell>
          <cell r="AJ191">
            <v>0.10035648</v>
          </cell>
        </row>
        <row r="192">
          <cell r="O192" t="str">
            <v>Q2140510</v>
          </cell>
          <cell r="P192" t="str">
            <v>十字槽盘头螺钉</v>
          </cell>
          <cell r="Q192" t="str">
            <v>标准件</v>
          </cell>
          <cell r="R192" t="str">
            <v>B</v>
          </cell>
          <cell r="S192" t="str">
            <v>EA</v>
          </cell>
        </row>
        <row r="192">
          <cell r="U192" t="str">
            <v>Q01</v>
          </cell>
          <cell r="V192" t="str">
            <v>Q2140510</v>
          </cell>
          <cell r="W192" t="str">
            <v>A1</v>
          </cell>
          <cell r="X192" t="str">
            <v>N</v>
          </cell>
          <cell r="Y192" t="str">
            <v>Y</v>
          </cell>
          <cell r="Z192" t="str">
            <v>标准件</v>
          </cell>
          <cell r="AA192" t="str">
            <v>M5*10</v>
          </cell>
          <cell r="AB192" t="str">
            <v>——</v>
          </cell>
          <cell r="AC192" t="str">
            <v>9.5*9.5*13.5</v>
          </cell>
          <cell r="AD192">
            <v>0.002</v>
          </cell>
          <cell r="AE192" t="str">
            <v>黑锌</v>
          </cell>
        </row>
        <row r="193">
          <cell r="O193" t="str">
            <v>H4B-6805425</v>
          </cell>
          <cell r="P193" t="str">
            <v>座垫前倾角定位片衬套</v>
          </cell>
          <cell r="Q193" t="str">
            <v>铸铝件</v>
          </cell>
          <cell r="R193" t="str">
            <v>B</v>
          </cell>
          <cell r="S193" t="str">
            <v>EA</v>
          </cell>
        </row>
        <row r="193">
          <cell r="U193" t="str">
            <v>Q01</v>
          </cell>
          <cell r="V193" t="str">
            <v>H4B-6805425</v>
          </cell>
          <cell r="W193" t="str">
            <v>A1</v>
          </cell>
          <cell r="X193" t="str">
            <v>N</v>
          </cell>
          <cell r="Y193" t="str">
            <v>Y</v>
          </cell>
          <cell r="Z193" t="str">
            <v>铸铝件</v>
          </cell>
          <cell r="AA193" t="str">
            <v>铝制</v>
          </cell>
          <cell r="AB193" t="str">
            <v>——</v>
          </cell>
          <cell r="AC193" t="str">
            <v>21*11*4.5</v>
          </cell>
          <cell r="AD193">
            <v>0.0029</v>
          </cell>
          <cell r="AE193" t="str">
            <v>——</v>
          </cell>
          <cell r="AF193" t="str">
            <v>压铸</v>
          </cell>
          <cell r="AG193" t="str">
            <v>5%损耗</v>
          </cell>
        </row>
        <row r="193">
          <cell r="AJ193">
            <v>0.003045</v>
          </cell>
        </row>
        <row r="194">
          <cell r="O194" t="str">
            <v>SHT0012161</v>
          </cell>
          <cell r="P194" t="str">
            <v>仰角锁舌机构总成</v>
          </cell>
          <cell r="Q194" t="str">
            <v>分总成</v>
          </cell>
          <cell r="R194" t="str">
            <v>B</v>
          </cell>
          <cell r="S194" t="str">
            <v>EA</v>
          </cell>
        </row>
        <row r="194">
          <cell r="U194" t="str">
            <v>Q01</v>
          </cell>
          <cell r="V194" t="str">
            <v>SHT0012161</v>
          </cell>
          <cell r="W194" t="str">
            <v>A</v>
          </cell>
          <cell r="X194" t="str">
            <v>Y</v>
          </cell>
          <cell r="Y194" t="str">
            <v>Y</v>
          </cell>
          <cell r="Z194" t="str">
            <v>装配总成件</v>
          </cell>
          <cell r="AA194" t="str">
            <v>ASSY</v>
          </cell>
          <cell r="AB194" t="str">
            <v>——</v>
          </cell>
          <cell r="AC194" t="str">
            <v>260*47*28</v>
          </cell>
          <cell r="AD194">
            <v>0.174</v>
          </cell>
          <cell r="AE194" t="str">
            <v>——</v>
          </cell>
          <cell r="AF194" t="str">
            <v>组装</v>
          </cell>
        </row>
        <row r="195">
          <cell r="P195" t="str">
            <v>旋转片电泳</v>
          </cell>
          <cell r="Q195" t="str">
            <v>电泳件</v>
          </cell>
          <cell r="R195" t="str">
            <v>B</v>
          </cell>
          <cell r="S195" t="str">
            <v>EA</v>
          </cell>
        </row>
        <row r="195">
          <cell r="U195" t="str">
            <v>B</v>
          </cell>
          <cell r="V195" t="str">
            <v>SQX3000-6905431</v>
          </cell>
          <cell r="W195" t="str">
            <v>B</v>
          </cell>
          <cell r="X195" t="str">
            <v>N</v>
          </cell>
          <cell r="Y195" t="str">
            <v>Y</v>
          </cell>
          <cell r="Z195" t="str">
            <v>电泳件</v>
          </cell>
          <cell r="AA195" t="str">
            <v>ASSY</v>
          </cell>
          <cell r="AB195" t="str">
            <v>Q/BQB310</v>
          </cell>
          <cell r="AC195" t="str">
            <v>51*36*2</v>
          </cell>
          <cell r="AD195">
            <v>0.0142</v>
          </cell>
          <cell r="AE195" t="str">
            <v>电泳</v>
          </cell>
          <cell r="AF195" t="str">
            <v>电泳</v>
          </cell>
        </row>
        <row r="196">
          <cell r="O196" t="str">
            <v>SQX3000-6905431</v>
          </cell>
          <cell r="P196" t="str">
            <v>旋转片</v>
          </cell>
          <cell r="Q196" t="str">
            <v>冲压件</v>
          </cell>
          <cell r="R196" t="str">
            <v>B</v>
          </cell>
          <cell r="S196" t="str">
            <v>EA</v>
          </cell>
        </row>
        <row r="196">
          <cell r="U196" t="str">
            <v>B</v>
          </cell>
          <cell r="V196" t="str">
            <v>SQX3000-6905431</v>
          </cell>
          <cell r="W196" t="str">
            <v>B</v>
          </cell>
          <cell r="X196" t="str">
            <v>N</v>
          </cell>
          <cell r="Y196" t="str">
            <v>Y</v>
          </cell>
          <cell r="Z196" t="str">
            <v>钣金件</v>
          </cell>
          <cell r="AA196" t="str">
            <v>t=2-Q/BQB301
SAPH440-Q/BQB310</v>
          </cell>
          <cell r="AB196" t="str">
            <v>Q/BQB310</v>
          </cell>
          <cell r="AC196" t="str">
            <v>51*36*2</v>
          </cell>
          <cell r="AD196">
            <v>0.0142</v>
          </cell>
          <cell r="AE196" t="str">
            <v>——</v>
          </cell>
          <cell r="AF196" t="str">
            <v>冲压</v>
          </cell>
          <cell r="AG196">
            <v>45</v>
          </cell>
          <cell r="AH196">
            <v>33</v>
          </cell>
          <cell r="AI196">
            <v>2</v>
          </cell>
          <cell r="AJ196">
            <v>0.0233442</v>
          </cell>
        </row>
        <row r="197">
          <cell r="O197" t="str">
            <v>SQX3000-6805455</v>
          </cell>
          <cell r="P197" t="str">
            <v>旋转块</v>
          </cell>
          <cell r="Q197" t="str">
            <v>注塑件</v>
          </cell>
          <cell r="R197" t="str">
            <v>B</v>
          </cell>
          <cell r="S197" t="str">
            <v>EA</v>
          </cell>
        </row>
        <row r="197">
          <cell r="U197" t="str">
            <v>Q01</v>
          </cell>
          <cell r="V197" t="str">
            <v>SQX3000-6805455</v>
          </cell>
          <cell r="W197" t="str">
            <v>A1</v>
          </cell>
          <cell r="X197" t="str">
            <v>N</v>
          </cell>
          <cell r="Y197" t="str">
            <v>Y</v>
          </cell>
          <cell r="Z197" t="str">
            <v>分总成</v>
          </cell>
          <cell r="AA197" t="str">
            <v>ASSY</v>
          </cell>
          <cell r="AB197" t="str">
            <v>——</v>
          </cell>
          <cell r="AC197" t="str">
            <v>30*30*20</v>
          </cell>
          <cell r="AD197">
            <v>0.012</v>
          </cell>
          <cell r="AE197" t="str">
            <v>——</v>
          </cell>
        </row>
        <row r="198">
          <cell r="O198" t="str">
            <v>SQX3000-6805489</v>
          </cell>
          <cell r="P198" t="str">
            <v>旋转块</v>
          </cell>
          <cell r="Q198" t="str">
            <v>注塑件</v>
          </cell>
          <cell r="R198" t="str">
            <v>B</v>
          </cell>
          <cell r="S198" t="str">
            <v>EA</v>
          </cell>
        </row>
        <row r="198">
          <cell r="U198" t="str">
            <v>Q01</v>
          </cell>
          <cell r="V198" t="str">
            <v>——</v>
          </cell>
          <cell r="W198" t="str">
            <v>A1</v>
          </cell>
          <cell r="X198" t="str">
            <v>N</v>
          </cell>
          <cell r="Y198" t="str">
            <v>Y</v>
          </cell>
          <cell r="Z198" t="str">
            <v>注塑件</v>
          </cell>
          <cell r="AA198" t="str">
            <v>POM</v>
          </cell>
          <cell r="AB198" t="str">
            <v>——</v>
          </cell>
          <cell r="AC198" t="str">
            <v>30*30*20</v>
          </cell>
          <cell r="AD198">
            <v>0.0083</v>
          </cell>
          <cell r="AE198" t="str">
            <v>——</v>
          </cell>
          <cell r="AF198" t="str">
            <v>注塑</v>
          </cell>
          <cell r="AG198" t="str">
            <v>4%损耗</v>
          </cell>
        </row>
        <row r="198">
          <cell r="AJ198">
            <v>0.008632</v>
          </cell>
        </row>
        <row r="199">
          <cell r="O199" t="str">
            <v>SQX3000-6805488</v>
          </cell>
          <cell r="P199" t="str">
            <v>嵌件</v>
          </cell>
          <cell r="Q199" t="str">
            <v>线材</v>
          </cell>
          <cell r="R199" t="str">
            <v>B</v>
          </cell>
          <cell r="S199" t="str">
            <v>EA</v>
          </cell>
        </row>
        <row r="199">
          <cell r="U199" t="str">
            <v>Q01</v>
          </cell>
          <cell r="V199" t="str">
            <v>SQX3000-6805488</v>
          </cell>
          <cell r="W199" t="str">
            <v>A1</v>
          </cell>
          <cell r="X199" t="str">
            <v>N</v>
          </cell>
          <cell r="Y199" t="str">
            <v>Y</v>
          </cell>
          <cell r="Z199" t="str">
            <v>线材</v>
          </cell>
          <cell r="AA199" t="str">
            <v>Q235</v>
          </cell>
          <cell r="AB199" t="str">
            <v>GB/T 700</v>
          </cell>
          <cell r="AC199" t="str">
            <v>5*5*21</v>
          </cell>
          <cell r="AD199">
            <v>0.0032</v>
          </cell>
          <cell r="AE199" t="str">
            <v>白锌</v>
          </cell>
          <cell r="AF199" t="str">
            <v>切断</v>
          </cell>
          <cell r="AG199">
            <v>23</v>
          </cell>
          <cell r="AH199">
            <v>5</v>
          </cell>
        </row>
        <row r="199">
          <cell r="AJ199">
            <v>0.0035478075</v>
          </cell>
        </row>
        <row r="200">
          <cell r="O200" t="str">
            <v>SQX3000-6805456</v>
          </cell>
          <cell r="P200" t="str">
            <v>回位簧</v>
          </cell>
          <cell r="Q200" t="str">
            <v>线材</v>
          </cell>
          <cell r="R200" t="str">
            <v>B</v>
          </cell>
          <cell r="S200" t="str">
            <v>EA</v>
          </cell>
        </row>
        <row r="200">
          <cell r="U200" t="str">
            <v>Q01</v>
          </cell>
          <cell r="V200" t="str">
            <v>SQX3000-6805456</v>
          </cell>
          <cell r="W200" t="str">
            <v>A1</v>
          </cell>
          <cell r="X200" t="str">
            <v>N</v>
          </cell>
          <cell r="Y200" t="str">
            <v>Y</v>
          </cell>
          <cell r="Z200" t="str">
            <v>线材</v>
          </cell>
          <cell r="AA200" t="str">
            <v>65Mn
Φ0.8</v>
          </cell>
          <cell r="AB200" t="str">
            <v>GB/T4357</v>
          </cell>
          <cell r="AC200" t="str">
            <v>7*38*7</v>
          </cell>
          <cell r="AD200">
            <v>0.0013</v>
          </cell>
          <cell r="AE200" t="str">
            <v>发黑</v>
          </cell>
        </row>
        <row r="200">
          <cell r="AJ200">
            <v>0.0013</v>
          </cell>
        </row>
        <row r="201">
          <cell r="O201" t="str">
            <v>SHT0012150</v>
          </cell>
          <cell r="P201" t="str">
            <v>齿板锁舌</v>
          </cell>
          <cell r="Q201" t="str">
            <v>冲压件</v>
          </cell>
          <cell r="R201" t="str">
            <v>B</v>
          </cell>
          <cell r="S201" t="str">
            <v>EA</v>
          </cell>
        </row>
        <row r="201">
          <cell r="U201" t="str">
            <v>Q01</v>
          </cell>
          <cell r="V201" t="str">
            <v>SHT0012150</v>
          </cell>
          <cell r="W201" t="str">
            <v>A</v>
          </cell>
          <cell r="X201" t="str">
            <v>Y</v>
          </cell>
          <cell r="Y201" t="str">
            <v>Y</v>
          </cell>
          <cell r="Z201" t="str">
            <v>钣金件</v>
          </cell>
          <cell r="AA201" t="str">
            <v>t=4-Q/BQB301
SPFH590-Q/BQB310</v>
          </cell>
          <cell r="AB201" t="str">
            <v>Q/BQB310</v>
          </cell>
          <cell r="AC201" t="str">
            <v>21*133*4</v>
          </cell>
          <cell r="AD201">
            <v>0.043</v>
          </cell>
          <cell r="AE201" t="str">
            <v>白锌</v>
          </cell>
          <cell r="AF201" t="str">
            <v>冲压</v>
          </cell>
          <cell r="AG201">
            <v>142</v>
          </cell>
          <cell r="AH201">
            <v>20</v>
          </cell>
          <cell r="AI201">
            <v>4</v>
          </cell>
          <cell r="AJ201">
            <v>0.0892896</v>
          </cell>
        </row>
        <row r="202">
          <cell r="O202" t="str">
            <v>SQX3000-6805458</v>
          </cell>
          <cell r="P202" t="str">
            <v>导向盒体</v>
          </cell>
          <cell r="Q202" t="str">
            <v>注塑件</v>
          </cell>
          <cell r="R202" t="str">
            <v>B</v>
          </cell>
          <cell r="S202" t="str">
            <v>EA</v>
          </cell>
        </row>
        <row r="202">
          <cell r="U202" t="str">
            <v>Q01</v>
          </cell>
          <cell r="V202" t="str">
            <v>SQX3000-6805458</v>
          </cell>
          <cell r="W202" t="str">
            <v>A1</v>
          </cell>
          <cell r="X202" t="str">
            <v>N</v>
          </cell>
          <cell r="Y202" t="str">
            <v>Y</v>
          </cell>
          <cell r="Z202" t="str">
            <v>注塑件</v>
          </cell>
          <cell r="AA202" t="str">
            <v>PA66-GF10</v>
          </cell>
          <cell r="AB202" t="str">
            <v>——</v>
          </cell>
          <cell r="AC202" t="str">
            <v>23*229*25</v>
          </cell>
          <cell r="AD202">
            <v>0.03</v>
          </cell>
          <cell r="AE202" t="str">
            <v>——</v>
          </cell>
          <cell r="AF202" t="str">
            <v>注塑</v>
          </cell>
          <cell r="AG202" t="str">
            <v>4%损耗</v>
          </cell>
        </row>
        <row r="202">
          <cell r="AJ202">
            <v>0.0312</v>
          </cell>
        </row>
        <row r="203">
          <cell r="O203" t="str">
            <v>SQX3000-6805459</v>
          </cell>
          <cell r="P203" t="str">
            <v>导向盒盖</v>
          </cell>
          <cell r="Q203" t="str">
            <v>注塑件</v>
          </cell>
          <cell r="R203" t="str">
            <v>B</v>
          </cell>
          <cell r="S203" t="str">
            <v>EA</v>
          </cell>
        </row>
        <row r="203">
          <cell r="U203" t="str">
            <v>Q01</v>
          </cell>
          <cell r="V203" t="str">
            <v>SQX3000-6805459</v>
          </cell>
          <cell r="W203" t="str">
            <v>A1</v>
          </cell>
          <cell r="X203" t="str">
            <v>N</v>
          </cell>
          <cell r="Y203" t="str">
            <v>Y</v>
          </cell>
          <cell r="Z203" t="str">
            <v>注塑件</v>
          </cell>
          <cell r="AA203" t="str">
            <v>ABS</v>
          </cell>
          <cell r="AB203" t="str">
            <v>——</v>
          </cell>
          <cell r="AC203" t="str">
            <v>23*229*8</v>
          </cell>
          <cell r="AD203">
            <v>0.015</v>
          </cell>
          <cell r="AE203" t="str">
            <v>——</v>
          </cell>
          <cell r="AF203" t="str">
            <v>注塑</v>
          </cell>
          <cell r="AG203" t="str">
            <v>4%损耗</v>
          </cell>
        </row>
        <row r="203">
          <cell r="AJ203">
            <v>0.0156</v>
          </cell>
        </row>
        <row r="204">
          <cell r="O204" t="str">
            <v>SQX3000-6805460</v>
          </cell>
          <cell r="P204" t="str">
            <v>销轴</v>
          </cell>
          <cell r="Q204" t="str">
            <v>机加件</v>
          </cell>
          <cell r="R204" t="str">
            <v>B</v>
          </cell>
          <cell r="S204" t="str">
            <v>EA</v>
          </cell>
        </row>
        <row r="204">
          <cell r="U204" t="str">
            <v>Q01</v>
          </cell>
          <cell r="V204" t="str">
            <v>SQX3000-6805460</v>
          </cell>
          <cell r="W204" t="str">
            <v>A1</v>
          </cell>
          <cell r="X204" t="str">
            <v>N</v>
          </cell>
          <cell r="Y204" t="str">
            <v>Y</v>
          </cell>
          <cell r="Z204" t="str">
            <v>轴类</v>
          </cell>
          <cell r="AA204" t="str">
            <v>⌀10-GB/T905
35-GB/T699</v>
          </cell>
          <cell r="AB204" t="str">
            <v>GB/T699</v>
          </cell>
          <cell r="AC204" t="str">
            <v>10*10*38</v>
          </cell>
          <cell r="AD204">
            <v>0.0071</v>
          </cell>
          <cell r="AE204" t="str">
            <v>白锌</v>
          </cell>
          <cell r="AF204" t="str">
            <v>冷镦</v>
          </cell>
          <cell r="AG204">
            <v>50</v>
          </cell>
          <cell r="AH204">
            <v>5</v>
          </cell>
        </row>
        <row r="204">
          <cell r="AJ204">
            <v>0.007712625</v>
          </cell>
        </row>
        <row r="205">
          <cell r="O205" t="str">
            <v>Q43635</v>
          </cell>
          <cell r="P205" t="str">
            <v>开口挡圈</v>
          </cell>
          <cell r="Q205" t="str">
            <v>标准件</v>
          </cell>
          <cell r="R205" t="str">
            <v>B</v>
          </cell>
          <cell r="S205" t="str">
            <v>EA</v>
          </cell>
        </row>
        <row r="205">
          <cell r="U205" t="str">
            <v>Q01</v>
          </cell>
          <cell r="V205" t="str">
            <v>——</v>
          </cell>
          <cell r="W205" t="str">
            <v>A1</v>
          </cell>
          <cell r="X205" t="str">
            <v>N</v>
          </cell>
          <cell r="Y205" t="str">
            <v>Y</v>
          </cell>
          <cell r="Z205" t="str">
            <v>标准件</v>
          </cell>
          <cell r="AA205" t="str">
            <v>Φ3.5</v>
          </cell>
          <cell r="AB205" t="str">
            <v>——</v>
          </cell>
          <cell r="AC205" t="str">
            <v>8*8*0.6</v>
          </cell>
          <cell r="AD205">
            <v>0.0003</v>
          </cell>
          <cell r="AE205" t="str">
            <v>氧化</v>
          </cell>
        </row>
        <row r="206">
          <cell r="O206" t="str">
            <v>SQX3000-6805462</v>
          </cell>
          <cell r="P206" t="str">
            <v>可变阻尼</v>
          </cell>
          <cell r="Q206" t="str">
            <v>分总成</v>
          </cell>
          <cell r="R206" t="str">
            <v>B</v>
          </cell>
          <cell r="S206" t="str">
            <v>EA</v>
          </cell>
        </row>
        <row r="206">
          <cell r="U206" t="str">
            <v>Q01</v>
          </cell>
          <cell r="V206" t="str">
            <v>SQX3000-6805462</v>
          </cell>
          <cell r="W206" t="str">
            <v>A1</v>
          </cell>
          <cell r="X206" t="str">
            <v>N</v>
          </cell>
          <cell r="Y206" t="str">
            <v>Y</v>
          </cell>
          <cell r="Z206" t="str">
            <v>装配总成件</v>
          </cell>
          <cell r="AA206" t="str">
            <v>ASSY </v>
          </cell>
          <cell r="AB206" t="str">
            <v>——</v>
          </cell>
          <cell r="AC206" t="str">
            <v>——</v>
          </cell>
          <cell r="AD206">
            <v>0.2</v>
          </cell>
          <cell r="AE206" t="str">
            <v>——</v>
          </cell>
        </row>
        <row r="207">
          <cell r="O207" t="str">
            <v>SHT0010516</v>
          </cell>
          <cell r="P207" t="str">
            <v>弹簧保持架</v>
          </cell>
          <cell r="Q207" t="str">
            <v>注塑件</v>
          </cell>
          <cell r="R207" t="str">
            <v>B</v>
          </cell>
          <cell r="S207" t="str">
            <v>EA</v>
          </cell>
        </row>
        <row r="207">
          <cell r="U207" t="str">
            <v>Q01</v>
          </cell>
          <cell r="V207" t="str">
            <v>SHT0010516</v>
          </cell>
          <cell r="W207" t="str">
            <v>A1</v>
          </cell>
          <cell r="X207" t="str">
            <v>N</v>
          </cell>
          <cell r="Y207" t="str">
            <v>Y</v>
          </cell>
          <cell r="Z207" t="str">
            <v>注塑件</v>
          </cell>
          <cell r="AA207" t="str">
            <v>POM</v>
          </cell>
          <cell r="AB207" t="str">
            <v>——</v>
          </cell>
          <cell r="AC207" t="str">
            <v>37*50*35</v>
          </cell>
          <cell r="AD207">
            <v>0.0011</v>
          </cell>
          <cell r="AE207" t="str">
            <v>——</v>
          </cell>
          <cell r="AF207" t="str">
            <v>注塑</v>
          </cell>
          <cell r="AG207" t="str">
            <v>4%损耗</v>
          </cell>
        </row>
        <row r="207">
          <cell r="AJ207">
            <v>0.001144</v>
          </cell>
        </row>
        <row r="208">
          <cell r="O208" t="str">
            <v>SHT0010517</v>
          </cell>
          <cell r="P208" t="str">
            <v>变阻尼拨块</v>
          </cell>
          <cell r="Q208" t="str">
            <v>注塑件</v>
          </cell>
          <cell r="R208" t="str">
            <v>B</v>
          </cell>
          <cell r="S208" t="str">
            <v>EA</v>
          </cell>
        </row>
        <row r="208">
          <cell r="U208" t="str">
            <v>Q01</v>
          </cell>
          <cell r="V208" t="str">
            <v>SHT0010517</v>
          </cell>
          <cell r="W208" t="str">
            <v>A1</v>
          </cell>
          <cell r="X208" t="str">
            <v>N</v>
          </cell>
          <cell r="Y208" t="str">
            <v>Y</v>
          </cell>
          <cell r="Z208" t="str">
            <v>注塑件</v>
          </cell>
          <cell r="AA208" t="str">
            <v>POM</v>
          </cell>
          <cell r="AB208" t="str">
            <v>——</v>
          </cell>
          <cell r="AC208" t="str">
            <v>12*12*25</v>
          </cell>
          <cell r="AD208">
            <v>0.0003</v>
          </cell>
          <cell r="AE208" t="str">
            <v>——</v>
          </cell>
          <cell r="AF208" t="str">
            <v>注塑</v>
          </cell>
          <cell r="AG208" t="str">
            <v>4%损耗</v>
          </cell>
        </row>
        <row r="208">
          <cell r="AJ208">
            <v>0.000312</v>
          </cell>
        </row>
        <row r="209">
          <cell r="O209" t="str">
            <v>SHT0010515</v>
          </cell>
          <cell r="P209" t="str">
            <v>拉线固定支架</v>
          </cell>
          <cell r="Q209" t="str">
            <v>注塑件</v>
          </cell>
          <cell r="R209" t="str">
            <v>B</v>
          </cell>
          <cell r="S209" t="str">
            <v>EA</v>
          </cell>
        </row>
        <row r="209">
          <cell r="U209" t="str">
            <v>Q01</v>
          </cell>
          <cell r="V209" t="str">
            <v>SHT0010515</v>
          </cell>
          <cell r="W209" t="str">
            <v>A1</v>
          </cell>
          <cell r="X209" t="str">
            <v>N</v>
          </cell>
          <cell r="Y209" t="str">
            <v>Y</v>
          </cell>
          <cell r="Z209" t="str">
            <v>注塑件</v>
          </cell>
          <cell r="AA209" t="str">
            <v>POM</v>
          </cell>
          <cell r="AB209" t="str">
            <v>——</v>
          </cell>
          <cell r="AC209" t="str">
            <v>7*7*10</v>
          </cell>
          <cell r="AD209">
            <v>0.0108</v>
          </cell>
          <cell r="AE209" t="str">
            <v>——</v>
          </cell>
          <cell r="AF209" t="str">
            <v>注塑</v>
          </cell>
          <cell r="AG209" t="str">
            <v>4%损耗</v>
          </cell>
        </row>
        <row r="209">
          <cell r="AJ209">
            <v>0.011232</v>
          </cell>
        </row>
        <row r="210">
          <cell r="O210" t="str">
            <v>Q436100</v>
          </cell>
          <cell r="P210" t="str">
            <v>开口挡圈</v>
          </cell>
          <cell r="Q210" t="str">
            <v>标准件</v>
          </cell>
          <cell r="R210" t="str">
            <v>B</v>
          </cell>
          <cell r="S210" t="str">
            <v>EA</v>
          </cell>
        </row>
        <row r="210">
          <cell r="U210" t="str">
            <v>Q01</v>
          </cell>
          <cell r="V210" t="str">
            <v>——</v>
          </cell>
          <cell r="W210" t="str">
            <v>A1</v>
          </cell>
          <cell r="X210" t="str">
            <v>N</v>
          </cell>
          <cell r="Y210" t="str">
            <v>Y</v>
          </cell>
          <cell r="Z210" t="str">
            <v>标准件</v>
          </cell>
          <cell r="AA210" t="str">
            <v>⌀10</v>
          </cell>
          <cell r="AB210" t="str">
            <v>——</v>
          </cell>
          <cell r="AC210" t="str">
            <v>18*18*1</v>
          </cell>
          <cell r="AD210">
            <v>0.0009</v>
          </cell>
          <cell r="AE210" t="str">
            <v>氧化</v>
          </cell>
        </row>
        <row r="211">
          <cell r="O211" t="str">
            <v>SHT0013134</v>
          </cell>
          <cell r="P211" t="str">
            <v>2.0气囊总成</v>
          </cell>
          <cell r="Q211" t="str">
            <v>分总成</v>
          </cell>
          <cell r="R211" t="str">
            <v>B</v>
          </cell>
          <cell r="S211" t="str">
            <v>EA</v>
          </cell>
        </row>
        <row r="211">
          <cell r="U211" t="str">
            <v>A</v>
          </cell>
          <cell r="V211" t="str">
            <v>SHT0013134</v>
          </cell>
          <cell r="W211" t="str">
            <v>A</v>
          </cell>
          <cell r="X211" t="str">
            <v>N</v>
          </cell>
          <cell r="Y211" t="str">
            <v>Y</v>
          </cell>
          <cell r="Z211" t="str">
            <v>集成件</v>
          </cell>
          <cell r="AA211" t="str">
            <v>ASSY</v>
          </cell>
          <cell r="AB211" t="str">
            <v>——</v>
          </cell>
          <cell r="AC211" t="str">
            <v>93*93*80</v>
          </cell>
          <cell r="AD211">
            <v>0.565</v>
          </cell>
          <cell r="AE211" t="str">
            <v>——</v>
          </cell>
          <cell r="AF211" t="str">
            <v>组装</v>
          </cell>
        </row>
        <row r="212">
          <cell r="O212" t="str">
            <v>SHT0010811</v>
          </cell>
          <cell r="P212" t="str">
            <v>尼龙滚轮</v>
          </cell>
          <cell r="Q212" t="str">
            <v>分总成</v>
          </cell>
          <cell r="R212" t="str">
            <v>B</v>
          </cell>
          <cell r="S212" t="str">
            <v>EA</v>
          </cell>
        </row>
        <row r="212">
          <cell r="U212" t="str">
            <v>Q01</v>
          </cell>
          <cell r="V212" t="str">
            <v>SHT0010811</v>
          </cell>
          <cell r="W212" t="str">
            <v>A</v>
          </cell>
          <cell r="X212" t="str">
            <v>N</v>
          </cell>
          <cell r="Y212" t="str">
            <v>Y</v>
          </cell>
          <cell r="Z212" t="str">
            <v>分总成</v>
          </cell>
          <cell r="AA212" t="str">
            <v>ASSY</v>
          </cell>
          <cell r="AB212" t="str">
            <v>——</v>
          </cell>
          <cell r="AC212" t="str">
            <v>26*26*23</v>
          </cell>
          <cell r="AD212">
            <v>0.0533</v>
          </cell>
          <cell r="AE212" t="str">
            <v>——</v>
          </cell>
          <cell r="AF212" t="str">
            <v>压装</v>
          </cell>
        </row>
        <row r="213">
          <cell r="O213" t="str">
            <v>SHT0010812</v>
          </cell>
          <cell r="P213" t="str">
            <v>滚轮金属轴</v>
          </cell>
          <cell r="Q213" t="str">
            <v>机加件</v>
          </cell>
          <cell r="R213" t="str">
            <v>B</v>
          </cell>
          <cell r="S213" t="str">
            <v>EA</v>
          </cell>
        </row>
        <row r="213">
          <cell r="U213" t="str">
            <v>Q01</v>
          </cell>
          <cell r="V213" t="str">
            <v>SHT0010812</v>
          </cell>
          <cell r="W213" t="str">
            <v>A</v>
          </cell>
          <cell r="X213" t="str">
            <v>N</v>
          </cell>
          <cell r="Y213" t="str">
            <v>Y</v>
          </cell>
          <cell r="Z213" t="str">
            <v>机加件</v>
          </cell>
          <cell r="AA213" t="str">
            <v>45#</v>
          </cell>
          <cell r="AB213" t="str">
            <v>GB/T 699</v>
          </cell>
          <cell r="AC213" t="str">
            <v>26*26*18</v>
          </cell>
          <cell r="AD213">
            <v>0.0504</v>
          </cell>
          <cell r="AE213" t="str">
            <v>镀黑锌</v>
          </cell>
          <cell r="AF213" t="str">
            <v>机加</v>
          </cell>
          <cell r="AG213">
            <v>26</v>
          </cell>
          <cell r="AH213">
            <v>20</v>
          </cell>
        </row>
        <row r="213">
          <cell r="AJ213">
            <v>0.06416904</v>
          </cell>
        </row>
        <row r="214">
          <cell r="O214" t="str">
            <v>SHT0010813</v>
          </cell>
          <cell r="P214" t="str">
            <v>滚轮塑料轴</v>
          </cell>
          <cell r="Q214" t="str">
            <v>注塑件</v>
          </cell>
          <cell r="R214" t="str">
            <v>B</v>
          </cell>
          <cell r="S214" t="str">
            <v>EA</v>
          </cell>
        </row>
        <row r="214">
          <cell r="U214" t="str">
            <v>Q01</v>
          </cell>
          <cell r="V214" t="str">
            <v>SHT0010813</v>
          </cell>
          <cell r="W214" t="str">
            <v>A</v>
          </cell>
          <cell r="X214" t="str">
            <v>N</v>
          </cell>
          <cell r="Y214" t="str">
            <v>Y</v>
          </cell>
          <cell r="Z214" t="str">
            <v>注塑件</v>
          </cell>
          <cell r="AA214" t="str">
            <v>POM</v>
          </cell>
          <cell r="AB214" t="str">
            <v>——</v>
          </cell>
          <cell r="AC214" t="str">
            <v>20*20*20</v>
          </cell>
          <cell r="AD214">
            <v>0.0029</v>
          </cell>
          <cell r="AE214" t="str">
            <v>——</v>
          </cell>
          <cell r="AF214" t="str">
            <v>注塑</v>
          </cell>
          <cell r="AG214" t="str">
            <v>4%损耗</v>
          </cell>
        </row>
        <row r="214">
          <cell r="AJ214">
            <v>0.003016</v>
          </cell>
        </row>
        <row r="215">
          <cell r="O215" t="str">
            <v>SHT0012148</v>
          </cell>
          <cell r="P215" t="str">
            <v>后轴固定塑料件</v>
          </cell>
          <cell r="Q215" t="str">
            <v>注塑件</v>
          </cell>
          <cell r="R215" t="str">
            <v>B</v>
          </cell>
          <cell r="S215" t="str">
            <v>EA</v>
          </cell>
        </row>
        <row r="215">
          <cell r="U215" t="str">
            <v>Q01</v>
          </cell>
          <cell r="V215" t="str">
            <v>SHT0012148</v>
          </cell>
          <cell r="W215" t="str">
            <v>A</v>
          </cell>
          <cell r="X215" t="str">
            <v>Y</v>
          </cell>
          <cell r="Y215" t="str">
            <v>Y</v>
          </cell>
          <cell r="Z215" t="str">
            <v>注塑件</v>
          </cell>
          <cell r="AA215" t="str">
            <v>PA66</v>
          </cell>
          <cell r="AB215" t="str">
            <v>——</v>
          </cell>
          <cell r="AC215" t="str">
            <v>98*24*26</v>
          </cell>
          <cell r="AD215">
            <v>0.0347</v>
          </cell>
          <cell r="AE215" t="str">
            <v>——</v>
          </cell>
          <cell r="AF215" t="str">
            <v>注塑</v>
          </cell>
          <cell r="AG215" t="str">
            <v>4%损耗</v>
          </cell>
        </row>
        <row r="215">
          <cell r="AJ215">
            <v>0.036088</v>
          </cell>
        </row>
        <row r="216">
          <cell r="O216" t="str">
            <v>H4B-6805404</v>
          </cell>
          <cell r="P216" t="str">
            <v>上框内支撑柱</v>
          </cell>
          <cell r="Q216" t="str">
            <v>锻打件</v>
          </cell>
          <cell r="R216" t="str">
            <v>B</v>
          </cell>
          <cell r="S216" t="str">
            <v>EA</v>
          </cell>
        </row>
        <row r="216">
          <cell r="U216" t="str">
            <v>Q01</v>
          </cell>
          <cell r="V216" t="str">
            <v>H4B-6805404</v>
          </cell>
          <cell r="W216" t="str">
            <v>A1</v>
          </cell>
          <cell r="X216" t="str">
            <v>N</v>
          </cell>
          <cell r="Y216" t="str">
            <v>Y</v>
          </cell>
          <cell r="Z216" t="str">
            <v>轴类</v>
          </cell>
          <cell r="AA216" t="str">
            <v>20#</v>
          </cell>
          <cell r="AB216" t="str">
            <v>GB/T 699</v>
          </cell>
          <cell r="AC216" t="str">
            <v>12*12*26</v>
          </cell>
          <cell r="AD216">
            <v>0.01</v>
          </cell>
          <cell r="AE216" t="str">
            <v>——</v>
          </cell>
          <cell r="AF216" t="str">
            <v>冷镦</v>
          </cell>
          <cell r="AG216">
            <v>26</v>
          </cell>
          <cell r="AH216">
            <v>12</v>
          </cell>
        </row>
        <row r="216">
          <cell r="AJ216">
            <v>0.0231008544</v>
          </cell>
        </row>
        <row r="217">
          <cell r="P217" t="str">
            <v>上框后横梁总成电泳</v>
          </cell>
          <cell r="Q217" t="str">
            <v>电泳件</v>
          </cell>
          <cell r="R217" t="str">
            <v>B</v>
          </cell>
          <cell r="S217" t="str">
            <v>EA</v>
          </cell>
        </row>
        <row r="217">
          <cell r="U217" t="str">
            <v>Q01</v>
          </cell>
          <cell r="V217" t="str">
            <v>SQX3000-6805464</v>
          </cell>
          <cell r="W217" t="str">
            <v>A2</v>
          </cell>
          <cell r="X217" t="str">
            <v>N</v>
          </cell>
          <cell r="Y217" t="str">
            <v>Y</v>
          </cell>
          <cell r="Z217" t="str">
            <v>电泳总成件</v>
          </cell>
          <cell r="AA217" t="str">
            <v>ASSY</v>
          </cell>
          <cell r="AB217" t="str">
            <v>——</v>
          </cell>
          <cell r="AC217" t="str">
            <v>25*240*37</v>
          </cell>
          <cell r="AD217">
            <v>0.4417</v>
          </cell>
          <cell r="AE217" t="str">
            <v>电泳</v>
          </cell>
          <cell r="AF217" t="str">
            <v>电泳</v>
          </cell>
        </row>
        <row r="218">
          <cell r="O218" t="str">
            <v>SQX3000-6805464</v>
          </cell>
          <cell r="P218" t="str">
            <v>上框后横梁总成</v>
          </cell>
          <cell r="Q218" t="str">
            <v>焊接件</v>
          </cell>
          <cell r="R218" t="str">
            <v>B</v>
          </cell>
          <cell r="S218" t="str">
            <v>EA</v>
          </cell>
        </row>
        <row r="218">
          <cell r="U218" t="str">
            <v>Q01</v>
          </cell>
          <cell r="V218" t="str">
            <v>SQX3000-6805464</v>
          </cell>
          <cell r="W218" t="str">
            <v>A2</v>
          </cell>
          <cell r="X218" t="str">
            <v>N</v>
          </cell>
          <cell r="Y218" t="str">
            <v>Y</v>
          </cell>
          <cell r="Z218" t="str">
            <v>焊接总成件</v>
          </cell>
          <cell r="AA218" t="str">
            <v>ASSY</v>
          </cell>
          <cell r="AB218" t="str">
            <v>——</v>
          </cell>
          <cell r="AC218" t="str">
            <v>25*240*37</v>
          </cell>
          <cell r="AD218">
            <v>0.4417</v>
          </cell>
          <cell r="AE218" t="str">
            <v>——</v>
          </cell>
          <cell r="AF218" t="str">
            <v>焊接</v>
          </cell>
        </row>
        <row r="219">
          <cell r="O219" t="str">
            <v>SQX3000-6805465</v>
          </cell>
          <cell r="P219" t="str">
            <v>上框后横梁</v>
          </cell>
          <cell r="Q219" t="str">
            <v>冲压件</v>
          </cell>
          <cell r="R219" t="str">
            <v>B</v>
          </cell>
          <cell r="S219" t="str">
            <v>EA</v>
          </cell>
        </row>
        <row r="219">
          <cell r="U219" t="str">
            <v>Q01</v>
          </cell>
          <cell r="V219" t="str">
            <v>SQX3000-6805465</v>
          </cell>
          <cell r="W219" t="str">
            <v>A1</v>
          </cell>
          <cell r="X219" t="str">
            <v>N</v>
          </cell>
          <cell r="Y219" t="str">
            <v>Y</v>
          </cell>
          <cell r="Z219" t="str">
            <v>钣金件</v>
          </cell>
          <cell r="AA219" t="str">
            <v>t=3-Q/BQB301
SAPH440-Q/BQB310</v>
          </cell>
          <cell r="AB219" t="str">
            <v>Q/BQB301
Q/BQB310</v>
          </cell>
          <cell r="AC219" t="str">
            <v>25*240*38</v>
          </cell>
          <cell r="AD219">
            <v>0.4307</v>
          </cell>
          <cell r="AE219" t="str">
            <v>——</v>
          </cell>
          <cell r="AF219" t="str">
            <v>冲压</v>
          </cell>
          <cell r="AG219">
            <v>249</v>
          </cell>
          <cell r="AH219">
            <v>88</v>
          </cell>
          <cell r="AI219">
            <v>3</v>
          </cell>
          <cell r="AJ219">
            <v>0.51668496</v>
          </cell>
        </row>
        <row r="220">
          <cell r="O220" t="str">
            <v>Q370C08</v>
          </cell>
          <cell r="P220" t="str">
            <v>焊接六角螺母</v>
          </cell>
          <cell r="Q220" t="str">
            <v>标准件</v>
          </cell>
          <cell r="R220" t="str">
            <v>B</v>
          </cell>
          <cell r="S220" t="str">
            <v>EA</v>
          </cell>
        </row>
        <row r="220">
          <cell r="U220" t="str">
            <v>Q01</v>
          </cell>
          <cell r="V220" t="str">
            <v>Q370C08</v>
          </cell>
          <cell r="W220" t="str">
            <v>A1</v>
          </cell>
          <cell r="X220" t="str">
            <v>N</v>
          </cell>
          <cell r="Y220" t="str">
            <v>Y</v>
          </cell>
          <cell r="Z220" t="str">
            <v>标准件</v>
          </cell>
          <cell r="AA220" t="str">
            <v>M8</v>
          </cell>
          <cell r="AB220" t="str">
            <v>——</v>
          </cell>
          <cell r="AC220" t="str">
            <v>16*14*6.5</v>
          </cell>
          <cell r="AD220">
            <v>0.0055</v>
          </cell>
          <cell r="AE220" t="str">
            <v>——</v>
          </cell>
        </row>
        <row r="221">
          <cell r="O221" t="str">
            <v>RC026807004</v>
          </cell>
          <cell r="P221" t="str">
            <v>下尼龙固定块</v>
          </cell>
          <cell r="Q221" t="str">
            <v>注塑件</v>
          </cell>
          <cell r="R221" t="str">
            <v>B</v>
          </cell>
          <cell r="S221" t="str">
            <v>EA</v>
          </cell>
        </row>
        <row r="221">
          <cell r="U221" t="str">
            <v>Q01</v>
          </cell>
          <cell r="V221" t="str">
            <v>RC026807004</v>
          </cell>
          <cell r="W221" t="str">
            <v>A1</v>
          </cell>
          <cell r="X221" t="str">
            <v>N</v>
          </cell>
          <cell r="Y221" t="str">
            <v>Y</v>
          </cell>
          <cell r="Z221" t="str">
            <v>注塑件</v>
          </cell>
          <cell r="AA221" t="str">
            <v>PA66</v>
          </cell>
          <cell r="AB221" t="str">
            <v>——</v>
          </cell>
          <cell r="AC221" t="str">
            <v>36*18*26</v>
          </cell>
          <cell r="AD221">
            <v>0.0149</v>
          </cell>
          <cell r="AE221" t="str">
            <v>——</v>
          </cell>
          <cell r="AF221" t="str">
            <v>注塑</v>
          </cell>
          <cell r="AG221" t="str">
            <v>4%损耗</v>
          </cell>
        </row>
        <row r="221">
          <cell r="AJ221">
            <v>0.015496</v>
          </cell>
        </row>
        <row r="222">
          <cell r="O222" t="str">
            <v>RC026807800</v>
          </cell>
          <cell r="P222" t="str">
            <v>减震垫支撑板组件</v>
          </cell>
          <cell r="Q222" t="str">
            <v>焊接件</v>
          </cell>
          <cell r="R222" t="str">
            <v>B</v>
          </cell>
          <cell r="S222" t="str">
            <v>EA</v>
          </cell>
        </row>
        <row r="222">
          <cell r="U222" t="str">
            <v>Q01</v>
          </cell>
          <cell r="V222" t="str">
            <v>RC026807800</v>
          </cell>
          <cell r="W222" t="str">
            <v>A1</v>
          </cell>
          <cell r="X222" t="str">
            <v>N</v>
          </cell>
          <cell r="Y222" t="str">
            <v>Y</v>
          </cell>
          <cell r="Z222" t="str">
            <v>焊接总成件</v>
          </cell>
          <cell r="AA222" t="str">
            <v>ASSY</v>
          </cell>
          <cell r="AB222" t="str">
            <v>——</v>
          </cell>
          <cell r="AC222" t="str">
            <v>52*15*21</v>
          </cell>
          <cell r="AD222">
            <v>0.0375</v>
          </cell>
          <cell r="AE222" t="str">
            <v>电泳</v>
          </cell>
          <cell r="AF222" t="str">
            <v>点焊</v>
          </cell>
        </row>
        <row r="223">
          <cell r="O223" t="str">
            <v>RC026807801</v>
          </cell>
          <cell r="P223" t="str">
            <v>缓冲支架</v>
          </cell>
          <cell r="Q223" t="str">
            <v>冲压件</v>
          </cell>
          <cell r="R223" t="str">
            <v>B</v>
          </cell>
          <cell r="S223" t="str">
            <v>EA</v>
          </cell>
        </row>
        <row r="223">
          <cell r="U223" t="str">
            <v>Q01</v>
          </cell>
          <cell r="V223" t="str">
            <v>RC026807801</v>
          </cell>
          <cell r="W223" t="str">
            <v>A1</v>
          </cell>
          <cell r="X223" t="str">
            <v>N</v>
          </cell>
          <cell r="Y223" t="str">
            <v>Y</v>
          </cell>
          <cell r="Z223" t="str">
            <v>钣金件</v>
          </cell>
          <cell r="AA223" t="str">
            <v>t=3-Q/BQB301
SAPH440-Q/BQB310</v>
          </cell>
          <cell r="AB223" t="str">
            <v>Q/BQB301
Q/BQB310</v>
          </cell>
          <cell r="AC223" t="str">
            <v>52*15*21</v>
          </cell>
          <cell r="AD223">
            <v>0.0265</v>
          </cell>
          <cell r="AE223" t="str">
            <v>——</v>
          </cell>
          <cell r="AF223" t="str">
            <v>冲压</v>
          </cell>
          <cell r="AG223">
            <v>78</v>
          </cell>
          <cell r="AH223">
            <v>19</v>
          </cell>
          <cell r="AI223">
            <v>3</v>
          </cell>
          <cell r="AJ223">
            <v>0.03494556</v>
          </cell>
        </row>
        <row r="224">
          <cell r="O224" t="str">
            <v>Q370C08</v>
          </cell>
          <cell r="P224" t="str">
            <v>焊接六角螺母</v>
          </cell>
          <cell r="Q224" t="str">
            <v>标准件</v>
          </cell>
          <cell r="R224" t="str">
            <v>B</v>
          </cell>
          <cell r="S224" t="str">
            <v>EA</v>
          </cell>
        </row>
        <row r="224">
          <cell r="U224" t="str">
            <v>Q01</v>
          </cell>
          <cell r="V224" t="str">
            <v>Q370C08</v>
          </cell>
          <cell r="W224" t="str">
            <v>A1</v>
          </cell>
          <cell r="X224" t="str">
            <v>N</v>
          </cell>
          <cell r="Y224" t="str">
            <v>Y</v>
          </cell>
          <cell r="Z224" t="str">
            <v>标准件</v>
          </cell>
          <cell r="AA224" t="str">
            <v>M8</v>
          </cell>
          <cell r="AB224" t="str">
            <v>——</v>
          </cell>
          <cell r="AC224" t="str">
            <v>16*14*6.5</v>
          </cell>
          <cell r="AD224">
            <v>0.0055</v>
          </cell>
          <cell r="AE224" t="str">
            <v>——</v>
          </cell>
        </row>
        <row r="225">
          <cell r="O225" t="str">
            <v>RC026807007</v>
          </cell>
          <cell r="P225" t="str">
            <v>上限位缓冲块</v>
          </cell>
          <cell r="Q225" t="str">
            <v>橡胶</v>
          </cell>
          <cell r="R225" t="str">
            <v>B</v>
          </cell>
          <cell r="S225" t="str">
            <v>EA</v>
          </cell>
        </row>
        <row r="225">
          <cell r="U225" t="str">
            <v>Q01</v>
          </cell>
          <cell r="V225" t="str">
            <v>RC026807007</v>
          </cell>
          <cell r="W225" t="str">
            <v>A1</v>
          </cell>
          <cell r="X225" t="str">
            <v>N</v>
          </cell>
          <cell r="Y225" t="str">
            <v>Y</v>
          </cell>
          <cell r="Z225" t="str">
            <v>注塑件</v>
          </cell>
          <cell r="AA225" t="str">
            <v>橡胶</v>
          </cell>
          <cell r="AB225" t="str">
            <v>——</v>
          </cell>
          <cell r="AC225" t="str">
            <v>31*18*18</v>
          </cell>
          <cell r="AD225">
            <v>0.005</v>
          </cell>
          <cell r="AE225" t="str">
            <v>——</v>
          </cell>
          <cell r="AF225" t="str">
            <v>硫化</v>
          </cell>
          <cell r="AG225" t="str">
            <v>5%损耗</v>
          </cell>
        </row>
        <row r="225">
          <cell r="AJ225">
            <v>0.00525</v>
          </cell>
        </row>
        <row r="226">
          <cell r="O226" t="str">
            <v>SQX3000-6805471</v>
          </cell>
          <cell r="P226" t="str">
            <v>下限位缓冲块组件</v>
          </cell>
          <cell r="Q226" t="str">
            <v>分总成</v>
          </cell>
          <cell r="R226" t="str">
            <v>C</v>
          </cell>
          <cell r="S226" t="str">
            <v>EA</v>
          </cell>
        </row>
        <row r="226">
          <cell r="U226" t="str">
            <v>Q01</v>
          </cell>
          <cell r="V226" t="str">
            <v>SQX3000-6805471</v>
          </cell>
          <cell r="W226" t="str">
            <v>A1</v>
          </cell>
          <cell r="X226" t="str">
            <v>N</v>
          </cell>
          <cell r="Y226" t="str">
            <v>Y</v>
          </cell>
          <cell r="Z226" t="str">
            <v>注塑件</v>
          </cell>
          <cell r="AA226" t="str">
            <v>橡胶</v>
          </cell>
          <cell r="AB226" t="str">
            <v>——</v>
          </cell>
          <cell r="AC226" t="str">
            <v>16*16*40</v>
          </cell>
          <cell r="AD226">
            <v>0.03</v>
          </cell>
          <cell r="AE226" t="str">
            <v>——</v>
          </cell>
        </row>
        <row r="227">
          <cell r="P227" t="str">
            <v>拉带限位片电泳</v>
          </cell>
          <cell r="Q227" t="str">
            <v>电泳件</v>
          </cell>
          <cell r="R227" t="str">
            <v>B</v>
          </cell>
          <cell r="S227" t="str">
            <v>EA</v>
          </cell>
        </row>
        <row r="227">
          <cell r="U227" t="str">
            <v>Q01</v>
          </cell>
          <cell r="V227" t="str">
            <v>H4B-6805406</v>
          </cell>
          <cell r="W227" t="str">
            <v>A1</v>
          </cell>
          <cell r="X227" t="str">
            <v>N</v>
          </cell>
          <cell r="Y227" t="str">
            <v>Y</v>
          </cell>
          <cell r="Z227" t="str">
            <v>电泳件</v>
          </cell>
          <cell r="AA227" t="str">
            <v>ASSY</v>
          </cell>
          <cell r="AB227" t="str">
            <v>Q/BQB301
Q/BQB310</v>
          </cell>
          <cell r="AC227" t="str">
            <v>25*110*6</v>
          </cell>
          <cell r="AD227">
            <v>0.0633</v>
          </cell>
          <cell r="AE227" t="str">
            <v>电泳</v>
          </cell>
          <cell r="AF227" t="str">
            <v>电泳</v>
          </cell>
        </row>
        <row r="228">
          <cell r="O228" t="str">
            <v>H4B-6805406</v>
          </cell>
          <cell r="P228" t="str">
            <v>拉带限位片</v>
          </cell>
          <cell r="Q228" t="str">
            <v>冲压件</v>
          </cell>
          <cell r="R228" t="str">
            <v>B</v>
          </cell>
          <cell r="S228" t="str">
            <v>EA</v>
          </cell>
        </row>
        <row r="228">
          <cell r="U228" t="str">
            <v>Q01</v>
          </cell>
          <cell r="V228" t="str">
            <v>H4B-6805406</v>
          </cell>
          <cell r="W228" t="str">
            <v>A1</v>
          </cell>
          <cell r="X228" t="str">
            <v>N</v>
          </cell>
          <cell r="Y228" t="str">
            <v>Y</v>
          </cell>
          <cell r="Z228" t="str">
            <v>钣金件</v>
          </cell>
          <cell r="AA228" t="str">
            <v>t=3-Q/BQB301
SAPH440-Q/BQB310</v>
          </cell>
          <cell r="AB228" t="str">
            <v>Q/BQB301
Q/BQB310</v>
          </cell>
          <cell r="AC228" t="str">
            <v>25*110*6</v>
          </cell>
          <cell r="AD228">
            <v>0.0633</v>
          </cell>
          <cell r="AE228" t="str">
            <v>——</v>
          </cell>
          <cell r="AF228" t="str">
            <v>冲压</v>
          </cell>
          <cell r="AG228">
            <v>121</v>
          </cell>
          <cell r="AH228">
            <v>28</v>
          </cell>
          <cell r="AI228">
            <v>3</v>
          </cell>
          <cell r="AJ228">
            <v>0.07988904</v>
          </cell>
        </row>
        <row r="229">
          <cell r="O229" t="str">
            <v>SQX3000-6805470</v>
          </cell>
          <cell r="P229" t="str">
            <v>减震器限位拉带总成</v>
          </cell>
          <cell r="Q229" t="str">
            <v>分总成</v>
          </cell>
          <cell r="R229" t="str">
            <v>B</v>
          </cell>
          <cell r="S229" t="str">
            <v>EA</v>
          </cell>
        </row>
        <row r="229">
          <cell r="U229" t="str">
            <v>Q01</v>
          </cell>
          <cell r="V229" t="str">
            <v>SQX3000-6805470</v>
          </cell>
          <cell r="W229" t="str">
            <v>A1</v>
          </cell>
          <cell r="X229" t="str">
            <v>N</v>
          </cell>
          <cell r="Y229" t="str">
            <v>Y</v>
          </cell>
          <cell r="Z229" t="str">
            <v>装配总成件</v>
          </cell>
          <cell r="AA229" t="str">
            <v>ASSY</v>
          </cell>
          <cell r="AB229" t="str">
            <v>——</v>
          </cell>
          <cell r="AC229" t="str">
            <v>255*45*7</v>
          </cell>
          <cell r="AD229">
            <v>0.055</v>
          </cell>
          <cell r="AE229" t="str">
            <v>——</v>
          </cell>
        </row>
        <row r="230">
          <cell r="O230" t="str">
            <v>SQX3000-6805466</v>
          </cell>
          <cell r="P230" t="str">
            <v>拉带</v>
          </cell>
          <cell r="Q230" t="str">
            <v>尼龙带</v>
          </cell>
          <cell r="R230" t="str">
            <v>B</v>
          </cell>
          <cell r="S230" t="str">
            <v>EA</v>
          </cell>
        </row>
        <row r="230">
          <cell r="U230" t="str">
            <v>Q01</v>
          </cell>
          <cell r="V230" t="str">
            <v>SQX3000-6805466</v>
          </cell>
          <cell r="W230" t="str">
            <v>A1</v>
          </cell>
          <cell r="X230" t="str">
            <v>N</v>
          </cell>
          <cell r="Y230" t="str">
            <v>Y</v>
          </cell>
          <cell r="Z230" t="str">
            <v>拉带</v>
          </cell>
          <cell r="AA230" t="str">
            <v>PA</v>
          </cell>
          <cell r="AB230" t="str">
            <v>——</v>
          </cell>
          <cell r="AC230" t="str">
            <v>255*45*2</v>
          </cell>
          <cell r="AD230">
            <v>0.039</v>
          </cell>
          <cell r="AE230" t="str">
            <v>——</v>
          </cell>
        </row>
        <row r="230">
          <cell r="AG230">
            <v>170</v>
          </cell>
          <cell r="AH230">
            <v>45</v>
          </cell>
        </row>
        <row r="231">
          <cell r="O231" t="str">
            <v>H4681010373</v>
          </cell>
          <cell r="P231" t="str">
            <v>限位轴</v>
          </cell>
          <cell r="Q231" t="str">
            <v>线材</v>
          </cell>
          <cell r="R231" t="str">
            <v>B</v>
          </cell>
          <cell r="S231" t="str">
            <v>EA</v>
          </cell>
        </row>
        <row r="231">
          <cell r="U231" t="str">
            <v>Q01</v>
          </cell>
          <cell r="V231" t="str">
            <v>——</v>
          </cell>
          <cell r="W231" t="str">
            <v>A1</v>
          </cell>
          <cell r="X231" t="str">
            <v>N</v>
          </cell>
          <cell r="Y231" t="str">
            <v>Y</v>
          </cell>
          <cell r="Z231" t="str">
            <v>线材</v>
          </cell>
          <cell r="AA231" t="str">
            <v>Q235</v>
          </cell>
          <cell r="AB231" t="str">
            <v>GB/T 700</v>
          </cell>
          <cell r="AC231" t="str">
            <v>5*5*45</v>
          </cell>
          <cell r="AD231">
            <v>0.007</v>
          </cell>
          <cell r="AE231" t="str">
            <v>——</v>
          </cell>
          <cell r="AF231" t="str">
            <v>切断</v>
          </cell>
          <cell r="AG231">
            <v>50</v>
          </cell>
          <cell r="AH231">
            <v>5</v>
          </cell>
        </row>
        <row r="231">
          <cell r="AJ231">
            <v>0.007712625</v>
          </cell>
        </row>
        <row r="232">
          <cell r="O232" t="str">
            <v>H4681010372</v>
          </cell>
          <cell r="P232" t="str">
            <v>限位轴卡环</v>
          </cell>
          <cell r="Q232" t="str">
            <v>注塑件</v>
          </cell>
          <cell r="R232" t="str">
            <v>B</v>
          </cell>
          <cell r="S232" t="str">
            <v>EA</v>
          </cell>
        </row>
        <row r="232">
          <cell r="U232" t="str">
            <v>Q01</v>
          </cell>
          <cell r="V232" t="str">
            <v>——</v>
          </cell>
          <cell r="W232" t="str">
            <v>A1</v>
          </cell>
          <cell r="X232" t="str">
            <v>N</v>
          </cell>
          <cell r="Y232" t="str">
            <v>Y</v>
          </cell>
          <cell r="Z232" t="str">
            <v>注塑件</v>
          </cell>
          <cell r="AA232" t="str">
            <v>胶带纸</v>
          </cell>
          <cell r="AB232" t="str">
            <v>——</v>
          </cell>
          <cell r="AC232" t="str">
            <v>10*35*1</v>
          </cell>
          <cell r="AD232">
            <v>0.001</v>
          </cell>
          <cell r="AE232" t="str">
            <v>——</v>
          </cell>
        </row>
        <row r="233">
          <cell r="O233" t="str">
            <v>Q218B0816</v>
          </cell>
          <cell r="P233" t="str">
            <v>内六角圆柱头螺钉</v>
          </cell>
          <cell r="Q233" t="str">
            <v>标准件</v>
          </cell>
          <cell r="R233" t="str">
            <v>B</v>
          </cell>
          <cell r="S233" t="str">
            <v>EA</v>
          </cell>
        </row>
        <row r="233">
          <cell r="U233" t="str">
            <v>Q01</v>
          </cell>
          <cell r="V233" t="str">
            <v>——</v>
          </cell>
          <cell r="W233" t="str">
            <v>A1</v>
          </cell>
          <cell r="X233" t="str">
            <v>N</v>
          </cell>
          <cell r="Y233" t="str">
            <v>Y</v>
          </cell>
          <cell r="Z233" t="str">
            <v>标准件</v>
          </cell>
          <cell r="AA233" t="str">
            <v>M8*16</v>
          </cell>
          <cell r="AB233" t="str">
            <v>——</v>
          </cell>
          <cell r="AC233" t="str">
            <v>13*13*28</v>
          </cell>
          <cell r="AD233">
            <v>0.015</v>
          </cell>
          <cell r="AE233" t="str">
            <v>氧化</v>
          </cell>
        </row>
        <row r="234">
          <cell r="O234" t="str">
            <v>Q150B0850</v>
          </cell>
          <cell r="P234" t="str">
            <v>六角头螺栓</v>
          </cell>
          <cell r="Q234" t="str">
            <v>标准件</v>
          </cell>
          <cell r="R234" t="str">
            <v>B</v>
          </cell>
          <cell r="S234" t="str">
            <v>EA</v>
          </cell>
        </row>
        <row r="234">
          <cell r="U234" t="str">
            <v>Q01</v>
          </cell>
          <cell r="V234" t="str">
            <v>——</v>
          </cell>
          <cell r="W234" t="str">
            <v>A1</v>
          </cell>
          <cell r="X234" t="str">
            <v>N</v>
          </cell>
          <cell r="Y234" t="str">
            <v>Y</v>
          </cell>
          <cell r="Z234" t="str">
            <v>标准件</v>
          </cell>
          <cell r="AA234" t="str">
            <v>M8*50</v>
          </cell>
          <cell r="AB234" t="str">
            <v>——</v>
          </cell>
          <cell r="AC234" t="str">
            <v>13*15*54</v>
          </cell>
          <cell r="AD234">
            <v>0.025</v>
          </cell>
          <cell r="AE234" t="str">
            <v>氧化</v>
          </cell>
        </row>
        <row r="235">
          <cell r="O235" t="str">
            <v>BFA0010051</v>
          </cell>
          <cell r="P235" t="str">
            <v>六角头螺栓</v>
          </cell>
          <cell r="Q235" t="str">
            <v>标准件</v>
          </cell>
          <cell r="R235" t="str">
            <v>B</v>
          </cell>
          <cell r="S235" t="str">
            <v>EA</v>
          </cell>
        </row>
        <row r="235">
          <cell r="U235" t="str">
            <v>Q01</v>
          </cell>
          <cell r="V235" t="str">
            <v>——</v>
          </cell>
          <cell r="W235" t="str">
            <v>A1</v>
          </cell>
          <cell r="X235" t="str">
            <v>N</v>
          </cell>
          <cell r="Y235" t="str">
            <v>Y</v>
          </cell>
          <cell r="Z235" t="str">
            <v>标准件</v>
          </cell>
          <cell r="AA235" t="str">
            <v>M10*50</v>
          </cell>
          <cell r="AB235" t="str">
            <v>——</v>
          </cell>
          <cell r="AC235" t="str">
            <v>18*16*51</v>
          </cell>
          <cell r="AD235">
            <v>0.025</v>
          </cell>
          <cell r="AE235" t="str">
            <v>氧化</v>
          </cell>
        </row>
        <row r="236">
          <cell r="O236" t="str">
            <v>Q32608</v>
          </cell>
          <cell r="P236" t="str">
            <v>2型非金属嵌件六角锁紧螺母</v>
          </cell>
          <cell r="Q236" t="str">
            <v>标准件</v>
          </cell>
          <cell r="R236" t="str">
            <v>B</v>
          </cell>
          <cell r="S236" t="str">
            <v>EA</v>
          </cell>
        </row>
        <row r="236">
          <cell r="U236" t="str">
            <v>Q01</v>
          </cell>
          <cell r="V236" t="str">
            <v>——</v>
          </cell>
          <cell r="W236" t="str">
            <v>A1</v>
          </cell>
          <cell r="X236" t="str">
            <v>N</v>
          </cell>
          <cell r="Y236" t="str">
            <v>Y</v>
          </cell>
          <cell r="Z236" t="str">
            <v>标准件</v>
          </cell>
          <cell r="AA236" t="str">
            <v>M8</v>
          </cell>
          <cell r="AB236" t="str">
            <v>——</v>
          </cell>
          <cell r="AC236" t="str">
            <v>13*13*8</v>
          </cell>
          <cell r="AD236">
            <v>0.0064</v>
          </cell>
          <cell r="AE236" t="str">
            <v>白锌</v>
          </cell>
        </row>
        <row r="237">
          <cell r="O237" t="str">
            <v>Q32610</v>
          </cell>
          <cell r="P237" t="str">
            <v>2型非金属嵌件六角锁紧螺母</v>
          </cell>
          <cell r="Q237" t="str">
            <v>标准件</v>
          </cell>
          <cell r="R237" t="str">
            <v>B</v>
          </cell>
          <cell r="S237" t="str">
            <v>EA</v>
          </cell>
        </row>
        <row r="237">
          <cell r="U237" t="str">
            <v>Q01</v>
          </cell>
          <cell r="V237" t="str">
            <v>——</v>
          </cell>
          <cell r="W237" t="str">
            <v>A1</v>
          </cell>
          <cell r="X237" t="str">
            <v>N</v>
          </cell>
          <cell r="Y237" t="str">
            <v>Y</v>
          </cell>
          <cell r="Z237" t="str">
            <v>标准件</v>
          </cell>
          <cell r="AA237" t="str">
            <v>M10</v>
          </cell>
          <cell r="AB237" t="str">
            <v>——</v>
          </cell>
          <cell r="AC237" t="str">
            <v>16*16*10</v>
          </cell>
          <cell r="AD237">
            <v>0.0104</v>
          </cell>
          <cell r="AE237" t="str">
            <v>白锌</v>
          </cell>
        </row>
        <row r="238">
          <cell r="O238" t="str">
            <v>ECAS-6801213</v>
          </cell>
          <cell r="P238" t="str">
            <v>阻尼器垫片</v>
          </cell>
          <cell r="Q238" t="str">
            <v>标准件</v>
          </cell>
          <cell r="R238" t="str">
            <v>B</v>
          </cell>
          <cell r="S238" t="str">
            <v>EA</v>
          </cell>
        </row>
        <row r="238">
          <cell r="U238" t="str">
            <v>Q01</v>
          </cell>
          <cell r="V238" t="str">
            <v>ECAS-6801213</v>
          </cell>
          <cell r="W238" t="str">
            <v>A1</v>
          </cell>
          <cell r="X238" t="str">
            <v>N</v>
          </cell>
          <cell r="Y238" t="str">
            <v>Y</v>
          </cell>
          <cell r="Z238" t="str">
            <v>注塑件</v>
          </cell>
          <cell r="AA238" t="str">
            <v>PA66</v>
          </cell>
          <cell r="AB238" t="str">
            <v>GTM-1220-015S</v>
          </cell>
          <cell r="AC238" t="str">
            <v>20*20*1.5</v>
          </cell>
          <cell r="AD238">
            <v>0.0003</v>
          </cell>
          <cell r="AE238" t="str">
            <v>黑色</v>
          </cell>
          <cell r="AF238" t="str">
            <v>注塑</v>
          </cell>
          <cell r="AG238" t="str">
            <v>4%损耗</v>
          </cell>
        </row>
        <row r="238">
          <cell r="AJ238">
            <v>0.000312</v>
          </cell>
        </row>
        <row r="239">
          <cell r="O239" t="str">
            <v>H4B-6805408</v>
          </cell>
          <cell r="P239" t="str">
            <v>阻尼器下固定螺栓</v>
          </cell>
          <cell r="Q239" t="str">
            <v>标准件</v>
          </cell>
          <cell r="R239" t="str">
            <v>B</v>
          </cell>
          <cell r="S239" t="str">
            <v>EA</v>
          </cell>
        </row>
        <row r="239">
          <cell r="U239" t="str">
            <v>Q01</v>
          </cell>
          <cell r="V239" t="str">
            <v>——</v>
          </cell>
          <cell r="W239" t="str">
            <v>A1</v>
          </cell>
          <cell r="X239" t="str">
            <v>N</v>
          </cell>
          <cell r="Y239" t="str">
            <v>Y</v>
          </cell>
          <cell r="Z239" t="str">
            <v>标准件</v>
          </cell>
          <cell r="AA239" t="str">
            <v>M8*38</v>
          </cell>
          <cell r="AB239" t="str">
            <v>——</v>
          </cell>
          <cell r="AC239" t="str">
            <v>13*13*48</v>
          </cell>
          <cell r="AD239">
            <v>0.0191</v>
          </cell>
          <cell r="AE239" t="str">
            <v>镀白锌</v>
          </cell>
        </row>
        <row r="240">
          <cell r="O240" t="str">
            <v>Q40708</v>
          </cell>
          <cell r="P240" t="str">
            <v>垫片</v>
          </cell>
          <cell r="Q240" t="str">
            <v>标准件</v>
          </cell>
          <cell r="R240" t="str">
            <v>B</v>
          </cell>
          <cell r="S240" t="str">
            <v>EA</v>
          </cell>
        </row>
        <row r="240">
          <cell r="U240" t="str">
            <v>Q01</v>
          </cell>
          <cell r="V240" t="str">
            <v>——</v>
          </cell>
          <cell r="W240" t="str">
            <v>A1</v>
          </cell>
          <cell r="X240" t="str">
            <v>N</v>
          </cell>
          <cell r="Y240" t="str">
            <v>Y</v>
          </cell>
          <cell r="Z240" t="str">
            <v>标准件</v>
          </cell>
          <cell r="AA240" t="str">
            <v>⌀8</v>
          </cell>
          <cell r="AB240" t="str">
            <v>——</v>
          </cell>
          <cell r="AC240" t="str">
            <v>——</v>
          </cell>
          <cell r="AD240">
            <v>0.0025</v>
          </cell>
          <cell r="AE240" t="str">
            <v>镀彩锌</v>
          </cell>
        </row>
        <row r="241">
          <cell r="O241" t="str">
            <v>Q40608</v>
          </cell>
          <cell r="P241" t="str">
            <v>弹垫圈</v>
          </cell>
          <cell r="Q241" t="str">
            <v>标准件</v>
          </cell>
          <cell r="R241" t="str">
            <v>B</v>
          </cell>
          <cell r="S241" t="str">
            <v>EA</v>
          </cell>
        </row>
        <row r="241">
          <cell r="U241" t="str">
            <v>Q01</v>
          </cell>
          <cell r="V241" t="str">
            <v>——</v>
          </cell>
          <cell r="W241" t="str">
            <v>A1</v>
          </cell>
          <cell r="X241" t="str">
            <v>N</v>
          </cell>
          <cell r="Y241" t="str">
            <v>Y</v>
          </cell>
          <cell r="Z241" t="str">
            <v>标准件</v>
          </cell>
          <cell r="AA241" t="str">
            <v>⌀8</v>
          </cell>
          <cell r="AB241" t="str">
            <v>——</v>
          </cell>
          <cell r="AC241" t="str">
            <v>——</v>
          </cell>
          <cell r="AD241">
            <v>0.0015</v>
          </cell>
          <cell r="AE241" t="str">
            <v>镀彩锌</v>
          </cell>
        </row>
        <row r="242">
          <cell r="O242" t="str">
            <v>BFA0010052</v>
          </cell>
          <cell r="P242" t="str">
            <v>内六角半圆头螺栓</v>
          </cell>
          <cell r="Q242" t="str">
            <v>标准件</v>
          </cell>
          <cell r="R242" t="str">
            <v>B</v>
          </cell>
          <cell r="S242" t="str">
            <v>EA</v>
          </cell>
        </row>
        <row r="242">
          <cell r="U242" t="str">
            <v>Q01</v>
          </cell>
          <cell r="V242" t="str">
            <v>——</v>
          </cell>
          <cell r="W242" t="str">
            <v>A1</v>
          </cell>
          <cell r="X242" t="str">
            <v>N</v>
          </cell>
          <cell r="Y242" t="str">
            <v>Y</v>
          </cell>
          <cell r="Z242" t="str">
            <v>标准件</v>
          </cell>
          <cell r="AA242" t="str">
            <v>M8*16</v>
          </cell>
          <cell r="AB242" t="str">
            <v>——</v>
          </cell>
          <cell r="AC242" t="str">
            <v>18*16*51</v>
          </cell>
          <cell r="AD242">
            <v>0.0107</v>
          </cell>
          <cell r="AE242" t="str">
            <v>镀黑锌</v>
          </cell>
        </row>
        <row r="243">
          <cell r="O243" t="str">
            <v>BFA0010040</v>
          </cell>
          <cell r="P243" t="str">
            <v>内梅花盘头带介自攻螺钉</v>
          </cell>
          <cell r="Q243" t="str">
            <v>标准件</v>
          </cell>
        </row>
        <row r="243">
          <cell r="S243" t="str">
            <v>EA</v>
          </cell>
        </row>
        <row r="243">
          <cell r="U243" t="str">
            <v>A</v>
          </cell>
          <cell r="V243" t="str">
            <v>——</v>
          </cell>
          <cell r="W243" t="str">
            <v>A</v>
          </cell>
          <cell r="X243" t="str">
            <v>N</v>
          </cell>
          <cell r="Y243" t="str">
            <v>Y</v>
          </cell>
          <cell r="Z243" t="str">
            <v>标准件</v>
          </cell>
          <cell r="AA243" t="str">
            <v>K80*14</v>
          </cell>
          <cell r="AB243" t="str">
            <v>PT标准WN1451 不低于8.8级</v>
          </cell>
          <cell r="AC243" t="str">
            <v>16*16*20</v>
          </cell>
          <cell r="AD243">
            <v>0.0063</v>
          </cell>
          <cell r="AE243" t="str">
            <v>镀黑锌</v>
          </cell>
        </row>
        <row r="244">
          <cell r="O244" t="str">
            <v>BFA0010068</v>
          </cell>
          <cell r="P244" t="str">
            <v>六角头螺栓</v>
          </cell>
          <cell r="Q244" t="str">
            <v>标准件</v>
          </cell>
          <cell r="R244" t="str">
            <v>B</v>
          </cell>
          <cell r="S244" t="str">
            <v>EA</v>
          </cell>
        </row>
        <row r="244">
          <cell r="U244" t="str">
            <v>Q01</v>
          </cell>
          <cell r="V244" t="str">
            <v>——</v>
          </cell>
          <cell r="W244" t="str">
            <v>A1</v>
          </cell>
          <cell r="X244" t="str">
            <v>N</v>
          </cell>
          <cell r="Y244" t="str">
            <v>Y</v>
          </cell>
          <cell r="Z244" t="str">
            <v>标准件</v>
          </cell>
          <cell r="AA244" t="str">
            <v>M8*45</v>
          </cell>
          <cell r="AB244" t="str">
            <v>——</v>
          </cell>
          <cell r="AC244" t="str">
            <v>——</v>
          </cell>
          <cell r="AD244">
            <v>0.01</v>
          </cell>
          <cell r="AE244" t="str">
            <v>镀黑锌</v>
          </cell>
        </row>
        <row r="245">
          <cell r="O245" t="str">
            <v>SHT0013123</v>
          </cell>
          <cell r="P245" t="str">
            <v>仰角拉线总成</v>
          </cell>
          <cell r="Q245" t="str">
            <v>分总成</v>
          </cell>
          <cell r="R245" t="str">
            <v>B</v>
          </cell>
          <cell r="S245" t="str">
            <v>EA</v>
          </cell>
        </row>
        <row r="245">
          <cell r="U245" t="str">
            <v>Q01</v>
          </cell>
        </row>
        <row r="245">
          <cell r="W245" t="str">
            <v>A1</v>
          </cell>
          <cell r="X245" t="str">
            <v>N</v>
          </cell>
          <cell r="Y245" t="str">
            <v>N</v>
          </cell>
          <cell r="Z245" t="str">
            <v>分总成</v>
          </cell>
          <cell r="AA245" t="str">
            <v>ASSY</v>
          </cell>
          <cell r="AB245" t="str">
            <v>——</v>
          </cell>
          <cell r="AC245" t="str">
            <v>8*8*800</v>
          </cell>
          <cell r="AD245">
            <v>0.12</v>
          </cell>
          <cell r="AE245" t="str">
            <v>——</v>
          </cell>
        </row>
        <row r="246">
          <cell r="O246" t="str">
            <v>BFA0010060</v>
          </cell>
          <cell r="P246" t="str">
            <v>仰角旋转固定螺栓</v>
          </cell>
          <cell r="Q246" t="str">
            <v>机加件</v>
          </cell>
          <cell r="R246" t="str">
            <v>A</v>
          </cell>
          <cell r="S246" t="str">
            <v>EA</v>
          </cell>
        </row>
        <row r="246">
          <cell r="U246" t="str">
            <v>C</v>
          </cell>
          <cell r="V246" t="str">
            <v>BFA0010060</v>
          </cell>
          <cell r="W246" t="str">
            <v>C</v>
          </cell>
          <cell r="X246" t="str">
            <v>Y</v>
          </cell>
          <cell r="Y246" t="str">
            <v>Y</v>
          </cell>
          <cell r="Z246" t="str">
            <v>轴类</v>
          </cell>
          <cell r="AA246" t="str">
            <v>⌀14-GB/T905
45#-GB/T699</v>
          </cell>
          <cell r="AB246" t="str">
            <v>GB/T699</v>
          </cell>
          <cell r="AC246" t="str">
            <v>14*14*82</v>
          </cell>
          <cell r="AD246">
            <v>0.0571</v>
          </cell>
          <cell r="AE246" t="str">
            <v>白锌</v>
          </cell>
          <cell r="AF246" t="str">
            <v>机加</v>
          </cell>
          <cell r="AG246">
            <v>75</v>
          </cell>
          <cell r="AH246">
            <v>12</v>
          </cell>
        </row>
        <row r="246">
          <cell r="AJ246">
            <v>0.06663708</v>
          </cell>
        </row>
        <row r="247">
          <cell r="O247" t="str">
            <v>BAS0012033</v>
          </cell>
          <cell r="P247" t="str">
            <v>1.0升级绞架塑料轴套</v>
          </cell>
          <cell r="Q247" t="str">
            <v>GFM-1214-17</v>
          </cell>
          <cell r="R247" t="str">
            <v>A</v>
          </cell>
          <cell r="S247" t="str">
            <v>EA</v>
          </cell>
        </row>
        <row r="247">
          <cell r="U247" t="str">
            <v>A</v>
          </cell>
          <cell r="V247" t="str">
            <v>BAS0012033</v>
          </cell>
          <cell r="W247" t="str">
            <v>A</v>
          </cell>
          <cell r="X247" t="str">
            <v>Y</v>
          </cell>
          <cell r="Y247" t="str">
            <v>Y</v>
          </cell>
          <cell r="Z247" t="str">
            <v>注塑件</v>
          </cell>
          <cell r="AA247" t="str">
            <v>——</v>
          </cell>
          <cell r="AB247" t="str">
            <v>——</v>
          </cell>
          <cell r="AC247" t="str">
            <v>20*20*17</v>
          </cell>
          <cell r="AD247">
            <v>0.001</v>
          </cell>
          <cell r="AE247" t="str">
            <v>——</v>
          </cell>
        </row>
        <row r="248">
          <cell r="O248" t="str">
            <v>SHT0013114</v>
          </cell>
          <cell r="P248" t="str">
            <v>座框装配总成</v>
          </cell>
          <cell r="Q248" t="str">
            <v>分总成</v>
          </cell>
          <cell r="R248" t="str">
            <v>——</v>
          </cell>
          <cell r="S248" t="str">
            <v>EA</v>
          </cell>
        </row>
        <row r="248">
          <cell r="U248" t="str">
            <v>A</v>
          </cell>
          <cell r="V248" t="str">
            <v>——</v>
          </cell>
          <cell r="W248" t="str">
            <v>A</v>
          </cell>
          <cell r="X248" t="str">
            <v>Y</v>
          </cell>
          <cell r="Y248" t="str">
            <v>N</v>
          </cell>
          <cell r="Z248" t="str">
            <v>装配总成件</v>
          </cell>
          <cell r="AA248" t="str">
            <v>ASSY</v>
          </cell>
          <cell r="AB248" t="str">
            <v>——</v>
          </cell>
        </row>
        <row r="248">
          <cell r="AD248">
            <v>4.8769</v>
          </cell>
          <cell r="AE248" t="str">
            <v>——</v>
          </cell>
        </row>
        <row r="249">
          <cell r="P249" t="str">
            <v>座框焊接总成电泳</v>
          </cell>
          <cell r="Q249" t="str">
            <v>5挡仰角+安全带</v>
          </cell>
          <cell r="R249" t="str">
            <v>A</v>
          </cell>
          <cell r="S249" t="str">
            <v>EA</v>
          </cell>
        </row>
        <row r="249">
          <cell r="U249" t="str">
            <v>Q01</v>
          </cell>
          <cell r="V249" t="str">
            <v>SHT0012828</v>
          </cell>
          <cell r="W249" t="str">
            <v>A</v>
          </cell>
          <cell r="X249" t="str">
            <v>Y</v>
          </cell>
          <cell r="Y249" t="str">
            <v>N</v>
          </cell>
          <cell r="Z249" t="str">
            <v>电泳总成件</v>
          </cell>
          <cell r="AA249" t="str">
            <v>ASSY</v>
          </cell>
          <cell r="AB249" t="str">
            <v>——</v>
          </cell>
          <cell r="AC249" t="str">
            <v>510*465*140</v>
          </cell>
          <cell r="AD249">
            <v>4.8305</v>
          </cell>
          <cell r="AE249" t="str">
            <v>电泳</v>
          </cell>
          <cell r="AF249" t="str">
            <v>电泳</v>
          </cell>
        </row>
        <row r="250">
          <cell r="O250" t="str">
            <v>SHT0012828</v>
          </cell>
          <cell r="P250" t="str">
            <v>座框焊接总成</v>
          </cell>
          <cell r="Q250" t="str">
            <v>5挡仰角+安全带</v>
          </cell>
          <cell r="R250" t="str">
            <v>A</v>
          </cell>
          <cell r="S250" t="str">
            <v>EA</v>
          </cell>
        </row>
        <row r="250">
          <cell r="U250" t="str">
            <v>Q01</v>
          </cell>
          <cell r="V250" t="str">
            <v>SHT0012828</v>
          </cell>
          <cell r="W250" t="str">
            <v>A</v>
          </cell>
          <cell r="X250" t="str">
            <v>Y</v>
          </cell>
          <cell r="Y250" t="str">
            <v>N</v>
          </cell>
          <cell r="Z250" t="str">
            <v>焊接总成件</v>
          </cell>
          <cell r="AA250" t="str">
            <v>ASSY</v>
          </cell>
          <cell r="AB250" t="str">
            <v>——</v>
          </cell>
          <cell r="AC250" t="str">
            <v>510*465*140</v>
          </cell>
          <cell r="AD250">
            <v>4.8305</v>
          </cell>
          <cell r="AE250" t="str">
            <v>——</v>
          </cell>
          <cell r="AF250" t="str">
            <v>焊接</v>
          </cell>
        </row>
        <row r="251">
          <cell r="O251" t="str">
            <v>SHT0012268</v>
          </cell>
          <cell r="P251" t="str">
            <v>左侧调角连接板焊接总成</v>
          </cell>
          <cell r="Q251" t="str">
            <v>焊接件</v>
          </cell>
          <cell r="R251" t="str">
            <v>A</v>
          </cell>
          <cell r="S251" t="str">
            <v>EA</v>
          </cell>
        </row>
        <row r="251">
          <cell r="U251" t="str">
            <v>Q01</v>
          </cell>
          <cell r="V251" t="str">
            <v>SQX3000-6805311</v>
          </cell>
          <cell r="W251" t="str">
            <v>A1</v>
          </cell>
          <cell r="X251" t="str">
            <v>N</v>
          </cell>
          <cell r="Y251" t="str">
            <v>Y</v>
          </cell>
          <cell r="Z251" t="str">
            <v>焊接总成件</v>
          </cell>
          <cell r="AA251" t="str">
            <v>ASSY</v>
          </cell>
          <cell r="AB251" t="str">
            <v>——</v>
          </cell>
          <cell r="AC251" t="str">
            <v>191*35*85</v>
          </cell>
          <cell r="AD251">
            <v>0.477</v>
          </cell>
          <cell r="AE251" t="str">
            <v>——</v>
          </cell>
          <cell r="AF251" t="str">
            <v>点焊</v>
          </cell>
        </row>
        <row r="252">
          <cell r="O252" t="str">
            <v>Q37110</v>
          </cell>
          <cell r="P252" t="str">
            <v>焊接方螺母</v>
          </cell>
          <cell r="Q252" t="str">
            <v>标准件</v>
          </cell>
          <cell r="R252" t="str">
            <v>B</v>
          </cell>
          <cell r="S252" t="str">
            <v>EA</v>
          </cell>
        </row>
        <row r="252">
          <cell r="U252" t="str">
            <v>Q01</v>
          </cell>
          <cell r="V252" t="str">
            <v>——</v>
          </cell>
          <cell r="W252" t="str">
            <v>A1</v>
          </cell>
          <cell r="X252" t="str">
            <v>N</v>
          </cell>
          <cell r="Y252" t="str">
            <v>Y</v>
          </cell>
          <cell r="Z252" t="str">
            <v>标准件</v>
          </cell>
          <cell r="AA252" t="str">
            <v>M10</v>
          </cell>
          <cell r="AB252" t="str">
            <v>——</v>
          </cell>
          <cell r="AC252" t="str">
            <v>16*16*8.1</v>
          </cell>
          <cell r="AD252">
            <v>0.011</v>
          </cell>
          <cell r="AE252" t="str">
            <v>——</v>
          </cell>
        </row>
        <row r="253">
          <cell r="O253" t="str">
            <v>H4B-6805326</v>
          </cell>
          <cell r="P253" t="str">
            <v>安全带7/16焊接螺母</v>
          </cell>
          <cell r="Q253" t="str">
            <v>标准件</v>
          </cell>
          <cell r="R253" t="str">
            <v>B</v>
          </cell>
          <cell r="S253" t="str">
            <v>EA</v>
          </cell>
        </row>
        <row r="253">
          <cell r="U253" t="str">
            <v>Q01</v>
          </cell>
          <cell r="V253" t="str">
            <v>——</v>
          </cell>
          <cell r="W253" t="str">
            <v>A1</v>
          </cell>
          <cell r="X253" t="str">
            <v>N</v>
          </cell>
          <cell r="Y253" t="str">
            <v>Y</v>
          </cell>
          <cell r="Z253" t="str">
            <v>标准件</v>
          </cell>
          <cell r="AA253" t="str">
            <v>——</v>
          </cell>
          <cell r="AB253" t="str">
            <v>——</v>
          </cell>
          <cell r="AC253" t="str">
            <v>17.5*19*17.5</v>
          </cell>
          <cell r="AD253">
            <v>0.01</v>
          </cell>
          <cell r="AE253" t="str">
            <v>——</v>
          </cell>
        </row>
        <row r="254">
          <cell r="O254" t="str">
            <v>SHT0012266</v>
          </cell>
          <cell r="P254" t="str">
            <v>左侧调角连接板</v>
          </cell>
          <cell r="Q254" t="str">
            <v>冲压件</v>
          </cell>
          <cell r="R254" t="str">
            <v>——</v>
          </cell>
          <cell r="S254" t="str">
            <v>EA</v>
          </cell>
        </row>
        <row r="254">
          <cell r="U254" t="str">
            <v>Q01</v>
          </cell>
          <cell r="V254" t="str">
            <v>SQX3000-6805312</v>
          </cell>
          <cell r="W254" t="str">
            <v>A</v>
          </cell>
          <cell r="X254" t="str">
            <v>N</v>
          </cell>
          <cell r="Y254" t="str">
            <v>Y</v>
          </cell>
          <cell r="Z254" t="str">
            <v>钣金件</v>
          </cell>
          <cell r="AA254" t="str">
            <v>t=2.5-Q/BQB301
SPFH590-Q/BQB310</v>
          </cell>
          <cell r="AB254" t="str">
            <v>Q/BQB301
Q/BQB310</v>
          </cell>
          <cell r="AC254" t="str">
            <v>191*35*85</v>
          </cell>
          <cell r="AD254">
            <v>0.445</v>
          </cell>
          <cell r="AE254" t="str">
            <v>——</v>
          </cell>
          <cell r="AF254" t="str">
            <v>冲压</v>
          </cell>
          <cell r="AG254">
            <v>235</v>
          </cell>
          <cell r="AH254">
            <v>139</v>
          </cell>
          <cell r="AI254">
            <v>2.5</v>
          </cell>
          <cell r="AJ254">
            <v>0.64186725</v>
          </cell>
        </row>
        <row r="255">
          <cell r="O255" t="str">
            <v>SHT0012269</v>
          </cell>
          <cell r="P255" t="str">
            <v>右侧调角连接板焊接总成</v>
          </cell>
          <cell r="Q255" t="str">
            <v>焊接件</v>
          </cell>
          <cell r="R255" t="str">
            <v>A</v>
          </cell>
          <cell r="S255" t="str">
            <v>EA</v>
          </cell>
        </row>
        <row r="255">
          <cell r="U255" t="str">
            <v>Q01</v>
          </cell>
          <cell r="V255" t="str">
            <v>SQX3000-6805313</v>
          </cell>
          <cell r="W255" t="str">
            <v>A1</v>
          </cell>
          <cell r="X255" t="str">
            <v>N</v>
          </cell>
          <cell r="Y255" t="str">
            <v>Y</v>
          </cell>
          <cell r="Z255" t="str">
            <v>焊接总成件</v>
          </cell>
          <cell r="AA255" t="str">
            <v>ASSY</v>
          </cell>
          <cell r="AB255" t="str">
            <v>——</v>
          </cell>
          <cell r="AC255" t="str">
            <v>191*35*85</v>
          </cell>
          <cell r="AD255">
            <v>0.477</v>
          </cell>
          <cell r="AE255" t="str">
            <v>——</v>
          </cell>
          <cell r="AF255" t="str">
            <v>点焊</v>
          </cell>
        </row>
        <row r="256">
          <cell r="O256" t="str">
            <v>Q37110</v>
          </cell>
          <cell r="P256" t="str">
            <v>焊接方螺母</v>
          </cell>
          <cell r="Q256" t="str">
            <v>标准件</v>
          </cell>
          <cell r="R256" t="str">
            <v>B</v>
          </cell>
          <cell r="S256" t="str">
            <v>EA</v>
          </cell>
        </row>
        <row r="256">
          <cell r="U256" t="str">
            <v>Q01</v>
          </cell>
          <cell r="V256" t="str">
            <v>——</v>
          </cell>
          <cell r="W256" t="str">
            <v>A1</v>
          </cell>
          <cell r="X256" t="str">
            <v>N</v>
          </cell>
          <cell r="Y256" t="str">
            <v>Y</v>
          </cell>
          <cell r="Z256" t="str">
            <v>标准件</v>
          </cell>
          <cell r="AA256" t="str">
            <v>M10</v>
          </cell>
          <cell r="AB256" t="str">
            <v>——</v>
          </cell>
          <cell r="AC256" t="str">
            <v>16*16*8.1</v>
          </cell>
          <cell r="AD256">
            <v>0.011</v>
          </cell>
          <cell r="AE256" t="str">
            <v>——</v>
          </cell>
        </row>
        <row r="257">
          <cell r="O257" t="str">
            <v>H4B-6805326</v>
          </cell>
          <cell r="P257" t="str">
            <v>安全带7/16焊接螺母</v>
          </cell>
          <cell r="Q257" t="str">
            <v>标准件</v>
          </cell>
          <cell r="R257" t="str">
            <v>B</v>
          </cell>
          <cell r="S257" t="str">
            <v>EA</v>
          </cell>
        </row>
        <row r="257">
          <cell r="U257" t="str">
            <v>Q01</v>
          </cell>
          <cell r="V257" t="str">
            <v>——</v>
          </cell>
          <cell r="W257" t="str">
            <v>A1</v>
          </cell>
          <cell r="X257" t="str">
            <v>N</v>
          </cell>
          <cell r="Y257" t="str">
            <v>Y</v>
          </cell>
          <cell r="Z257" t="str">
            <v>标准件</v>
          </cell>
          <cell r="AA257" t="str">
            <v>——</v>
          </cell>
          <cell r="AB257" t="str">
            <v>——</v>
          </cell>
          <cell r="AC257" t="str">
            <v>17.5*19*17.5</v>
          </cell>
          <cell r="AD257">
            <v>0.01</v>
          </cell>
          <cell r="AE257" t="str">
            <v>——</v>
          </cell>
        </row>
        <row r="258">
          <cell r="O258" t="str">
            <v>SHT0012267</v>
          </cell>
          <cell r="P258" t="str">
            <v>右侧调角连接板</v>
          </cell>
          <cell r="Q258" t="str">
            <v>冲压件</v>
          </cell>
          <cell r="R258" t="str">
            <v>A</v>
          </cell>
          <cell r="S258" t="str">
            <v>EA</v>
          </cell>
        </row>
        <row r="258">
          <cell r="U258" t="str">
            <v>Q01</v>
          </cell>
          <cell r="V258" t="str">
            <v>SQX3000-6805326</v>
          </cell>
          <cell r="W258" t="str">
            <v>A</v>
          </cell>
          <cell r="X258" t="str">
            <v>N</v>
          </cell>
          <cell r="Y258" t="str">
            <v>Y</v>
          </cell>
          <cell r="Z258" t="str">
            <v>钣金件</v>
          </cell>
          <cell r="AA258" t="str">
            <v>t=2.5-Q/BQB301
SPFH590-Q/BQB310</v>
          </cell>
          <cell r="AB258" t="str">
            <v>Q/BQB301
Q/BQB310</v>
          </cell>
          <cell r="AC258" t="str">
            <v>191*35*85</v>
          </cell>
          <cell r="AD258">
            <v>0.445</v>
          </cell>
          <cell r="AE258" t="str">
            <v>——</v>
          </cell>
          <cell r="AF258" t="str">
            <v>冲压</v>
          </cell>
          <cell r="AG258">
            <v>235</v>
          </cell>
          <cell r="AH258">
            <v>139</v>
          </cell>
          <cell r="AI258">
            <v>2.5</v>
          </cell>
          <cell r="AJ258">
            <v>0.64186725</v>
          </cell>
        </row>
        <row r="259">
          <cell r="O259" t="str">
            <v>SHT0012829</v>
          </cell>
          <cell r="P259" t="str">
            <v>五挡仰角卡板</v>
          </cell>
          <cell r="Q259" t="str">
            <v>冲压件</v>
          </cell>
          <cell r="R259" t="str">
            <v>B</v>
          </cell>
          <cell r="S259" t="str">
            <v>EA</v>
          </cell>
        </row>
        <row r="259">
          <cell r="U259" t="str">
            <v>A</v>
          </cell>
          <cell r="V259" t="str">
            <v>SHT0012145</v>
          </cell>
          <cell r="W259" t="str">
            <v>A</v>
          </cell>
          <cell r="X259" t="str">
            <v>Y</v>
          </cell>
          <cell r="Y259" t="str">
            <v>N</v>
          </cell>
          <cell r="Z259" t="str">
            <v>钣金件</v>
          </cell>
          <cell r="AA259" t="str">
            <v>t=5-Q/BQB301
SAPH440-Q/BQB310</v>
          </cell>
          <cell r="AB259" t="str">
            <v>Q/BQB301
Q/BQB310</v>
          </cell>
          <cell r="AC259" t="str">
            <v>120*100*10</v>
          </cell>
          <cell r="AD259">
            <v>0.1761</v>
          </cell>
          <cell r="AE259" t="str">
            <v>——</v>
          </cell>
          <cell r="AF259" t="str">
            <v>冲压</v>
          </cell>
          <cell r="AG259">
            <v>111</v>
          </cell>
          <cell r="AH259">
            <v>80</v>
          </cell>
          <cell r="AI259">
            <v>5</v>
          </cell>
          <cell r="AJ259">
            <v>0.348984</v>
          </cell>
        </row>
        <row r="260">
          <cell r="O260" t="str">
            <v>SHT0011808</v>
          </cell>
          <cell r="P260" t="str">
            <v>仰角调节机构焊接总成</v>
          </cell>
          <cell r="Q260" t="str">
            <v>总成件</v>
          </cell>
          <cell r="R260" t="str">
            <v>——</v>
          </cell>
          <cell r="S260" t="str">
            <v>EA</v>
          </cell>
        </row>
        <row r="260">
          <cell r="U260" t="str">
            <v>Q01</v>
          </cell>
          <cell r="V260" t="str">
            <v>SHT0011808</v>
          </cell>
          <cell r="W260" t="str">
            <v>A1</v>
          </cell>
          <cell r="X260" t="str">
            <v>N</v>
          </cell>
          <cell r="Y260" t="str">
            <v>Y</v>
          </cell>
          <cell r="Z260" t="str">
            <v>焊接总成件</v>
          </cell>
          <cell r="AA260" t="str">
            <v>ASSY</v>
          </cell>
          <cell r="AB260" t="str">
            <v>——</v>
          </cell>
          <cell r="AC260" t="str">
            <v>71*74*60.5</v>
          </cell>
          <cell r="AD260">
            <v>0.145</v>
          </cell>
          <cell r="AE260" t="str">
            <v>——</v>
          </cell>
          <cell r="AF260" t="str">
            <v>焊接</v>
          </cell>
        </row>
        <row r="261">
          <cell r="O261" t="str">
            <v>SHT0011804</v>
          </cell>
          <cell r="P261" t="str">
            <v>仰角调节机构钣金件1</v>
          </cell>
          <cell r="Q261" t="str">
            <v>冲压件</v>
          </cell>
          <cell r="R261" t="str">
            <v>A</v>
          </cell>
          <cell r="S261" t="str">
            <v>EA</v>
          </cell>
        </row>
        <row r="261">
          <cell r="U261" t="str">
            <v>Q01</v>
          </cell>
          <cell r="V261" t="str">
            <v>SHT0011804</v>
          </cell>
          <cell r="W261" t="str">
            <v>A1</v>
          </cell>
          <cell r="X261" t="str">
            <v>N</v>
          </cell>
          <cell r="Y261" t="str">
            <v>Y</v>
          </cell>
          <cell r="Z261" t="str">
            <v>钣金件</v>
          </cell>
          <cell r="AA261" t="str">
            <v>t=2-Q/BQB301
SAPH440-Q/BQB310</v>
          </cell>
          <cell r="AB261" t="str">
            <v>Q/BQB310</v>
          </cell>
          <cell r="AC261" t="str">
            <v>61*29*70</v>
          </cell>
          <cell r="AD261">
            <v>0.06</v>
          </cell>
          <cell r="AE261" t="str">
            <v>——</v>
          </cell>
          <cell r="AF261" t="str">
            <v>冲压</v>
          </cell>
          <cell r="AG261">
            <v>142</v>
          </cell>
          <cell r="AH261">
            <v>92</v>
          </cell>
          <cell r="AI261">
            <v>2</v>
          </cell>
          <cell r="AJ261">
            <v>0.20536608</v>
          </cell>
        </row>
        <row r="262">
          <cell r="O262" t="str">
            <v>SHT0011806</v>
          </cell>
          <cell r="P262" t="str">
            <v>仰角调节机构钣金件2</v>
          </cell>
          <cell r="Q262" t="str">
            <v>冲压件</v>
          </cell>
          <cell r="R262" t="str">
            <v>A</v>
          </cell>
          <cell r="S262" t="str">
            <v>EA</v>
          </cell>
        </row>
        <row r="262">
          <cell r="U262" t="str">
            <v>Q01</v>
          </cell>
          <cell r="V262" t="str">
            <v>SHT0011806</v>
          </cell>
          <cell r="W262" t="str">
            <v>A1</v>
          </cell>
          <cell r="X262" t="str">
            <v>N</v>
          </cell>
          <cell r="Y262" t="str">
            <v>Y</v>
          </cell>
          <cell r="Z262" t="str">
            <v>钣金件</v>
          </cell>
          <cell r="AA262" t="str">
            <v>t=2-Q/BQB301
SAPH440-Q/BQB310</v>
          </cell>
          <cell r="AB262" t="str">
            <v>Q/BQB310</v>
          </cell>
          <cell r="AC262" t="str">
            <v>65*14*3</v>
          </cell>
          <cell r="AD262">
            <v>0.02</v>
          </cell>
          <cell r="AE262" t="str">
            <v>——</v>
          </cell>
          <cell r="AF262" t="str">
            <v>冲压</v>
          </cell>
          <cell r="AG262">
            <v>107</v>
          </cell>
          <cell r="AH262">
            <v>17</v>
          </cell>
          <cell r="AI262">
            <v>2</v>
          </cell>
          <cell r="AJ262">
            <v>0.02859468</v>
          </cell>
        </row>
        <row r="263">
          <cell r="O263" t="str">
            <v>H4A-6805319</v>
          </cell>
          <cell r="P263" t="str">
            <v>仰角调节机构轴套</v>
          </cell>
          <cell r="Q263" t="str">
            <v>管件</v>
          </cell>
          <cell r="R263" t="str">
            <v>A</v>
          </cell>
          <cell r="S263" t="str">
            <v>EA</v>
          </cell>
        </row>
        <row r="263">
          <cell r="U263" t="str">
            <v>Q01</v>
          </cell>
          <cell r="V263" t="str">
            <v>H4A-6805319</v>
          </cell>
          <cell r="W263" t="str">
            <v>A1</v>
          </cell>
          <cell r="X263" t="str">
            <v>N</v>
          </cell>
          <cell r="Y263" t="str">
            <v>Y</v>
          </cell>
          <cell r="Z263" t="str">
            <v>管件</v>
          </cell>
          <cell r="AA263" t="str">
            <v>45#</v>
          </cell>
          <cell r="AB263" t="str">
            <v>GB/T699</v>
          </cell>
          <cell r="AC263" t="str">
            <v>16*20*16</v>
          </cell>
          <cell r="AD263">
            <v>0.015</v>
          </cell>
          <cell r="AE263" t="str">
            <v>——</v>
          </cell>
          <cell r="AF263" t="str">
            <v>冷镦</v>
          </cell>
          <cell r="AG263">
            <v>20</v>
          </cell>
          <cell r="AH263">
            <v>14</v>
          </cell>
        </row>
        <row r="263">
          <cell r="AJ263">
            <v>0.024186792</v>
          </cell>
        </row>
        <row r="264">
          <cell r="O264" t="str">
            <v>SHT0011825</v>
          </cell>
          <cell r="P264" t="str">
            <v>仰角调节机构阶梯轴</v>
          </cell>
          <cell r="Q264" t="str">
            <v>锻打件</v>
          </cell>
          <cell r="R264" t="str">
            <v>A</v>
          </cell>
          <cell r="S264" t="str">
            <v>EA</v>
          </cell>
        </row>
        <row r="264">
          <cell r="U264" t="str">
            <v>Q01</v>
          </cell>
          <cell r="V264" t="str">
            <v>SHT0011825</v>
          </cell>
          <cell r="W264" t="str">
            <v>A1</v>
          </cell>
          <cell r="X264" t="str">
            <v>N</v>
          </cell>
          <cell r="Y264" t="str">
            <v>Y</v>
          </cell>
          <cell r="Z264" t="str">
            <v>线材</v>
          </cell>
          <cell r="AA264" t="str">
            <v>45#</v>
          </cell>
          <cell r="AB264" t="str">
            <v>GB/T699</v>
          </cell>
          <cell r="AC264" t="str">
            <v>15*48*15</v>
          </cell>
          <cell r="AD264">
            <v>0.027</v>
          </cell>
          <cell r="AE264" t="str">
            <v>——</v>
          </cell>
          <cell r="AF264" t="str">
            <v>机加</v>
          </cell>
          <cell r="AG264">
            <v>60</v>
          </cell>
          <cell r="AH264">
            <v>10</v>
          </cell>
        </row>
        <row r="264">
          <cell r="AJ264">
            <v>0.0370206</v>
          </cell>
        </row>
        <row r="265">
          <cell r="O265" t="str">
            <v>H4A-6805325</v>
          </cell>
          <cell r="P265" t="str">
            <v>仰角调节机构手柄钣金件</v>
          </cell>
          <cell r="Q265" t="str">
            <v>冲压件</v>
          </cell>
          <cell r="R265" t="str">
            <v>A</v>
          </cell>
          <cell r="S265" t="str">
            <v>EA</v>
          </cell>
        </row>
        <row r="265">
          <cell r="U265" t="str">
            <v>Q01</v>
          </cell>
          <cell r="V265" t="str">
            <v>H4A-6805325</v>
          </cell>
          <cell r="W265" t="str">
            <v>A1</v>
          </cell>
          <cell r="X265" t="str">
            <v>N</v>
          </cell>
          <cell r="Y265" t="str">
            <v>Y</v>
          </cell>
          <cell r="Z265" t="str">
            <v>钣金件</v>
          </cell>
          <cell r="AA265" t="str">
            <v>t=2.5-Q/BQB301
SPFH590-Q/BQB310</v>
          </cell>
          <cell r="AB265" t="str">
            <v>Q/BQB310</v>
          </cell>
          <cell r="AC265" t="str">
            <v>47*24.5*2.5</v>
          </cell>
          <cell r="AD265">
            <v>0.0158</v>
          </cell>
          <cell r="AE265" t="str">
            <v>——</v>
          </cell>
          <cell r="AF265" t="str">
            <v>冲压</v>
          </cell>
          <cell r="AG265">
            <v>53</v>
          </cell>
          <cell r="AH265">
            <v>23</v>
          </cell>
          <cell r="AI265">
            <v>2.5</v>
          </cell>
          <cell r="AJ265">
            <v>0.02395335</v>
          </cell>
        </row>
        <row r="266">
          <cell r="O266" t="str">
            <v>SHT0011809</v>
          </cell>
          <cell r="P266" t="str">
            <v>仰角调节机构拉簧</v>
          </cell>
          <cell r="Q266" t="str">
            <v>钢丝件</v>
          </cell>
          <cell r="R266" t="str">
            <v>A</v>
          </cell>
          <cell r="S266" t="str">
            <v>EA</v>
          </cell>
        </row>
        <row r="266">
          <cell r="U266" t="str">
            <v>Q01</v>
          </cell>
          <cell r="V266" t="str">
            <v>SHT0011809</v>
          </cell>
          <cell r="W266" t="str">
            <v>A1</v>
          </cell>
          <cell r="X266" t="str">
            <v>N</v>
          </cell>
          <cell r="Y266" t="str">
            <v>Y</v>
          </cell>
          <cell r="Z266" t="str">
            <v>线材</v>
          </cell>
          <cell r="AA266" t="str">
            <v>65Mn</v>
          </cell>
          <cell r="AB266" t="str">
            <v>GB/T4357</v>
          </cell>
          <cell r="AC266" t="str">
            <v>42*12*37</v>
          </cell>
          <cell r="AD266">
            <v>0.002</v>
          </cell>
          <cell r="AE266" t="str">
            <v>——</v>
          </cell>
        </row>
        <row r="266">
          <cell r="AJ266">
            <v>0.002</v>
          </cell>
        </row>
        <row r="267">
          <cell r="O267" t="str">
            <v>SHT0012197</v>
          </cell>
          <cell r="P267" t="str">
            <v>座框内框分总成</v>
          </cell>
          <cell r="Q267" t="str">
            <v>焊接件</v>
          </cell>
          <cell r="R267" t="str">
            <v>A</v>
          </cell>
          <cell r="S267" t="str">
            <v>EA</v>
          </cell>
        </row>
        <row r="267">
          <cell r="U267" t="str">
            <v>Q00</v>
          </cell>
          <cell r="V267" t="str">
            <v>SHT0012197</v>
          </cell>
          <cell r="W267" t="str">
            <v>A</v>
          </cell>
          <cell r="X267" t="str">
            <v>Y</v>
          </cell>
          <cell r="Y267" t="str">
            <v>N</v>
          </cell>
          <cell r="Z267" t="str">
            <v>焊接总成件</v>
          </cell>
          <cell r="AA267" t="str">
            <v>ASSY</v>
          </cell>
          <cell r="AB267" t="str">
            <v>——</v>
          </cell>
          <cell r="AC267" t="str">
            <v>500*375*61</v>
          </cell>
          <cell r="AD267">
            <v>3.3892</v>
          </cell>
          <cell r="AE267" t="str">
            <v>——</v>
          </cell>
          <cell r="AF267" t="str">
            <v>焊接</v>
          </cell>
        </row>
        <row r="268">
          <cell r="O268" t="str">
            <v>SHT0012154</v>
          </cell>
          <cell r="P268" t="str">
            <v>右侧边框分总成</v>
          </cell>
          <cell r="Q268" t="str">
            <v>焊接件</v>
          </cell>
          <cell r="R268" t="str">
            <v>A</v>
          </cell>
          <cell r="S268" t="str">
            <v>EA</v>
          </cell>
        </row>
        <row r="268">
          <cell r="U268" t="str">
            <v>Q01</v>
          </cell>
          <cell r="V268" t="str">
            <v>SHT0012154</v>
          </cell>
          <cell r="W268" t="str">
            <v>A</v>
          </cell>
          <cell r="X268" t="str">
            <v>Y</v>
          </cell>
          <cell r="Y268" t="str">
            <v>Y</v>
          </cell>
          <cell r="Z268" t="str">
            <v>焊接总成件</v>
          </cell>
          <cell r="AA268" t="str">
            <v>ASSY</v>
          </cell>
          <cell r="AB268" t="str">
            <v>——</v>
          </cell>
          <cell r="AC268" t="str">
            <v>472*63*55</v>
          </cell>
          <cell r="AD268">
            <v>0.6355</v>
          </cell>
          <cell r="AE268" t="str">
            <v>——</v>
          </cell>
          <cell r="AF268" t="str">
            <v>焊接</v>
          </cell>
        </row>
        <row r="269">
          <cell r="O269" t="str">
            <v>SHT0012143</v>
          </cell>
          <cell r="P269" t="str">
            <v>座框右侧外边板</v>
          </cell>
          <cell r="Q269" t="str">
            <v>冲压件</v>
          </cell>
          <cell r="R269" t="str">
            <v>B</v>
          </cell>
          <cell r="S269" t="str">
            <v>EA</v>
          </cell>
        </row>
        <row r="269">
          <cell r="U269" t="str">
            <v>Q01</v>
          </cell>
          <cell r="V269" t="str">
            <v>SHT0012143</v>
          </cell>
          <cell r="W269" t="str">
            <v>A</v>
          </cell>
          <cell r="X269" t="str">
            <v>Y</v>
          </cell>
          <cell r="Y269" t="str">
            <v>Y</v>
          </cell>
          <cell r="Z269" t="str">
            <v>钣金件</v>
          </cell>
          <cell r="AA269" t="str">
            <v>t=2-Q/BQB301
SPFH590-Q/BQB310</v>
          </cell>
          <cell r="AB269" t="str">
            <v>Q/BQB301
Q/BQB310</v>
          </cell>
          <cell r="AC269" t="str">
            <v>472*63*55</v>
          </cell>
          <cell r="AD269">
            <v>0.549</v>
          </cell>
          <cell r="AE269" t="str">
            <v>——</v>
          </cell>
          <cell r="AF269" t="str">
            <v>冲压</v>
          </cell>
          <cell r="AG269">
            <v>520</v>
          </cell>
          <cell r="AH269">
            <v>106</v>
          </cell>
          <cell r="AI269">
            <v>2</v>
          </cell>
          <cell r="AJ269">
            <v>0.8664864</v>
          </cell>
        </row>
        <row r="270">
          <cell r="O270" t="str">
            <v>BAS0010023</v>
          </cell>
          <cell r="P270" t="str">
            <v>仰角旋转支撑轴套</v>
          </cell>
          <cell r="Q270" t="str">
            <v>机加件</v>
          </cell>
          <cell r="R270" t="str">
            <v>B</v>
          </cell>
          <cell r="S270" t="str">
            <v>EA</v>
          </cell>
        </row>
        <row r="270">
          <cell r="U270" t="str">
            <v>Q01</v>
          </cell>
          <cell r="V270" t="str">
            <v>BAS0010023</v>
          </cell>
          <cell r="W270" t="str">
            <v>A</v>
          </cell>
          <cell r="X270" t="str">
            <v>Y</v>
          </cell>
          <cell r="Y270" t="str">
            <v>Y</v>
          </cell>
          <cell r="Z270" t="str">
            <v>机加件</v>
          </cell>
          <cell r="AA270" t="str">
            <v>35#</v>
          </cell>
          <cell r="AB270" t="str">
            <v>——</v>
          </cell>
          <cell r="AC270" t="str">
            <v>42*22*22</v>
          </cell>
          <cell r="AD270">
            <v>0.0865</v>
          </cell>
          <cell r="AE270" t="str">
            <v>——</v>
          </cell>
          <cell r="AF270" t="str">
            <v>冷镦</v>
          </cell>
          <cell r="AG270">
            <v>45</v>
          </cell>
          <cell r="AH270">
            <v>22</v>
          </cell>
        </row>
        <row r="270">
          <cell r="AJ270">
            <v>0.134384778</v>
          </cell>
        </row>
        <row r="271">
          <cell r="O271" t="str">
            <v>SHT0012142</v>
          </cell>
          <cell r="P271" t="str">
            <v>座框右侧内边板</v>
          </cell>
          <cell r="Q271" t="str">
            <v>冲压件</v>
          </cell>
          <cell r="R271" t="str">
            <v>A</v>
          </cell>
          <cell r="S271" t="str">
            <v>EA</v>
          </cell>
        </row>
        <row r="271">
          <cell r="U271" t="str">
            <v>Q01</v>
          </cell>
          <cell r="V271" t="str">
            <v>SHT0012142</v>
          </cell>
          <cell r="W271" t="str">
            <v>A</v>
          </cell>
          <cell r="X271" t="str">
            <v>Y</v>
          </cell>
          <cell r="Y271" t="str">
            <v>Y</v>
          </cell>
          <cell r="Z271" t="str">
            <v>钣金件</v>
          </cell>
          <cell r="AA271" t="str">
            <v>t=2-Q/BQB301
SPFH590-Q/BQB310</v>
          </cell>
          <cell r="AB271" t="str">
            <v>Q/BQB301
Q/BQB310</v>
          </cell>
          <cell r="AC271" t="str">
            <v>463*58*55</v>
          </cell>
          <cell r="AD271">
            <v>0.6838</v>
          </cell>
          <cell r="AE271" t="str">
            <v>——</v>
          </cell>
          <cell r="AF271" t="str">
            <v>冲压</v>
          </cell>
          <cell r="AG271">
            <v>526</v>
          </cell>
          <cell r="AH271">
            <v>124</v>
          </cell>
          <cell r="AI271">
            <v>2</v>
          </cell>
          <cell r="AJ271">
            <v>1.02532128</v>
          </cell>
        </row>
        <row r="272">
          <cell r="O272" t="str">
            <v>SHT0012153</v>
          </cell>
          <cell r="P272" t="str">
            <v>左侧边框分总成</v>
          </cell>
          <cell r="Q272" t="str">
            <v>焊接件</v>
          </cell>
          <cell r="R272" t="str">
            <v>A</v>
          </cell>
          <cell r="S272" t="str">
            <v>EA</v>
          </cell>
        </row>
        <row r="272">
          <cell r="U272" t="str">
            <v>Q01</v>
          </cell>
          <cell r="V272" t="str">
            <v>SHT0012153</v>
          </cell>
          <cell r="W272" t="str">
            <v>A</v>
          </cell>
          <cell r="X272" t="str">
            <v>Y</v>
          </cell>
          <cell r="Y272" t="str">
            <v>Y</v>
          </cell>
          <cell r="Z272" t="str">
            <v>焊接总成件</v>
          </cell>
          <cell r="AA272" t="str">
            <v>ASSY</v>
          </cell>
          <cell r="AB272" t="str">
            <v>——</v>
          </cell>
          <cell r="AC272" t="str">
            <v>472*63*55</v>
          </cell>
          <cell r="AD272">
            <v>0.6355</v>
          </cell>
          <cell r="AE272" t="str">
            <v>——</v>
          </cell>
          <cell r="AF272" t="str">
            <v>焊接</v>
          </cell>
        </row>
        <row r="273">
          <cell r="O273" t="str">
            <v>SHT0012141</v>
          </cell>
          <cell r="P273" t="str">
            <v>座框左侧外边板</v>
          </cell>
          <cell r="Q273" t="str">
            <v>冲压件</v>
          </cell>
          <cell r="R273" t="str">
            <v>B</v>
          </cell>
          <cell r="S273" t="str">
            <v>EA</v>
          </cell>
        </row>
        <row r="273">
          <cell r="U273" t="str">
            <v>Q01</v>
          </cell>
          <cell r="V273" t="str">
            <v>SHT0012141</v>
          </cell>
          <cell r="W273" t="str">
            <v>A</v>
          </cell>
          <cell r="X273" t="str">
            <v>Y</v>
          </cell>
          <cell r="Y273" t="str">
            <v>Y</v>
          </cell>
          <cell r="Z273" t="str">
            <v>钣金件</v>
          </cell>
          <cell r="AA273" t="str">
            <v>t=2-Q/BQB301
SPFH590-Q/BQB310</v>
          </cell>
          <cell r="AB273" t="str">
            <v>Q/BQB301
Q/BQB310</v>
          </cell>
          <cell r="AC273" t="str">
            <v>472*63*55</v>
          </cell>
          <cell r="AD273">
            <v>0.549</v>
          </cell>
          <cell r="AE273" t="str">
            <v>——</v>
          </cell>
          <cell r="AF273" t="str">
            <v>冲压</v>
          </cell>
          <cell r="AG273">
            <v>520</v>
          </cell>
          <cell r="AH273">
            <v>106</v>
          </cell>
          <cell r="AI273">
            <v>2</v>
          </cell>
          <cell r="AJ273">
            <v>0.8664864</v>
          </cell>
        </row>
        <row r="274">
          <cell r="O274" t="str">
            <v>BAS0010023</v>
          </cell>
          <cell r="P274" t="str">
            <v>仰角旋转支撑轴套</v>
          </cell>
          <cell r="Q274" t="str">
            <v>机加件</v>
          </cell>
          <cell r="R274" t="str">
            <v>B</v>
          </cell>
          <cell r="S274" t="str">
            <v>EA</v>
          </cell>
        </row>
        <row r="274">
          <cell r="U274" t="str">
            <v>Q01</v>
          </cell>
          <cell r="V274" t="str">
            <v>BAS0010023</v>
          </cell>
          <cell r="W274" t="str">
            <v>A</v>
          </cell>
          <cell r="X274" t="str">
            <v>Y</v>
          </cell>
          <cell r="Y274" t="str">
            <v>Y</v>
          </cell>
          <cell r="Z274" t="str">
            <v>机加件</v>
          </cell>
          <cell r="AA274" t="str">
            <v>35#</v>
          </cell>
          <cell r="AB274" t="str">
            <v>——</v>
          </cell>
          <cell r="AC274" t="str">
            <v>42*22*22</v>
          </cell>
          <cell r="AD274">
            <v>0.0865</v>
          </cell>
          <cell r="AE274" t="str">
            <v>——</v>
          </cell>
          <cell r="AF274" t="str">
            <v>冷镦</v>
          </cell>
          <cell r="AG274">
            <v>45</v>
          </cell>
          <cell r="AH274">
            <v>22</v>
          </cell>
        </row>
        <row r="274">
          <cell r="AJ274">
            <v>0.134384778</v>
          </cell>
        </row>
        <row r="275">
          <cell r="O275" t="str">
            <v>SHT0012140</v>
          </cell>
          <cell r="P275" t="str">
            <v>座框左侧内边板</v>
          </cell>
          <cell r="Q275" t="str">
            <v>冲压件</v>
          </cell>
          <cell r="R275" t="str">
            <v>A</v>
          </cell>
          <cell r="S275" t="str">
            <v>EA</v>
          </cell>
        </row>
        <row r="275">
          <cell r="U275" t="str">
            <v>Q01</v>
          </cell>
          <cell r="V275" t="str">
            <v>SHT0012140</v>
          </cell>
          <cell r="W275" t="str">
            <v>A</v>
          </cell>
          <cell r="X275" t="str">
            <v>Y</v>
          </cell>
          <cell r="Y275" t="str">
            <v>Y</v>
          </cell>
          <cell r="Z275" t="str">
            <v>钣金件</v>
          </cell>
          <cell r="AA275" t="str">
            <v>t=2-Q/BQB301
SPFH590-Q/BQB310</v>
          </cell>
          <cell r="AB275" t="str">
            <v>Q/BQB301
Q/BQB310</v>
          </cell>
          <cell r="AC275" t="str">
            <v>463*58*55</v>
          </cell>
          <cell r="AD275">
            <v>0.6838</v>
          </cell>
          <cell r="AE275" t="str">
            <v>——</v>
          </cell>
          <cell r="AF275" t="str">
            <v>冲压</v>
          </cell>
          <cell r="AG275">
            <v>526</v>
          </cell>
          <cell r="AH275">
            <v>124</v>
          </cell>
          <cell r="AI275">
            <v>2</v>
          </cell>
          <cell r="AJ275">
            <v>1.02532128</v>
          </cell>
        </row>
        <row r="276">
          <cell r="O276" t="str">
            <v>SHT0012149</v>
          </cell>
          <cell r="P276" t="str">
            <v>后横梁</v>
          </cell>
          <cell r="Q276" t="str">
            <v>管材</v>
          </cell>
          <cell r="R276" t="str">
            <v>A</v>
          </cell>
          <cell r="S276" t="str">
            <v>EA</v>
          </cell>
        </row>
        <row r="276">
          <cell r="U276" t="str">
            <v>Q01</v>
          </cell>
          <cell r="V276" t="str">
            <v>SHT0012149</v>
          </cell>
          <cell r="W276" t="str">
            <v>A</v>
          </cell>
          <cell r="X276" t="str">
            <v>Y</v>
          </cell>
          <cell r="Y276" t="str">
            <v>Y</v>
          </cell>
          <cell r="Z276" t="str">
            <v>管件</v>
          </cell>
          <cell r="AA276" t="str">
            <v>⌀26-GB/T702
20-GB/T699</v>
          </cell>
          <cell r="AB276" t="str">
            <v>GB/T699</v>
          </cell>
          <cell r="AC276" t="str">
            <v>26*26*370</v>
          </cell>
          <cell r="AD276">
            <v>0.4353</v>
          </cell>
          <cell r="AE276" t="str">
            <v>——</v>
          </cell>
          <cell r="AF276" t="str">
            <v>切断</v>
          </cell>
          <cell r="AG276">
            <v>380</v>
          </cell>
          <cell r="AH276">
            <v>26</v>
          </cell>
          <cell r="AI276">
            <v>2</v>
          </cell>
          <cell r="AJ276">
            <v>0.44954</v>
          </cell>
        </row>
        <row r="277">
          <cell r="O277" t="str">
            <v>SHT0012155</v>
          </cell>
          <cell r="P277" t="str">
            <v>前边板分总成</v>
          </cell>
          <cell r="Q277" t="str">
            <v>焊接件</v>
          </cell>
          <cell r="R277" t="str">
            <v>A</v>
          </cell>
          <cell r="S277" t="str">
            <v>EA</v>
          </cell>
        </row>
        <row r="277">
          <cell r="U277" t="str">
            <v>Q01</v>
          </cell>
          <cell r="V277" t="str">
            <v>SHT0012155</v>
          </cell>
          <cell r="W277" t="str">
            <v>A</v>
          </cell>
          <cell r="X277" t="str">
            <v>Y</v>
          </cell>
          <cell r="Y277" t="str">
            <v>N</v>
          </cell>
          <cell r="Z277" t="str">
            <v>焊接总成件</v>
          </cell>
          <cell r="AA277" t="str">
            <v>ASSY</v>
          </cell>
          <cell r="AB277" t="str">
            <v>——</v>
          </cell>
          <cell r="AC277" t="str">
            <v>52*349*46</v>
          </cell>
          <cell r="AD277">
            <v>0.3153</v>
          </cell>
          <cell r="AE277" t="str">
            <v>——</v>
          </cell>
          <cell r="AF277" t="str">
            <v>焊接</v>
          </cell>
        </row>
        <row r="278">
          <cell r="O278" t="str">
            <v>SHT0013131</v>
          </cell>
          <cell r="P278" t="str">
            <v>座框前边板焊接总成</v>
          </cell>
        </row>
        <row r="278">
          <cell r="S278" t="str">
            <v>EA</v>
          </cell>
        </row>
        <row r="278">
          <cell r="Z278" t="str">
            <v>焊接总成件</v>
          </cell>
          <cell r="AA278" t="str">
            <v>ASSY</v>
          </cell>
        </row>
        <row r="278">
          <cell r="AD278">
            <v>0.2261</v>
          </cell>
          <cell r="AE278" t="str">
            <v>——</v>
          </cell>
          <cell r="AF278" t="str">
            <v>焊接</v>
          </cell>
        </row>
        <row r="279">
          <cell r="O279" t="str">
            <v>SHT0012146</v>
          </cell>
          <cell r="P279" t="str">
            <v>座框前边板</v>
          </cell>
          <cell r="Q279" t="str">
            <v>冲压件</v>
          </cell>
          <cell r="R279" t="str">
            <v>B</v>
          </cell>
          <cell r="S279" t="str">
            <v>EA</v>
          </cell>
        </row>
        <row r="279">
          <cell r="U279" t="str">
            <v>Q01</v>
          </cell>
          <cell r="V279" t="str">
            <v>SHT0012146</v>
          </cell>
          <cell r="W279" t="str">
            <v>A</v>
          </cell>
          <cell r="X279" t="str">
            <v>Y</v>
          </cell>
          <cell r="Y279" t="str">
            <v>Y</v>
          </cell>
          <cell r="Z279" t="str">
            <v>钣金件</v>
          </cell>
          <cell r="AA279" t="str">
            <v>t=2-Q/BQB301
SPFH590-Q/BQB310</v>
          </cell>
          <cell r="AB279" t="str">
            <v>Q/BQB301
Q/BQB310</v>
          </cell>
          <cell r="AC279" t="str">
            <v>52*349*46</v>
          </cell>
          <cell r="AD279">
            <v>0.2211</v>
          </cell>
          <cell r="AE279" t="str">
            <v>——</v>
          </cell>
          <cell r="AF279" t="str">
            <v>冲压</v>
          </cell>
          <cell r="AG279">
            <v>383</v>
          </cell>
          <cell r="AH279">
            <v>57</v>
          </cell>
          <cell r="AI279">
            <v>2</v>
          </cell>
          <cell r="AJ279">
            <v>0.34318332</v>
          </cell>
        </row>
        <row r="280">
          <cell r="O280" t="str">
            <v>Q37106</v>
          </cell>
          <cell r="P280" t="str">
            <v>焊接方螺母</v>
          </cell>
          <cell r="Q280" t="str">
            <v>标准件</v>
          </cell>
        </row>
        <row r="280">
          <cell r="S280" t="str">
            <v>EA</v>
          </cell>
        </row>
        <row r="280">
          <cell r="W280" t="str">
            <v>A</v>
          </cell>
          <cell r="X280" t="str">
            <v>N</v>
          </cell>
          <cell r="Y280" t="str">
            <v>Y</v>
          </cell>
          <cell r="Z280" t="str">
            <v>标准件</v>
          </cell>
          <cell r="AA280" t="str">
            <v>M6</v>
          </cell>
          <cell r="AB280" t="str">
            <v>——</v>
          </cell>
          <cell r="AC280" t="str">
            <v>——</v>
          </cell>
          <cell r="AD280">
            <v>0.0025</v>
          </cell>
        </row>
        <row r="281">
          <cell r="O281" t="str">
            <v>SQX3000-6805323</v>
          </cell>
          <cell r="P281" t="str">
            <v>限位门</v>
          </cell>
          <cell r="Q281" t="str">
            <v>冲压件</v>
          </cell>
          <cell r="R281" t="str">
            <v>B</v>
          </cell>
          <cell r="S281" t="str">
            <v>EA</v>
          </cell>
        </row>
        <row r="281">
          <cell r="U281" t="str">
            <v>Q01</v>
          </cell>
          <cell r="V281" t="str">
            <v>SQX3000-6805323</v>
          </cell>
          <cell r="W281" t="str">
            <v>A1</v>
          </cell>
          <cell r="X281" t="str">
            <v>N</v>
          </cell>
          <cell r="Y281" t="str">
            <v>Y</v>
          </cell>
          <cell r="Z281" t="str">
            <v>钣金件</v>
          </cell>
          <cell r="AA281" t="str">
            <v>t=3.5-Q/BQB301
SPFH590-Q/BQB310</v>
          </cell>
          <cell r="AB281" t="str">
            <v>Q/BQB301
Q/BQB310</v>
          </cell>
          <cell r="AC281" t="str">
            <v>16*40*39</v>
          </cell>
          <cell r="AD281">
            <v>0.033</v>
          </cell>
          <cell r="AE281" t="str">
            <v>——</v>
          </cell>
          <cell r="AF281" t="str">
            <v>冲压</v>
          </cell>
          <cell r="AG281">
            <v>55</v>
          </cell>
          <cell r="AH281">
            <v>45</v>
          </cell>
          <cell r="AI281">
            <v>3.5</v>
          </cell>
          <cell r="AJ281">
            <v>0.06808725</v>
          </cell>
        </row>
        <row r="282">
          <cell r="O282" t="str">
            <v>H5-6805310</v>
          </cell>
          <cell r="P282" t="str">
            <v>罩壳前固定片</v>
          </cell>
          <cell r="Q282" t="str">
            <v>冲压件</v>
          </cell>
          <cell r="R282" t="str">
            <v>B</v>
          </cell>
          <cell r="S282" t="str">
            <v>EA</v>
          </cell>
        </row>
        <row r="282">
          <cell r="U282" t="str">
            <v>Q01</v>
          </cell>
          <cell r="V282" t="str">
            <v>H5-6805310</v>
          </cell>
          <cell r="W282" t="str">
            <v>A1</v>
          </cell>
          <cell r="X282" t="str">
            <v>N</v>
          </cell>
          <cell r="Y282" t="str">
            <v>Y</v>
          </cell>
          <cell r="Z282" t="str">
            <v>钣金件</v>
          </cell>
          <cell r="AA282" t="str">
            <v>t=2-Q/BQB301
SAPH440-Q/BQB310</v>
          </cell>
          <cell r="AB282" t="str">
            <v>Q/BQB301
Q/BQB310</v>
          </cell>
          <cell r="AC282" t="str">
            <v>50*22*22</v>
          </cell>
          <cell r="AD282">
            <v>0.0306</v>
          </cell>
          <cell r="AE282" t="str">
            <v>——</v>
          </cell>
          <cell r="AF282" t="str">
            <v>冲压</v>
          </cell>
          <cell r="AG282">
            <v>67</v>
          </cell>
          <cell r="AH282">
            <v>50</v>
          </cell>
          <cell r="AI282">
            <v>2</v>
          </cell>
          <cell r="AJ282">
            <v>0.052662</v>
          </cell>
        </row>
        <row r="283">
          <cell r="O283" t="str">
            <v>H5-6805318</v>
          </cell>
          <cell r="P283" t="str">
            <v>安全带卷收器固定板焊接总成</v>
          </cell>
          <cell r="Q283" t="str">
            <v>焊接件</v>
          </cell>
          <cell r="R283" t="str">
            <v>A</v>
          </cell>
          <cell r="S283" t="str">
            <v>EA</v>
          </cell>
        </row>
        <row r="283">
          <cell r="U283" t="str">
            <v>B</v>
          </cell>
          <cell r="V283" t="str">
            <v>H5-6805318</v>
          </cell>
          <cell r="W283" t="str">
            <v>B</v>
          </cell>
          <cell r="X283" t="str">
            <v>N</v>
          </cell>
          <cell r="Y283" t="str">
            <v>Y</v>
          </cell>
          <cell r="Z283" t="str">
            <v>焊接总成件</v>
          </cell>
          <cell r="AA283" t="str">
            <v>ASSY</v>
          </cell>
          <cell r="AB283" t="str">
            <v>——</v>
          </cell>
          <cell r="AC283" t="str">
            <v>50*60*30</v>
          </cell>
          <cell r="AD283">
            <v>0.0954</v>
          </cell>
          <cell r="AE283" t="str">
            <v>——</v>
          </cell>
          <cell r="AF283" t="str">
            <v>焊接</v>
          </cell>
        </row>
        <row r="284">
          <cell r="O284" t="str">
            <v>H4B-6805322</v>
          </cell>
          <cell r="P284" t="str">
            <v>卷轴器支架</v>
          </cell>
          <cell r="Q284" t="str">
            <v>冲压件</v>
          </cell>
          <cell r="R284" t="str">
            <v>A</v>
          </cell>
          <cell r="S284" t="str">
            <v>EA</v>
          </cell>
        </row>
        <row r="284">
          <cell r="U284" t="str">
            <v>B</v>
          </cell>
          <cell r="V284" t="str">
            <v>H4B-6805322</v>
          </cell>
          <cell r="W284" t="str">
            <v>B</v>
          </cell>
          <cell r="X284" t="str">
            <v>N</v>
          </cell>
          <cell r="Y284" t="str">
            <v>Y</v>
          </cell>
          <cell r="Z284" t="str">
            <v>钣金件</v>
          </cell>
          <cell r="AA284" t="str">
            <v>t=3-Q/BQB301
SPFH590-Q/BQB310</v>
          </cell>
          <cell r="AB284" t="str">
            <v>Q/BQB301
Q/BQB310</v>
          </cell>
          <cell r="AC284" t="str">
            <v>24*60*50</v>
          </cell>
          <cell r="AD284">
            <v>0.085</v>
          </cell>
          <cell r="AE284" t="str">
            <v>——</v>
          </cell>
          <cell r="AF284" t="str">
            <v>冲压</v>
          </cell>
          <cell r="AG284">
            <v>111</v>
          </cell>
          <cell r="AH284">
            <v>58</v>
          </cell>
          <cell r="AI284">
            <v>3</v>
          </cell>
          <cell r="AJ284">
            <v>0.15180804</v>
          </cell>
        </row>
        <row r="285">
          <cell r="O285" t="str">
            <v>H4B-6805326</v>
          </cell>
          <cell r="P285" t="str">
            <v>安全带7/16焊接螺母</v>
          </cell>
          <cell r="Q285" t="str">
            <v>标准件</v>
          </cell>
          <cell r="R285" t="str">
            <v>A</v>
          </cell>
          <cell r="S285" t="str">
            <v>EA</v>
          </cell>
        </row>
        <row r="285">
          <cell r="U285" t="str">
            <v>A</v>
          </cell>
          <cell r="V285" t="str">
            <v>——</v>
          </cell>
          <cell r="W285" t="str">
            <v>A</v>
          </cell>
          <cell r="X285" t="str">
            <v>N</v>
          </cell>
          <cell r="Y285" t="str">
            <v>Y</v>
          </cell>
          <cell r="Z285" t="str">
            <v>标准件</v>
          </cell>
          <cell r="AA285" t="str">
            <v>——</v>
          </cell>
          <cell r="AB285" t="str">
            <v>——</v>
          </cell>
          <cell r="AC285" t="str">
            <v>9*17.5*17.5</v>
          </cell>
          <cell r="AD285">
            <v>0.0104</v>
          </cell>
          <cell r="AE285" t="str">
            <v>——</v>
          </cell>
        </row>
        <row r="286">
          <cell r="O286" t="str">
            <v>SHT0012881</v>
          </cell>
          <cell r="P286" t="str">
            <v>卡板限位塑料件</v>
          </cell>
          <cell r="Q286" t="str">
            <v>5挡仰角+安全带</v>
          </cell>
          <cell r="R286" t="str">
            <v>B</v>
          </cell>
          <cell r="S286" t="str">
            <v>EA</v>
          </cell>
        </row>
        <row r="286">
          <cell r="U286" t="str">
            <v>A</v>
          </cell>
          <cell r="V286" t="str">
            <v>SHT0012881</v>
          </cell>
          <cell r="W286" t="str">
            <v>A</v>
          </cell>
          <cell r="X286" t="str">
            <v>Y</v>
          </cell>
          <cell r="Y286" t="str">
            <v>N</v>
          </cell>
          <cell r="Z286" t="str">
            <v>注塑件</v>
          </cell>
          <cell r="AA286" t="str">
            <v>PA66</v>
          </cell>
          <cell r="AB286" t="str">
            <v>——</v>
          </cell>
          <cell r="AC286" t="str">
            <v>58*12*10</v>
          </cell>
          <cell r="AD286">
            <v>0.0026</v>
          </cell>
          <cell r="AE286" t="str">
            <v>——</v>
          </cell>
          <cell r="AF286" t="str">
            <v>注塑</v>
          </cell>
          <cell r="AG286" t="str">
            <v>4%损耗</v>
          </cell>
        </row>
        <row r="286">
          <cell r="AJ286">
            <v>0.002704</v>
          </cell>
        </row>
        <row r="287">
          <cell r="O287" t="str">
            <v>H5-6801110</v>
          </cell>
          <cell r="P287" t="str">
            <v>滑块儿</v>
          </cell>
          <cell r="Q287" t="str">
            <v>注塑件</v>
          </cell>
          <cell r="R287" t="str">
            <v>B</v>
          </cell>
          <cell r="S287" t="str">
            <v>EA</v>
          </cell>
        </row>
        <row r="287">
          <cell r="U287" t="str">
            <v>Q01</v>
          </cell>
          <cell r="V287" t="str">
            <v>H5-6801110</v>
          </cell>
          <cell r="W287" t="str">
            <v>A1</v>
          </cell>
          <cell r="X287" t="str">
            <v>N</v>
          </cell>
          <cell r="Y287" t="str">
            <v>Y</v>
          </cell>
          <cell r="Z287" t="str">
            <v>注塑件</v>
          </cell>
          <cell r="AA287" t="str">
            <v>pps6345A4HD9050</v>
          </cell>
          <cell r="AB287" t="str">
            <v>——</v>
          </cell>
          <cell r="AC287" t="str">
            <v>51.5*13*11.5</v>
          </cell>
          <cell r="AD287">
            <v>0.0063</v>
          </cell>
          <cell r="AE287" t="str">
            <v>——</v>
          </cell>
          <cell r="AF287" t="str">
            <v>注塑</v>
          </cell>
          <cell r="AG287" t="str">
            <v>4%损耗</v>
          </cell>
        </row>
        <row r="287">
          <cell r="AJ287">
            <v>0.006552</v>
          </cell>
        </row>
        <row r="288">
          <cell r="O288" t="str">
            <v>H5-6805321</v>
          </cell>
          <cell r="P288" t="str">
            <v>大帽抽芯铆钉</v>
          </cell>
          <cell r="Q288" t="str">
            <v>标准件</v>
          </cell>
          <cell r="R288" t="str">
            <v>B</v>
          </cell>
          <cell r="S288" t="str">
            <v>EA</v>
          </cell>
        </row>
        <row r="288">
          <cell r="U288" t="str">
            <v>Q01</v>
          </cell>
          <cell r="V288" t="str">
            <v>——</v>
          </cell>
          <cell r="W288" t="str">
            <v>A1</v>
          </cell>
          <cell r="X288" t="str">
            <v>N</v>
          </cell>
          <cell r="Y288" t="str">
            <v>Y</v>
          </cell>
          <cell r="Z288" t="str">
            <v>标准件</v>
          </cell>
          <cell r="AA288" t="str">
            <v>4.8*16</v>
          </cell>
          <cell r="AB288" t="str">
            <v>——</v>
          </cell>
          <cell r="AC288" t="str">
            <v>16*16*15</v>
          </cell>
          <cell r="AD288">
            <v>0.004</v>
          </cell>
          <cell r="AE288" t="str">
            <v>——</v>
          </cell>
        </row>
        <row r="289">
          <cell r="O289" t="str">
            <v>BCL0010006</v>
          </cell>
          <cell r="P289" t="str">
            <v>气管卡扣（2*4mm）</v>
          </cell>
          <cell r="Q289" t="str">
            <v>注塑件</v>
          </cell>
          <cell r="R289" t="str">
            <v>B</v>
          </cell>
          <cell r="S289" t="str">
            <v>EA</v>
          </cell>
        </row>
        <row r="289">
          <cell r="U289" t="str">
            <v>Q01</v>
          </cell>
          <cell r="V289" t="str">
            <v>BCL0010006</v>
          </cell>
          <cell r="W289" t="str">
            <v>A1</v>
          </cell>
          <cell r="X289" t="str">
            <v>N</v>
          </cell>
          <cell r="Y289" t="str">
            <v>Y</v>
          </cell>
          <cell r="Z289" t="str">
            <v>注塑件</v>
          </cell>
          <cell r="AA289" t="str">
            <v>PA66</v>
          </cell>
          <cell r="AB289" t="str">
            <v>——</v>
          </cell>
          <cell r="AC289" t="str">
            <v>20*15*15</v>
          </cell>
          <cell r="AD289">
            <v>0.0007</v>
          </cell>
          <cell r="AE289" t="str">
            <v>——</v>
          </cell>
          <cell r="AF289" t="str">
            <v>注塑</v>
          </cell>
          <cell r="AG289" t="str">
            <v>4%损耗</v>
          </cell>
        </row>
        <row r="289">
          <cell r="AJ289">
            <v>0.000728</v>
          </cell>
        </row>
        <row r="290">
          <cell r="O290" t="str">
            <v>SHT0013129</v>
          </cell>
          <cell r="P290" t="str">
            <v>防尘罩</v>
          </cell>
          <cell r="Q290" t="str">
            <v>注塑件</v>
          </cell>
          <cell r="R290" t="str">
            <v>B</v>
          </cell>
          <cell r="S290" t="str">
            <v>EA</v>
          </cell>
        </row>
        <row r="290">
          <cell r="U290" t="str">
            <v>Q01</v>
          </cell>
          <cell r="V290" t="str">
            <v>SQX3000-6805600</v>
          </cell>
          <cell r="W290" t="str">
            <v>A1</v>
          </cell>
          <cell r="X290" t="str">
            <v>N</v>
          </cell>
          <cell r="Y290" t="str">
            <v>Y</v>
          </cell>
          <cell r="Z290" t="str">
            <v>注塑件</v>
          </cell>
          <cell r="AA290" t="str">
            <v>橡胶</v>
          </cell>
          <cell r="AB290" t="str">
            <v>——</v>
          </cell>
          <cell r="AC290" t="str">
            <v>——</v>
          </cell>
          <cell r="AD290">
            <v>0.72</v>
          </cell>
          <cell r="AE290" t="str">
            <v>——</v>
          </cell>
          <cell r="AF290" t="str">
            <v>硫化</v>
          </cell>
        </row>
        <row r="291">
          <cell r="O291" t="str">
            <v>SQDZ6800004-8</v>
          </cell>
          <cell r="P291" t="str">
            <v>F扣</v>
          </cell>
          <cell r="Q291" t="str">
            <v>注塑件</v>
          </cell>
          <cell r="R291" t="str">
            <v>B</v>
          </cell>
          <cell r="S291" t="str">
            <v>EA</v>
          </cell>
        </row>
        <row r="291">
          <cell r="U291" t="str">
            <v>Q01</v>
          </cell>
          <cell r="V291" t="str">
            <v>SQDZ 6800004-8</v>
          </cell>
          <cell r="W291" t="str">
            <v>A1</v>
          </cell>
          <cell r="X291" t="str">
            <v>N</v>
          </cell>
          <cell r="Y291" t="str">
            <v>Y</v>
          </cell>
          <cell r="Z291" t="str">
            <v>注塑件</v>
          </cell>
          <cell r="AA291" t="str">
            <v>聚丙烯PP</v>
          </cell>
          <cell r="AB291" t="str">
            <v>——</v>
          </cell>
          <cell r="AC291" t="str">
            <v>——</v>
          </cell>
          <cell r="AD291">
            <v>0.0006</v>
          </cell>
          <cell r="AE291" t="str">
            <v>——</v>
          </cell>
          <cell r="AF291" t="str">
            <v>硫化</v>
          </cell>
        </row>
        <row r="292">
          <cell r="O292" t="str">
            <v>SHT0012958</v>
          </cell>
          <cell r="P292" t="str">
            <v>阻尼器调节机构</v>
          </cell>
          <cell r="Q292" t="str">
            <v>分总成</v>
          </cell>
          <cell r="R292" t="str">
            <v>B</v>
          </cell>
          <cell r="S292" t="str">
            <v>EA</v>
          </cell>
        </row>
        <row r="292">
          <cell r="U292" t="str">
            <v>A</v>
          </cell>
          <cell r="V292" t="str">
            <v>SQX3000-6806700</v>
          </cell>
          <cell r="W292" t="str">
            <v>A</v>
          </cell>
          <cell r="X292" t="str">
            <v>N </v>
          </cell>
          <cell r="Y292" t="str">
            <v>Y </v>
          </cell>
          <cell r="Z292" t="str">
            <v>装配总成件</v>
          </cell>
          <cell r="AA292" t="str">
            <v>ASSY</v>
          </cell>
          <cell r="AB292" t="str">
            <v>——</v>
          </cell>
          <cell r="AC292" t="str">
            <v>60*74*34</v>
          </cell>
          <cell r="AD292" t="str">
            <v>——</v>
          </cell>
          <cell r="AE292" t="str">
            <v>——</v>
          </cell>
          <cell r="AF292" t="str">
            <v>组装</v>
          </cell>
        </row>
        <row r="293">
          <cell r="O293" t="str">
            <v>Q2715513</v>
          </cell>
          <cell r="P293" t="str">
            <v>十字槽盘头自攻螺钉</v>
          </cell>
          <cell r="Q293" t="str">
            <v>固定可变阻尼</v>
          </cell>
          <cell r="R293" t="str">
            <v>C</v>
          </cell>
          <cell r="S293" t="str">
            <v>EA</v>
          </cell>
        </row>
        <row r="293">
          <cell r="U293" t="str">
            <v>A</v>
          </cell>
          <cell r="V293" t="str">
            <v>——</v>
          </cell>
          <cell r="W293" t="str">
            <v>——</v>
          </cell>
          <cell r="X293" t="str">
            <v>N </v>
          </cell>
          <cell r="Y293" t="str">
            <v>Y </v>
          </cell>
          <cell r="Z293" t="str">
            <v>标准件</v>
          </cell>
          <cell r="AA293" t="str">
            <v>ST5.5*13</v>
          </cell>
          <cell r="AB293" t="str">
            <v>——</v>
          </cell>
          <cell r="AC293" t="str">
            <v>——</v>
          </cell>
          <cell r="AD293">
            <v>0.0015</v>
          </cell>
          <cell r="AE293" t="str">
            <v>镀白锌</v>
          </cell>
        </row>
        <row r="294">
          <cell r="O294" t="str">
            <v>H5-6806004</v>
          </cell>
          <cell r="P294" t="str">
            <v>延伸手柄</v>
          </cell>
          <cell r="Q294" t="str">
            <v>注塑件</v>
          </cell>
        </row>
        <row r="294">
          <cell r="S294" t="str">
            <v>EA</v>
          </cell>
        </row>
        <row r="294">
          <cell r="W294" t="str">
            <v>A</v>
          </cell>
          <cell r="X294" t="str">
            <v>N </v>
          </cell>
          <cell r="Y294" t="str">
            <v>Y </v>
          </cell>
          <cell r="Z294" t="str">
            <v>注塑件</v>
          </cell>
          <cell r="AA294" t="str">
            <v>ABS+PC</v>
          </cell>
          <cell r="AB294" t="str">
            <v>——</v>
          </cell>
          <cell r="AC294" t="str">
            <v>28*127*23</v>
          </cell>
          <cell r="AD294">
            <v>0.0243</v>
          </cell>
        </row>
        <row r="294">
          <cell r="AF294" t="str">
            <v>注塑</v>
          </cell>
          <cell r="AG294" t="str">
            <v>4%损耗</v>
          </cell>
        </row>
        <row r="294">
          <cell r="AJ294">
            <v>0.025272</v>
          </cell>
        </row>
        <row r="295">
          <cell r="O295" t="str">
            <v>SHT0011971</v>
          </cell>
          <cell r="P295" t="str">
            <v>调角器左罩壳</v>
          </cell>
          <cell r="Q295" t="str">
            <v>注塑件</v>
          </cell>
          <cell r="R295" t="str">
            <v>B</v>
          </cell>
          <cell r="S295" t="str">
            <v>EA</v>
          </cell>
        </row>
        <row r="295">
          <cell r="U295" t="str">
            <v>A</v>
          </cell>
        </row>
        <row r="295">
          <cell r="W295" t="str">
            <v>A</v>
          </cell>
          <cell r="X295" t="str">
            <v>N </v>
          </cell>
          <cell r="Y295" t="str">
            <v>Y </v>
          </cell>
          <cell r="Z295" t="str">
            <v>注塑件</v>
          </cell>
          <cell r="AA295" t="str">
            <v>PP-T30</v>
          </cell>
          <cell r="AB295" t="str">
            <v>——</v>
          </cell>
          <cell r="AC295" t="str">
            <v>558*129*231</v>
          </cell>
          <cell r="AD295">
            <v>0.3373</v>
          </cell>
        </row>
        <row r="295">
          <cell r="AF295" t="str">
            <v>注塑</v>
          </cell>
          <cell r="AG295" t="str">
            <v>4%损耗</v>
          </cell>
        </row>
        <row r="295">
          <cell r="AJ295">
            <v>0.350792</v>
          </cell>
        </row>
        <row r="296">
          <cell r="O296" t="str">
            <v>SHT0011972</v>
          </cell>
          <cell r="P296" t="str">
            <v>调角器左罩壳</v>
          </cell>
          <cell r="Q296" t="str">
            <v>左侧罩壳（带气动腰托加热通风）</v>
          </cell>
          <cell r="R296" t="str">
            <v>B</v>
          </cell>
          <cell r="S296" t="str">
            <v>EA</v>
          </cell>
        </row>
        <row r="296">
          <cell r="U296" t="str">
            <v>A</v>
          </cell>
        </row>
        <row r="296">
          <cell r="W296" t="str">
            <v>A</v>
          </cell>
          <cell r="X296" t="str">
            <v>N </v>
          </cell>
          <cell r="Y296" t="str">
            <v>Y </v>
          </cell>
          <cell r="Z296" t="str">
            <v>注塑件</v>
          </cell>
          <cell r="AA296" t="str">
            <v>PP-T30</v>
          </cell>
          <cell r="AB296" t="str">
            <v>——</v>
          </cell>
          <cell r="AC296" t="str">
            <v>558*129*231</v>
          </cell>
          <cell r="AD296">
            <v>0.326</v>
          </cell>
        </row>
        <row r="296">
          <cell r="AF296" t="str">
            <v>注塑</v>
          </cell>
          <cell r="AG296" t="str">
            <v>4%损耗</v>
          </cell>
        </row>
        <row r="296">
          <cell r="AJ296">
            <v>0.33904</v>
          </cell>
        </row>
        <row r="297">
          <cell r="O297" t="str">
            <v>SHT0011961</v>
          </cell>
          <cell r="P297" t="str">
            <v>调角器右罩壳</v>
          </cell>
          <cell r="Q297" t="str">
            <v>注塑件</v>
          </cell>
          <cell r="R297" t="str">
            <v>B</v>
          </cell>
          <cell r="S297" t="str">
            <v>EA</v>
          </cell>
        </row>
        <row r="297">
          <cell r="U297" t="str">
            <v>A</v>
          </cell>
        </row>
        <row r="297">
          <cell r="W297" t="str">
            <v>A</v>
          </cell>
          <cell r="X297" t="str">
            <v>N </v>
          </cell>
          <cell r="Y297" t="str">
            <v>Y </v>
          </cell>
          <cell r="Z297" t="str">
            <v>注塑件</v>
          </cell>
          <cell r="AA297" t="str">
            <v>PP-T30</v>
          </cell>
          <cell r="AB297" t="str">
            <v>——</v>
          </cell>
          <cell r="AC297" t="str">
            <v>558*111*229</v>
          </cell>
          <cell r="AD297">
            <v>0.3434</v>
          </cell>
        </row>
        <row r="297">
          <cell r="AF297" t="str">
            <v>注塑</v>
          </cell>
          <cell r="AG297" t="str">
            <v>4%损耗</v>
          </cell>
        </row>
        <row r="297">
          <cell r="AJ297">
            <v>0.357136</v>
          </cell>
        </row>
        <row r="298">
          <cell r="O298" t="str">
            <v>SHT0011962</v>
          </cell>
          <cell r="P298" t="str">
            <v>座垫前部罩壳</v>
          </cell>
          <cell r="Q298" t="str">
            <v>注塑件</v>
          </cell>
          <cell r="R298" t="str">
            <v>B</v>
          </cell>
          <cell r="S298" t="str">
            <v>EA</v>
          </cell>
        </row>
        <row r="298">
          <cell r="U298" t="str">
            <v>A</v>
          </cell>
        </row>
        <row r="298">
          <cell r="W298" t="str">
            <v>A</v>
          </cell>
          <cell r="X298" t="str">
            <v>N </v>
          </cell>
          <cell r="Y298" t="str">
            <v>Y </v>
          </cell>
          <cell r="Z298" t="str">
            <v>注塑件</v>
          </cell>
          <cell r="AA298" t="str">
            <v>PP-T30</v>
          </cell>
          <cell r="AB298" t="str">
            <v>——</v>
          </cell>
          <cell r="AC298" t="str">
            <v>48*296*71</v>
          </cell>
          <cell r="AD298">
            <v>0.1282</v>
          </cell>
        </row>
        <row r="298">
          <cell r="AF298" t="str">
            <v>注塑</v>
          </cell>
          <cell r="AG298" t="str">
            <v>4%损耗</v>
          </cell>
        </row>
        <row r="298">
          <cell r="AJ298">
            <v>0.133328</v>
          </cell>
        </row>
        <row r="299">
          <cell r="O299" t="str">
            <v>SHT0011967</v>
          </cell>
          <cell r="P299" t="str">
            <v>仰角手柄</v>
          </cell>
          <cell r="Q299" t="str">
            <v>注塑件</v>
          </cell>
          <cell r="R299" t="str">
            <v>B</v>
          </cell>
          <cell r="S299" t="str">
            <v>EA</v>
          </cell>
        </row>
        <row r="299">
          <cell r="U299" t="str">
            <v>A</v>
          </cell>
        </row>
        <row r="299">
          <cell r="W299" t="str">
            <v>A</v>
          </cell>
          <cell r="X299" t="str">
            <v>N </v>
          </cell>
          <cell r="Y299" t="str">
            <v>Y </v>
          </cell>
          <cell r="Z299" t="str">
            <v>注塑件</v>
          </cell>
          <cell r="AA299" t="str">
            <v>ABS+PC</v>
          </cell>
          <cell r="AB299" t="str">
            <v>——</v>
          </cell>
          <cell r="AC299" t="str">
            <v>99*33*31</v>
          </cell>
          <cell r="AD299">
            <v>0.0481</v>
          </cell>
          <cell r="AE299" t="str">
            <v>委外加工丝印标识</v>
          </cell>
          <cell r="AF299" t="str">
            <v>注塑</v>
          </cell>
          <cell r="AG299" t="str">
            <v>4%损耗</v>
          </cell>
        </row>
        <row r="299">
          <cell r="AJ299">
            <v>0.050024</v>
          </cell>
        </row>
        <row r="300">
          <cell r="O300" t="str">
            <v>SHT0011964</v>
          </cell>
          <cell r="P300" t="str">
            <v>调角器手柄</v>
          </cell>
          <cell r="Q300" t="str">
            <v>注塑件</v>
          </cell>
          <cell r="R300" t="str">
            <v>B</v>
          </cell>
          <cell r="S300" t="str">
            <v>EA</v>
          </cell>
        </row>
        <row r="300">
          <cell r="U300" t="str">
            <v>A</v>
          </cell>
        </row>
        <row r="300">
          <cell r="W300" t="str">
            <v>A</v>
          </cell>
          <cell r="X300" t="str">
            <v>N </v>
          </cell>
          <cell r="Y300" t="str">
            <v>Y </v>
          </cell>
          <cell r="Z300" t="str">
            <v>注塑件</v>
          </cell>
          <cell r="AA300" t="str">
            <v>ABS+PC</v>
          </cell>
          <cell r="AB300" t="str">
            <v>——</v>
          </cell>
          <cell r="AC300" t="str">
            <v>137*33*53</v>
          </cell>
          <cell r="AD300">
            <v>0.062</v>
          </cell>
          <cell r="AE300" t="str">
            <v>委外加工丝印标识</v>
          </cell>
          <cell r="AF300" t="str">
            <v>注塑</v>
          </cell>
          <cell r="AG300" t="str">
            <v>4%损耗</v>
          </cell>
        </row>
        <row r="300">
          <cell r="AJ300">
            <v>0.06448</v>
          </cell>
        </row>
        <row r="301">
          <cell r="O301" t="str">
            <v>SHT0011975</v>
          </cell>
          <cell r="P301" t="str">
            <v>通风加热底座</v>
          </cell>
          <cell r="Q301" t="str">
            <v>注塑件</v>
          </cell>
        </row>
        <row r="301">
          <cell r="S301" t="str">
            <v>EA</v>
          </cell>
        </row>
        <row r="301">
          <cell r="X301" t="str">
            <v>N </v>
          </cell>
          <cell r="Y301" t="str">
            <v>Y </v>
          </cell>
          <cell r="Z301" t="str">
            <v>注塑件</v>
          </cell>
          <cell r="AA301" t="str">
            <v>PP-T30</v>
          </cell>
        </row>
        <row r="301">
          <cell r="AD301">
            <v>0.0167</v>
          </cell>
        </row>
        <row r="301">
          <cell r="AF301" t="str">
            <v>注塑</v>
          </cell>
          <cell r="AG301" t="str">
            <v>4%损耗</v>
          </cell>
        </row>
        <row r="301">
          <cell r="AJ301">
            <v>0.017368</v>
          </cell>
        </row>
        <row r="302">
          <cell r="O302" t="str">
            <v>SHT0013272</v>
          </cell>
          <cell r="P302" t="str">
            <v>主驾升降调节机构总成</v>
          </cell>
        </row>
        <row r="302">
          <cell r="R302" t="str">
            <v>B</v>
          </cell>
          <cell r="S302" t="str">
            <v>EA</v>
          </cell>
        </row>
        <row r="302">
          <cell r="U302" t="str">
            <v>A</v>
          </cell>
        </row>
        <row r="302">
          <cell r="W302" t="str">
            <v>A</v>
          </cell>
          <cell r="X302" t="str">
            <v>N </v>
          </cell>
          <cell r="Y302" t="str">
            <v>Y </v>
          </cell>
          <cell r="Z302" t="str">
            <v>总成件</v>
          </cell>
          <cell r="AA302" t="str">
            <v>ASSY</v>
          </cell>
          <cell r="AB302" t="str">
            <v>——</v>
          </cell>
          <cell r="AC302" t="str">
            <v>——</v>
          </cell>
        </row>
        <row r="302">
          <cell r="AF302" t="str">
            <v>组装</v>
          </cell>
        </row>
        <row r="303">
          <cell r="O303" t="str">
            <v>BPC0010177</v>
          </cell>
          <cell r="P303" t="str">
            <v>速降调节机构总成</v>
          </cell>
        </row>
        <row r="303">
          <cell r="S303" t="str">
            <v>EA</v>
          </cell>
        </row>
        <row r="303">
          <cell r="X303" t="str">
            <v>N </v>
          </cell>
          <cell r="Y303" t="str">
            <v>Y </v>
          </cell>
          <cell r="Z303" t="str">
            <v>总成件</v>
          </cell>
          <cell r="AA303" t="str">
            <v>ASSY</v>
          </cell>
        </row>
        <row r="303">
          <cell r="AF303" t="str">
            <v>组装</v>
          </cell>
        </row>
        <row r="304">
          <cell r="O304" t="str">
            <v>Q2714816</v>
          </cell>
          <cell r="P304" t="str">
            <v>十字槽盘头自攻螺钉</v>
          </cell>
          <cell r="Q304" t="str">
            <v>固定升降手柄</v>
          </cell>
          <cell r="R304" t="str">
            <v>C</v>
          </cell>
          <cell r="S304" t="str">
            <v>EA</v>
          </cell>
        </row>
        <row r="304">
          <cell r="U304" t="str">
            <v>A</v>
          </cell>
          <cell r="V304" t="str">
            <v>——</v>
          </cell>
          <cell r="W304" t="str">
            <v>——</v>
          </cell>
          <cell r="X304" t="str">
            <v>N </v>
          </cell>
          <cell r="Y304" t="str">
            <v>Y </v>
          </cell>
          <cell r="Z304" t="str">
            <v>标准件</v>
          </cell>
          <cell r="AA304" t="str">
            <v>ST4.8*16</v>
          </cell>
          <cell r="AB304" t="str">
            <v>——</v>
          </cell>
          <cell r="AC304" t="str">
            <v>——</v>
          </cell>
          <cell r="AD304">
            <v>0.0015</v>
          </cell>
          <cell r="AE304" t="str">
            <v>镀黑锌</v>
          </cell>
        </row>
        <row r="305">
          <cell r="O305" t="str">
            <v>SHT0011481</v>
          </cell>
          <cell r="P305" t="str">
            <v>司机六孔腰托开关总成</v>
          </cell>
          <cell r="Q305" t="str">
            <v>分总成</v>
          </cell>
          <cell r="R305" t="str">
            <v>B</v>
          </cell>
          <cell r="S305" t="str">
            <v>EA</v>
          </cell>
        </row>
        <row r="305">
          <cell r="U305" t="str">
            <v>A</v>
          </cell>
          <cell r="V305" t="str">
            <v>——</v>
          </cell>
          <cell r="W305" t="str">
            <v>——</v>
          </cell>
          <cell r="X305" t="str">
            <v>N </v>
          </cell>
          <cell r="Y305" t="str">
            <v>Y </v>
          </cell>
          <cell r="Z305" t="str">
            <v>分总成</v>
          </cell>
          <cell r="AA305" t="str">
            <v>ASSY</v>
          </cell>
          <cell r="AB305" t="str">
            <v>——</v>
          </cell>
          <cell r="AC305" t="str">
            <v>——</v>
          </cell>
          <cell r="AD305" t="str">
            <v>——</v>
          </cell>
        </row>
        <row r="305">
          <cell r="AF305" t="str">
            <v>组装</v>
          </cell>
        </row>
        <row r="306">
          <cell r="O306" t="str">
            <v>Q2204213</v>
          </cell>
          <cell r="P306" t="str">
            <v>大扁头盘头自攻钉</v>
          </cell>
          <cell r="Q306" t="str">
            <v>固定罩壳</v>
          </cell>
          <cell r="R306" t="str">
            <v>B</v>
          </cell>
          <cell r="S306" t="str">
            <v>EA</v>
          </cell>
        </row>
        <row r="306">
          <cell r="U306" t="str">
            <v>A</v>
          </cell>
          <cell r="V306" t="str">
            <v>——</v>
          </cell>
          <cell r="W306" t="str">
            <v>——</v>
          </cell>
          <cell r="X306" t="str">
            <v>N </v>
          </cell>
          <cell r="Y306" t="str">
            <v>Y </v>
          </cell>
          <cell r="Z306" t="str">
            <v>标准件</v>
          </cell>
          <cell r="AA306" t="str">
            <v>ST4.2*13</v>
          </cell>
          <cell r="AB306" t="str">
            <v>GB/T9074.18-1988</v>
          </cell>
          <cell r="AC306" t="str">
            <v>——</v>
          </cell>
          <cell r="AD306" t="str">
            <v>——</v>
          </cell>
          <cell r="AE306" t="str">
            <v>黑色达克罗</v>
          </cell>
        </row>
        <row r="307">
          <cell r="O307" t="str">
            <v>15G100P</v>
          </cell>
          <cell r="P307" t="str">
            <v>C型钉</v>
          </cell>
          <cell r="Q307" t="str">
            <v>标准件</v>
          </cell>
          <cell r="R307" t="str">
            <v>C</v>
          </cell>
          <cell r="S307" t="str">
            <v>EA</v>
          </cell>
        </row>
        <row r="307">
          <cell r="U307" t="str">
            <v>A</v>
          </cell>
          <cell r="V307" t="str">
            <v>——</v>
          </cell>
          <cell r="W307" t="str">
            <v>A</v>
          </cell>
          <cell r="X307" t="str">
            <v>N </v>
          </cell>
          <cell r="Y307" t="str">
            <v>Y </v>
          </cell>
          <cell r="Z307" t="str">
            <v>标准件</v>
          </cell>
          <cell r="AA307" t="str">
            <v>——</v>
          </cell>
          <cell r="AB307" t="str">
            <v>——</v>
          </cell>
          <cell r="AC307" t="str">
            <v>——</v>
          </cell>
          <cell r="AD307" t="str">
            <v>——</v>
          </cell>
        </row>
        <row r="308">
          <cell r="O308" t="str">
            <v>H4G-6802112</v>
          </cell>
          <cell r="P308" t="str">
            <v>扎带</v>
          </cell>
          <cell r="Q308" t="str">
            <v>注塑件</v>
          </cell>
          <cell r="R308" t="str">
            <v>C</v>
          </cell>
          <cell r="S308" t="str">
            <v>EA</v>
          </cell>
        </row>
        <row r="308">
          <cell r="U308" t="str">
            <v>A</v>
          </cell>
          <cell r="V308" t="str">
            <v>——</v>
          </cell>
          <cell r="W308" t="str">
            <v>——</v>
          </cell>
          <cell r="X308" t="str">
            <v>N </v>
          </cell>
          <cell r="Y308" t="str">
            <v>Y </v>
          </cell>
          <cell r="Z308" t="str">
            <v>——</v>
          </cell>
          <cell r="AA308" t="str">
            <v>——</v>
          </cell>
          <cell r="AB308" t="str">
            <v>——</v>
          </cell>
          <cell r="AC308" t="str">
            <v>——</v>
          </cell>
          <cell r="AD308" t="str">
            <v>——</v>
          </cell>
        </row>
        <row r="309">
          <cell r="O309" t="str">
            <v>SHT0012488</v>
          </cell>
          <cell r="P309" t="str">
            <v>扶手包装膜</v>
          </cell>
          <cell r="Q309" t="str">
            <v>包装H6扶手</v>
          </cell>
        </row>
        <row r="309">
          <cell r="S309" t="str">
            <v>EA</v>
          </cell>
        </row>
        <row r="309">
          <cell r="U309" t="str">
            <v>A</v>
          </cell>
          <cell r="V309" t="str">
            <v>——</v>
          </cell>
          <cell r="W309" t="str">
            <v>——</v>
          </cell>
          <cell r="X309" t="str">
            <v>N </v>
          </cell>
          <cell r="Y309" t="str">
            <v>Y </v>
          </cell>
          <cell r="Z309" t="str">
            <v>PE</v>
          </cell>
          <cell r="AA309" t="str">
            <v>PE</v>
          </cell>
          <cell r="AB309" t="str">
            <v>——</v>
          </cell>
          <cell r="AC309" t="str">
            <v>——</v>
          </cell>
          <cell r="AD309" t="str">
            <v>——</v>
          </cell>
        </row>
        <row r="310">
          <cell r="O310" t="str">
            <v>SHT0000495</v>
          </cell>
          <cell r="P310" t="str">
            <v>靠背塑料包装套</v>
          </cell>
          <cell r="Q310" t="str">
            <v>注塑件</v>
          </cell>
          <cell r="R310" t="str">
            <v>C</v>
          </cell>
          <cell r="S310" t="str">
            <v>EA</v>
          </cell>
        </row>
        <row r="310">
          <cell r="U310" t="str">
            <v>A</v>
          </cell>
          <cell r="V310" t="str">
            <v>——</v>
          </cell>
          <cell r="W310" t="str">
            <v>A</v>
          </cell>
          <cell r="X310" t="str">
            <v>N </v>
          </cell>
          <cell r="Y310" t="str">
            <v>Y </v>
          </cell>
          <cell r="Z310" t="str">
            <v>PE</v>
          </cell>
          <cell r="AA310" t="str">
            <v>PE</v>
          </cell>
          <cell r="AB310" t="str">
            <v>——</v>
          </cell>
          <cell r="AC310" t="str">
            <v>——</v>
          </cell>
          <cell r="AD310" t="str">
            <v>——</v>
          </cell>
        </row>
        <row r="311">
          <cell r="O311" t="str">
            <v>SHT0000501</v>
          </cell>
          <cell r="P311" t="str">
            <v>坐垫塑料包装套</v>
          </cell>
          <cell r="Q311" t="str">
            <v>注塑件</v>
          </cell>
          <cell r="R311" t="str">
            <v>C</v>
          </cell>
          <cell r="S311" t="str">
            <v>EA</v>
          </cell>
        </row>
        <row r="311">
          <cell r="U311" t="str">
            <v>A</v>
          </cell>
          <cell r="V311" t="str">
            <v>——</v>
          </cell>
          <cell r="W311" t="str">
            <v>A</v>
          </cell>
          <cell r="X311" t="str">
            <v>N </v>
          </cell>
          <cell r="Y311" t="str">
            <v>Y </v>
          </cell>
          <cell r="Z311" t="str">
            <v>PE</v>
          </cell>
          <cell r="AA311" t="str">
            <v>PE</v>
          </cell>
          <cell r="AB311" t="str">
            <v>——</v>
          </cell>
          <cell r="AC311" t="str">
            <v>——</v>
          </cell>
          <cell r="AD311" t="str">
            <v>——</v>
          </cell>
        </row>
        <row r="312">
          <cell r="O312" t="str">
            <v>BEC0010108</v>
          </cell>
          <cell r="P312" t="str">
            <v>通风加热线束总成</v>
          </cell>
          <cell r="Q312" t="str">
            <v>电器件</v>
          </cell>
        </row>
        <row r="312">
          <cell r="S312" t="str">
            <v>EA</v>
          </cell>
        </row>
        <row r="312">
          <cell r="U312" t="str">
            <v>A</v>
          </cell>
          <cell r="V312" t="str">
            <v>BEC0010046</v>
          </cell>
          <cell r="W312" t="str">
            <v>A</v>
          </cell>
          <cell r="X312" t="str">
            <v>N </v>
          </cell>
          <cell r="Y312" t="str">
            <v>Y </v>
          </cell>
          <cell r="Z312" t="str">
            <v>电器件</v>
          </cell>
          <cell r="AA312" t="str">
            <v>ASSY</v>
          </cell>
        </row>
        <row r="312">
          <cell r="AC312" t="str">
            <v>——</v>
          </cell>
          <cell r="AD312">
            <v>0.145</v>
          </cell>
          <cell r="AE312" t="str">
            <v>——</v>
          </cell>
        </row>
        <row r="313">
          <cell r="O313" t="str">
            <v>BEC0010109</v>
          </cell>
          <cell r="P313" t="str">
            <v>通风开关</v>
          </cell>
          <cell r="Q313" t="str">
            <v>电器件</v>
          </cell>
        </row>
        <row r="313">
          <cell r="S313" t="str">
            <v>EA</v>
          </cell>
        </row>
        <row r="313">
          <cell r="U313" t="str">
            <v>A</v>
          </cell>
          <cell r="V313" t="str">
            <v>BEC0010050</v>
          </cell>
          <cell r="W313" t="str">
            <v>A</v>
          </cell>
          <cell r="X313" t="str">
            <v>N </v>
          </cell>
          <cell r="Y313" t="str">
            <v>Y </v>
          </cell>
          <cell r="Z313" t="str">
            <v>电器件</v>
          </cell>
          <cell r="AA313" t="str">
            <v>ASSY</v>
          </cell>
        </row>
        <row r="313">
          <cell r="AC313" t="str">
            <v>26x26x36</v>
          </cell>
          <cell r="AD313">
            <v>0.023</v>
          </cell>
          <cell r="AE313" t="str">
            <v>——</v>
          </cell>
        </row>
        <row r="314">
          <cell r="O314" t="str">
            <v>BEC0010110</v>
          </cell>
          <cell r="P314" t="str">
            <v>加热开关</v>
          </cell>
          <cell r="Q314" t="str">
            <v>电器件</v>
          </cell>
        </row>
        <row r="314">
          <cell r="S314" t="str">
            <v>EA</v>
          </cell>
        </row>
        <row r="314">
          <cell r="U314" t="str">
            <v>A</v>
          </cell>
          <cell r="V314" t="str">
            <v>BEC0010050</v>
          </cell>
          <cell r="W314" t="str">
            <v>A</v>
          </cell>
          <cell r="X314" t="str">
            <v>N </v>
          </cell>
          <cell r="Y314" t="str">
            <v>Y </v>
          </cell>
          <cell r="Z314" t="str">
            <v>电器件</v>
          </cell>
          <cell r="AA314" t="str">
            <v>ASSY</v>
          </cell>
        </row>
        <row r="314">
          <cell r="AC314" t="str">
            <v>26x26x36</v>
          </cell>
          <cell r="AD314">
            <v>0.023</v>
          </cell>
          <cell r="AE314" t="str">
            <v>——</v>
          </cell>
        </row>
        <row r="315">
          <cell r="O315" t="str">
            <v>SHT0013127</v>
          </cell>
          <cell r="P315" t="str">
            <v>重汽2.0驾驶员座椅说明书</v>
          </cell>
          <cell r="Q315" t="str">
            <v>印刷品</v>
          </cell>
        </row>
        <row r="315">
          <cell r="S315" t="str">
            <v>EA</v>
          </cell>
        </row>
        <row r="315">
          <cell r="W315" t="str">
            <v>A</v>
          </cell>
          <cell r="X315" t="str">
            <v>N </v>
          </cell>
          <cell r="Y315" t="str">
            <v>Y </v>
          </cell>
        </row>
      </sheetData>
      <sheetData sheetId="3"/>
      <sheetData sheetId="4"/>
      <sheetData sheetId="5"/>
    </sheetDataSet>
  </externalBook>
</externalLink>
</file>

<file path=xl/externalLinks/externalLink29.xml><?xml version="1.0" encoding="utf-8"?>
<externalLink xmlns="http://schemas.openxmlformats.org/spreadsheetml/2006/main">
  <externalBook xmlns:r="http://schemas.openxmlformats.org/officeDocument/2006/relationships" r:id="rId1">
    <sheetNames>
      <sheetName val="汕德卡座椅一览表  "/>
      <sheetName val="驾驶员座椅首页"/>
      <sheetName val="汇总表"/>
      <sheetName val="驾驶员座椅总成"/>
      <sheetName val="原材料价格"/>
      <sheetName val="底座模块化总成"/>
      <sheetName val="塑料件"/>
      <sheetName val="靠背护面"/>
      <sheetName val="坐垫护面"/>
      <sheetName val="靠背泡沫"/>
      <sheetName val="坐垫泡沫"/>
      <sheetName val="靠背骨架"/>
      <sheetName val="靠背骨架老"/>
      <sheetName val="扶手支架"/>
      <sheetName val="调角器"/>
      <sheetName val="坐盆"/>
    </sheetNames>
    <sheetDataSet>
      <sheetData sheetId="0"/>
      <sheetData sheetId="1"/>
      <sheetData sheetId="2"/>
      <sheetData sheetId="3"/>
      <sheetData sheetId="4"/>
      <sheetData sheetId="5">
        <row r="6">
          <cell r="M6" t="str">
            <v>QAD号</v>
          </cell>
          <cell r="N6" t="str">
            <v>零件号</v>
          </cell>
          <cell r="O6" t="str">
            <v>中文名称</v>
          </cell>
          <cell r="P6" t="str">
            <v>零件描述</v>
          </cell>
          <cell r="Q6" t="str">
            <v>重要度</v>
          </cell>
          <cell r="R6" t="str">
            <v>单位</v>
          </cell>
          <cell r="S6" t="str">
            <v>图示</v>
          </cell>
          <cell r="T6" t="str">
            <v>数据版本</v>
          </cell>
          <cell r="U6" t="str">
            <v>图纸号</v>
          </cell>
          <cell r="V6" t="str">
            <v>图纸版本</v>
          </cell>
          <cell r="W6" t="str">
            <v>是否申请新零件号</v>
          </cell>
          <cell r="X6" t="str">
            <v>沿用件Y/N</v>
          </cell>
          <cell r="Y6" t="str">
            <v>零件类别</v>
          </cell>
          <cell r="Z6" t="str">
            <v>材料</v>
          </cell>
          <cell r="AA6" t="str">
            <v>材料标准</v>
          </cell>
          <cell r="AB6" t="str">
            <v>轮廓尺寸
(长*宽*高)</v>
          </cell>
          <cell r="AC6" t="str">
            <v>重量
（kg）</v>
          </cell>
          <cell r="AD6" t="str">
            <v>表面处理</v>
          </cell>
          <cell r="AE6" t="str">
            <v>工艺方式</v>
          </cell>
          <cell r="AF6" t="str">
            <v>净重尺寸</v>
          </cell>
          <cell r="AG6" t="str">
            <v>工艺规格</v>
          </cell>
        </row>
        <row r="6">
          <cell r="AJ6" t="str">
            <v>工艺用量(kg)</v>
          </cell>
          <cell r="AK6" t="str">
            <v>材料利用率</v>
          </cell>
          <cell r="AL6" t="str">
            <v>焊接长度(cm)</v>
          </cell>
          <cell r="AM6" t="str">
            <v>涂装面积(㎡)</v>
          </cell>
          <cell r="AN6" t="str">
            <v>外购/自制</v>
          </cell>
          <cell r="AO6" t="str">
            <v>供应商/工序</v>
          </cell>
          <cell r="AP6" t="str">
            <v>实物重量</v>
          </cell>
          <cell r="AQ6" t="str">
            <v>原材料价格</v>
          </cell>
          <cell r="AR6" t="str">
            <v>材料成本</v>
          </cell>
        </row>
        <row r="6">
          <cell r="AT6" t="str">
            <v>系数</v>
          </cell>
          <cell r="AU6" t="str">
            <v>目标价</v>
          </cell>
          <cell r="AV6" t="str">
            <v>每公斤采购价格</v>
          </cell>
          <cell r="AW6" t="str">
            <v>采购价格</v>
          </cell>
        </row>
        <row r="7">
          <cell r="AH7" t="str">
            <v>宽</v>
          </cell>
          <cell r="AI7" t="str">
            <v>高</v>
          </cell>
        </row>
        <row r="8">
          <cell r="M8" t="str">
            <v>SHT0013231</v>
          </cell>
          <cell r="N8" t="str">
            <v>SHT0013231</v>
          </cell>
          <cell r="O8" t="str">
            <v>底座模块化总成</v>
          </cell>
          <cell r="P8" t="str">
            <v>汕德卡-2.0</v>
          </cell>
          <cell r="Q8" t="str">
            <v>A</v>
          </cell>
          <cell r="R8" t="str">
            <v>个</v>
          </cell>
        </row>
        <row r="8">
          <cell r="T8" t="str">
            <v>A</v>
          </cell>
          <cell r="U8" t="str">
            <v>SHT0013231</v>
          </cell>
          <cell r="V8" t="str">
            <v>A</v>
          </cell>
          <cell r="W8" t="str">
            <v>Y</v>
          </cell>
          <cell r="X8" t="str">
            <v>N</v>
          </cell>
          <cell r="Y8" t="str">
            <v>装配总成件</v>
          </cell>
          <cell r="Z8" t="str">
            <v>ASSY</v>
          </cell>
          <cell r="AA8" t="str">
            <v>——</v>
          </cell>
          <cell r="AB8" t="str">
            <v>505*460*170</v>
          </cell>
          <cell r="AC8">
            <v>23.581</v>
          </cell>
          <cell r="AD8" t="str">
            <v>——</v>
          </cell>
          <cell r="AE8" t="str">
            <v>组装</v>
          </cell>
        </row>
        <row r="8">
          <cell r="AL8">
            <v>342.8</v>
          </cell>
          <cell r="AM8">
            <v>0.717296600000001</v>
          </cell>
          <cell r="AN8" t="str">
            <v>河北自制</v>
          </cell>
          <cell r="AO8" t="str">
            <v>骨架组装车间</v>
          </cell>
        </row>
        <row r="9">
          <cell r="N9" t="str">
            <v>SHT0013240</v>
          </cell>
          <cell r="O9" t="str">
            <v>气囊减震器总成</v>
          </cell>
          <cell r="P9" t="str">
            <v>汕德卡-2.0</v>
          </cell>
          <cell r="Q9" t="str">
            <v>A</v>
          </cell>
          <cell r="R9" t="str">
            <v>个</v>
          </cell>
        </row>
        <row r="9">
          <cell r="T9" t="str">
            <v>A</v>
          </cell>
          <cell r="U9" t="str">
            <v>——</v>
          </cell>
          <cell r="V9" t="str">
            <v>A</v>
          </cell>
          <cell r="W9" t="str">
            <v>Y</v>
          </cell>
          <cell r="X9" t="str">
            <v>N</v>
          </cell>
          <cell r="Y9" t="str">
            <v>装配总成件</v>
          </cell>
          <cell r="Z9" t="str">
            <v>ASSY</v>
          </cell>
          <cell r="AA9" t="str">
            <v>——</v>
          </cell>
          <cell r="AB9" t="str">
            <v>452*250*180</v>
          </cell>
          <cell r="AC9">
            <v>12.9493</v>
          </cell>
          <cell r="AD9" t="str">
            <v>——</v>
          </cell>
        </row>
        <row r="9">
          <cell r="AN9" t="str">
            <v>过程虚拟件</v>
          </cell>
        </row>
        <row r="10">
          <cell r="M10" t="str">
            <v>SHT0002511</v>
          </cell>
        </row>
        <row r="10">
          <cell r="O10" t="str">
            <v>上框焊接组件电泳</v>
          </cell>
          <cell r="P10" t="str">
            <v>电泳件</v>
          </cell>
          <cell r="Q10" t="str">
            <v>B</v>
          </cell>
          <cell r="R10" t="str">
            <v>个</v>
          </cell>
        </row>
        <row r="10">
          <cell r="T10" t="str">
            <v>Q01</v>
          </cell>
          <cell r="U10" t="str">
            <v>SHT0012167</v>
          </cell>
          <cell r="V10" t="str">
            <v>A</v>
          </cell>
          <cell r="W10" t="str">
            <v>Y</v>
          </cell>
          <cell r="X10" t="str">
            <v>N</v>
          </cell>
          <cell r="Y10" t="str">
            <v>焊接总成件</v>
          </cell>
          <cell r="Z10" t="str">
            <v>ASSY</v>
          </cell>
          <cell r="AA10" t="str">
            <v>——</v>
          </cell>
          <cell r="AB10" t="str">
            <v>398*250*54</v>
          </cell>
          <cell r="AC10">
            <v>2.6261</v>
          </cell>
          <cell r="AD10" t="str">
            <v>电泳</v>
          </cell>
          <cell r="AE10" t="str">
            <v>电泳</v>
          </cell>
        </row>
        <row r="10">
          <cell r="AM10">
            <v>0.145</v>
          </cell>
          <cell r="AN10" t="str">
            <v>河北自制</v>
          </cell>
          <cell r="AO10" t="str">
            <v>电泳车间</v>
          </cell>
        </row>
        <row r="11">
          <cell r="M11" t="str">
            <v>SHT0012167</v>
          </cell>
          <cell r="N11" t="str">
            <v>SHT0012167</v>
          </cell>
          <cell r="O11" t="str">
            <v>上框焊接组件</v>
          </cell>
          <cell r="P11" t="str">
            <v>焊接件</v>
          </cell>
          <cell r="Q11" t="str">
            <v>B</v>
          </cell>
          <cell r="R11" t="str">
            <v>个</v>
          </cell>
        </row>
        <row r="11">
          <cell r="T11" t="str">
            <v>Q01</v>
          </cell>
          <cell r="U11" t="str">
            <v>SHT0012167</v>
          </cell>
          <cell r="V11" t="str">
            <v>A</v>
          </cell>
          <cell r="W11" t="str">
            <v>Y</v>
          </cell>
          <cell r="X11" t="str">
            <v>N</v>
          </cell>
          <cell r="Y11" t="str">
            <v>焊接总成件</v>
          </cell>
          <cell r="Z11" t="str">
            <v>ASSY</v>
          </cell>
          <cell r="AA11" t="str">
            <v>——</v>
          </cell>
          <cell r="AB11" t="str">
            <v>398*250*54</v>
          </cell>
          <cell r="AC11">
            <v>1.5371</v>
          </cell>
          <cell r="AD11" t="str">
            <v>电泳</v>
          </cell>
          <cell r="AE11" t="str">
            <v>焊接</v>
          </cell>
        </row>
        <row r="11">
          <cell r="AL11" t="str">
            <v>32</v>
          </cell>
        </row>
        <row r="11">
          <cell r="AN11" t="str">
            <v>河北自制</v>
          </cell>
          <cell r="AO11" t="str">
            <v>焊接车间</v>
          </cell>
        </row>
        <row r="12">
          <cell r="M12" t="str">
            <v>SHT0012159</v>
          </cell>
          <cell r="N12" t="str">
            <v>SHT0012159</v>
          </cell>
          <cell r="O12" t="str">
            <v>左纵梁焊接组件</v>
          </cell>
          <cell r="P12" t="str">
            <v>焊接件</v>
          </cell>
          <cell r="Q12" t="str">
            <v>B</v>
          </cell>
          <cell r="R12" t="str">
            <v>个</v>
          </cell>
        </row>
        <row r="12">
          <cell r="T12" t="str">
            <v>Q01</v>
          </cell>
          <cell r="U12" t="str">
            <v>SHT0012159</v>
          </cell>
          <cell r="V12" t="str">
            <v>A</v>
          </cell>
          <cell r="W12" t="str">
            <v>Y</v>
          </cell>
          <cell r="X12" t="str">
            <v>N</v>
          </cell>
          <cell r="Y12" t="str">
            <v>焊接总成件</v>
          </cell>
          <cell r="Z12" t="str">
            <v>ASSY</v>
          </cell>
          <cell r="AA12" t="str">
            <v>——</v>
          </cell>
          <cell r="AB12" t="str">
            <v>377*32*45</v>
          </cell>
          <cell r="AC12">
            <v>0.5624</v>
          </cell>
          <cell r="AD12" t="str">
            <v>——</v>
          </cell>
          <cell r="AE12" t="str">
            <v>焊接</v>
          </cell>
        </row>
        <row r="12">
          <cell r="AN12" t="str">
            <v>河北外购</v>
          </cell>
          <cell r="AO12" t="str">
            <v>黄骅成卓</v>
          </cell>
          <cell r="AP12" t="e">
            <v>#N/A</v>
          </cell>
        </row>
        <row r="12">
          <cell r="AR12">
            <v>4.168508647</v>
          </cell>
        </row>
        <row r="12">
          <cell r="AT12">
            <v>1.2</v>
          </cell>
          <cell r="AU12">
            <v>5.0022103764</v>
          </cell>
          <cell r="AV12" t="e">
            <v>#N/A</v>
          </cell>
          <cell r="AW12">
            <v>6.10784552920354</v>
          </cell>
        </row>
        <row r="13">
          <cell r="N13" t="str">
            <v>BAS0010022</v>
          </cell>
          <cell r="O13" t="str">
            <v>上框焊接轴套</v>
          </cell>
          <cell r="P13" t="str">
            <v>机加件</v>
          </cell>
          <cell r="Q13" t="str">
            <v>B</v>
          </cell>
          <cell r="R13" t="str">
            <v>个</v>
          </cell>
        </row>
        <row r="13">
          <cell r="T13" t="str">
            <v>Q01</v>
          </cell>
          <cell r="U13" t="str">
            <v>BAS0010022</v>
          </cell>
          <cell r="V13" t="str">
            <v>A</v>
          </cell>
          <cell r="W13" t="str">
            <v>Y</v>
          </cell>
          <cell r="X13" t="str">
            <v>N</v>
          </cell>
          <cell r="Y13" t="str">
            <v>装配总成件</v>
          </cell>
          <cell r="Z13" t="str">
            <v>⌀27-GB/T702
35#-GB/T699</v>
          </cell>
          <cell r="AA13" t="str">
            <v>GB/T699</v>
          </cell>
          <cell r="AB13" t="str">
            <v>27*27*8</v>
          </cell>
          <cell r="AC13">
            <v>0.0179</v>
          </cell>
          <cell r="AD13" t="str">
            <v>——</v>
          </cell>
          <cell r="AE13" t="str">
            <v>机加</v>
          </cell>
        </row>
        <row r="13">
          <cell r="AG13">
            <v>8</v>
          </cell>
          <cell r="AH13">
            <v>27</v>
          </cell>
        </row>
        <row r="13">
          <cell r="AJ13">
            <v>0.0359840232</v>
          </cell>
          <cell r="AK13">
            <v>0.497442987420039</v>
          </cell>
        </row>
        <row r="13">
          <cell r="AP13" t="e">
            <v>#N/A</v>
          </cell>
          <cell r="AQ13">
            <v>5</v>
          </cell>
          <cell r="AR13">
            <v>0.179920116</v>
          </cell>
        </row>
        <row r="14">
          <cell r="N14" t="str">
            <v>SQX3000-6805414</v>
          </cell>
          <cell r="O14" t="str">
            <v>左纵梁</v>
          </cell>
          <cell r="P14" t="str">
            <v>冲压件</v>
          </cell>
          <cell r="Q14" t="str">
            <v>B</v>
          </cell>
          <cell r="R14" t="str">
            <v>个</v>
          </cell>
        </row>
        <row r="14">
          <cell r="T14" t="str">
            <v>Q01</v>
          </cell>
          <cell r="U14" t="str">
            <v>SQX3000-6805414</v>
          </cell>
          <cell r="V14" t="str">
            <v>A</v>
          </cell>
          <cell r="W14" t="str">
            <v>N</v>
          </cell>
          <cell r="X14" t="str">
            <v>Y</v>
          </cell>
          <cell r="Y14" t="str">
            <v>钣金件</v>
          </cell>
          <cell r="Z14" t="str">
            <v>t=3-Q/BQB301
SAPH440-Q/BQB310</v>
          </cell>
          <cell r="AA14" t="str">
            <v>Q/BQB301
Q/BQB310</v>
          </cell>
          <cell r="AB14" t="str">
            <v>377*32*40</v>
          </cell>
          <cell r="AC14">
            <v>0.5445</v>
          </cell>
          <cell r="AD14" t="str">
            <v>——</v>
          </cell>
          <cell r="AE14" t="str">
            <v>冲压</v>
          </cell>
        </row>
        <row r="14">
          <cell r="AG14">
            <v>395</v>
          </cell>
          <cell r="AH14">
            <v>67</v>
          </cell>
          <cell r="AI14">
            <v>3</v>
          </cell>
          <cell r="AJ14">
            <v>0.6240447</v>
          </cell>
          <cell r="AK14">
            <v>0.872533650233709</v>
          </cell>
        </row>
        <row r="14">
          <cell r="AP14" t="e">
            <v>#N/A</v>
          </cell>
          <cell r="AQ14">
            <v>6.01</v>
          </cell>
          <cell r="AR14">
            <v>3.750508647</v>
          </cell>
        </row>
        <row r="15">
          <cell r="M15" t="str">
            <v>SHT0012160</v>
          </cell>
          <cell r="N15" t="str">
            <v>SHT0012160</v>
          </cell>
          <cell r="O15" t="str">
            <v>右纵梁焊接组件</v>
          </cell>
          <cell r="P15" t="str">
            <v>焊接件</v>
          </cell>
          <cell r="Q15" t="str">
            <v>B</v>
          </cell>
          <cell r="R15" t="str">
            <v>个</v>
          </cell>
        </row>
        <row r="15">
          <cell r="T15" t="str">
            <v>Q01</v>
          </cell>
          <cell r="U15" t="str">
            <v>SHT0012159</v>
          </cell>
          <cell r="V15" t="str">
            <v>A</v>
          </cell>
          <cell r="W15" t="str">
            <v>Y</v>
          </cell>
          <cell r="X15" t="str">
            <v>N</v>
          </cell>
          <cell r="Y15" t="str">
            <v>焊接总成件</v>
          </cell>
          <cell r="Z15" t="str">
            <v>ASSY</v>
          </cell>
          <cell r="AA15" t="str">
            <v>——</v>
          </cell>
          <cell r="AB15" t="str">
            <v>377*32*45</v>
          </cell>
          <cell r="AC15">
            <v>0.5624</v>
          </cell>
          <cell r="AD15" t="str">
            <v>——</v>
          </cell>
          <cell r="AE15" t="str">
            <v>焊接</v>
          </cell>
        </row>
        <row r="15">
          <cell r="AN15" t="str">
            <v>河北外购</v>
          </cell>
          <cell r="AO15" t="str">
            <v>黄骅成卓</v>
          </cell>
          <cell r="AP15" t="e">
            <v>#N/A</v>
          </cell>
        </row>
        <row r="15">
          <cell r="AR15">
            <v>4.168508647</v>
          </cell>
        </row>
        <row r="15">
          <cell r="AT15">
            <v>1.2</v>
          </cell>
          <cell r="AU15">
            <v>5.0022103764</v>
          </cell>
          <cell r="AV15" t="e">
            <v>#N/A</v>
          </cell>
          <cell r="AW15">
            <v>6.10784552920354</v>
          </cell>
        </row>
        <row r="16">
          <cell r="N16" t="str">
            <v>BAS0010022</v>
          </cell>
          <cell r="O16" t="str">
            <v>上框焊接轴套</v>
          </cell>
          <cell r="P16" t="str">
            <v>机加件</v>
          </cell>
          <cell r="Q16" t="str">
            <v>B</v>
          </cell>
          <cell r="R16" t="str">
            <v>个</v>
          </cell>
        </row>
        <row r="16">
          <cell r="T16" t="str">
            <v>Q01</v>
          </cell>
          <cell r="U16" t="str">
            <v>BAS0010022</v>
          </cell>
          <cell r="V16" t="str">
            <v>A</v>
          </cell>
          <cell r="W16" t="str">
            <v>Y</v>
          </cell>
          <cell r="X16" t="str">
            <v>N</v>
          </cell>
          <cell r="Y16" t="str">
            <v>装配总成件</v>
          </cell>
          <cell r="Z16" t="str">
            <v>⌀27-GB/T702
35#-GB/T699</v>
          </cell>
          <cell r="AA16" t="str">
            <v>GB/T699</v>
          </cell>
          <cell r="AB16" t="str">
            <v>27*27*8</v>
          </cell>
          <cell r="AC16">
            <v>0.0179</v>
          </cell>
          <cell r="AD16" t="str">
            <v>——</v>
          </cell>
          <cell r="AE16" t="str">
            <v>机加</v>
          </cell>
        </row>
        <row r="16">
          <cell r="AG16">
            <v>8</v>
          </cell>
          <cell r="AH16">
            <v>27</v>
          </cell>
        </row>
        <row r="16">
          <cell r="AJ16">
            <v>0.0359840232</v>
          </cell>
          <cell r="AK16">
            <v>0.497442987420039</v>
          </cell>
        </row>
        <row r="16">
          <cell r="AP16" t="e">
            <v>#N/A</v>
          </cell>
          <cell r="AQ16">
            <v>5</v>
          </cell>
          <cell r="AR16">
            <v>0.179920116</v>
          </cell>
        </row>
        <row r="17">
          <cell r="N17" t="str">
            <v>SQX3000-6805415</v>
          </cell>
          <cell r="O17" t="str">
            <v>右纵梁</v>
          </cell>
          <cell r="P17" t="str">
            <v>冲压件</v>
          </cell>
          <cell r="Q17" t="str">
            <v>B</v>
          </cell>
          <cell r="R17" t="str">
            <v>个</v>
          </cell>
        </row>
        <row r="17">
          <cell r="T17" t="str">
            <v>Q01</v>
          </cell>
          <cell r="U17" t="str">
            <v>SQX3000-6805414</v>
          </cell>
          <cell r="V17" t="str">
            <v>A</v>
          </cell>
          <cell r="W17" t="str">
            <v>N</v>
          </cell>
          <cell r="X17" t="str">
            <v>Y</v>
          </cell>
          <cell r="Y17" t="str">
            <v>钣金件</v>
          </cell>
          <cell r="Z17" t="str">
            <v>t=3-Q/BQB301
SAPH440-Q/BQB310</v>
          </cell>
          <cell r="AA17" t="str">
            <v>Q/BQB301
Q/BQB310</v>
          </cell>
          <cell r="AB17" t="str">
            <v>377*32*40</v>
          </cell>
          <cell r="AC17">
            <v>0.5445</v>
          </cell>
          <cell r="AD17" t="str">
            <v>——</v>
          </cell>
          <cell r="AE17" t="str">
            <v>冲压</v>
          </cell>
        </row>
        <row r="17">
          <cell r="AG17">
            <v>395</v>
          </cell>
          <cell r="AH17">
            <v>67</v>
          </cell>
          <cell r="AI17">
            <v>3</v>
          </cell>
          <cell r="AJ17">
            <v>0.6240447</v>
          </cell>
          <cell r="AK17">
            <v>0.872533650233709</v>
          </cell>
        </row>
        <row r="17">
          <cell r="AP17" t="e">
            <v>#N/A</v>
          </cell>
          <cell r="AQ17">
            <v>6.01</v>
          </cell>
          <cell r="AR17">
            <v>3.750508647</v>
          </cell>
        </row>
        <row r="18">
          <cell r="M18" t="str">
            <v>SHT0001856</v>
          </cell>
          <cell r="N18" t="str">
            <v>SQX3000-6805416</v>
          </cell>
          <cell r="O18" t="str">
            <v>上框前横梁</v>
          </cell>
          <cell r="P18" t="str">
            <v>冲压件</v>
          </cell>
          <cell r="Q18" t="str">
            <v>B</v>
          </cell>
          <cell r="R18" t="str">
            <v>个</v>
          </cell>
        </row>
        <row r="18">
          <cell r="T18" t="str">
            <v>Q01</v>
          </cell>
          <cell r="U18" t="str">
            <v>SQX3000-6805416</v>
          </cell>
          <cell r="V18" t="str">
            <v>A1</v>
          </cell>
          <cell r="W18" t="str">
            <v>N</v>
          </cell>
          <cell r="X18" t="str">
            <v>Y</v>
          </cell>
          <cell r="Y18" t="str">
            <v>钣金件</v>
          </cell>
          <cell r="Z18" t="str">
            <v>t=3-Q/BQB301
SAPH440-Q/BQB310</v>
          </cell>
          <cell r="AA18" t="str">
            <v>Q/BQB301
Q/BQB310</v>
          </cell>
          <cell r="AB18" t="str">
            <v>27*234*34</v>
          </cell>
          <cell r="AC18">
            <v>0.4123</v>
          </cell>
          <cell r="AD18" t="str">
            <v>——</v>
          </cell>
          <cell r="AE18" t="str">
            <v>冲压</v>
          </cell>
        </row>
        <row r="18">
          <cell r="AG18">
            <v>243</v>
          </cell>
          <cell r="AH18">
            <v>89</v>
          </cell>
          <cell r="AI18">
            <v>3</v>
          </cell>
          <cell r="AJ18">
            <v>0.50996466</v>
          </cell>
          <cell r="AK18">
            <v>0.808487395969752</v>
          </cell>
        </row>
        <row r="18">
          <cell r="AN18" t="str">
            <v>河北外购</v>
          </cell>
          <cell r="AO18" t="str">
            <v>黄骅成卓</v>
          </cell>
          <cell r="AP18" t="e">
            <v>#N/A</v>
          </cell>
          <cell r="AQ18">
            <v>6.01</v>
          </cell>
          <cell r="AR18">
            <v>3.0648876066</v>
          </cell>
        </row>
        <row r="18">
          <cell r="AT18">
            <v>1.1</v>
          </cell>
          <cell r="AU18">
            <v>3.37137636726</v>
          </cell>
          <cell r="AV18" t="e">
            <v>#N/A</v>
          </cell>
          <cell r="AW18">
            <v>2.92229224137931</v>
          </cell>
        </row>
        <row r="19">
          <cell r="M19" t="str">
            <v>SHT0002558</v>
          </cell>
        </row>
        <row r="19">
          <cell r="O19" t="str">
            <v>减震器下框焊接总成电泳</v>
          </cell>
          <cell r="P19" t="str">
            <v>重汽TX/汕德卡</v>
          </cell>
          <cell r="Q19" t="str">
            <v>——</v>
          </cell>
          <cell r="R19" t="str">
            <v>个</v>
          </cell>
        </row>
        <row r="19">
          <cell r="T19" t="str">
            <v>B</v>
          </cell>
          <cell r="U19" t="str">
            <v>SHT0012259</v>
          </cell>
          <cell r="V19" t="str">
            <v>B</v>
          </cell>
          <cell r="W19" t="str">
            <v>Y</v>
          </cell>
          <cell r="X19" t="str">
            <v>N</v>
          </cell>
          <cell r="Y19" t="str">
            <v>电泳总成件</v>
          </cell>
          <cell r="Z19" t="str">
            <v>ASSY</v>
          </cell>
          <cell r="AA19" t="str">
            <v>——</v>
          </cell>
          <cell r="AB19" t="str">
            <v>435*360*58</v>
          </cell>
          <cell r="AC19">
            <v>4.7535</v>
          </cell>
          <cell r="AD19" t="str">
            <v>电泳</v>
          </cell>
          <cell r="AE19" t="str">
            <v>电泳</v>
          </cell>
        </row>
        <row r="19">
          <cell r="AM19">
            <v>0.369</v>
          </cell>
          <cell r="AN19" t="str">
            <v>河北自制</v>
          </cell>
          <cell r="AO19" t="str">
            <v>电泳车间</v>
          </cell>
          <cell r="AP19" t="e">
            <v>#N/A</v>
          </cell>
          <cell r="AQ19" t="e">
            <v>#N/A</v>
          </cell>
          <cell r="AR19" t="e">
            <v>#N/A</v>
          </cell>
        </row>
        <row r="20">
          <cell r="M20" t="str">
            <v>SHT0012259</v>
          </cell>
          <cell r="N20" t="str">
            <v>SHT0012259</v>
          </cell>
          <cell r="O20" t="str">
            <v>减震器下框焊接总成</v>
          </cell>
          <cell r="P20" t="str">
            <v>重汽TX/汕德卡</v>
          </cell>
          <cell r="Q20" t="str">
            <v>——</v>
          </cell>
          <cell r="R20" t="str">
            <v>个</v>
          </cell>
        </row>
        <row r="20">
          <cell r="T20" t="str">
            <v>B</v>
          </cell>
          <cell r="U20" t="str">
            <v>SHT0012259</v>
          </cell>
          <cell r="V20" t="str">
            <v>B</v>
          </cell>
          <cell r="W20" t="str">
            <v>Y</v>
          </cell>
          <cell r="X20" t="str">
            <v>N</v>
          </cell>
          <cell r="Y20" t="str">
            <v>焊接总成件</v>
          </cell>
          <cell r="Z20" t="str">
            <v>ASSY</v>
          </cell>
          <cell r="AA20" t="str">
            <v>——</v>
          </cell>
          <cell r="AB20" t="str">
            <v>435*360*58</v>
          </cell>
          <cell r="AC20">
            <v>3.6939</v>
          </cell>
        </row>
        <row r="20">
          <cell r="AE20" t="str">
            <v>焊接</v>
          </cell>
        </row>
        <row r="20">
          <cell r="AL20">
            <v>71</v>
          </cell>
        </row>
        <row r="20">
          <cell r="AN20" t="str">
            <v>河北自制</v>
          </cell>
          <cell r="AO20" t="str">
            <v>焊接车间</v>
          </cell>
          <cell r="AP20" t="e">
            <v>#N/A</v>
          </cell>
          <cell r="AQ20" t="e">
            <v>#N/A</v>
          </cell>
          <cell r="AR20" t="e">
            <v>#N/A</v>
          </cell>
        </row>
        <row r="21">
          <cell r="M21" t="str">
            <v>SHT0001859</v>
          </cell>
          <cell r="N21" t="str">
            <v>SQX3000-6805421</v>
          </cell>
          <cell r="O21" t="str">
            <v>下框横梁</v>
          </cell>
          <cell r="P21" t="str">
            <v>冲压件</v>
          </cell>
          <cell r="Q21" t="str">
            <v>B</v>
          </cell>
          <cell r="R21" t="str">
            <v>个</v>
          </cell>
        </row>
        <row r="21">
          <cell r="T21" t="str">
            <v>A</v>
          </cell>
          <cell r="U21" t="str">
            <v>SQX3000-6805421</v>
          </cell>
          <cell r="V21" t="str">
            <v>A1</v>
          </cell>
          <cell r="W21" t="str">
            <v>N </v>
          </cell>
          <cell r="X21" t="str">
            <v>Y </v>
          </cell>
          <cell r="Y21" t="str">
            <v>钣金件</v>
          </cell>
          <cell r="Z21" t="str">
            <v>t=3-Q/BQB301
SAPH440-Q/BQB310</v>
          </cell>
          <cell r="AA21" t="str">
            <v>Q/BQB301
Q/BQB310</v>
          </cell>
          <cell r="AB21" t="str">
            <v>18*240*38</v>
          </cell>
          <cell r="AC21">
            <v>0.3341</v>
          </cell>
          <cell r="AD21" t="str">
            <v>——</v>
          </cell>
          <cell r="AE21" t="str">
            <v>冲压</v>
          </cell>
        </row>
        <row r="21">
          <cell r="AG21">
            <v>247</v>
          </cell>
          <cell r="AH21">
            <v>68</v>
          </cell>
          <cell r="AI21">
            <v>3</v>
          </cell>
          <cell r="AJ21">
            <v>0.39604968</v>
          </cell>
          <cell r="AK21">
            <v>0.843581037611241</v>
          </cell>
        </row>
        <row r="21">
          <cell r="AN21" t="str">
            <v>河北外购</v>
          </cell>
          <cell r="AO21" t="str">
            <v>黄骅再兴</v>
          </cell>
          <cell r="AP21">
            <v>0.308</v>
          </cell>
          <cell r="AQ21">
            <v>6.01</v>
          </cell>
          <cell r="AR21">
            <v>2.3802585768</v>
          </cell>
        </row>
        <row r="21">
          <cell r="AT21">
            <v>1.1</v>
          </cell>
          <cell r="AU21">
            <v>2.61828443448</v>
          </cell>
          <cell r="AV21">
            <v>6.51718193311114</v>
          </cell>
          <cell r="AW21">
            <v>2.00729203539823</v>
          </cell>
        </row>
        <row r="22">
          <cell r="M22" t="str">
            <v>SHT0001860</v>
          </cell>
          <cell r="N22" t="str">
            <v>SQX3000-6805422</v>
          </cell>
          <cell r="O22" t="str">
            <v>下框左纵梁</v>
          </cell>
          <cell r="P22" t="str">
            <v>冲压件</v>
          </cell>
          <cell r="Q22" t="str">
            <v>B</v>
          </cell>
          <cell r="R22" t="str">
            <v>个</v>
          </cell>
        </row>
        <row r="22">
          <cell r="T22" t="str">
            <v>A</v>
          </cell>
          <cell r="U22" t="str">
            <v>SQX3000-6805422</v>
          </cell>
          <cell r="V22" t="str">
            <v>B</v>
          </cell>
          <cell r="W22" t="str">
            <v>N </v>
          </cell>
          <cell r="X22" t="str">
            <v>Y </v>
          </cell>
          <cell r="Y22" t="str">
            <v>钣金件</v>
          </cell>
          <cell r="Z22" t="str">
            <v>t=3-Q/BQB301
SAPH440-Q/BQB310</v>
          </cell>
          <cell r="AA22" t="str">
            <v>Q/BQB301
Q/BQB310</v>
          </cell>
          <cell r="AB22" t="str">
            <v>429*22*32</v>
          </cell>
          <cell r="AC22">
            <v>0.6465</v>
          </cell>
          <cell r="AD22" t="str">
            <v>——</v>
          </cell>
          <cell r="AE22" t="str">
            <v>冲压</v>
          </cell>
        </row>
        <row r="22">
          <cell r="AG22">
            <v>436</v>
          </cell>
          <cell r="AH22">
            <v>70</v>
          </cell>
          <cell r="AI22">
            <v>3</v>
          </cell>
          <cell r="AJ22">
            <v>0.7196616</v>
          </cell>
          <cell r="AK22">
            <v>0.89833888594306</v>
          </cell>
        </row>
        <row r="22">
          <cell r="AN22" t="str">
            <v>河北外购</v>
          </cell>
          <cell r="AO22" t="str">
            <v>黄骅成卓/黄骅广亿</v>
          </cell>
          <cell r="AP22">
            <v>0.6275</v>
          </cell>
          <cell r="AQ22">
            <v>6.01</v>
          </cell>
          <cell r="AR22">
            <v>4.325166216</v>
          </cell>
        </row>
        <row r="22">
          <cell r="AT22">
            <v>1.15</v>
          </cell>
          <cell r="AU22">
            <v>4.9739411484</v>
          </cell>
          <cell r="AV22">
            <v>7.50273243309946</v>
          </cell>
          <cell r="AW22">
            <v>4.70796460176991</v>
          </cell>
        </row>
        <row r="23">
          <cell r="M23" t="str">
            <v>SHT0001861</v>
          </cell>
          <cell r="N23" t="str">
            <v>SQX3000-6805423</v>
          </cell>
          <cell r="O23" t="str">
            <v>下框右纵梁</v>
          </cell>
          <cell r="P23" t="str">
            <v>冲压件</v>
          </cell>
          <cell r="Q23" t="str">
            <v>B</v>
          </cell>
          <cell r="R23" t="str">
            <v>个</v>
          </cell>
        </row>
        <row r="23">
          <cell r="T23" t="str">
            <v>A</v>
          </cell>
          <cell r="U23" t="str">
            <v>SQX3000-6805423</v>
          </cell>
          <cell r="V23" t="str">
            <v>B</v>
          </cell>
          <cell r="W23" t="str">
            <v>N </v>
          </cell>
          <cell r="X23" t="str">
            <v>Y </v>
          </cell>
          <cell r="Y23" t="str">
            <v>钣金件</v>
          </cell>
          <cell r="Z23" t="str">
            <v>t=3-Q/BQB301
SAPH440-Q/BQB310</v>
          </cell>
          <cell r="AA23" t="str">
            <v>Q/BQB301
Q/BQB310</v>
          </cell>
          <cell r="AB23" t="str">
            <v>429*22*32</v>
          </cell>
          <cell r="AC23">
            <v>0.6465</v>
          </cell>
          <cell r="AD23" t="str">
            <v>——</v>
          </cell>
          <cell r="AE23" t="str">
            <v>冲压</v>
          </cell>
        </row>
        <row r="23">
          <cell r="AG23">
            <v>436</v>
          </cell>
          <cell r="AH23">
            <v>70</v>
          </cell>
          <cell r="AI23">
            <v>3</v>
          </cell>
          <cell r="AJ23">
            <v>0.7196616</v>
          </cell>
          <cell r="AK23">
            <v>0.89833888594306</v>
          </cell>
        </row>
        <row r="23">
          <cell r="AN23" t="str">
            <v>河北外购</v>
          </cell>
          <cell r="AO23" t="str">
            <v>黄骅成卓/黄骅广亿</v>
          </cell>
          <cell r="AP23">
            <v>0.6275</v>
          </cell>
          <cell r="AQ23">
            <v>6.01</v>
          </cell>
          <cell r="AR23">
            <v>4.325166216</v>
          </cell>
        </row>
        <row r="23">
          <cell r="AT23">
            <v>1.15</v>
          </cell>
          <cell r="AU23">
            <v>4.9739411484</v>
          </cell>
          <cell r="AV23">
            <v>7.50273243309946</v>
          </cell>
          <cell r="AW23">
            <v>4.70796460176991</v>
          </cell>
        </row>
        <row r="24">
          <cell r="M24" t="str">
            <v>SHT0012214</v>
          </cell>
          <cell r="N24" t="str">
            <v>SHT0012214</v>
          </cell>
          <cell r="O24" t="str">
            <v>连接梁总成</v>
          </cell>
          <cell r="P24" t="str">
            <v>分总成</v>
          </cell>
          <cell r="Q24" t="str">
            <v>B</v>
          </cell>
          <cell r="R24" t="str">
            <v>个</v>
          </cell>
        </row>
        <row r="24">
          <cell r="T24" t="str">
            <v>A</v>
          </cell>
          <cell r="U24" t="str">
            <v>SHT0012214</v>
          </cell>
          <cell r="V24" t="str">
            <v>A</v>
          </cell>
          <cell r="W24" t="str">
            <v>Y</v>
          </cell>
          <cell r="X24" t="str">
            <v>N</v>
          </cell>
          <cell r="Y24" t="str">
            <v>钣金件</v>
          </cell>
          <cell r="Z24" t="str">
            <v>ASSY</v>
          </cell>
          <cell r="AA24" t="str">
            <v>——</v>
          </cell>
          <cell r="AB24" t="str">
            <v>326*55*11</v>
          </cell>
          <cell r="AC24">
            <v>0.4838</v>
          </cell>
          <cell r="AD24" t="str">
            <v>——</v>
          </cell>
        </row>
        <row r="24">
          <cell r="AN24" t="str">
            <v>河北外购</v>
          </cell>
          <cell r="AO24" t="str">
            <v>万昌五金</v>
          </cell>
          <cell r="AP24">
            <v>0</v>
          </cell>
        </row>
        <row r="24">
          <cell r="AR24">
            <v>6.1450974786</v>
          </cell>
        </row>
        <row r="24">
          <cell r="AT24">
            <v>1.3</v>
          </cell>
        </row>
        <row r="24">
          <cell r="AV24" t="e">
            <v>#DIV/0!</v>
          </cell>
        </row>
        <row r="25">
          <cell r="N25" t="str">
            <v>SHT0012215</v>
          </cell>
          <cell r="O25" t="str">
            <v>连接梁本体</v>
          </cell>
          <cell r="P25" t="str">
            <v>冲压件</v>
          </cell>
          <cell r="Q25" t="str">
            <v>B</v>
          </cell>
          <cell r="R25" t="str">
            <v>个</v>
          </cell>
        </row>
        <row r="25">
          <cell r="T25" t="str">
            <v>A</v>
          </cell>
          <cell r="U25" t="str">
            <v>SHT0012215</v>
          </cell>
          <cell r="V25" t="str">
            <v>A</v>
          </cell>
          <cell r="W25" t="str">
            <v>Y</v>
          </cell>
          <cell r="X25" t="str">
            <v>N</v>
          </cell>
          <cell r="Y25" t="str">
            <v>钣金件</v>
          </cell>
          <cell r="Z25" t="str">
            <v>t=3-Q/BQB301
SAPH440-Q/BQB310</v>
          </cell>
          <cell r="AA25" t="str">
            <v>Q/BQB301
Q/BQB310</v>
          </cell>
          <cell r="AB25" t="str">
            <v>18*240*38</v>
          </cell>
          <cell r="AC25">
            <v>0.335</v>
          </cell>
          <cell r="AD25" t="str">
            <v>——</v>
          </cell>
          <cell r="AE25" t="str">
            <v>冲压</v>
          </cell>
        </row>
        <row r="25">
          <cell r="AG25">
            <v>356</v>
          </cell>
          <cell r="AH25">
            <v>92</v>
          </cell>
          <cell r="AI25">
            <v>3</v>
          </cell>
          <cell r="AJ25">
            <v>0.77229216</v>
          </cell>
          <cell r="AK25">
            <v>0.43377366410142</v>
          </cell>
        </row>
        <row r="25">
          <cell r="AP25" t="e">
            <v>#N/A</v>
          </cell>
          <cell r="AQ25">
            <v>6.01</v>
          </cell>
          <cell r="AR25">
            <v>4.6414758816</v>
          </cell>
        </row>
        <row r="25">
          <cell r="AT25">
            <v>1</v>
          </cell>
          <cell r="AU25">
            <v>4.6414758816</v>
          </cell>
          <cell r="AV25" t="e">
            <v>#N/A</v>
          </cell>
          <cell r="AW25">
            <v>4.7</v>
          </cell>
        </row>
        <row r="26">
          <cell r="N26" t="str">
            <v>SHT0012216</v>
          </cell>
          <cell r="O26" t="str">
            <v>连接梁加强钣金</v>
          </cell>
          <cell r="P26" t="str">
            <v>冲压件</v>
          </cell>
          <cell r="Q26" t="str">
            <v>B</v>
          </cell>
          <cell r="R26" t="str">
            <v>个</v>
          </cell>
        </row>
        <row r="26">
          <cell r="T26" t="str">
            <v>A</v>
          </cell>
          <cell r="U26" t="str">
            <v>SHT0012216</v>
          </cell>
          <cell r="V26" t="str">
            <v>A</v>
          </cell>
          <cell r="W26" t="str">
            <v>Y</v>
          </cell>
          <cell r="X26" t="str">
            <v>N</v>
          </cell>
          <cell r="Y26" t="str">
            <v>钣金件</v>
          </cell>
          <cell r="Z26" t="str">
            <v>t=3-Q/BQB301
SAPH440-Q/BQB310</v>
          </cell>
          <cell r="AA26" t="str">
            <v>Q/BQB301
Q/BQB310</v>
          </cell>
          <cell r="AB26" t="str">
            <v>429*22*32</v>
          </cell>
          <cell r="AC26">
            <v>0.1212</v>
          </cell>
          <cell r="AD26" t="str">
            <v>——</v>
          </cell>
          <cell r="AE26" t="str">
            <v>冲压</v>
          </cell>
        </row>
        <row r="26">
          <cell r="AG26">
            <v>395</v>
          </cell>
          <cell r="AH26">
            <v>17</v>
          </cell>
          <cell r="AI26">
            <v>3</v>
          </cell>
          <cell r="AJ26">
            <v>0.1583397</v>
          </cell>
          <cell r="AK26">
            <v>0.765442905348438</v>
          </cell>
        </row>
        <row r="26">
          <cell r="AP26" t="e">
            <v>#N/A</v>
          </cell>
          <cell r="AQ26">
            <v>6.01</v>
          </cell>
          <cell r="AR26">
            <v>0.951621597</v>
          </cell>
        </row>
        <row r="26">
          <cell r="AT26">
            <v>1.05</v>
          </cell>
          <cell r="AU26">
            <v>0.99920267685</v>
          </cell>
          <cell r="AV26" t="e">
            <v>#N/A</v>
          </cell>
          <cell r="AW26">
            <v>2.8</v>
          </cell>
        </row>
        <row r="27">
          <cell r="N27" t="str">
            <v>SQXM3000-6805834</v>
          </cell>
          <cell r="O27" t="str">
            <v>螺母套</v>
          </cell>
          <cell r="P27" t="str">
            <v>机加件</v>
          </cell>
          <cell r="Q27" t="str">
            <v>B</v>
          </cell>
          <cell r="R27" t="str">
            <v>个</v>
          </cell>
        </row>
        <row r="27">
          <cell r="T27" t="str">
            <v>A</v>
          </cell>
          <cell r="U27" t="str">
            <v>SQXM3000-6805834</v>
          </cell>
          <cell r="V27" t="str">
            <v>A</v>
          </cell>
          <cell r="W27" t="str">
            <v>N </v>
          </cell>
          <cell r="X27" t="str">
            <v>Y </v>
          </cell>
          <cell r="Y27" t="str">
            <v>钣金件</v>
          </cell>
          <cell r="Z27" t="str">
            <v>35#</v>
          </cell>
          <cell r="AA27" t="str">
            <v>——</v>
          </cell>
          <cell r="AB27" t="str">
            <v>15*15*16</v>
          </cell>
          <cell r="AC27">
            <v>0.0138</v>
          </cell>
          <cell r="AD27" t="str">
            <v>——</v>
          </cell>
        </row>
        <row r="27">
          <cell r="AP27" t="e">
            <v>#N/A</v>
          </cell>
        </row>
        <row r="27">
          <cell r="AR27">
            <v>0.276</v>
          </cell>
        </row>
        <row r="27">
          <cell r="AU27">
            <v>0.276</v>
          </cell>
          <cell r="AV27" t="e">
            <v>#N/A</v>
          </cell>
          <cell r="AW27">
            <v>0.4</v>
          </cell>
        </row>
        <row r="28">
          <cell r="M28" t="str">
            <v>SHT0001864</v>
          </cell>
          <cell r="N28" t="str">
            <v>SQX3000-6805432</v>
          </cell>
          <cell r="O28" t="str">
            <v>气囊下支架</v>
          </cell>
          <cell r="P28" t="str">
            <v>冲压件</v>
          </cell>
          <cell r="Q28" t="str">
            <v>B</v>
          </cell>
          <cell r="R28" t="str">
            <v>个</v>
          </cell>
        </row>
        <row r="28">
          <cell r="T28" t="str">
            <v>C</v>
          </cell>
          <cell r="U28" t="str">
            <v>SQX3000-6805432</v>
          </cell>
          <cell r="V28" t="str">
            <v>C</v>
          </cell>
          <cell r="W28" t="str">
            <v>N</v>
          </cell>
          <cell r="X28" t="str">
            <v>Y</v>
          </cell>
          <cell r="Y28" t="str">
            <v>钣金件</v>
          </cell>
          <cell r="Z28" t="str">
            <v>t=3-Q/BQB301
SPFH590-Q/BQB310</v>
          </cell>
          <cell r="AA28" t="str">
            <v>Q/BQB301
Q/BQB310</v>
          </cell>
          <cell r="AB28" t="str">
            <v>230*175*21</v>
          </cell>
          <cell r="AC28">
            <v>0.9282</v>
          </cell>
          <cell r="AD28" t="str">
            <v>——</v>
          </cell>
          <cell r="AE28" t="str">
            <v>冲压</v>
          </cell>
          <cell r="AF28" t="str">
            <v>235*185*3.0</v>
          </cell>
          <cell r="AG28">
            <v>245</v>
          </cell>
          <cell r="AH28">
            <v>190</v>
          </cell>
          <cell r="AI28">
            <v>3</v>
          </cell>
          <cell r="AJ28">
            <v>1.097649</v>
          </cell>
          <cell r="AK28">
            <v>0.845625514167097</v>
          </cell>
        </row>
        <row r="28">
          <cell r="AN28" t="str">
            <v>河北外购</v>
          </cell>
          <cell r="AO28" t="str">
            <v>黄骅天丰</v>
          </cell>
          <cell r="AP28">
            <v>0.86</v>
          </cell>
          <cell r="AQ28">
            <v>6.11</v>
          </cell>
          <cell r="AR28">
            <v>6.70663539</v>
          </cell>
        </row>
        <row r="28">
          <cell r="AT28">
            <v>1.15</v>
          </cell>
          <cell r="AU28">
            <v>7.7126306985</v>
          </cell>
          <cell r="AV28">
            <v>8.51139534883721</v>
          </cell>
          <cell r="AW28">
            <v>7.3198</v>
          </cell>
        </row>
        <row r="29">
          <cell r="M29" t="str">
            <v>SHT0013822</v>
          </cell>
          <cell r="N29" t="str">
            <v>SHT0013822</v>
          </cell>
          <cell r="O29" t="str">
            <v>防尘罩前支架</v>
          </cell>
          <cell r="P29" t="str">
            <v>冲压件</v>
          </cell>
          <cell r="Q29" t="str">
            <v>C</v>
          </cell>
          <cell r="R29" t="str">
            <v>个</v>
          </cell>
        </row>
        <row r="29">
          <cell r="T29" t="str">
            <v>A</v>
          </cell>
          <cell r="U29" t="str">
            <v>SHT0013822</v>
          </cell>
          <cell r="V29" t="str">
            <v>A</v>
          </cell>
          <cell r="W29" t="str">
            <v>Y</v>
          </cell>
          <cell r="X29" t="str">
            <v>N</v>
          </cell>
          <cell r="Y29" t="str">
            <v>钣金件</v>
          </cell>
          <cell r="Z29" t="str">
            <v>t2-GB/T 708
Q235-GB/T 700</v>
          </cell>
          <cell r="AA29" t="str">
            <v>GB/T 708
GB/T 700</v>
          </cell>
          <cell r="AB29" t="str">
            <v>265*65*15</v>
          </cell>
          <cell r="AC29">
            <v>0.0855</v>
          </cell>
          <cell r="AD29" t="str">
            <v>——</v>
          </cell>
          <cell r="AE29" t="str">
            <v>冲压</v>
          </cell>
          <cell r="AF29" t="str">
            <v>393*15*2.0</v>
          </cell>
          <cell r="AG29">
            <v>397</v>
          </cell>
          <cell r="AH29">
            <v>15</v>
          </cell>
          <cell r="AI29">
            <v>2</v>
          </cell>
          <cell r="AJ29">
            <v>0.0936126</v>
          </cell>
          <cell r="AK29">
            <v>0.913338589036091</v>
          </cell>
        </row>
        <row r="29">
          <cell r="AN29" t="str">
            <v>河北外购</v>
          </cell>
          <cell r="AO29" t="str">
            <v>黄骅鑫昌</v>
          </cell>
          <cell r="AP29">
            <v>0.09</v>
          </cell>
          <cell r="AQ29">
            <v>4.87</v>
          </cell>
          <cell r="AR29">
            <v>0.455893362</v>
          </cell>
        </row>
        <row r="29">
          <cell r="AT29">
            <v>1.15</v>
          </cell>
          <cell r="AU29">
            <v>0.5242773663</v>
          </cell>
          <cell r="AV29">
            <v>7.79</v>
          </cell>
          <cell r="AW29">
            <v>0.7011</v>
          </cell>
        </row>
        <row r="30">
          <cell r="M30" t="str">
            <v>SHT0002455</v>
          </cell>
        </row>
        <row r="30">
          <cell r="O30" t="str">
            <v>下框后横梁组件电泳</v>
          </cell>
          <cell r="P30" t="str">
            <v>电泳件</v>
          </cell>
          <cell r="Q30" t="str">
            <v>——</v>
          </cell>
          <cell r="R30" t="str">
            <v>个</v>
          </cell>
        </row>
        <row r="30">
          <cell r="T30" t="str">
            <v>Q01</v>
          </cell>
          <cell r="U30" t="str">
            <v>SQX3000-6805429</v>
          </cell>
          <cell r="V30" t="str">
            <v>B</v>
          </cell>
          <cell r="W30" t="str">
            <v>N</v>
          </cell>
          <cell r="X30" t="str">
            <v>Y</v>
          </cell>
          <cell r="Y30" t="str">
            <v>电泳总成件</v>
          </cell>
          <cell r="Z30" t="str">
            <v>ASSY</v>
          </cell>
          <cell r="AA30" t="str">
            <v>——</v>
          </cell>
          <cell r="AB30" t="str">
            <v>18*240*38</v>
          </cell>
          <cell r="AC30">
            <v>0.4073</v>
          </cell>
          <cell r="AD30" t="str">
            <v>电泳</v>
          </cell>
          <cell r="AE30" t="str">
            <v>电泳</v>
          </cell>
        </row>
        <row r="30">
          <cell r="AM30">
            <v>0.038</v>
          </cell>
          <cell r="AN30" t="str">
            <v>河北自制</v>
          </cell>
          <cell r="AO30" t="str">
            <v>电泳车间</v>
          </cell>
          <cell r="AP30" t="e">
            <v>#N/A</v>
          </cell>
        </row>
        <row r="30">
          <cell r="AV30" t="e">
            <v>#N/A</v>
          </cell>
        </row>
        <row r="31">
          <cell r="M31" t="str">
            <v>SHT0001865</v>
          </cell>
          <cell r="N31" t="str">
            <v>SQX3000-6805429</v>
          </cell>
          <cell r="O31" t="str">
            <v>下框后横梁组件</v>
          </cell>
          <cell r="P31" t="str">
            <v>焊接件</v>
          </cell>
          <cell r="Q31" t="str">
            <v>——</v>
          </cell>
          <cell r="R31" t="str">
            <v>个</v>
          </cell>
        </row>
        <row r="31">
          <cell r="T31" t="str">
            <v>Q01</v>
          </cell>
          <cell r="U31" t="str">
            <v>SQX3000-6805429</v>
          </cell>
          <cell r="V31" t="str">
            <v>B</v>
          </cell>
          <cell r="W31" t="str">
            <v>N</v>
          </cell>
          <cell r="X31" t="str">
            <v>Y</v>
          </cell>
          <cell r="Y31" t="str">
            <v>焊接总成件</v>
          </cell>
          <cell r="Z31" t="str">
            <v>ASSY</v>
          </cell>
          <cell r="AA31" t="str">
            <v>——</v>
          </cell>
          <cell r="AB31" t="str">
            <v>18*240*38</v>
          </cell>
          <cell r="AC31">
            <v>0.4073</v>
          </cell>
          <cell r="AD31" t="str">
            <v>电泳</v>
          </cell>
          <cell r="AE31" t="str">
            <v>焊接</v>
          </cell>
        </row>
        <row r="31">
          <cell r="AN31" t="str">
            <v>河北外购</v>
          </cell>
          <cell r="AO31" t="str">
            <v>黄骅再兴</v>
          </cell>
          <cell r="AP31">
            <v>0.3805</v>
          </cell>
        </row>
        <row r="31">
          <cell r="AR31">
            <v>4.4324258912</v>
          </cell>
        </row>
        <row r="31">
          <cell r="AT31">
            <v>1.2</v>
          </cell>
          <cell r="AU31">
            <v>4.4324258912</v>
          </cell>
          <cell r="AV31">
            <v>9.89224704336399</v>
          </cell>
          <cell r="AW31">
            <v>3.764</v>
          </cell>
        </row>
        <row r="32">
          <cell r="N32" t="str">
            <v>SHT0011638</v>
          </cell>
          <cell r="O32" t="str">
            <v>下框横梁</v>
          </cell>
          <cell r="P32" t="str">
            <v>冲压件</v>
          </cell>
          <cell r="Q32" t="str">
            <v>B</v>
          </cell>
          <cell r="R32" t="str">
            <v>个</v>
          </cell>
        </row>
        <row r="32">
          <cell r="T32" t="str">
            <v>Q01</v>
          </cell>
          <cell r="U32" t="str">
            <v>SHT0011638</v>
          </cell>
          <cell r="V32" t="str">
            <v>A</v>
          </cell>
          <cell r="W32" t="str">
            <v>N</v>
          </cell>
          <cell r="X32" t="str">
            <v>Y</v>
          </cell>
          <cell r="Y32" t="str">
            <v>钣金件</v>
          </cell>
          <cell r="Z32" t="str">
            <v>t=3-Q/BQB301
SAPH440-Q/BQB310</v>
          </cell>
          <cell r="AA32" t="str">
            <v>Q/BQB301
Q/BQB310</v>
          </cell>
          <cell r="AB32" t="str">
            <v>47*240*38</v>
          </cell>
          <cell r="AC32">
            <v>0.3817</v>
          </cell>
          <cell r="AD32" t="str">
            <v>——</v>
          </cell>
          <cell r="AE32" t="str">
            <v>冲压</v>
          </cell>
        </row>
        <row r="32">
          <cell r="AG32">
            <v>247</v>
          </cell>
          <cell r="AH32">
            <v>112</v>
          </cell>
          <cell r="AI32">
            <v>3</v>
          </cell>
          <cell r="AJ32">
            <v>0.65231712</v>
          </cell>
          <cell r="AK32">
            <v>0.585144844887713</v>
          </cell>
        </row>
        <row r="32">
          <cell r="AP32" t="e">
            <v>#N/A</v>
          </cell>
          <cell r="AQ32">
            <v>6.01</v>
          </cell>
          <cell r="AR32">
            <v>3.9204258912</v>
          </cell>
        </row>
        <row r="32">
          <cell r="AT32">
            <v>1</v>
          </cell>
          <cell r="AU32">
            <v>3.9204258912</v>
          </cell>
          <cell r="AV32" t="e">
            <v>#N/A</v>
          </cell>
        </row>
        <row r="33">
          <cell r="N33" t="str">
            <v>Q198B0814</v>
          </cell>
          <cell r="O33" t="str">
            <v>承面凸焊螺栓</v>
          </cell>
          <cell r="P33" t="str">
            <v>标准件</v>
          </cell>
          <cell r="Q33" t="str">
            <v>B</v>
          </cell>
          <cell r="R33" t="str">
            <v>个</v>
          </cell>
        </row>
        <row r="33">
          <cell r="T33" t="str">
            <v>Q01</v>
          </cell>
          <cell r="U33" t="str">
            <v>——</v>
          </cell>
          <cell r="V33" t="str">
            <v>A1</v>
          </cell>
          <cell r="W33" t="str">
            <v>N</v>
          </cell>
          <cell r="X33" t="str">
            <v>Y</v>
          </cell>
          <cell r="Y33" t="str">
            <v>标准件</v>
          </cell>
          <cell r="Z33" t="str">
            <v>——</v>
          </cell>
          <cell r="AA33" t="str">
            <v>——</v>
          </cell>
          <cell r="AB33" t="str">
            <v>16*16*23.2</v>
          </cell>
          <cell r="AC33">
            <v>0.0128</v>
          </cell>
          <cell r="AD33" t="str">
            <v>——</v>
          </cell>
        </row>
        <row r="33">
          <cell r="AP33" t="e">
            <v>#N/A</v>
          </cell>
        </row>
        <row r="33">
          <cell r="AR33">
            <v>0.256</v>
          </cell>
        </row>
        <row r="33">
          <cell r="AV33" t="e">
            <v>#N/A</v>
          </cell>
        </row>
        <row r="34">
          <cell r="N34" t="str">
            <v>SHT0013236</v>
          </cell>
          <cell r="O34" t="str">
            <v>绞架组件</v>
          </cell>
          <cell r="P34" t="str">
            <v>分总成</v>
          </cell>
          <cell r="Q34" t="str">
            <v>——</v>
          </cell>
          <cell r="R34" t="str">
            <v>个</v>
          </cell>
        </row>
        <row r="34">
          <cell r="T34" t="str">
            <v>Q01</v>
          </cell>
          <cell r="U34" t="str">
            <v>SHT0013236</v>
          </cell>
          <cell r="V34" t="str">
            <v>A1</v>
          </cell>
          <cell r="W34" t="str">
            <v>N</v>
          </cell>
          <cell r="X34" t="str">
            <v>Y</v>
          </cell>
          <cell r="Y34" t="str">
            <v>装配总成件</v>
          </cell>
          <cell r="Z34" t="str">
            <v>ASSY</v>
          </cell>
          <cell r="AA34" t="str">
            <v>——</v>
          </cell>
          <cell r="AB34" t="str">
            <v>416*232*79</v>
          </cell>
          <cell r="AC34">
            <v>5.2024</v>
          </cell>
          <cell r="AD34" t="str">
            <v>——</v>
          </cell>
        </row>
        <row r="34">
          <cell r="AN34" t="str">
            <v>过程虚拟件</v>
          </cell>
        </row>
        <row r="34">
          <cell r="AP34" t="e">
            <v>#N/A</v>
          </cell>
        </row>
        <row r="34">
          <cell r="AV34" t="e">
            <v>#N/A</v>
          </cell>
        </row>
        <row r="35">
          <cell r="M35" t="str">
            <v>SHT0002615</v>
          </cell>
        </row>
        <row r="35">
          <cell r="O35" t="str">
            <v>内绞架电泳</v>
          </cell>
          <cell r="P35" t="str">
            <v>电泳件</v>
          </cell>
        </row>
        <row r="35">
          <cell r="T35" t="str">
            <v>A</v>
          </cell>
          <cell r="U35" t="str">
            <v>SHT0013234</v>
          </cell>
          <cell r="V35" t="str">
            <v>A</v>
          </cell>
          <cell r="W35" t="str">
            <v>Y</v>
          </cell>
          <cell r="X35" t="str">
            <v>N</v>
          </cell>
          <cell r="Y35" t="str">
            <v>电泳总成件</v>
          </cell>
          <cell r="Z35" t="str">
            <v>ASSY</v>
          </cell>
          <cell r="AA35" t="str">
            <v>——</v>
          </cell>
          <cell r="AB35" t="str">
            <v>362*232*78</v>
          </cell>
          <cell r="AC35">
            <v>2.9681</v>
          </cell>
          <cell r="AD35" t="str">
            <v>电泳</v>
          </cell>
          <cell r="AE35" t="str">
            <v>电泳</v>
          </cell>
        </row>
        <row r="35">
          <cell r="AM35" t="str">
            <v>0.177</v>
          </cell>
          <cell r="AN35" t="str">
            <v>河北自制</v>
          </cell>
          <cell r="AO35" t="str">
            <v>电泳车间</v>
          </cell>
          <cell r="AP35" t="e">
            <v>#N/A</v>
          </cell>
        </row>
        <row r="35">
          <cell r="AV35" t="e">
            <v>#N/A</v>
          </cell>
        </row>
        <row r="36">
          <cell r="M36" t="str">
            <v>SHT0013234</v>
          </cell>
          <cell r="N36" t="str">
            <v>SHT0013234</v>
          </cell>
          <cell r="O36" t="str">
            <v>内绞架</v>
          </cell>
          <cell r="P36" t="str">
            <v>焊接件</v>
          </cell>
        </row>
        <row r="36">
          <cell r="T36" t="str">
            <v>A</v>
          </cell>
          <cell r="U36" t="str">
            <v>SHT0013234</v>
          </cell>
          <cell r="V36" t="str">
            <v>A</v>
          </cell>
          <cell r="W36" t="str">
            <v>Y</v>
          </cell>
          <cell r="X36" t="str">
            <v>N</v>
          </cell>
          <cell r="Y36" t="str">
            <v>焊接总成件</v>
          </cell>
          <cell r="Z36" t="str">
            <v>ASSY</v>
          </cell>
          <cell r="AA36" t="str">
            <v>——</v>
          </cell>
          <cell r="AB36" t="str">
            <v>362*232*78</v>
          </cell>
          <cell r="AC36">
            <v>2.9471</v>
          </cell>
          <cell r="AD36" t="str">
            <v>电泳</v>
          </cell>
          <cell r="AE36" t="str">
            <v>焊接</v>
          </cell>
        </row>
        <row r="36">
          <cell r="AL36">
            <v>65</v>
          </cell>
        </row>
        <row r="36">
          <cell r="AN36" t="str">
            <v>河北自制</v>
          </cell>
          <cell r="AO36" t="str">
            <v>焊接车间</v>
          </cell>
          <cell r="AP36" t="e">
            <v>#N/A</v>
          </cell>
        </row>
        <row r="36">
          <cell r="AV36" t="e">
            <v>#N/A</v>
          </cell>
        </row>
        <row r="37">
          <cell r="M37" t="str">
            <v>SHT0001761</v>
          </cell>
          <cell r="N37" t="str">
            <v>SQX3000-6805434</v>
          </cell>
          <cell r="O37" t="str">
            <v>连接杆1</v>
          </cell>
          <cell r="P37" t="str">
            <v>机加件</v>
          </cell>
          <cell r="Q37" t="str">
            <v>B</v>
          </cell>
          <cell r="R37" t="str">
            <v>个</v>
          </cell>
        </row>
        <row r="37">
          <cell r="T37" t="str">
            <v>Q01</v>
          </cell>
          <cell r="U37" t="str">
            <v>SQX3000-6805434</v>
          </cell>
          <cell r="V37" t="str">
            <v>B</v>
          </cell>
          <cell r="W37" t="str">
            <v>N</v>
          </cell>
          <cell r="X37" t="str">
            <v>Y</v>
          </cell>
          <cell r="Y37" t="str">
            <v>轴类</v>
          </cell>
          <cell r="Z37" t="str">
            <v>⌀17-GB/T702
20-GB/T699</v>
          </cell>
          <cell r="AA37" t="str">
            <v>GB/T699</v>
          </cell>
          <cell r="AB37" t="str">
            <v>17*226*17</v>
          </cell>
          <cell r="AC37">
            <v>0.3616</v>
          </cell>
          <cell r="AD37" t="str">
            <v>——</v>
          </cell>
          <cell r="AE37" t="str">
            <v>机加</v>
          </cell>
        </row>
        <row r="37">
          <cell r="AG37" t="str">
            <v>223</v>
          </cell>
          <cell r="AH37" t="str">
            <v>17</v>
          </cell>
        </row>
        <row r="37">
          <cell r="AJ37">
            <v>0.3976444347</v>
          </cell>
          <cell r="AK37">
            <v>0.909355113376116</v>
          </cell>
        </row>
        <row r="37">
          <cell r="AN37" t="str">
            <v>河北外购</v>
          </cell>
          <cell r="AO37" t="str">
            <v>霸州政锦</v>
          </cell>
          <cell r="AP37">
            <v>0.355</v>
          </cell>
          <cell r="AQ37">
            <v>5</v>
          </cell>
          <cell r="AR37">
            <v>1.9882221735</v>
          </cell>
        </row>
        <row r="37">
          <cell r="AU37">
            <v>5.424</v>
          </cell>
          <cell r="AV37">
            <v>17.4507042253521</v>
          </cell>
          <cell r="AW37">
            <v>6.195</v>
          </cell>
        </row>
        <row r="38">
          <cell r="M38" t="str">
            <v>SHT0001149</v>
          </cell>
          <cell r="N38" t="str">
            <v>RC026807403</v>
          </cell>
          <cell r="O38" t="str">
            <v>连接杆2</v>
          </cell>
          <cell r="P38" t="str">
            <v>机加件</v>
          </cell>
          <cell r="Q38" t="str">
            <v>B</v>
          </cell>
          <cell r="R38" t="str">
            <v>个</v>
          </cell>
        </row>
        <row r="38">
          <cell r="T38" t="str">
            <v>Q01</v>
          </cell>
          <cell r="U38" t="str">
            <v>RC026807403</v>
          </cell>
          <cell r="V38" t="str">
            <v>A1</v>
          </cell>
          <cell r="W38" t="str">
            <v>N</v>
          </cell>
          <cell r="X38" t="str">
            <v>Y</v>
          </cell>
          <cell r="Y38" t="str">
            <v>轴类</v>
          </cell>
          <cell r="Z38" t="str">
            <v>⌀17-GB/T702
20-GB/T699</v>
          </cell>
          <cell r="AA38" t="str">
            <v>GB/T699</v>
          </cell>
          <cell r="AB38" t="str">
            <v>17*226*17</v>
          </cell>
          <cell r="AC38">
            <v>0.3628</v>
          </cell>
          <cell r="AD38" t="str">
            <v>——</v>
          </cell>
          <cell r="AE38" t="str">
            <v>机加</v>
          </cell>
        </row>
        <row r="38">
          <cell r="AG38" t="str">
            <v>224</v>
          </cell>
          <cell r="AH38" t="str">
            <v>17</v>
          </cell>
        </row>
        <row r="38">
          <cell r="AJ38">
            <v>0.3994275936</v>
          </cell>
          <cell r="AK38">
            <v>0.908299791534482</v>
          </cell>
        </row>
        <row r="38">
          <cell r="AN38" t="str">
            <v>河北外购</v>
          </cell>
          <cell r="AO38" t="str">
            <v>霸州政锦</v>
          </cell>
          <cell r="AP38">
            <v>0.36</v>
          </cell>
          <cell r="AQ38">
            <v>5</v>
          </cell>
          <cell r="AR38">
            <v>1.997137968</v>
          </cell>
        </row>
        <row r="38">
          <cell r="AU38">
            <v>5.442</v>
          </cell>
          <cell r="AV38">
            <v>15.2416666666667</v>
          </cell>
          <cell r="AW38">
            <v>5.487</v>
          </cell>
        </row>
        <row r="39">
          <cell r="M39" t="str">
            <v>SHT0010521</v>
          </cell>
          <cell r="N39" t="str">
            <v>SHT0010521</v>
          </cell>
          <cell r="O39" t="str">
            <v>气囊上支撑板</v>
          </cell>
          <cell r="P39" t="str">
            <v>冲压件</v>
          </cell>
          <cell r="Q39" t="str">
            <v>B</v>
          </cell>
          <cell r="R39" t="str">
            <v>个</v>
          </cell>
        </row>
        <row r="39">
          <cell r="T39" t="str">
            <v>Q01</v>
          </cell>
          <cell r="U39" t="str">
            <v>SHT0010521</v>
          </cell>
          <cell r="V39" t="str">
            <v>B</v>
          </cell>
          <cell r="W39" t="str">
            <v>N</v>
          </cell>
          <cell r="X39" t="str">
            <v>Y</v>
          </cell>
          <cell r="Y39" t="str">
            <v>钣金件</v>
          </cell>
          <cell r="Z39" t="str">
            <v>t=4-Q/BQB301
SPFH590-Q/BQB310</v>
          </cell>
          <cell r="AA39" t="str">
            <v>Q/BQB301
Q/BQB310</v>
          </cell>
          <cell r="AB39" t="str">
            <v>142*108*54</v>
          </cell>
          <cell r="AC39">
            <v>0.7858</v>
          </cell>
          <cell r="AD39" t="str">
            <v>——</v>
          </cell>
          <cell r="AE39" t="str">
            <v>冲压</v>
          </cell>
        </row>
        <row r="39">
          <cell r="AG39">
            <v>251</v>
          </cell>
          <cell r="AH39">
            <v>145</v>
          </cell>
          <cell r="AI39" t="str">
            <v>4</v>
          </cell>
          <cell r="AJ39">
            <v>1.1442588</v>
          </cell>
          <cell r="AK39">
            <v>0.686732756610655</v>
          </cell>
        </row>
        <row r="39">
          <cell r="AN39" t="str">
            <v>河北外购</v>
          </cell>
          <cell r="AO39" t="str">
            <v>黄骅天丰</v>
          </cell>
          <cell r="AP39">
            <v>0.75</v>
          </cell>
          <cell r="AQ39">
            <v>6.11</v>
          </cell>
          <cell r="AR39">
            <v>6.991421268</v>
          </cell>
        </row>
        <row r="39">
          <cell r="AT39">
            <v>1.1</v>
          </cell>
          <cell r="AU39">
            <v>7.6905633948</v>
          </cell>
          <cell r="AV39">
            <v>9.28613569321535</v>
          </cell>
          <cell r="AW39">
            <v>6.96460176991151</v>
          </cell>
        </row>
        <row r="40">
          <cell r="N40" t="str">
            <v>SQX3000-6805448</v>
          </cell>
          <cell r="O40" t="str">
            <v>绞架小孔侧板组件</v>
          </cell>
          <cell r="P40" t="str">
            <v>焊接件</v>
          </cell>
          <cell r="Q40" t="str">
            <v>B</v>
          </cell>
          <cell r="R40" t="str">
            <v>个</v>
          </cell>
        </row>
        <row r="40">
          <cell r="T40" t="str">
            <v>Q01</v>
          </cell>
          <cell r="U40" t="str">
            <v>SQX3000-6805448</v>
          </cell>
          <cell r="V40" t="str">
            <v>A2</v>
          </cell>
          <cell r="W40" t="str">
            <v>N</v>
          </cell>
          <cell r="X40" t="str">
            <v>Y</v>
          </cell>
          <cell r="Y40" t="str">
            <v>焊接总成件</v>
          </cell>
          <cell r="Z40" t="str">
            <v>ASSY</v>
          </cell>
          <cell r="AA40" t="str">
            <v>——</v>
          </cell>
          <cell r="AB40" t="str">
            <v>341*14*90</v>
          </cell>
          <cell r="AC40">
            <v>0.621</v>
          </cell>
          <cell r="AD40" t="str">
            <v>——</v>
          </cell>
          <cell r="AE40" t="str">
            <v>焊接</v>
          </cell>
        </row>
        <row r="40">
          <cell r="AN40" t="str">
            <v>过程虚拟件</v>
          </cell>
        </row>
        <row r="40">
          <cell r="AP40" t="e">
            <v>#N/A</v>
          </cell>
          <cell r="AQ40" t="e">
            <v>#N/A</v>
          </cell>
          <cell r="AR40" t="e">
            <v>#N/A</v>
          </cell>
        </row>
        <row r="40">
          <cell r="AV40" t="e">
            <v>#N/A</v>
          </cell>
        </row>
        <row r="41">
          <cell r="M41" t="str">
            <v>SHT0001760</v>
          </cell>
          <cell r="N41" t="str">
            <v>SQX3000-6805467</v>
          </cell>
          <cell r="O41" t="str">
            <v>绞架小孔侧板</v>
          </cell>
          <cell r="P41" t="str">
            <v>冲压件</v>
          </cell>
          <cell r="Q41" t="str">
            <v>A</v>
          </cell>
          <cell r="R41" t="str">
            <v>个</v>
          </cell>
        </row>
        <row r="41">
          <cell r="T41" t="str">
            <v>Q01</v>
          </cell>
          <cell r="U41" t="str">
            <v>SQX3000-6805467</v>
          </cell>
          <cell r="V41" t="str">
            <v>B</v>
          </cell>
          <cell r="W41" t="str">
            <v>N</v>
          </cell>
          <cell r="X41" t="str">
            <v>Y</v>
          </cell>
          <cell r="Y41" t="str">
            <v>钣金件</v>
          </cell>
          <cell r="Z41" t="str">
            <v>t=4-Q/BQB301
SPFH590-Q/BQB310</v>
          </cell>
          <cell r="AA41" t="str">
            <v>Q/BQB301
Q/BQB310</v>
          </cell>
          <cell r="AB41" t="str">
            <v>341*14*90</v>
          </cell>
          <cell r="AC41">
            <v>0.6007</v>
          </cell>
          <cell r="AD41" t="str">
            <v>——</v>
          </cell>
          <cell r="AE41" t="str">
            <v>冲压</v>
          </cell>
        </row>
        <row r="41">
          <cell r="AG41">
            <v>355</v>
          </cell>
          <cell r="AH41">
            <v>64</v>
          </cell>
          <cell r="AI41" t="str">
            <v>4</v>
          </cell>
          <cell r="AJ41">
            <v>0.7143168</v>
          </cell>
          <cell r="AK41">
            <v>0.840943402143139</v>
          </cell>
        </row>
        <row r="41">
          <cell r="AN41" t="str">
            <v>河北外购</v>
          </cell>
          <cell r="AO41" t="str">
            <v>黄骅天丰</v>
          </cell>
          <cell r="AP41">
            <v>0.556</v>
          </cell>
          <cell r="AQ41">
            <v>6.11</v>
          </cell>
          <cell r="AR41">
            <v>4.364475648</v>
          </cell>
        </row>
        <row r="41">
          <cell r="AT41" t="str">
            <v>1.15</v>
          </cell>
          <cell r="AU41">
            <v>5.0191469952</v>
          </cell>
          <cell r="AV41">
            <v>8.70773381294964</v>
          </cell>
          <cell r="AW41">
            <v>4.8415</v>
          </cell>
        </row>
        <row r="42">
          <cell r="M42" t="str">
            <v>BAS0000055</v>
          </cell>
          <cell r="N42" t="str">
            <v>SQX3000-6805473</v>
          </cell>
          <cell r="O42" t="str">
            <v>螺纹轴套</v>
          </cell>
          <cell r="P42" t="str">
            <v>锻打件</v>
          </cell>
          <cell r="Q42" t="str">
            <v>B</v>
          </cell>
          <cell r="R42" t="str">
            <v>个</v>
          </cell>
        </row>
        <row r="42">
          <cell r="T42" t="str">
            <v>Q01</v>
          </cell>
          <cell r="U42" t="str">
            <v>SQX3000-6805473</v>
          </cell>
          <cell r="V42" t="str">
            <v>A1</v>
          </cell>
          <cell r="W42" t="str">
            <v>N</v>
          </cell>
          <cell r="X42" t="str">
            <v>Y</v>
          </cell>
          <cell r="Y42" t="str">
            <v>冷镦件</v>
          </cell>
          <cell r="Z42" t="str">
            <v>35#   M10</v>
          </cell>
          <cell r="AA42" t="str">
            <v>——</v>
          </cell>
          <cell r="AB42" t="str">
            <v>22*22*8</v>
          </cell>
          <cell r="AC42">
            <v>0.0203</v>
          </cell>
          <cell r="AD42" t="str">
            <v>——</v>
          </cell>
          <cell r="AE42" t="str">
            <v>冷镦</v>
          </cell>
        </row>
        <row r="42">
          <cell r="AG42" t="str">
            <v>9.5</v>
          </cell>
          <cell r="AH42" t="str">
            <v>22</v>
          </cell>
        </row>
        <row r="42">
          <cell r="AJ42">
            <v>0.0283701198</v>
          </cell>
          <cell r="AK42">
            <v>0.715541567787105</v>
          </cell>
        </row>
        <row r="42">
          <cell r="AN42" t="str">
            <v>河北外购</v>
          </cell>
          <cell r="AO42" t="str">
            <v>黄骅创合</v>
          </cell>
          <cell r="AP42">
            <v>0.018</v>
          </cell>
          <cell r="AQ42">
            <v>5</v>
          </cell>
          <cell r="AR42">
            <v>0.141850599</v>
          </cell>
        </row>
        <row r="42">
          <cell r="AU42">
            <v>0.406</v>
          </cell>
          <cell r="AV42">
            <v>44.4444444444444</v>
          </cell>
          <cell r="AW42" t="str">
            <v>0.8</v>
          </cell>
        </row>
        <row r="43">
          <cell r="N43" t="str">
            <v>SHT0010524</v>
          </cell>
          <cell r="O43" t="str">
            <v>阻尼销轴支架焊接分总成</v>
          </cell>
          <cell r="P43" t="str">
            <v>焊接件</v>
          </cell>
          <cell r="Q43" t="str">
            <v>——</v>
          </cell>
          <cell r="R43" t="str">
            <v>个</v>
          </cell>
        </row>
        <row r="43">
          <cell r="T43" t="str">
            <v>Q01</v>
          </cell>
          <cell r="U43" t="str">
            <v>SQX3000-6805469</v>
          </cell>
          <cell r="V43" t="str">
            <v>A1</v>
          </cell>
          <cell r="W43" t="str">
            <v>Y</v>
          </cell>
          <cell r="X43" t="str">
            <v>Y</v>
          </cell>
          <cell r="Y43" t="str">
            <v>焊接总成件</v>
          </cell>
          <cell r="Z43" t="str">
            <v>ASSY</v>
          </cell>
          <cell r="AA43" t="str">
            <v>——</v>
          </cell>
          <cell r="AB43" t="str">
            <v>82*36*60</v>
          </cell>
          <cell r="AC43">
            <v>0.1636</v>
          </cell>
          <cell r="AD43" t="str">
            <v>——</v>
          </cell>
          <cell r="AE43" t="str">
            <v>焊接</v>
          </cell>
        </row>
        <row r="43">
          <cell r="AN43" t="str">
            <v>过程虚拟件</v>
          </cell>
        </row>
        <row r="43">
          <cell r="AP43" t="e">
            <v>#N/A</v>
          </cell>
          <cell r="AQ43" t="e">
            <v>#N/A</v>
          </cell>
          <cell r="AR43" t="e">
            <v>#N/A</v>
          </cell>
        </row>
        <row r="43">
          <cell r="AV43" t="e">
            <v>#N/A</v>
          </cell>
        </row>
        <row r="44">
          <cell r="M44" t="str">
            <v>SHT0010522</v>
          </cell>
          <cell r="N44" t="str">
            <v>SHT0010522</v>
          </cell>
          <cell r="O44" t="str">
            <v>阻尼销轴支架</v>
          </cell>
          <cell r="P44" t="str">
            <v>冲压件</v>
          </cell>
          <cell r="Q44" t="str">
            <v>B</v>
          </cell>
          <cell r="R44" t="str">
            <v>个</v>
          </cell>
        </row>
        <row r="44">
          <cell r="T44" t="str">
            <v>A</v>
          </cell>
          <cell r="U44" t="str">
            <v>SQX3000-6805474</v>
          </cell>
          <cell r="V44" t="str">
            <v>A</v>
          </cell>
          <cell r="W44" t="str">
            <v>N</v>
          </cell>
          <cell r="X44" t="str">
            <v>Y</v>
          </cell>
          <cell r="Y44" t="str">
            <v>钣金件</v>
          </cell>
          <cell r="Z44" t="str">
            <v>t=4-Q/BQB301
SPFH590-Q/BQB310</v>
          </cell>
          <cell r="AA44" t="str">
            <v>Q/BQB301
Q/BQB310</v>
          </cell>
          <cell r="AB44" t="str">
            <v>89*19*36</v>
          </cell>
          <cell r="AC44">
            <v>0.0952</v>
          </cell>
          <cell r="AD44" t="str">
            <v>——</v>
          </cell>
          <cell r="AE44" t="str">
            <v>冲压</v>
          </cell>
        </row>
        <row r="44">
          <cell r="AG44">
            <v>99</v>
          </cell>
          <cell r="AH44">
            <v>56.5</v>
          </cell>
          <cell r="AI44" t="str">
            <v>4</v>
          </cell>
          <cell r="AJ44">
            <v>0.17585964</v>
          </cell>
          <cell r="AK44">
            <v>0.54134081020523</v>
          </cell>
        </row>
        <row r="44">
          <cell r="AN44" t="str">
            <v>河北外购</v>
          </cell>
          <cell r="AO44" t="str">
            <v>万昌五金</v>
          </cell>
          <cell r="AP44">
            <v>0.085</v>
          </cell>
          <cell r="AQ44">
            <v>6.11</v>
          </cell>
          <cell r="AR44">
            <v>1.0745024004</v>
          </cell>
        </row>
        <row r="44">
          <cell r="AT44" t="str">
            <v>1.15</v>
          </cell>
          <cell r="AU44">
            <v>1.23567776046</v>
          </cell>
          <cell r="AV44">
            <v>14.1592920353982</v>
          </cell>
          <cell r="AW44">
            <v>1.20353982300885</v>
          </cell>
        </row>
        <row r="45">
          <cell r="M45" t="str">
            <v>SHT0010523</v>
          </cell>
          <cell r="N45" t="str">
            <v>SHT0010523</v>
          </cell>
          <cell r="O45" t="str">
            <v>阻尼销轴</v>
          </cell>
          <cell r="P45" t="str">
            <v>机加件</v>
          </cell>
          <cell r="Q45" t="str">
            <v>B</v>
          </cell>
          <cell r="R45" t="str">
            <v>个</v>
          </cell>
        </row>
        <row r="45">
          <cell r="T45" t="str">
            <v>B</v>
          </cell>
          <cell r="U45" t="str">
            <v>SQX3000-6805476</v>
          </cell>
          <cell r="V45" t="str">
            <v>B</v>
          </cell>
          <cell r="W45" t="str">
            <v>N</v>
          </cell>
          <cell r="X45" t="str">
            <v>Y</v>
          </cell>
          <cell r="Y45" t="str">
            <v>轴类</v>
          </cell>
          <cell r="Z45" t="str">
            <v>35#</v>
          </cell>
          <cell r="AA45" t="str">
            <v>GB/T 699</v>
          </cell>
          <cell r="AB45" t="str">
            <v>26*26*50</v>
          </cell>
          <cell r="AC45">
            <v>0.0684</v>
          </cell>
          <cell r="AD45" t="str">
            <v>——</v>
          </cell>
          <cell r="AE45" t="str">
            <v>机加</v>
          </cell>
        </row>
        <row r="45">
          <cell r="AG45" t="str">
            <v>45</v>
          </cell>
          <cell r="AH45" t="str">
            <v>22</v>
          </cell>
        </row>
        <row r="45">
          <cell r="AJ45">
            <v>0.134384778</v>
          </cell>
          <cell r="AK45">
            <v>0.508986218662355</v>
          </cell>
        </row>
        <row r="45">
          <cell r="AN45" t="str">
            <v>河北外购</v>
          </cell>
          <cell r="AO45" t="str">
            <v>黄骅兴岳</v>
          </cell>
          <cell r="AP45">
            <v>0.065</v>
          </cell>
          <cell r="AQ45">
            <v>5</v>
          </cell>
          <cell r="AR45">
            <v>0.67192389</v>
          </cell>
        </row>
        <row r="45">
          <cell r="AU45">
            <v>1.026</v>
          </cell>
          <cell r="AV45">
            <v>23.0769230769231</v>
          </cell>
          <cell r="AW45" t="str">
            <v>1.5</v>
          </cell>
        </row>
        <row r="46">
          <cell r="M46" t="str">
            <v>SHT0013238</v>
          </cell>
          <cell r="N46" t="str">
            <v>SHT0013238</v>
          </cell>
          <cell r="O46" t="str">
            <v>VDC阀上支架总成</v>
          </cell>
        </row>
        <row r="46">
          <cell r="Q46" t="str">
            <v>B</v>
          </cell>
          <cell r="R46" t="str">
            <v>个</v>
          </cell>
        </row>
        <row r="46">
          <cell r="T46" t="str">
            <v>A</v>
          </cell>
          <cell r="U46" t="str">
            <v>SHT0013238</v>
          </cell>
          <cell r="V46" t="str">
            <v>A</v>
          </cell>
          <cell r="W46" t="str">
            <v>Y</v>
          </cell>
          <cell r="X46" t="str">
            <v>N</v>
          </cell>
        </row>
        <row r="46">
          <cell r="Z46" t="str">
            <v>ASSY</v>
          </cell>
          <cell r="AA46" t="str">
            <v>——</v>
          </cell>
        </row>
        <row r="46">
          <cell r="AC46">
            <v>0.0313</v>
          </cell>
          <cell r="AD46" t="str">
            <v>——</v>
          </cell>
        </row>
        <row r="46">
          <cell r="AN46" t="str">
            <v>河北外购</v>
          </cell>
          <cell r="AO46" t="str">
            <v>沧州智凯</v>
          </cell>
          <cell r="AP46">
            <v>0</v>
          </cell>
        </row>
        <row r="46">
          <cell r="AR46">
            <v>0.429836752</v>
          </cell>
        </row>
        <row r="46">
          <cell r="AT46" t="str">
            <v>1.2</v>
          </cell>
          <cell r="AU46">
            <v>0.5158041024</v>
          </cell>
          <cell r="AV46" t="e">
            <v>#DIV/0!</v>
          </cell>
          <cell r="AW46" t="str">
            <v>1.18</v>
          </cell>
        </row>
        <row r="47">
          <cell r="N47" t="str">
            <v>SHT0013110</v>
          </cell>
          <cell r="O47" t="str">
            <v>VDC阀上支架</v>
          </cell>
        </row>
        <row r="47">
          <cell r="Q47" t="str">
            <v>B</v>
          </cell>
          <cell r="R47" t="str">
            <v>个</v>
          </cell>
        </row>
        <row r="47">
          <cell r="T47" t="str">
            <v>A</v>
          </cell>
          <cell r="U47" t="str">
            <v>SHT0013110</v>
          </cell>
          <cell r="V47" t="str">
            <v>A</v>
          </cell>
          <cell r="W47" t="str">
            <v>Y</v>
          </cell>
          <cell r="X47" t="str">
            <v>N</v>
          </cell>
        </row>
        <row r="47">
          <cell r="Z47" t="str">
            <v>t2.5-Q/BQB301
SPFH590-Q/BQB310</v>
          </cell>
          <cell r="AA47" t="str">
            <v>Q/BQB301
Q/BQB310</v>
          </cell>
          <cell r="AB47" t="str">
            <v>34*20*5</v>
          </cell>
          <cell r="AC47">
            <v>0.0173</v>
          </cell>
          <cell r="AD47" t="str">
            <v>——</v>
          </cell>
          <cell r="AE47" t="str">
            <v>冲压</v>
          </cell>
        </row>
        <row r="47">
          <cell r="AG47">
            <v>48</v>
          </cell>
          <cell r="AH47">
            <v>26</v>
          </cell>
          <cell r="AI47" t="str">
            <v>2.5</v>
          </cell>
          <cell r="AJ47">
            <v>0.0245232</v>
          </cell>
          <cell r="AK47">
            <v>0.705454426828473</v>
          </cell>
        </row>
        <row r="47">
          <cell r="AP47" t="e">
            <v>#N/A</v>
          </cell>
          <cell r="AQ47">
            <v>6.11</v>
          </cell>
          <cell r="AR47">
            <v>0.149836752</v>
          </cell>
        </row>
        <row r="47">
          <cell r="AV47" t="e">
            <v>#N/A</v>
          </cell>
        </row>
        <row r="48">
          <cell r="N48" t="str">
            <v>SHT0010054</v>
          </cell>
          <cell r="O48" t="str">
            <v>VDC阀上固定轴</v>
          </cell>
        </row>
        <row r="48">
          <cell r="T48" t="str">
            <v>B</v>
          </cell>
          <cell r="U48" t="str">
            <v>SHT0010054</v>
          </cell>
          <cell r="V48" t="str">
            <v>B</v>
          </cell>
          <cell r="W48" t="str">
            <v>N</v>
          </cell>
          <cell r="X48" t="str">
            <v>Y</v>
          </cell>
          <cell r="Y48" t="str">
            <v>冷镦</v>
          </cell>
          <cell r="Z48" t="str">
            <v>Q /BQB 501
SWRCH22A-Q /BQB 517</v>
          </cell>
          <cell r="AA48" t="str">
            <v>Q /BQB 517</v>
          </cell>
          <cell r="AB48" t="str">
            <v>10*10*45.5</v>
          </cell>
          <cell r="AC48">
            <v>0.014</v>
          </cell>
          <cell r="AD48" t="str">
            <v>——</v>
          </cell>
          <cell r="AE48" t="str">
            <v>冷镦</v>
          </cell>
        </row>
        <row r="48">
          <cell r="AG48" t="str">
            <v>44.5</v>
          </cell>
          <cell r="AH48" t="str">
            <v>10</v>
          </cell>
        </row>
        <row r="48">
          <cell r="AJ48">
            <v>0.027456945</v>
          </cell>
          <cell r="AK48">
            <v>0.509889210179792</v>
          </cell>
        </row>
        <row r="48">
          <cell r="AP48" t="e">
            <v>#N/A</v>
          </cell>
          <cell r="AQ48">
            <v>5</v>
          </cell>
          <cell r="AR48">
            <v>0.28</v>
          </cell>
        </row>
        <row r="48">
          <cell r="AV48" t="e">
            <v>#N/A</v>
          </cell>
        </row>
        <row r="49">
          <cell r="M49" t="str">
            <v>SHT0002616</v>
          </cell>
        </row>
        <row r="49">
          <cell r="O49" t="str">
            <v>外绞架电泳</v>
          </cell>
          <cell r="P49" t="str">
            <v>电泳件</v>
          </cell>
          <cell r="Q49" t="str">
            <v>——</v>
          </cell>
          <cell r="R49" t="str">
            <v>个</v>
          </cell>
        </row>
        <row r="49">
          <cell r="T49" t="str">
            <v>A</v>
          </cell>
          <cell r="U49" t="str">
            <v>SQX3000-6805437</v>
          </cell>
          <cell r="V49" t="str">
            <v>A</v>
          </cell>
          <cell r="W49" t="str">
            <v>Y</v>
          </cell>
          <cell r="X49" t="str">
            <v>N</v>
          </cell>
          <cell r="Y49" t="str">
            <v>电泳总成件</v>
          </cell>
          <cell r="Z49" t="str">
            <v>ASSY</v>
          </cell>
          <cell r="AA49" t="str">
            <v>——</v>
          </cell>
          <cell r="AB49" t="str">
            <v>362*229*76</v>
          </cell>
          <cell r="AC49">
            <v>2.0409</v>
          </cell>
          <cell r="AD49" t="str">
            <v>电泳</v>
          </cell>
          <cell r="AE49" t="str">
            <v>电泳</v>
          </cell>
        </row>
        <row r="49">
          <cell r="AM49" t="str">
            <v>0.124</v>
          </cell>
          <cell r="AN49" t="str">
            <v>河北自制</v>
          </cell>
          <cell r="AO49" t="str">
            <v>电泳车间</v>
          </cell>
          <cell r="AP49" t="e">
            <v>#N/A</v>
          </cell>
        </row>
        <row r="49">
          <cell r="AV49" t="e">
            <v>#N/A</v>
          </cell>
        </row>
        <row r="50">
          <cell r="M50" t="str">
            <v>SHT0013235</v>
          </cell>
          <cell r="N50" t="str">
            <v>SHT0013235</v>
          </cell>
          <cell r="O50" t="str">
            <v>外绞架</v>
          </cell>
          <cell r="P50" t="str">
            <v>焊接件</v>
          </cell>
          <cell r="Q50" t="str">
            <v>——</v>
          </cell>
          <cell r="R50" t="str">
            <v>个</v>
          </cell>
        </row>
        <row r="50">
          <cell r="T50" t="str">
            <v>A</v>
          </cell>
          <cell r="U50" t="str">
            <v>SQX3000-6805437</v>
          </cell>
          <cell r="V50" t="str">
            <v>A</v>
          </cell>
          <cell r="W50" t="str">
            <v>Y</v>
          </cell>
          <cell r="X50" t="str">
            <v>N</v>
          </cell>
          <cell r="Y50" t="str">
            <v>焊接总成件</v>
          </cell>
          <cell r="Z50" t="str">
            <v>ASSY</v>
          </cell>
          <cell r="AA50" t="str">
            <v>——</v>
          </cell>
          <cell r="AB50" t="str">
            <v>362*229*76</v>
          </cell>
          <cell r="AC50">
            <v>2.1003</v>
          </cell>
        </row>
        <row r="50">
          <cell r="AE50" t="str">
            <v>焊接</v>
          </cell>
        </row>
        <row r="50">
          <cell r="AL50">
            <v>26</v>
          </cell>
        </row>
        <row r="50">
          <cell r="AN50" t="str">
            <v>河北自制</v>
          </cell>
          <cell r="AO50" t="str">
            <v>焊接车间</v>
          </cell>
          <cell r="AP50" t="e">
            <v>#N/A</v>
          </cell>
        </row>
        <row r="50">
          <cell r="AV50" t="e">
            <v>#N/A</v>
          </cell>
        </row>
        <row r="51">
          <cell r="M51" t="str">
            <v>SHT0001085</v>
          </cell>
          <cell r="N51" t="str">
            <v>SHT0001085</v>
          </cell>
          <cell r="O51" t="str">
            <v>阻尼器下固定点支架总成</v>
          </cell>
          <cell r="P51" t="str">
            <v>焊接件</v>
          </cell>
          <cell r="Q51" t="str">
            <v>——</v>
          </cell>
          <cell r="R51" t="str">
            <v>个</v>
          </cell>
        </row>
        <row r="51">
          <cell r="T51" t="str">
            <v>A</v>
          </cell>
          <cell r="U51" t="str">
            <v>SHT0001085</v>
          </cell>
          <cell r="V51" t="str">
            <v>A</v>
          </cell>
          <cell r="W51" t="str">
            <v>N</v>
          </cell>
          <cell r="X51" t="str">
            <v>Y</v>
          </cell>
          <cell r="Y51" t="str">
            <v>焊接总成件</v>
          </cell>
          <cell r="Z51" t="str">
            <v>ASSY</v>
          </cell>
          <cell r="AA51" t="str">
            <v>——</v>
          </cell>
          <cell r="AB51" t="str">
            <v>36*25*36</v>
          </cell>
          <cell r="AC51">
            <v>0.0572</v>
          </cell>
          <cell r="AD51" t="str">
            <v>电泳</v>
          </cell>
          <cell r="AE51" t="str">
            <v>焊接</v>
          </cell>
        </row>
        <row r="51">
          <cell r="AN51" t="str">
            <v>河北外购</v>
          </cell>
          <cell r="AO51" t="str">
            <v>万昌五金/泊头捷润</v>
          </cell>
          <cell r="AP51">
            <v>0.055</v>
          </cell>
        </row>
        <row r="51">
          <cell r="AR51">
            <v>0.6014300488</v>
          </cell>
        </row>
        <row r="51">
          <cell r="AT51">
            <v>1.1</v>
          </cell>
          <cell r="AU51">
            <v>0.66157305368</v>
          </cell>
          <cell r="AV51">
            <v>20.1127272727273</v>
          </cell>
          <cell r="AW51">
            <v>1.1062</v>
          </cell>
        </row>
        <row r="52">
          <cell r="N52" t="str">
            <v>H4B-6805474</v>
          </cell>
          <cell r="O52" t="str">
            <v>阻尼器下固定支架</v>
          </cell>
          <cell r="P52" t="str">
            <v>冲压件</v>
          </cell>
          <cell r="Q52" t="str">
            <v>B</v>
          </cell>
          <cell r="R52" t="str">
            <v>个</v>
          </cell>
        </row>
        <row r="52">
          <cell r="T52" t="str">
            <v>Q01</v>
          </cell>
          <cell r="U52" t="str">
            <v>H4B-6805474</v>
          </cell>
          <cell r="V52" t="str">
            <v>B</v>
          </cell>
          <cell r="W52" t="str">
            <v>N</v>
          </cell>
          <cell r="X52" t="str">
            <v>Y</v>
          </cell>
          <cell r="Y52" t="str">
            <v>钣金件</v>
          </cell>
          <cell r="Z52" t="str">
            <v>t=3-Q/BQB301
SPFH590-Q/BQB310</v>
          </cell>
          <cell r="AA52" t="str">
            <v>Q/BQB301
Q/BQB310</v>
          </cell>
          <cell r="AB52" t="str">
            <v>36*25*36</v>
          </cell>
          <cell r="AC52">
            <v>0.0517</v>
          </cell>
          <cell r="AD52" t="str">
            <v>——</v>
          </cell>
          <cell r="AE52" t="str">
            <v>冲压</v>
          </cell>
        </row>
        <row r="52">
          <cell r="AG52">
            <v>68</v>
          </cell>
          <cell r="AH52">
            <v>57</v>
          </cell>
          <cell r="AI52" t="str">
            <v>3</v>
          </cell>
          <cell r="AJ52">
            <v>0.09139608</v>
          </cell>
          <cell r="AK52">
            <v>0.565669774896254</v>
          </cell>
        </row>
        <row r="52">
          <cell r="AP52" t="e">
            <v>#N/A</v>
          </cell>
          <cell r="AQ52">
            <v>6.11</v>
          </cell>
          <cell r="AR52">
            <v>0.5584300488</v>
          </cell>
        </row>
        <row r="52">
          <cell r="AV52" t="e">
            <v>#N/A</v>
          </cell>
        </row>
        <row r="53">
          <cell r="N53" t="str">
            <v>Q370C08</v>
          </cell>
          <cell r="O53" t="str">
            <v>点焊螺母</v>
          </cell>
          <cell r="P53" t="str">
            <v>标准件</v>
          </cell>
          <cell r="Q53" t="str">
            <v>B</v>
          </cell>
          <cell r="R53" t="str">
            <v>个</v>
          </cell>
        </row>
        <row r="53">
          <cell r="T53" t="str">
            <v>Q01</v>
          </cell>
          <cell r="U53" t="str">
            <v>——</v>
          </cell>
          <cell r="V53" t="str">
            <v>A1</v>
          </cell>
          <cell r="W53" t="str">
            <v>N</v>
          </cell>
          <cell r="X53" t="str">
            <v>Y</v>
          </cell>
          <cell r="Y53" t="str">
            <v>标准件</v>
          </cell>
          <cell r="Z53" t="str">
            <v>M8</v>
          </cell>
          <cell r="AA53" t="str">
            <v>——</v>
          </cell>
          <cell r="AB53" t="str">
            <v>——</v>
          </cell>
          <cell r="AC53">
            <v>0.0055</v>
          </cell>
          <cell r="AD53" t="str">
            <v>——</v>
          </cell>
        </row>
        <row r="53">
          <cell r="AP53" t="e">
            <v>#N/A</v>
          </cell>
        </row>
        <row r="53">
          <cell r="AR53">
            <v>0.043</v>
          </cell>
        </row>
        <row r="53">
          <cell r="AV53" t="e">
            <v>#N/A</v>
          </cell>
        </row>
        <row r="54">
          <cell r="M54" t="str">
            <v>SHT0011596</v>
          </cell>
          <cell r="N54" t="str">
            <v>SHT0011596</v>
          </cell>
          <cell r="O54" t="str">
            <v>连接杆</v>
          </cell>
          <cell r="P54" t="str">
            <v>机加件</v>
          </cell>
          <cell r="Q54" t="str">
            <v>B</v>
          </cell>
          <cell r="R54" t="str">
            <v>个</v>
          </cell>
        </row>
        <row r="54">
          <cell r="T54" t="str">
            <v>Q01</v>
          </cell>
          <cell r="U54" t="str">
            <v>SHT0011596</v>
          </cell>
          <cell r="V54" t="str">
            <v>A</v>
          </cell>
          <cell r="W54" t="str">
            <v>N</v>
          </cell>
          <cell r="X54" t="str">
            <v>Y</v>
          </cell>
          <cell r="Y54" t="str">
            <v>轴类</v>
          </cell>
          <cell r="Z54" t="str">
            <v>⌀17-GB/T702
20-GB/T699</v>
          </cell>
          <cell r="AA54" t="str">
            <v>GB/T699</v>
          </cell>
          <cell r="AB54" t="str">
            <v>17*226*17</v>
          </cell>
          <cell r="AC54">
            <v>0.3632</v>
          </cell>
          <cell r="AD54" t="str">
            <v>——</v>
          </cell>
          <cell r="AE54" t="str">
            <v>机加</v>
          </cell>
        </row>
        <row r="54">
          <cell r="AG54" t="str">
            <v>223</v>
          </cell>
          <cell r="AH54" t="str">
            <v>17</v>
          </cell>
        </row>
        <row r="54">
          <cell r="AJ54">
            <v>0.3976444347</v>
          </cell>
          <cell r="AK54">
            <v>0.913378808568046</v>
          </cell>
        </row>
        <row r="54">
          <cell r="AN54" t="str">
            <v>河北外购</v>
          </cell>
          <cell r="AO54" t="str">
            <v>霸州政锦</v>
          </cell>
          <cell r="AP54">
            <v>0.355</v>
          </cell>
          <cell r="AQ54">
            <v>5</v>
          </cell>
          <cell r="AR54">
            <v>1.9882221735</v>
          </cell>
        </row>
        <row r="54">
          <cell r="AU54">
            <v>5.448</v>
          </cell>
          <cell r="AV54">
            <v>15.456338028169</v>
          </cell>
          <cell r="AW54">
            <v>5.487</v>
          </cell>
        </row>
        <row r="55">
          <cell r="N55" t="str">
            <v>SQX3000-6805447</v>
          </cell>
          <cell r="O55" t="str">
            <v>绞架大孔侧板组件</v>
          </cell>
          <cell r="P55" t="str">
            <v>焊接件</v>
          </cell>
          <cell r="Q55" t="str">
            <v>——</v>
          </cell>
          <cell r="R55" t="str">
            <v>个</v>
          </cell>
        </row>
        <row r="55">
          <cell r="T55" t="str">
            <v>Q01</v>
          </cell>
          <cell r="U55" t="str">
            <v>SQX3000-6805447</v>
          </cell>
          <cell r="V55" t="str">
            <v>A1</v>
          </cell>
          <cell r="W55" t="str">
            <v>Y</v>
          </cell>
          <cell r="X55" t="str">
            <v>Y</v>
          </cell>
          <cell r="Y55" t="str">
            <v>焊接总成件</v>
          </cell>
          <cell r="Z55" t="str">
            <v>ASSY</v>
          </cell>
          <cell r="AA55" t="str">
            <v>——</v>
          </cell>
          <cell r="AB55" t="str">
            <v>341*21*90</v>
          </cell>
          <cell r="AC55">
            <v>0.6393</v>
          </cell>
          <cell r="AD55" t="str">
            <v>——</v>
          </cell>
          <cell r="AE55" t="str">
            <v>焊接</v>
          </cell>
        </row>
        <row r="55">
          <cell r="AN55" t="str">
            <v>过程虚拟件</v>
          </cell>
          <cell r="AO55" t="str">
            <v>焊接车间</v>
          </cell>
          <cell r="AP55" t="e">
            <v>#N/A</v>
          </cell>
          <cell r="AQ55" t="e">
            <v>#N/A</v>
          </cell>
        </row>
        <row r="55">
          <cell r="AV55" t="e">
            <v>#N/A</v>
          </cell>
        </row>
        <row r="56">
          <cell r="M56" t="str">
            <v>SHT0001874</v>
          </cell>
          <cell r="N56" t="str">
            <v>SQX3000-6805433</v>
          </cell>
          <cell r="O56" t="str">
            <v>绞架大孔侧板</v>
          </cell>
          <cell r="P56" t="str">
            <v>冲压件</v>
          </cell>
          <cell r="Q56" t="str">
            <v>A</v>
          </cell>
          <cell r="R56" t="str">
            <v>个</v>
          </cell>
        </row>
        <row r="56">
          <cell r="T56" t="str">
            <v>Q01</v>
          </cell>
          <cell r="U56" t="str">
            <v>SQX3000-6805433</v>
          </cell>
          <cell r="V56" t="str">
            <v>B</v>
          </cell>
          <cell r="W56" t="str">
            <v>N</v>
          </cell>
          <cell r="X56" t="str">
            <v>Y</v>
          </cell>
          <cell r="Y56" t="str">
            <v>钣金件</v>
          </cell>
          <cell r="Z56" t="str">
            <v>t=4-Q/BQB301
SPFH590-Q/BQB310</v>
          </cell>
          <cell r="AA56" t="str">
            <v>Q/BQB301
Q/BQB310</v>
          </cell>
          <cell r="AB56" t="str">
            <v>341*14*90</v>
          </cell>
          <cell r="AC56">
            <v>0.5893</v>
          </cell>
          <cell r="AD56" t="str">
            <v>——</v>
          </cell>
          <cell r="AE56" t="str">
            <v>冲压</v>
          </cell>
        </row>
        <row r="56">
          <cell r="AG56">
            <v>358</v>
          </cell>
          <cell r="AH56">
            <v>63</v>
          </cell>
          <cell r="AI56" t="str">
            <v>4</v>
          </cell>
          <cell r="AJ56">
            <v>0.70909776</v>
          </cell>
          <cell r="AK56">
            <v>0.831056073283887</v>
          </cell>
        </row>
        <row r="56">
          <cell r="AN56" t="str">
            <v>河北外购</v>
          </cell>
          <cell r="AO56" t="str">
            <v>黄骅天丰</v>
          </cell>
          <cell r="AP56">
            <v>0.5495</v>
          </cell>
          <cell r="AQ56">
            <v>6.11</v>
          </cell>
          <cell r="AR56">
            <v>4.3325873136</v>
          </cell>
        </row>
        <row r="56">
          <cell r="AT56" t="str">
            <v>1.15</v>
          </cell>
          <cell r="AU56">
            <v>4.98247541064</v>
          </cell>
          <cell r="AV56">
            <v>10.3393994540491</v>
          </cell>
          <cell r="AW56">
            <v>5.6815</v>
          </cell>
        </row>
        <row r="57">
          <cell r="M57" t="str">
            <v>BAS0000056</v>
          </cell>
          <cell r="N57" t="str">
            <v>SQX3000-6805425</v>
          </cell>
          <cell r="O57" t="str">
            <v>内绞架钢轴套</v>
          </cell>
          <cell r="P57" t="str">
            <v>锻打件</v>
          </cell>
          <cell r="Q57" t="str">
            <v>B</v>
          </cell>
          <cell r="R57" t="str">
            <v>个</v>
          </cell>
        </row>
        <row r="57">
          <cell r="T57" t="str">
            <v>Q01</v>
          </cell>
          <cell r="U57" t="str">
            <v>SQX3000-6805425</v>
          </cell>
          <cell r="V57" t="str">
            <v>A1</v>
          </cell>
          <cell r="W57" t="str">
            <v>N</v>
          </cell>
          <cell r="X57" t="str">
            <v>Y</v>
          </cell>
          <cell r="Y57" t="str">
            <v>钣金件</v>
          </cell>
          <cell r="Z57" t="str">
            <v>20#</v>
          </cell>
          <cell r="AA57" t="str">
            <v>GB/T 699</v>
          </cell>
          <cell r="AB57" t="str">
            <v>34*21*34</v>
          </cell>
          <cell r="AC57">
            <v>0.05</v>
          </cell>
          <cell r="AD57" t="str">
            <v>——</v>
          </cell>
          <cell r="AE57" t="str">
            <v>冷镦</v>
          </cell>
        </row>
        <row r="57">
          <cell r="AG57" t="str">
            <v>34</v>
          </cell>
          <cell r="AH57" t="str">
            <v>17</v>
          </cell>
        </row>
        <row r="57">
          <cell r="AJ57">
            <v>0.0606274026</v>
          </cell>
          <cell r="AK57">
            <v>0.8247095843753</v>
          </cell>
        </row>
        <row r="57">
          <cell r="AN57" t="str">
            <v>河北外购</v>
          </cell>
          <cell r="AO57" t="str">
            <v>黄骅创合</v>
          </cell>
          <cell r="AP57">
            <v>0.05</v>
          </cell>
          <cell r="AQ57">
            <v>5</v>
          </cell>
          <cell r="AR57">
            <v>0.303137013</v>
          </cell>
        </row>
        <row r="57">
          <cell r="AU57">
            <v>1</v>
          </cell>
          <cell r="AV57">
            <v>30</v>
          </cell>
          <cell r="AW57" t="str">
            <v>1.5</v>
          </cell>
        </row>
        <row r="58">
          <cell r="M58" t="str">
            <v>SHT0013239</v>
          </cell>
          <cell r="N58" t="str">
            <v>SHT0013239</v>
          </cell>
          <cell r="O58" t="str">
            <v>VDC阀下支架总成</v>
          </cell>
          <cell r="P58" t="str">
            <v>焊接件</v>
          </cell>
        </row>
        <row r="58">
          <cell r="T58" t="str">
            <v>A</v>
          </cell>
          <cell r="U58" t="str">
            <v>SHT0013239</v>
          </cell>
          <cell r="V58" t="str">
            <v>A</v>
          </cell>
          <cell r="W58" t="str">
            <v>Y</v>
          </cell>
          <cell r="X58" t="str">
            <v>N</v>
          </cell>
        </row>
        <row r="58">
          <cell r="Z58" t="str">
            <v>ASSY</v>
          </cell>
          <cell r="AA58" t="str">
            <v>——</v>
          </cell>
          <cell r="AB58" t="str">
            <v>53*28*23</v>
          </cell>
          <cell r="AC58">
            <v>0.0381</v>
          </cell>
        </row>
        <row r="58">
          <cell r="AN58" t="str">
            <v>河北外购</v>
          </cell>
          <cell r="AO58" t="str">
            <v>沧州智凯</v>
          </cell>
          <cell r="AP58">
            <v>0.035</v>
          </cell>
        </row>
        <row r="58">
          <cell r="AR58">
            <v>0.50454268</v>
          </cell>
        </row>
        <row r="58">
          <cell r="AT58" t="str">
            <v>1</v>
          </cell>
          <cell r="AU58">
            <v>0.50454268</v>
          </cell>
          <cell r="AV58">
            <v>37.1428571428571</v>
          </cell>
          <cell r="AW58">
            <v>1.3</v>
          </cell>
        </row>
        <row r="59">
          <cell r="N59" t="str">
            <v>SHT0013108</v>
          </cell>
          <cell r="O59" t="str">
            <v>VDC阀下支架</v>
          </cell>
          <cell r="P59" t="str">
            <v>冲压件</v>
          </cell>
        </row>
        <row r="59">
          <cell r="T59" t="str">
            <v>A</v>
          </cell>
          <cell r="U59" t="str">
            <v>SHT0013108</v>
          </cell>
          <cell r="V59" t="str">
            <v>A</v>
          </cell>
          <cell r="W59" t="str">
            <v>Y</v>
          </cell>
          <cell r="X59" t="str">
            <v>N</v>
          </cell>
        </row>
        <row r="59">
          <cell r="Z59" t="str">
            <v>t2.5-Q/BQB301
SPFH590-Q/BQB310</v>
          </cell>
          <cell r="AA59" t="str">
            <v>Q/BQB301
Q/BQB310</v>
          </cell>
          <cell r="AB59" t="str">
            <v>38*28*23</v>
          </cell>
          <cell r="AC59">
            <v>0.0268</v>
          </cell>
        </row>
        <row r="59">
          <cell r="AE59" t="str">
            <v>冲压</v>
          </cell>
        </row>
        <row r="59">
          <cell r="AG59">
            <v>58</v>
          </cell>
          <cell r="AH59">
            <v>40</v>
          </cell>
          <cell r="AI59" t="str">
            <v>2.5</v>
          </cell>
          <cell r="AJ59">
            <v>0.045588</v>
          </cell>
          <cell r="AK59">
            <v>0.587874001930333</v>
          </cell>
        </row>
        <row r="59">
          <cell r="AP59" t="e">
            <v>#N/A</v>
          </cell>
          <cell r="AQ59">
            <v>6.11</v>
          </cell>
          <cell r="AR59">
            <v>0.27854268</v>
          </cell>
        </row>
        <row r="59">
          <cell r="AV59" t="e">
            <v>#N/A</v>
          </cell>
        </row>
        <row r="60">
          <cell r="N60" t="str">
            <v>SHT0013109</v>
          </cell>
          <cell r="O60" t="str">
            <v>VDC阀下支架轴</v>
          </cell>
        </row>
        <row r="60">
          <cell r="T60" t="str">
            <v>A</v>
          </cell>
          <cell r="U60" t="str">
            <v>SHT0013109</v>
          </cell>
          <cell r="V60" t="str">
            <v>A</v>
          </cell>
          <cell r="W60" t="str">
            <v>Y</v>
          </cell>
          <cell r="X60" t="str">
            <v>N</v>
          </cell>
        </row>
        <row r="60">
          <cell r="Z60" t="str">
            <v>Q /BQB 501
SWRCH22A-Q /BQB 517</v>
          </cell>
          <cell r="AA60" t="str">
            <v>Q /BQB 517</v>
          </cell>
          <cell r="AB60" t="str">
            <v>28*10*10</v>
          </cell>
          <cell r="AC60">
            <v>0.0113</v>
          </cell>
        </row>
        <row r="60">
          <cell r="AE60" t="str">
            <v>冷镦</v>
          </cell>
        </row>
        <row r="60">
          <cell r="AG60">
            <v>30</v>
          </cell>
          <cell r="AH60">
            <v>10</v>
          </cell>
        </row>
        <row r="60">
          <cell r="AJ60">
            <v>0.0185103</v>
          </cell>
          <cell r="AK60">
            <v>0.610470926997401</v>
          </cell>
        </row>
        <row r="60">
          <cell r="AP60" t="e">
            <v>#N/A</v>
          </cell>
        </row>
        <row r="60">
          <cell r="AR60">
            <v>0.226</v>
          </cell>
        </row>
        <row r="60">
          <cell r="AV60" t="e">
            <v>#N/A</v>
          </cell>
        </row>
        <row r="61">
          <cell r="M61" t="str">
            <v>SHT0011694</v>
          </cell>
          <cell r="N61" t="str">
            <v>SHT0011694</v>
          </cell>
          <cell r="O61" t="str">
            <v>IGS尼龙轴套</v>
          </cell>
          <cell r="P61" t="str">
            <v>注塑件</v>
          </cell>
          <cell r="Q61" t="str">
            <v>B</v>
          </cell>
          <cell r="R61" t="str">
            <v>个</v>
          </cell>
        </row>
        <row r="61">
          <cell r="T61" t="str">
            <v>Q01</v>
          </cell>
          <cell r="U61" t="str">
            <v>GFM-1820-09</v>
          </cell>
          <cell r="V61" t="str">
            <v>A1</v>
          </cell>
          <cell r="W61" t="str">
            <v>N</v>
          </cell>
          <cell r="X61" t="str">
            <v>Y</v>
          </cell>
          <cell r="Y61" t="str">
            <v>注塑件</v>
          </cell>
          <cell r="Z61" t="str">
            <v>——</v>
          </cell>
          <cell r="AA61" t="str">
            <v>——</v>
          </cell>
          <cell r="AB61" t="str">
            <v>26*9*26</v>
          </cell>
          <cell r="AC61">
            <v>0.001</v>
          </cell>
          <cell r="AD61" t="str">
            <v>——</v>
          </cell>
          <cell r="AE61" t="str">
            <v>注塑</v>
          </cell>
        </row>
        <row r="61">
          <cell r="AG61" t="str">
            <v>4%损耗</v>
          </cell>
        </row>
        <row r="61">
          <cell r="AJ61">
            <v>0.00104</v>
          </cell>
          <cell r="AK61">
            <v>0.961538461538461</v>
          </cell>
        </row>
        <row r="61">
          <cell r="AN61" t="str">
            <v>河北外购</v>
          </cell>
          <cell r="AO61" t="str">
            <v>易格斯</v>
          </cell>
          <cell r="AP61" t="e">
            <v>#N/A</v>
          </cell>
          <cell r="AQ61" t="e">
            <v>#N/A</v>
          </cell>
          <cell r="AR61">
            <v>1.04</v>
          </cell>
        </row>
        <row r="61">
          <cell r="AU61">
            <v>0.6</v>
          </cell>
          <cell r="AV61" t="e">
            <v>#N/A</v>
          </cell>
          <cell r="AW61">
            <v>1.04424778761062</v>
          </cell>
        </row>
        <row r="62">
          <cell r="M62" t="str">
            <v>SHT0001013</v>
          </cell>
          <cell r="N62" t="str">
            <v>SQX3000-6805468</v>
          </cell>
          <cell r="O62" t="str">
            <v>旋转轴套</v>
          </cell>
          <cell r="P62" t="str">
            <v>锻打件</v>
          </cell>
          <cell r="Q62" t="str">
            <v>B</v>
          </cell>
          <cell r="R62" t="str">
            <v>个</v>
          </cell>
        </row>
        <row r="62">
          <cell r="T62" t="str">
            <v>Q01</v>
          </cell>
          <cell r="U62" t="str">
            <v>SQX3000-6805468</v>
          </cell>
          <cell r="V62" t="str">
            <v>A1</v>
          </cell>
          <cell r="W62" t="str">
            <v>N</v>
          </cell>
          <cell r="X62" t="str">
            <v>Y</v>
          </cell>
          <cell r="Y62" t="str">
            <v>钣金件</v>
          </cell>
          <cell r="Z62" t="str">
            <v>20#</v>
          </cell>
          <cell r="AA62" t="str">
            <v>GB/T 699</v>
          </cell>
          <cell r="AB62" t="str">
            <v>26*26*26</v>
          </cell>
          <cell r="AC62">
            <v>0.0369</v>
          </cell>
          <cell r="AD62" t="str">
            <v>白锌</v>
          </cell>
          <cell r="AE62" t="str">
            <v>冷镦</v>
          </cell>
        </row>
        <row r="62">
          <cell r="AG62">
            <v>22</v>
          </cell>
          <cell r="AH62">
            <v>26</v>
          </cell>
        </row>
        <row r="62">
          <cell r="AJ62">
            <v>0.0917617272</v>
          </cell>
          <cell r="AK62">
            <v>0.402128437704473</v>
          </cell>
        </row>
        <row r="62">
          <cell r="AN62" t="str">
            <v>河北外购</v>
          </cell>
          <cell r="AO62" t="str">
            <v>兴岳/创合</v>
          </cell>
          <cell r="AP62">
            <v>0.036</v>
          </cell>
          <cell r="AQ62">
            <v>5</v>
          </cell>
          <cell r="AR62">
            <v>0.458808636</v>
          </cell>
        </row>
        <row r="62">
          <cell r="AU62">
            <v>0.738</v>
          </cell>
          <cell r="AV62">
            <v>32.2498055555556</v>
          </cell>
          <cell r="AW62">
            <v>1.160993</v>
          </cell>
        </row>
        <row r="63">
          <cell r="M63" t="str">
            <v>BFA0000369</v>
          </cell>
          <cell r="N63" t="str">
            <v>H4B-6805494</v>
          </cell>
          <cell r="O63" t="str">
            <v>绞架连接螺栓</v>
          </cell>
          <cell r="P63" t="str">
            <v>标准件</v>
          </cell>
          <cell r="Q63" t="str">
            <v>B</v>
          </cell>
          <cell r="R63" t="str">
            <v>个</v>
          </cell>
        </row>
        <row r="63">
          <cell r="T63" t="str">
            <v>Q01</v>
          </cell>
          <cell r="U63" t="str">
            <v>H4A-6805411</v>
          </cell>
          <cell r="V63" t="str">
            <v>A1</v>
          </cell>
          <cell r="W63" t="str">
            <v>N</v>
          </cell>
          <cell r="X63" t="str">
            <v>Y</v>
          </cell>
          <cell r="Y63" t="str">
            <v>标准件</v>
          </cell>
          <cell r="Z63" t="str">
            <v>M10*43</v>
          </cell>
          <cell r="AA63" t="str">
            <v>——</v>
          </cell>
          <cell r="AB63" t="str">
            <v>13*15*54</v>
          </cell>
          <cell r="AC63">
            <v>0.0386</v>
          </cell>
          <cell r="AD63" t="str">
            <v>白锌</v>
          </cell>
        </row>
        <row r="63">
          <cell r="AN63" t="str">
            <v>河北外购</v>
          </cell>
          <cell r="AO63" t="str">
            <v>北京三浦</v>
          </cell>
          <cell r="AP63">
            <v>0.034</v>
          </cell>
          <cell r="AQ63">
            <v>0</v>
          </cell>
          <cell r="AR63">
            <v>0.9912</v>
          </cell>
        </row>
        <row r="63">
          <cell r="AU63">
            <v>0.9912</v>
          </cell>
          <cell r="AV63">
            <v>29.1529411764706</v>
          </cell>
          <cell r="AW63">
            <v>0.9912</v>
          </cell>
        </row>
        <row r="64">
          <cell r="M64" t="str">
            <v>BFA0000285</v>
          </cell>
          <cell r="N64" t="str">
            <v>Q43640</v>
          </cell>
          <cell r="O64" t="str">
            <v>开口挡圈</v>
          </cell>
          <cell r="P64" t="str">
            <v>固定VDC阀下部</v>
          </cell>
        </row>
        <row r="64">
          <cell r="R64" t="str">
            <v>个</v>
          </cell>
        </row>
        <row r="64">
          <cell r="T64" t="str">
            <v>A</v>
          </cell>
        </row>
        <row r="64">
          <cell r="Z64">
            <v>4</v>
          </cell>
          <cell r="AA64" t="str">
            <v>GB/T 896</v>
          </cell>
        </row>
        <row r="64">
          <cell r="AC64">
            <v>0.0003</v>
          </cell>
          <cell r="AD64" t="str">
            <v>——</v>
          </cell>
        </row>
        <row r="64">
          <cell r="AN64" t="str">
            <v>河北外购</v>
          </cell>
          <cell r="AO64" t="str">
            <v>北京三浦/上锐</v>
          </cell>
          <cell r="AP64" t="e">
            <v>#N/A</v>
          </cell>
          <cell r="AQ64">
            <v>0</v>
          </cell>
          <cell r="AR64">
            <v>0</v>
          </cell>
        </row>
        <row r="64">
          <cell r="AU64">
            <v>0.022</v>
          </cell>
          <cell r="AV64" t="e">
            <v>#N/A</v>
          </cell>
          <cell r="AW64">
            <v>0.022</v>
          </cell>
        </row>
        <row r="65">
          <cell r="M65" t="str">
            <v>SHT0013841</v>
          </cell>
          <cell r="N65" t="str">
            <v>SHT0013841</v>
          </cell>
          <cell r="O65" t="str">
            <v>气管支架</v>
          </cell>
          <cell r="P65" t="str">
            <v>固定VDC阀气路</v>
          </cell>
          <cell r="Q65" t="str">
            <v>C</v>
          </cell>
          <cell r="R65" t="str">
            <v>个</v>
          </cell>
        </row>
        <row r="65">
          <cell r="T65" t="str">
            <v>A</v>
          </cell>
          <cell r="U65" t="str">
            <v>SHT0013841</v>
          </cell>
          <cell r="V65" t="str">
            <v>A</v>
          </cell>
          <cell r="W65" t="str">
            <v>Y</v>
          </cell>
          <cell r="X65" t="str">
            <v>N</v>
          </cell>
          <cell r="Y65" t="str">
            <v>钣金件</v>
          </cell>
          <cell r="Z65" t="str">
            <v>Q235</v>
          </cell>
          <cell r="AA65" t="str">
            <v>GB/T 700</v>
          </cell>
          <cell r="AB65" t="str">
            <v>94*81*62</v>
          </cell>
          <cell r="AC65">
            <v>0.0532</v>
          </cell>
          <cell r="AD65" t="str">
            <v>电泳</v>
          </cell>
          <cell r="AE65" t="str">
            <v>冲压</v>
          </cell>
          <cell r="AF65" t="str">
            <v>129*98*1.5</v>
          </cell>
          <cell r="AG65">
            <v>163</v>
          </cell>
          <cell r="AH65">
            <v>52</v>
          </cell>
          <cell r="AI65">
            <v>1.5</v>
          </cell>
          <cell r="AJ65">
            <v>0.09993204</v>
          </cell>
          <cell r="AK65">
            <v>0.532361793074573</v>
          </cell>
        </row>
        <row r="65">
          <cell r="AN65" t="str">
            <v>河北外购</v>
          </cell>
          <cell r="AO65" t="str">
            <v>沧州智凯</v>
          </cell>
          <cell r="AP65">
            <v>0.05</v>
          </cell>
          <cell r="AQ65">
            <v>4.87</v>
          </cell>
          <cell r="AR65">
            <v>0.4866690348</v>
          </cell>
        </row>
        <row r="65">
          <cell r="AT65">
            <v>1</v>
          </cell>
          <cell r="AU65">
            <v>0.4866690348</v>
          </cell>
          <cell r="AV65">
            <v>25</v>
          </cell>
          <cell r="AW65">
            <v>1.25</v>
          </cell>
        </row>
        <row r="66">
          <cell r="M66" t="str">
            <v>SHT0013655</v>
          </cell>
          <cell r="N66" t="str">
            <v>SHT0013655</v>
          </cell>
          <cell r="O66" t="str">
            <v>汕德卡主驾VDC阀气路总成</v>
          </cell>
          <cell r="P66" t="str">
            <v>重汽汕德卡</v>
          </cell>
        </row>
        <row r="66">
          <cell r="R66" t="str">
            <v>个</v>
          </cell>
        </row>
        <row r="66">
          <cell r="T66" t="str">
            <v>B</v>
          </cell>
          <cell r="U66" t="str">
            <v>SHT0013655</v>
          </cell>
          <cell r="V66" t="str">
            <v>B</v>
          </cell>
          <cell r="W66" t="str">
            <v>Y</v>
          </cell>
          <cell r="X66" t="str">
            <v>N</v>
          </cell>
          <cell r="Y66" t="str">
            <v>装配总成件</v>
          </cell>
          <cell r="Z66" t="str">
            <v>ASSY</v>
          </cell>
          <cell r="AA66" t="str">
            <v>——</v>
          </cell>
          <cell r="AB66" t="str">
            <v>——</v>
          </cell>
          <cell r="AC66">
            <v>0.1357</v>
          </cell>
          <cell r="AD66" t="str">
            <v>——</v>
          </cell>
        </row>
        <row r="66">
          <cell r="AN66" t="str">
            <v>河北外购</v>
          </cell>
          <cell r="AO66" t="str">
            <v>安路普</v>
          </cell>
          <cell r="AP66" t="e">
            <v>#N/A</v>
          </cell>
        </row>
        <row r="66">
          <cell r="AR66">
            <v>34.872542</v>
          </cell>
        </row>
        <row r="66">
          <cell r="AU66">
            <v>45.33</v>
          </cell>
          <cell r="AV66" t="e">
            <v>#N/A</v>
          </cell>
          <cell r="AW66">
            <v>45.33</v>
          </cell>
        </row>
        <row r="67">
          <cell r="M67" t="str">
            <v>SHT0001985</v>
          </cell>
        </row>
        <row r="67">
          <cell r="O67" t="str">
            <v>拉线固定支架焊接总成电泳</v>
          </cell>
          <cell r="P67" t="str">
            <v>电泳件</v>
          </cell>
          <cell r="Q67" t="str">
            <v>B</v>
          </cell>
          <cell r="R67" t="str">
            <v>个</v>
          </cell>
        </row>
        <row r="67">
          <cell r="T67" t="str">
            <v>B</v>
          </cell>
          <cell r="U67" t="str">
            <v>SQX3000-6805497</v>
          </cell>
          <cell r="V67" t="str">
            <v>B</v>
          </cell>
          <cell r="W67" t="str">
            <v>N</v>
          </cell>
          <cell r="X67" t="str">
            <v>Y</v>
          </cell>
          <cell r="Y67" t="str">
            <v>钣金件</v>
          </cell>
          <cell r="Z67" t="str">
            <v>t=2-Q/BQB301
SAPH440-Q/BQB310</v>
          </cell>
          <cell r="AA67" t="str">
            <v>Q/BQB310</v>
          </cell>
          <cell r="AB67" t="str">
            <v>45*40*24</v>
          </cell>
          <cell r="AC67">
            <v>0.0342</v>
          </cell>
          <cell r="AD67" t="str">
            <v>电泳</v>
          </cell>
          <cell r="AE67" t="str">
            <v>电泳</v>
          </cell>
        </row>
        <row r="67">
          <cell r="AM67">
            <v>0.005</v>
          </cell>
          <cell r="AN67" t="str">
            <v>河北自制</v>
          </cell>
          <cell r="AO67" t="str">
            <v>电泳车间</v>
          </cell>
          <cell r="AP67" t="e">
            <v>#N/A</v>
          </cell>
          <cell r="AQ67">
            <v>6.01</v>
          </cell>
          <cell r="AR67">
            <v>0</v>
          </cell>
        </row>
        <row r="67">
          <cell r="AV67" t="e">
            <v>#N/A</v>
          </cell>
        </row>
        <row r="68">
          <cell r="M68" t="str">
            <v>SHT0001769</v>
          </cell>
          <cell r="N68" t="str">
            <v>SQX3000-6805497</v>
          </cell>
          <cell r="O68" t="str">
            <v>拉线固定支架</v>
          </cell>
          <cell r="P68" t="str">
            <v>冲压件</v>
          </cell>
          <cell r="Q68" t="str">
            <v>B</v>
          </cell>
          <cell r="R68" t="str">
            <v>个</v>
          </cell>
        </row>
        <row r="68">
          <cell r="T68" t="str">
            <v>B</v>
          </cell>
          <cell r="U68" t="str">
            <v>SQX3000-6805497</v>
          </cell>
          <cell r="V68" t="str">
            <v>B</v>
          </cell>
          <cell r="W68" t="str">
            <v>N</v>
          </cell>
          <cell r="X68" t="str">
            <v>Y</v>
          </cell>
          <cell r="Y68" t="str">
            <v>钣金件</v>
          </cell>
          <cell r="Z68" t="str">
            <v>t=2-Q/BQB301
SAPH440-Q/BQB310</v>
          </cell>
          <cell r="AA68" t="str">
            <v>Q/BQB310</v>
          </cell>
          <cell r="AB68" t="str">
            <v>45*40*24</v>
          </cell>
          <cell r="AC68">
            <v>0.0342</v>
          </cell>
          <cell r="AD68" t="str">
            <v>电泳</v>
          </cell>
          <cell r="AE68" t="str">
            <v>冲压</v>
          </cell>
        </row>
        <row r="68">
          <cell r="AG68">
            <v>109</v>
          </cell>
          <cell r="AH68">
            <v>54</v>
          </cell>
          <cell r="AI68" t="str">
            <v>2</v>
          </cell>
          <cell r="AJ68">
            <v>0.09252792</v>
          </cell>
          <cell r="AK68">
            <v>0.369618164981986</v>
          </cell>
        </row>
        <row r="68">
          <cell r="AN68" t="str">
            <v>河北外购</v>
          </cell>
          <cell r="AO68" t="str">
            <v>新强力</v>
          </cell>
          <cell r="AP68">
            <v>0.025</v>
          </cell>
          <cell r="AQ68">
            <v>6.01</v>
          </cell>
          <cell r="AR68">
            <v>0.5560927992</v>
          </cell>
        </row>
        <row r="68">
          <cell r="AT68" t="str">
            <v>0.9</v>
          </cell>
          <cell r="AU68">
            <v>0.50048351928</v>
          </cell>
          <cell r="AV68">
            <v>28.4</v>
          </cell>
          <cell r="AW68" t="str">
            <v>0.71</v>
          </cell>
        </row>
        <row r="69">
          <cell r="M69" t="str">
            <v>BFA0000475</v>
          </cell>
          <cell r="N69" t="str">
            <v>Q2140510</v>
          </cell>
          <cell r="O69" t="str">
            <v>十字槽盘头螺钉</v>
          </cell>
          <cell r="P69" t="str">
            <v>标准件</v>
          </cell>
          <cell r="Q69" t="str">
            <v>B</v>
          </cell>
          <cell r="R69" t="str">
            <v>个</v>
          </cell>
        </row>
        <row r="69">
          <cell r="T69" t="str">
            <v>Q01</v>
          </cell>
          <cell r="U69" t="str">
            <v>Q2140510</v>
          </cell>
          <cell r="V69" t="str">
            <v>A1</v>
          </cell>
          <cell r="W69" t="str">
            <v>N</v>
          </cell>
          <cell r="X69" t="str">
            <v>Y</v>
          </cell>
          <cell r="Y69" t="str">
            <v>标准件</v>
          </cell>
          <cell r="Z69" t="str">
            <v>M5</v>
          </cell>
          <cell r="AA69" t="str">
            <v>——</v>
          </cell>
          <cell r="AB69" t="str">
            <v>9.5*9.5*13.5</v>
          </cell>
          <cell r="AC69">
            <v>0.002</v>
          </cell>
          <cell r="AD69" t="str">
            <v>白锌</v>
          </cell>
        </row>
        <row r="69">
          <cell r="AN69" t="str">
            <v>河北外购</v>
          </cell>
          <cell r="AO69" t="str">
            <v>北京三浦</v>
          </cell>
          <cell r="AP69" t="e">
            <v>#N/A</v>
          </cell>
          <cell r="AQ69">
            <v>0</v>
          </cell>
          <cell r="AR69">
            <v>0</v>
          </cell>
        </row>
        <row r="69">
          <cell r="AU69">
            <v>0.0425</v>
          </cell>
          <cell r="AV69" t="e">
            <v>#N/A</v>
          </cell>
          <cell r="AW69">
            <v>0.0425</v>
          </cell>
        </row>
        <row r="70">
          <cell r="M70" t="str">
            <v>BAS0000032</v>
          </cell>
          <cell r="N70" t="str">
            <v>H4B-6805425</v>
          </cell>
          <cell r="O70" t="str">
            <v>座垫前倾角定位片衬套</v>
          </cell>
          <cell r="P70" t="str">
            <v>铸铝件</v>
          </cell>
          <cell r="Q70" t="str">
            <v>B</v>
          </cell>
          <cell r="R70" t="str">
            <v>个</v>
          </cell>
        </row>
        <row r="70">
          <cell r="T70" t="str">
            <v>Q01</v>
          </cell>
          <cell r="U70" t="str">
            <v>H4B-6805425</v>
          </cell>
          <cell r="V70" t="str">
            <v>A1</v>
          </cell>
          <cell r="W70" t="str">
            <v>N</v>
          </cell>
          <cell r="X70" t="str">
            <v>Y</v>
          </cell>
          <cell r="Y70" t="str">
            <v>铸铝件</v>
          </cell>
          <cell r="Z70" t="str">
            <v>铝制</v>
          </cell>
          <cell r="AA70" t="str">
            <v>——</v>
          </cell>
          <cell r="AB70" t="str">
            <v>21*11*4.5</v>
          </cell>
          <cell r="AC70">
            <v>0.0029</v>
          </cell>
          <cell r="AD70" t="str">
            <v>——</v>
          </cell>
        </row>
        <row r="70">
          <cell r="AJ70">
            <v>0.0029</v>
          </cell>
        </row>
        <row r="70">
          <cell r="AN70" t="str">
            <v>河北外购</v>
          </cell>
          <cell r="AO70" t="str">
            <v>瑞丰五金</v>
          </cell>
          <cell r="AP70">
            <v>0.0015</v>
          </cell>
          <cell r="AQ70">
            <v>19.8230088495575</v>
          </cell>
          <cell r="AR70">
            <v>0.0574867256637168</v>
          </cell>
        </row>
        <row r="70">
          <cell r="AU70">
            <v>0.598290598290598</v>
          </cell>
          <cell r="AV70">
            <v>398.860398860399</v>
          </cell>
          <cell r="AW70">
            <v>0.598290598290598</v>
          </cell>
        </row>
        <row r="71">
          <cell r="N71" t="str">
            <v>SHT0012161</v>
          </cell>
          <cell r="O71" t="str">
            <v>仰角锁舌机构总成</v>
          </cell>
          <cell r="P71" t="str">
            <v>分总成</v>
          </cell>
          <cell r="Q71" t="str">
            <v>B</v>
          </cell>
          <cell r="R71" t="str">
            <v>个</v>
          </cell>
        </row>
        <row r="71">
          <cell r="T71" t="str">
            <v>Q01</v>
          </cell>
          <cell r="U71" t="str">
            <v>SHT0012161</v>
          </cell>
          <cell r="V71" t="str">
            <v>A</v>
          </cell>
          <cell r="W71" t="str">
            <v>Y</v>
          </cell>
          <cell r="X71" t="str">
            <v>N</v>
          </cell>
          <cell r="Y71" t="str">
            <v>装配总成件</v>
          </cell>
          <cell r="Z71" t="str">
            <v>ASSY</v>
          </cell>
          <cell r="AA71" t="str">
            <v>——</v>
          </cell>
          <cell r="AB71" t="str">
            <v>260*47*28</v>
          </cell>
          <cell r="AC71">
            <v>0.1754</v>
          </cell>
          <cell r="AD71" t="str">
            <v>——</v>
          </cell>
        </row>
        <row r="71">
          <cell r="AN71" t="str">
            <v>过程虚拟件</v>
          </cell>
        </row>
        <row r="71">
          <cell r="AP71" t="e">
            <v>#N/A</v>
          </cell>
          <cell r="AQ71" t="e">
            <v>#N/A</v>
          </cell>
          <cell r="AR71" t="e">
            <v>#N/A</v>
          </cell>
        </row>
        <row r="71">
          <cell r="AV71" t="e">
            <v>#N/A</v>
          </cell>
        </row>
        <row r="72">
          <cell r="M72" t="str">
            <v>SHT0001986</v>
          </cell>
        </row>
        <row r="72">
          <cell r="O72" t="str">
            <v>旋转片电泳</v>
          </cell>
          <cell r="P72" t="str">
            <v>电泳件</v>
          </cell>
          <cell r="Q72" t="str">
            <v>B</v>
          </cell>
          <cell r="R72" t="str">
            <v>个</v>
          </cell>
        </row>
        <row r="72">
          <cell r="T72" t="str">
            <v>B</v>
          </cell>
          <cell r="U72" t="str">
            <v>SQX3000-6905431</v>
          </cell>
          <cell r="V72" t="str">
            <v>B</v>
          </cell>
          <cell r="W72" t="str">
            <v>N</v>
          </cell>
          <cell r="X72" t="str">
            <v>Y</v>
          </cell>
          <cell r="Y72" t="str">
            <v>钣金件</v>
          </cell>
          <cell r="Z72" t="str">
            <v>t=2-Q/BQB301
SAPH440-Q/BQB310</v>
          </cell>
          <cell r="AA72" t="str">
            <v>Q/BQB310</v>
          </cell>
          <cell r="AB72" t="str">
            <v>51*36*2</v>
          </cell>
          <cell r="AC72">
            <v>0.0142</v>
          </cell>
          <cell r="AD72" t="str">
            <v>电泳</v>
          </cell>
          <cell r="AE72" t="str">
            <v>电泳</v>
          </cell>
        </row>
        <row r="72">
          <cell r="AM72">
            <v>0.002</v>
          </cell>
          <cell r="AN72" t="str">
            <v>河北自制</v>
          </cell>
          <cell r="AO72" t="str">
            <v>电泳车间</v>
          </cell>
          <cell r="AP72" t="e">
            <v>#N/A</v>
          </cell>
          <cell r="AQ72">
            <v>6.01</v>
          </cell>
          <cell r="AR72">
            <v>0</v>
          </cell>
        </row>
        <row r="72">
          <cell r="AV72" t="e">
            <v>#N/A</v>
          </cell>
        </row>
        <row r="73">
          <cell r="M73" t="str">
            <v>SHT0001772</v>
          </cell>
          <cell r="N73" t="str">
            <v>SQX3000-6905431</v>
          </cell>
          <cell r="O73" t="str">
            <v>旋转片</v>
          </cell>
          <cell r="P73" t="str">
            <v>冲压件</v>
          </cell>
          <cell r="Q73" t="str">
            <v>B</v>
          </cell>
          <cell r="R73" t="str">
            <v>个</v>
          </cell>
        </row>
        <row r="73">
          <cell r="T73" t="str">
            <v>B</v>
          </cell>
          <cell r="U73" t="str">
            <v>SQX3000-6905431</v>
          </cell>
          <cell r="V73" t="str">
            <v>B</v>
          </cell>
          <cell r="W73" t="str">
            <v>N</v>
          </cell>
          <cell r="X73" t="str">
            <v>Y</v>
          </cell>
          <cell r="Y73" t="str">
            <v>钣金件</v>
          </cell>
          <cell r="Z73" t="str">
            <v>t=2-Q/BQB301
SAPH440-Q/BQB310</v>
          </cell>
          <cell r="AA73" t="str">
            <v>Q/BQB310</v>
          </cell>
          <cell r="AB73" t="str">
            <v>51*36*2</v>
          </cell>
          <cell r="AC73">
            <v>0.0142</v>
          </cell>
          <cell r="AD73" t="str">
            <v>白锌</v>
          </cell>
          <cell r="AE73" t="str">
            <v>冲压</v>
          </cell>
        </row>
        <row r="73">
          <cell r="AG73">
            <v>58</v>
          </cell>
          <cell r="AH73">
            <v>32</v>
          </cell>
          <cell r="AI73">
            <v>2</v>
          </cell>
          <cell r="AJ73">
            <v>0.02917632</v>
          </cell>
          <cell r="AK73">
            <v>0.486696060366763</v>
          </cell>
        </row>
        <row r="73">
          <cell r="AN73" t="str">
            <v>河北外购</v>
          </cell>
          <cell r="AO73" t="str">
            <v>正大纺织</v>
          </cell>
          <cell r="AP73">
            <v>0.012</v>
          </cell>
          <cell r="AQ73">
            <v>6.01</v>
          </cell>
          <cell r="AR73">
            <v>0.1753496832</v>
          </cell>
        </row>
        <row r="73">
          <cell r="AT73">
            <v>1.1</v>
          </cell>
          <cell r="AU73">
            <v>0.19288465152</v>
          </cell>
          <cell r="AV73">
            <v>16.2624123893805</v>
          </cell>
          <cell r="AW73">
            <v>0.195148948672566</v>
          </cell>
        </row>
        <row r="74">
          <cell r="M74" t="str">
            <v>SHT0001876</v>
          </cell>
          <cell r="N74" t="str">
            <v>SQX3000-6805455</v>
          </cell>
          <cell r="O74" t="str">
            <v>旋转块</v>
          </cell>
          <cell r="P74" t="str">
            <v>注塑件</v>
          </cell>
          <cell r="Q74" t="str">
            <v>B</v>
          </cell>
          <cell r="R74" t="str">
            <v>个</v>
          </cell>
        </row>
        <row r="74">
          <cell r="T74" t="str">
            <v>Q01</v>
          </cell>
          <cell r="U74" t="str">
            <v>SQX3000-6805455</v>
          </cell>
          <cell r="V74" t="str">
            <v>A1</v>
          </cell>
          <cell r="W74" t="str">
            <v>N</v>
          </cell>
          <cell r="X74" t="str">
            <v>Y</v>
          </cell>
          <cell r="Y74" t="str">
            <v>分总成</v>
          </cell>
          <cell r="Z74" t="str">
            <v>ASSY</v>
          </cell>
          <cell r="AA74" t="str">
            <v>——</v>
          </cell>
          <cell r="AB74" t="str">
            <v>30*30*20</v>
          </cell>
          <cell r="AC74">
            <v>0.012</v>
          </cell>
          <cell r="AD74" t="str">
            <v>——</v>
          </cell>
        </row>
        <row r="74">
          <cell r="AN74" t="str">
            <v>河北外购</v>
          </cell>
          <cell r="AO74" t="str">
            <v>黄骅汇铭</v>
          </cell>
          <cell r="AP74">
            <v>0.0135</v>
          </cell>
        </row>
        <row r="74">
          <cell r="AR74">
            <v>0.322173451327434</v>
          </cell>
        </row>
        <row r="74">
          <cell r="AU74">
            <v>0.5</v>
          </cell>
          <cell r="AV74">
            <v>55.6075499836119</v>
          </cell>
          <cell r="AW74">
            <v>0.750701924778761</v>
          </cell>
        </row>
        <row r="75">
          <cell r="N75" t="str">
            <v>SQX3000-6805489</v>
          </cell>
          <cell r="O75" t="str">
            <v>旋转块</v>
          </cell>
          <cell r="P75" t="str">
            <v>注塑件</v>
          </cell>
          <cell r="Q75" t="str">
            <v>B</v>
          </cell>
          <cell r="R75" t="str">
            <v>个</v>
          </cell>
        </row>
        <row r="75">
          <cell r="T75" t="str">
            <v>Q01</v>
          </cell>
          <cell r="U75" t="str">
            <v>——</v>
          </cell>
          <cell r="V75" t="str">
            <v>A1</v>
          </cell>
          <cell r="W75" t="str">
            <v>N</v>
          </cell>
          <cell r="X75" t="str">
            <v>Y</v>
          </cell>
          <cell r="Y75" t="str">
            <v>注塑件</v>
          </cell>
          <cell r="Z75" t="str">
            <v>POM</v>
          </cell>
          <cell r="AA75" t="str">
            <v>——</v>
          </cell>
          <cell r="AB75" t="str">
            <v>30*30*20</v>
          </cell>
          <cell r="AC75">
            <v>0.006</v>
          </cell>
          <cell r="AD75" t="str">
            <v>——</v>
          </cell>
          <cell r="AE75" t="str">
            <v>注塑</v>
          </cell>
        </row>
        <row r="75">
          <cell r="AG75" t="str">
            <v>4%损耗</v>
          </cell>
        </row>
        <row r="75">
          <cell r="AJ75">
            <v>0.00624</v>
          </cell>
          <cell r="AK75">
            <v>0.961538461538461</v>
          </cell>
        </row>
        <row r="75">
          <cell r="AP75" t="e">
            <v>#N/A</v>
          </cell>
          <cell r="AQ75">
            <v>19.4690265486726</v>
          </cell>
          <cell r="AR75">
            <v>0.121486725663717</v>
          </cell>
        </row>
        <row r="75">
          <cell r="AV75" t="e">
            <v>#N/A</v>
          </cell>
        </row>
        <row r="76">
          <cell r="N76" t="str">
            <v>SQX3000-6805488</v>
          </cell>
          <cell r="O76" t="str">
            <v>嵌件</v>
          </cell>
          <cell r="P76" t="str">
            <v>线材</v>
          </cell>
          <cell r="Q76" t="str">
            <v>B</v>
          </cell>
          <cell r="R76" t="str">
            <v>个</v>
          </cell>
        </row>
        <row r="76">
          <cell r="T76" t="str">
            <v>Q01</v>
          </cell>
          <cell r="U76" t="str">
            <v>SQX3000-6805488</v>
          </cell>
          <cell r="V76" t="str">
            <v>A1</v>
          </cell>
          <cell r="W76" t="str">
            <v>N</v>
          </cell>
          <cell r="X76" t="str">
            <v>Y</v>
          </cell>
          <cell r="Y76" t="str">
            <v>线材</v>
          </cell>
          <cell r="Z76" t="str">
            <v>Q235</v>
          </cell>
          <cell r="AA76" t="str">
            <v>GB/T 700</v>
          </cell>
          <cell r="AB76" t="str">
            <v>5*5*21</v>
          </cell>
          <cell r="AC76">
            <v>0.003</v>
          </cell>
          <cell r="AD76" t="str">
            <v>白锌</v>
          </cell>
          <cell r="AE76" t="str">
            <v>折弯</v>
          </cell>
        </row>
        <row r="76">
          <cell r="AG76">
            <v>19.4805194805195</v>
          </cell>
          <cell r="AH76">
            <v>6</v>
          </cell>
        </row>
        <row r="76">
          <cell r="AJ76">
            <v>0.003</v>
          </cell>
          <cell r="AK76">
            <v>1</v>
          </cell>
        </row>
        <row r="76">
          <cell r="AP76" t="e">
            <v>#N/A</v>
          </cell>
          <cell r="AQ76">
            <v>4.87</v>
          </cell>
          <cell r="AR76">
            <v>0.01461</v>
          </cell>
        </row>
        <row r="76">
          <cell r="AT76">
            <v>0.036</v>
          </cell>
        </row>
        <row r="76">
          <cell r="AV76" t="e">
            <v>#N/A</v>
          </cell>
        </row>
        <row r="77">
          <cell r="M77" t="str">
            <v>BSP0000077</v>
          </cell>
          <cell r="N77" t="str">
            <v>SQX3000-6805456</v>
          </cell>
          <cell r="O77" t="str">
            <v>回位簧</v>
          </cell>
          <cell r="P77" t="str">
            <v>线材</v>
          </cell>
          <cell r="Q77" t="str">
            <v>B</v>
          </cell>
          <cell r="R77" t="str">
            <v>个</v>
          </cell>
        </row>
        <row r="77">
          <cell r="T77" t="str">
            <v>Q01</v>
          </cell>
          <cell r="U77" t="str">
            <v>SQX3000-6805456</v>
          </cell>
          <cell r="V77" t="str">
            <v>A1</v>
          </cell>
          <cell r="W77" t="str">
            <v>N</v>
          </cell>
          <cell r="X77" t="str">
            <v>Y</v>
          </cell>
          <cell r="Y77" t="str">
            <v>线材</v>
          </cell>
          <cell r="Z77" t="str">
            <v>65Mn</v>
          </cell>
          <cell r="AA77" t="str">
            <v>GB/T4357</v>
          </cell>
          <cell r="AB77" t="str">
            <v>7*38*7</v>
          </cell>
          <cell r="AC77">
            <v>0.002</v>
          </cell>
          <cell r="AD77" t="str">
            <v>——</v>
          </cell>
        </row>
        <row r="77">
          <cell r="AN77" t="str">
            <v>河北外购</v>
          </cell>
          <cell r="AO77" t="str">
            <v>海兴中盛</v>
          </cell>
          <cell r="AP77" t="e">
            <v>#N/A</v>
          </cell>
          <cell r="AQ77">
            <v>6.28318584070797</v>
          </cell>
          <cell r="AR77">
            <v>0</v>
          </cell>
        </row>
        <row r="77">
          <cell r="AU77">
            <v>0.1</v>
          </cell>
          <cell r="AV77" t="e">
            <v>#N/A</v>
          </cell>
          <cell r="AW77">
            <v>0.158202</v>
          </cell>
        </row>
        <row r="78">
          <cell r="M78" t="str">
            <v>SHT0012150</v>
          </cell>
          <cell r="N78" t="str">
            <v>SHT0012150</v>
          </cell>
          <cell r="O78" t="str">
            <v>齿板锁舌</v>
          </cell>
          <cell r="P78" t="str">
            <v>冲压件</v>
          </cell>
          <cell r="Q78" t="str">
            <v>B</v>
          </cell>
          <cell r="R78" t="str">
            <v>个</v>
          </cell>
        </row>
        <row r="78">
          <cell r="T78" t="str">
            <v>Q01</v>
          </cell>
          <cell r="U78" t="str">
            <v>SHT0012150</v>
          </cell>
          <cell r="V78" t="str">
            <v>A</v>
          </cell>
          <cell r="W78" t="str">
            <v>Y</v>
          </cell>
          <cell r="X78" t="str">
            <v>N</v>
          </cell>
          <cell r="Y78" t="str">
            <v>钣金件</v>
          </cell>
          <cell r="Z78" t="str">
            <v>t=4-Q/BQB301
SPFH590-Q/BQB310</v>
          </cell>
          <cell r="AA78" t="str">
            <v>Q/BQB310</v>
          </cell>
          <cell r="AB78" t="str">
            <v>21*133*4</v>
          </cell>
          <cell r="AC78">
            <v>0.043</v>
          </cell>
          <cell r="AD78" t="str">
            <v>白锌</v>
          </cell>
          <cell r="AE78" t="str">
            <v>冲压</v>
          </cell>
        </row>
        <row r="78">
          <cell r="AG78">
            <v>139</v>
          </cell>
          <cell r="AH78">
            <v>19.5</v>
          </cell>
          <cell r="AI78">
            <v>4</v>
          </cell>
          <cell r="AJ78">
            <v>0.08521812</v>
          </cell>
          <cell r="AK78">
            <v>0.504587521996496</v>
          </cell>
        </row>
        <row r="78">
          <cell r="AN78" t="str">
            <v>河北外购</v>
          </cell>
          <cell r="AO78" t="str">
            <v>黄骅鑫昌</v>
          </cell>
          <cell r="AP78">
            <v>0.04</v>
          </cell>
          <cell r="AQ78">
            <v>6.11</v>
          </cell>
          <cell r="AR78">
            <v>0.5206827132</v>
          </cell>
        </row>
        <row r="78">
          <cell r="AT78">
            <v>1</v>
          </cell>
          <cell r="AU78">
            <v>0.5206827132</v>
          </cell>
          <cell r="AV78">
            <v>29.1075</v>
          </cell>
          <cell r="AW78">
            <v>1.1643</v>
          </cell>
        </row>
        <row r="79">
          <cell r="M79" t="str">
            <v>SHT0001879</v>
          </cell>
          <cell r="N79" t="str">
            <v>SQX3000-6805458</v>
          </cell>
          <cell r="O79" t="str">
            <v>导向盒体</v>
          </cell>
          <cell r="P79" t="str">
            <v>注塑件</v>
          </cell>
          <cell r="Q79" t="str">
            <v>B</v>
          </cell>
          <cell r="R79" t="str">
            <v>个</v>
          </cell>
        </row>
        <row r="79">
          <cell r="T79" t="str">
            <v>Q01</v>
          </cell>
          <cell r="U79" t="str">
            <v>SQX3000-6805458</v>
          </cell>
          <cell r="V79" t="str">
            <v>A1</v>
          </cell>
          <cell r="W79" t="str">
            <v>N</v>
          </cell>
          <cell r="X79" t="str">
            <v>Y</v>
          </cell>
          <cell r="Y79" t="str">
            <v>注塑件</v>
          </cell>
          <cell r="Z79" t="str">
            <v>PA66-GF10</v>
          </cell>
          <cell r="AA79" t="str">
            <v>——</v>
          </cell>
          <cell r="AB79" t="str">
            <v>23*229*25</v>
          </cell>
          <cell r="AC79">
            <v>0.03</v>
          </cell>
          <cell r="AD79" t="str">
            <v>——</v>
          </cell>
          <cell r="AE79" t="str">
            <v>注塑</v>
          </cell>
        </row>
        <row r="79">
          <cell r="AG79" t="str">
            <v>4%损耗</v>
          </cell>
        </row>
        <row r="79">
          <cell r="AJ79">
            <v>0.0312</v>
          </cell>
          <cell r="AK79">
            <v>0.961538461538462</v>
          </cell>
        </row>
        <row r="79">
          <cell r="AN79" t="str">
            <v>河北外购</v>
          </cell>
          <cell r="AO79" t="str">
            <v>黄骅汇铭</v>
          </cell>
          <cell r="AP79">
            <v>0.03</v>
          </cell>
          <cell r="AQ79">
            <v>27.4336283185841</v>
          </cell>
          <cell r="AR79">
            <v>0.855929203539823</v>
          </cell>
        </row>
        <row r="79">
          <cell r="AU79">
            <v>1.54067256637168</v>
          </cell>
          <cell r="AV79">
            <v>64.1689955162243</v>
          </cell>
          <cell r="AW79">
            <v>1.92506986548673</v>
          </cell>
        </row>
        <row r="80">
          <cell r="M80" t="str">
            <v>SHT0001880</v>
          </cell>
          <cell r="N80" t="str">
            <v>SQX3000-6805459</v>
          </cell>
          <cell r="O80" t="str">
            <v>导向盒盖</v>
          </cell>
          <cell r="P80" t="str">
            <v>注塑件</v>
          </cell>
          <cell r="Q80" t="str">
            <v>B</v>
          </cell>
          <cell r="R80" t="str">
            <v>个</v>
          </cell>
        </row>
        <row r="80">
          <cell r="T80" t="str">
            <v>Q01</v>
          </cell>
          <cell r="U80" t="str">
            <v>SQX3000-6805459</v>
          </cell>
          <cell r="V80" t="str">
            <v>A1</v>
          </cell>
          <cell r="W80" t="str">
            <v>N</v>
          </cell>
          <cell r="X80" t="str">
            <v>Y</v>
          </cell>
          <cell r="Y80" t="str">
            <v>注塑件</v>
          </cell>
          <cell r="Z80" t="str">
            <v>ABS</v>
          </cell>
          <cell r="AA80" t="str">
            <v>——</v>
          </cell>
          <cell r="AB80" t="str">
            <v>23*229*8</v>
          </cell>
          <cell r="AC80">
            <v>0.015</v>
          </cell>
          <cell r="AD80" t="str">
            <v>——</v>
          </cell>
          <cell r="AE80" t="str">
            <v>注塑</v>
          </cell>
        </row>
        <row r="80">
          <cell r="AG80" t="str">
            <v>4%损耗</v>
          </cell>
        </row>
        <row r="80">
          <cell r="AJ80">
            <v>0.0156</v>
          </cell>
          <cell r="AK80">
            <v>0.961538461538462</v>
          </cell>
        </row>
        <row r="80">
          <cell r="AN80" t="str">
            <v>河北自制</v>
          </cell>
          <cell r="AO80" t="str">
            <v>注塑车间</v>
          </cell>
          <cell r="AP80">
            <v>0.014</v>
          </cell>
          <cell r="AQ80">
            <v>14.1592920353982</v>
          </cell>
          <cell r="AR80">
            <v>0.220884955752212</v>
          </cell>
        </row>
        <row r="80">
          <cell r="AU80">
            <v>0.220884955752212</v>
          </cell>
          <cell r="AV80">
            <v>15.7774968394437</v>
          </cell>
          <cell r="AW80">
            <v>0.220884955752212</v>
          </cell>
        </row>
        <row r="81">
          <cell r="M81" t="str">
            <v>BFA0000561</v>
          </cell>
          <cell r="N81" t="str">
            <v>SQX3000-6805460</v>
          </cell>
          <cell r="O81" t="str">
            <v>销轴</v>
          </cell>
          <cell r="P81" t="str">
            <v>机加件</v>
          </cell>
          <cell r="Q81" t="str">
            <v>B</v>
          </cell>
          <cell r="R81" t="str">
            <v>个</v>
          </cell>
        </row>
        <row r="81">
          <cell r="T81" t="str">
            <v>Q01</v>
          </cell>
          <cell r="U81" t="str">
            <v>SQX3000-6805460</v>
          </cell>
          <cell r="V81" t="str">
            <v>A1</v>
          </cell>
          <cell r="W81" t="str">
            <v>N</v>
          </cell>
          <cell r="X81" t="str">
            <v>Y</v>
          </cell>
          <cell r="Y81" t="str">
            <v>轴类</v>
          </cell>
          <cell r="Z81" t="str">
            <v>⌀10-GB/T905
35-GB/T699</v>
          </cell>
          <cell r="AA81" t="str">
            <v>GB/T699</v>
          </cell>
          <cell r="AB81" t="str">
            <v>10*10*38</v>
          </cell>
          <cell r="AC81">
            <v>0.0071</v>
          </cell>
          <cell r="AD81" t="str">
            <v>白锌</v>
          </cell>
          <cell r="AE81" t="str">
            <v>机加</v>
          </cell>
        </row>
        <row r="81">
          <cell r="AG81">
            <v>42</v>
          </cell>
          <cell r="AH81">
            <v>9</v>
          </cell>
        </row>
        <row r="81">
          <cell r="AJ81">
            <v>0.0209906802</v>
          </cell>
          <cell r="AK81">
            <v>0.338245351382181</v>
          </cell>
        </row>
        <row r="81">
          <cell r="AN81" t="str">
            <v>河北外购</v>
          </cell>
          <cell r="AO81" t="str">
            <v>北京三浦</v>
          </cell>
          <cell r="AP81" t="e">
            <v>#N/A</v>
          </cell>
          <cell r="AQ81">
            <v>5</v>
          </cell>
          <cell r="AR81">
            <v>0.104953401</v>
          </cell>
        </row>
        <row r="81">
          <cell r="AU81">
            <v>0.142</v>
          </cell>
          <cell r="AV81" t="e">
            <v>#N/A</v>
          </cell>
          <cell r="AW81">
            <v>0.885</v>
          </cell>
        </row>
        <row r="82">
          <cell r="M82" t="str">
            <v>BSP0000080</v>
          </cell>
          <cell r="N82" t="str">
            <v>Q43635</v>
          </cell>
          <cell r="O82" t="str">
            <v>开口挡圈</v>
          </cell>
          <cell r="P82" t="str">
            <v>固定仰角锁舌机构总成</v>
          </cell>
          <cell r="Q82" t="str">
            <v>B</v>
          </cell>
          <cell r="R82" t="str">
            <v>个</v>
          </cell>
        </row>
        <row r="82">
          <cell r="T82" t="str">
            <v>Q01</v>
          </cell>
          <cell r="U82" t="str">
            <v>——</v>
          </cell>
          <cell r="V82" t="str">
            <v>A1</v>
          </cell>
          <cell r="W82" t="str">
            <v>N</v>
          </cell>
          <cell r="X82" t="str">
            <v>Y</v>
          </cell>
          <cell r="Y82" t="str">
            <v>标准件</v>
          </cell>
          <cell r="Z82" t="str">
            <v>Φ3.5</v>
          </cell>
          <cell r="AA82" t="str">
            <v>——</v>
          </cell>
          <cell r="AB82" t="str">
            <v>8*8*0.6</v>
          </cell>
          <cell r="AC82">
            <v>0.0003</v>
          </cell>
          <cell r="AD82" t="str">
            <v>氧化</v>
          </cell>
        </row>
        <row r="82">
          <cell r="AN82" t="str">
            <v>河北外购</v>
          </cell>
          <cell r="AO82" t="str">
            <v>北京三浦</v>
          </cell>
          <cell r="AP82" t="e">
            <v>#N/A</v>
          </cell>
          <cell r="AQ82">
            <v>0</v>
          </cell>
          <cell r="AR82">
            <v>0</v>
          </cell>
        </row>
        <row r="82">
          <cell r="AU82">
            <v>0.0265</v>
          </cell>
          <cell r="AV82" t="e">
            <v>#N/A</v>
          </cell>
          <cell r="AW82">
            <v>0.0265</v>
          </cell>
        </row>
        <row r="83">
          <cell r="M83" t="str">
            <v>SHT0001773</v>
          </cell>
          <cell r="N83" t="str">
            <v>SQX3000-6805462</v>
          </cell>
          <cell r="O83" t="str">
            <v>可变阻尼</v>
          </cell>
          <cell r="P83" t="str">
            <v>分总成</v>
          </cell>
          <cell r="Q83" t="str">
            <v>B</v>
          </cell>
          <cell r="R83" t="str">
            <v>个</v>
          </cell>
        </row>
        <row r="83">
          <cell r="T83" t="str">
            <v>Q01</v>
          </cell>
          <cell r="U83" t="str">
            <v>SQX3000-6805462</v>
          </cell>
          <cell r="V83" t="str">
            <v>A1</v>
          </cell>
          <cell r="W83" t="str">
            <v>N</v>
          </cell>
          <cell r="X83" t="str">
            <v>Y</v>
          </cell>
          <cell r="Y83" t="str">
            <v>装配总成件</v>
          </cell>
          <cell r="Z83" t="str">
            <v>ASSY </v>
          </cell>
          <cell r="AA83" t="str">
            <v>——</v>
          </cell>
          <cell r="AB83" t="str">
            <v>——</v>
          </cell>
          <cell r="AC83">
            <v>0.2</v>
          </cell>
          <cell r="AD83" t="str">
            <v>——</v>
          </cell>
        </row>
        <row r="83">
          <cell r="AN83" t="str">
            <v>河北外购</v>
          </cell>
          <cell r="AO83" t="str">
            <v>路得坦摩</v>
          </cell>
          <cell r="AP83" t="e">
            <v>#N/A</v>
          </cell>
          <cell r="AQ83" t="e">
            <v>#N/A</v>
          </cell>
          <cell r="AR83" t="e">
            <v>#N/A</v>
          </cell>
        </row>
        <row r="83">
          <cell r="AU83">
            <v>118.71</v>
          </cell>
          <cell r="AV83" t="e">
            <v>#N/A</v>
          </cell>
          <cell r="AW83">
            <v>118.71</v>
          </cell>
        </row>
        <row r="84">
          <cell r="M84" t="str">
            <v>SHT0010516</v>
          </cell>
          <cell r="N84" t="str">
            <v>SHT0010516</v>
          </cell>
          <cell r="O84" t="str">
            <v>弹簧保持架</v>
          </cell>
          <cell r="P84" t="str">
            <v>注塑件</v>
          </cell>
          <cell r="Q84" t="str">
            <v>B</v>
          </cell>
          <cell r="R84" t="str">
            <v>个</v>
          </cell>
        </row>
        <row r="84">
          <cell r="T84" t="str">
            <v>Q01</v>
          </cell>
          <cell r="U84" t="str">
            <v>SHT0010516</v>
          </cell>
          <cell r="V84" t="str">
            <v>A1</v>
          </cell>
          <cell r="W84" t="str">
            <v>N</v>
          </cell>
          <cell r="X84" t="str">
            <v>Y</v>
          </cell>
          <cell r="Y84" t="str">
            <v>注塑件</v>
          </cell>
          <cell r="Z84" t="str">
            <v>POM</v>
          </cell>
          <cell r="AA84" t="str">
            <v>——</v>
          </cell>
          <cell r="AB84" t="str">
            <v>12*12*25</v>
          </cell>
          <cell r="AC84">
            <v>0.001</v>
          </cell>
          <cell r="AD84" t="str">
            <v>——</v>
          </cell>
          <cell r="AE84" t="str">
            <v>注塑</v>
          </cell>
        </row>
        <row r="84">
          <cell r="AG84" t="str">
            <v>4%损耗</v>
          </cell>
        </row>
        <row r="84">
          <cell r="AJ84">
            <v>0.00104</v>
          </cell>
          <cell r="AK84">
            <v>0.961538461538461</v>
          </cell>
        </row>
        <row r="84">
          <cell r="AN84" t="str">
            <v>河北外购</v>
          </cell>
          <cell r="AO84" t="str">
            <v>瑞隆祥</v>
          </cell>
          <cell r="AP84">
            <v>0.0009</v>
          </cell>
          <cell r="AQ84">
            <v>19.4690265486726</v>
          </cell>
          <cell r="AR84">
            <v>0.0202477876106195</v>
          </cell>
        </row>
        <row r="84">
          <cell r="AU84">
            <v>0.085</v>
          </cell>
          <cell r="AV84">
            <v>506.666666666667</v>
          </cell>
          <cell r="AW84">
            <v>0.456</v>
          </cell>
        </row>
        <row r="85">
          <cell r="M85" t="str">
            <v>SHT0010517</v>
          </cell>
          <cell r="N85" t="str">
            <v>SHT0010517</v>
          </cell>
          <cell r="O85" t="str">
            <v>变阻尼拨块</v>
          </cell>
          <cell r="P85" t="str">
            <v>注塑件</v>
          </cell>
          <cell r="Q85" t="str">
            <v>B</v>
          </cell>
          <cell r="R85" t="str">
            <v>个</v>
          </cell>
        </row>
        <row r="85">
          <cell r="T85" t="str">
            <v>Q01</v>
          </cell>
          <cell r="U85" t="str">
            <v>SHT0010517</v>
          </cell>
          <cell r="V85" t="str">
            <v>A1</v>
          </cell>
          <cell r="W85" t="str">
            <v>N</v>
          </cell>
          <cell r="X85" t="str">
            <v>Y</v>
          </cell>
          <cell r="Y85" t="str">
            <v>注塑件</v>
          </cell>
          <cell r="Z85" t="str">
            <v>POM</v>
          </cell>
          <cell r="AA85" t="str">
            <v>——</v>
          </cell>
          <cell r="AB85" t="str">
            <v>7*7*10</v>
          </cell>
          <cell r="AC85">
            <v>0.0002</v>
          </cell>
          <cell r="AD85" t="str">
            <v>——</v>
          </cell>
          <cell r="AE85" t="str">
            <v>注塑</v>
          </cell>
        </row>
        <row r="85">
          <cell r="AG85" t="str">
            <v>4%损耗</v>
          </cell>
        </row>
        <row r="85">
          <cell r="AJ85">
            <v>0.000208</v>
          </cell>
          <cell r="AK85">
            <v>0.961538461538462</v>
          </cell>
        </row>
        <row r="85">
          <cell r="AN85" t="str">
            <v>河北外购</v>
          </cell>
          <cell r="AO85" t="str">
            <v>瑞隆祥</v>
          </cell>
          <cell r="AP85">
            <v>0.0002</v>
          </cell>
          <cell r="AQ85">
            <v>19.4690265486726</v>
          </cell>
          <cell r="AR85">
            <v>0.00404955752212389</v>
          </cell>
        </row>
        <row r="85">
          <cell r="AU85">
            <v>0.017</v>
          </cell>
          <cell r="AV85">
            <v>760</v>
          </cell>
          <cell r="AW85">
            <v>0.152</v>
          </cell>
        </row>
        <row r="86">
          <cell r="M86" t="str">
            <v>SHT0010515</v>
          </cell>
          <cell r="N86" t="str">
            <v>SHT0010515</v>
          </cell>
          <cell r="O86" t="str">
            <v>拉线固定支架</v>
          </cell>
          <cell r="P86" t="str">
            <v>注塑件</v>
          </cell>
          <cell r="Q86" t="str">
            <v>B</v>
          </cell>
          <cell r="R86" t="str">
            <v>个</v>
          </cell>
        </row>
        <row r="86">
          <cell r="T86" t="str">
            <v>Q01</v>
          </cell>
          <cell r="U86" t="str">
            <v>SHT0010515</v>
          </cell>
          <cell r="V86" t="str">
            <v>A1</v>
          </cell>
          <cell r="W86" t="str">
            <v>N</v>
          </cell>
          <cell r="X86" t="str">
            <v>Y</v>
          </cell>
          <cell r="Y86" t="str">
            <v>注塑件</v>
          </cell>
          <cell r="Z86" t="str">
            <v>POM</v>
          </cell>
          <cell r="AA86" t="str">
            <v>——</v>
          </cell>
        </row>
        <row r="86">
          <cell r="AC86">
            <v>0.01</v>
          </cell>
          <cell r="AD86" t="str">
            <v>——</v>
          </cell>
          <cell r="AE86" t="str">
            <v>注塑</v>
          </cell>
        </row>
        <row r="86">
          <cell r="AG86" t="str">
            <v>4%损耗</v>
          </cell>
        </row>
        <row r="86">
          <cell r="AJ86">
            <v>0.0104</v>
          </cell>
          <cell r="AK86">
            <v>0.961538461538461</v>
          </cell>
        </row>
        <row r="86">
          <cell r="AN86" t="str">
            <v>河北外购</v>
          </cell>
          <cell r="AO86" t="str">
            <v>瑞隆祥</v>
          </cell>
          <cell r="AP86">
            <v>0.01</v>
          </cell>
          <cell r="AQ86">
            <v>19.4690265486726</v>
          </cell>
          <cell r="AR86">
            <v>0.202477876106195</v>
          </cell>
        </row>
        <row r="86">
          <cell r="AU86">
            <v>0.429158658986194</v>
          </cell>
          <cell r="AV86">
            <v>83.6</v>
          </cell>
          <cell r="AW86">
            <v>0.836</v>
          </cell>
        </row>
        <row r="87">
          <cell r="M87" t="str">
            <v>BFA0000390</v>
          </cell>
          <cell r="N87" t="str">
            <v>Q436100</v>
          </cell>
          <cell r="O87" t="str">
            <v>开口挡圈</v>
          </cell>
          <cell r="P87" t="str">
            <v>固定阻尼上部</v>
          </cell>
          <cell r="Q87" t="str">
            <v>B</v>
          </cell>
          <cell r="R87" t="str">
            <v>个</v>
          </cell>
        </row>
        <row r="87">
          <cell r="T87" t="str">
            <v>Q01</v>
          </cell>
          <cell r="U87" t="str">
            <v>——</v>
          </cell>
          <cell r="V87" t="str">
            <v>A1</v>
          </cell>
          <cell r="W87" t="str">
            <v>N</v>
          </cell>
          <cell r="X87" t="str">
            <v>Y</v>
          </cell>
          <cell r="Y87" t="str">
            <v>标准件</v>
          </cell>
          <cell r="Z87" t="str">
            <v>Φ10</v>
          </cell>
          <cell r="AA87" t="str">
            <v>——</v>
          </cell>
          <cell r="AB87" t="str">
            <v>18*18*1</v>
          </cell>
          <cell r="AC87">
            <v>0.0009</v>
          </cell>
          <cell r="AD87" t="str">
            <v>氧化</v>
          </cell>
        </row>
        <row r="87">
          <cell r="AN87" t="str">
            <v>河北外购</v>
          </cell>
          <cell r="AO87" t="str">
            <v>泊头鑫洪</v>
          </cell>
          <cell r="AP87" t="e">
            <v>#N/A</v>
          </cell>
          <cell r="AQ87">
            <v>0</v>
          </cell>
          <cell r="AR87">
            <v>0</v>
          </cell>
        </row>
        <row r="87">
          <cell r="AU87">
            <v>0.0564102564102564</v>
          </cell>
          <cell r="AV87" t="e">
            <v>#N/A</v>
          </cell>
          <cell r="AW87">
            <v>0.0564102564102564</v>
          </cell>
        </row>
        <row r="88">
          <cell r="M88" t="str">
            <v>SHT0013662</v>
          </cell>
          <cell r="N88" t="str">
            <v>SHT0013662</v>
          </cell>
          <cell r="O88" t="str">
            <v>汕德卡气囊总成</v>
          </cell>
          <cell r="P88" t="str">
            <v>汕德卡通用</v>
          </cell>
          <cell r="Q88" t="str">
            <v>B</v>
          </cell>
          <cell r="R88" t="str">
            <v>个</v>
          </cell>
        </row>
        <row r="88">
          <cell r="T88" t="str">
            <v>A</v>
          </cell>
          <cell r="U88" t="str">
            <v>SHT0013662</v>
          </cell>
          <cell r="V88" t="str">
            <v>A</v>
          </cell>
          <cell r="W88" t="str">
            <v>N</v>
          </cell>
          <cell r="X88" t="str">
            <v>Y</v>
          </cell>
          <cell r="Y88" t="str">
            <v>集成件</v>
          </cell>
          <cell r="Z88" t="str">
            <v>ASSY</v>
          </cell>
          <cell r="AA88" t="str">
            <v>——</v>
          </cell>
          <cell r="AB88" t="str">
            <v>93*93*80</v>
          </cell>
          <cell r="AC88">
            <v>0.0436</v>
          </cell>
          <cell r="AD88" t="str">
            <v>——</v>
          </cell>
        </row>
        <row r="88">
          <cell r="AN88" t="str">
            <v>河北外购</v>
          </cell>
          <cell r="AO88" t="str">
            <v>安路普</v>
          </cell>
          <cell r="AP88" t="e">
            <v>#N/A</v>
          </cell>
        </row>
        <row r="88">
          <cell r="AR88">
            <v>37.745654</v>
          </cell>
        </row>
        <row r="88">
          <cell r="AU88">
            <v>49.07</v>
          </cell>
          <cell r="AV88" t="e">
            <v>#N/A</v>
          </cell>
          <cell r="AW88">
            <v>49.07</v>
          </cell>
        </row>
        <row r="89">
          <cell r="M89" t="str">
            <v>SHT0010811</v>
          </cell>
          <cell r="N89" t="str">
            <v>SHT0010811</v>
          </cell>
          <cell r="O89" t="str">
            <v>滚轮总成</v>
          </cell>
          <cell r="P89" t="str">
            <v>分总成</v>
          </cell>
          <cell r="Q89" t="str">
            <v>B</v>
          </cell>
          <cell r="R89" t="str">
            <v>个</v>
          </cell>
        </row>
        <row r="89">
          <cell r="T89" t="str">
            <v>Q01</v>
          </cell>
          <cell r="U89" t="str">
            <v>SHT0010811</v>
          </cell>
          <cell r="V89" t="str">
            <v>A</v>
          </cell>
          <cell r="W89" t="str">
            <v>N</v>
          </cell>
          <cell r="X89" t="str">
            <v>Y</v>
          </cell>
          <cell r="Y89" t="str">
            <v>分总成</v>
          </cell>
          <cell r="Z89" t="str">
            <v>ASSY</v>
          </cell>
          <cell r="AA89" t="str">
            <v>——</v>
          </cell>
          <cell r="AB89" t="str">
            <v>26*26*23</v>
          </cell>
          <cell r="AC89">
            <v>0.0663</v>
          </cell>
          <cell r="AD89" t="str">
            <v>——</v>
          </cell>
        </row>
        <row r="89">
          <cell r="AN89" t="str">
            <v>河北外购</v>
          </cell>
          <cell r="AO89" t="str">
            <v>瑞隆祥</v>
          </cell>
          <cell r="AP89" t="e">
            <v>#N/A</v>
          </cell>
        </row>
        <row r="89">
          <cell r="AR89">
            <v>1.83393982300885</v>
          </cell>
        </row>
        <row r="89">
          <cell r="AT89">
            <v>1.3</v>
          </cell>
          <cell r="AU89">
            <v>2.3841217699115</v>
          </cell>
          <cell r="AV89" t="e">
            <v>#N/A</v>
          </cell>
          <cell r="AW89">
            <v>2.79</v>
          </cell>
        </row>
        <row r="90">
          <cell r="N90" t="str">
            <v>SHT0010812</v>
          </cell>
          <cell r="O90" t="str">
            <v>滚轮金属轴</v>
          </cell>
          <cell r="P90" t="str">
            <v>机加件</v>
          </cell>
          <cell r="Q90" t="str">
            <v>B</v>
          </cell>
          <cell r="R90" t="str">
            <v>个</v>
          </cell>
        </row>
        <row r="90">
          <cell r="T90" t="str">
            <v>Q01</v>
          </cell>
          <cell r="U90" t="str">
            <v>SHT0010812</v>
          </cell>
          <cell r="V90" t="str">
            <v>A</v>
          </cell>
          <cell r="W90" t="str">
            <v>N</v>
          </cell>
          <cell r="X90" t="str">
            <v>Y</v>
          </cell>
          <cell r="Y90" t="str">
            <v>机加件</v>
          </cell>
          <cell r="Z90" t="str">
            <v>轴承钢</v>
          </cell>
          <cell r="AA90" t="str">
            <v>GB/T 699</v>
          </cell>
          <cell r="AB90" t="str">
            <v>26*26*18</v>
          </cell>
          <cell r="AC90">
            <v>0.0504</v>
          </cell>
          <cell r="AD90" t="str">
            <v>黑锌</v>
          </cell>
          <cell r="AE90" t="str">
            <v>机加</v>
          </cell>
        </row>
        <row r="90">
          <cell r="AG90">
            <v>18</v>
          </cell>
          <cell r="AH90">
            <v>26</v>
          </cell>
        </row>
        <row r="90">
          <cell r="AJ90">
            <v>0.0750777768</v>
          </cell>
          <cell r="AK90">
            <v>0.671303841804756</v>
          </cell>
        </row>
        <row r="90">
          <cell r="AP90" t="e">
            <v>#N/A</v>
          </cell>
          <cell r="AQ90">
            <v>7</v>
          </cell>
          <cell r="AR90">
            <v>0.5255444376</v>
          </cell>
        </row>
        <row r="90">
          <cell r="AV90" t="e">
            <v>#N/A</v>
          </cell>
        </row>
        <row r="91">
          <cell r="N91" t="str">
            <v>SHT0010813</v>
          </cell>
          <cell r="O91" t="str">
            <v>滚轮塑料轴</v>
          </cell>
          <cell r="P91" t="str">
            <v>注塑件</v>
          </cell>
          <cell r="Q91" t="str">
            <v>B</v>
          </cell>
          <cell r="R91" t="str">
            <v>个</v>
          </cell>
        </row>
        <row r="91">
          <cell r="T91" t="str">
            <v>Q01</v>
          </cell>
          <cell r="U91" t="str">
            <v>SHT0010813</v>
          </cell>
          <cell r="V91" t="str">
            <v>A</v>
          </cell>
          <cell r="W91" t="str">
            <v>N</v>
          </cell>
          <cell r="X91" t="str">
            <v>Y</v>
          </cell>
          <cell r="Y91" t="str">
            <v>注塑件</v>
          </cell>
          <cell r="Z91" t="str">
            <v>POM</v>
          </cell>
          <cell r="AA91" t="str">
            <v>——</v>
          </cell>
          <cell r="AB91" t="str">
            <v>20*20*20</v>
          </cell>
          <cell r="AC91">
            <v>0.0159</v>
          </cell>
          <cell r="AD91" t="str">
            <v>——</v>
          </cell>
          <cell r="AE91" t="str">
            <v>注塑</v>
          </cell>
        </row>
        <row r="91">
          <cell r="AG91" t="str">
            <v>4%损耗</v>
          </cell>
        </row>
        <row r="91">
          <cell r="AJ91">
            <v>0.016536</v>
          </cell>
          <cell r="AK91">
            <v>0.961538461538461</v>
          </cell>
        </row>
        <row r="91">
          <cell r="AP91" t="e">
            <v>#N/A</v>
          </cell>
          <cell r="AQ91">
            <v>19.4690265486726</v>
          </cell>
          <cell r="AR91">
            <v>0.32193982300885</v>
          </cell>
        </row>
        <row r="91">
          <cell r="AV91" t="e">
            <v>#N/A</v>
          </cell>
        </row>
        <row r="92">
          <cell r="M92" t="str">
            <v>SHT0012148</v>
          </cell>
          <cell r="N92" t="str">
            <v>SHT0012148</v>
          </cell>
          <cell r="O92" t="str">
            <v>后轴固定塑料件</v>
          </cell>
          <cell r="P92" t="str">
            <v>注塑件</v>
          </cell>
          <cell r="Q92" t="str">
            <v>B</v>
          </cell>
          <cell r="R92" t="str">
            <v>个</v>
          </cell>
        </row>
        <row r="92">
          <cell r="T92" t="str">
            <v>Q01</v>
          </cell>
          <cell r="U92" t="str">
            <v>SHT0012148</v>
          </cell>
          <cell r="V92" t="str">
            <v>A</v>
          </cell>
          <cell r="W92" t="str">
            <v>Y</v>
          </cell>
          <cell r="X92" t="str">
            <v>N</v>
          </cell>
          <cell r="Y92" t="str">
            <v>注塑件</v>
          </cell>
          <cell r="Z92" t="str">
            <v>PA66</v>
          </cell>
          <cell r="AA92" t="str">
            <v>——</v>
          </cell>
          <cell r="AB92" t="str">
            <v>98*24*26</v>
          </cell>
          <cell r="AC92">
            <v>0.0359</v>
          </cell>
          <cell r="AD92" t="str">
            <v>——</v>
          </cell>
          <cell r="AE92" t="str">
            <v>注塑</v>
          </cell>
        </row>
        <row r="92">
          <cell r="AG92" t="str">
            <v>4%损耗</v>
          </cell>
        </row>
        <row r="92">
          <cell r="AJ92">
            <v>0.037336</v>
          </cell>
          <cell r="AK92">
            <v>0.961538461538462</v>
          </cell>
        </row>
        <row r="92">
          <cell r="AN92" t="str">
            <v>河北外购</v>
          </cell>
          <cell r="AO92" t="str">
            <v>黄骅汇铭</v>
          </cell>
          <cell r="AP92">
            <v>0.037</v>
          </cell>
          <cell r="AQ92">
            <v>27.4336283185841</v>
          </cell>
          <cell r="AR92">
            <v>1.02426194690266</v>
          </cell>
        </row>
        <row r="92">
          <cell r="AU92">
            <v>1.35939215748624</v>
          </cell>
          <cell r="AV92">
            <v>59.4594594594595</v>
          </cell>
          <cell r="AW92">
            <v>2.2</v>
          </cell>
        </row>
        <row r="93">
          <cell r="M93" t="str">
            <v>SHT0001088</v>
          </cell>
          <cell r="N93" t="str">
            <v>H4B-6805404</v>
          </cell>
          <cell r="O93" t="str">
            <v>上框内支撑柱</v>
          </cell>
          <cell r="P93" t="str">
            <v>锻打件</v>
          </cell>
          <cell r="Q93" t="str">
            <v>B</v>
          </cell>
          <cell r="R93" t="str">
            <v>个</v>
          </cell>
        </row>
        <row r="93">
          <cell r="T93" t="str">
            <v>Q01</v>
          </cell>
          <cell r="U93" t="str">
            <v>H4B-6805404</v>
          </cell>
          <cell r="V93" t="str">
            <v>A1</v>
          </cell>
          <cell r="W93" t="str">
            <v>N</v>
          </cell>
          <cell r="X93" t="str">
            <v>Y</v>
          </cell>
          <cell r="Y93" t="str">
            <v>轴类</v>
          </cell>
          <cell r="Z93" t="str">
            <v>20#</v>
          </cell>
          <cell r="AA93" t="str">
            <v>GB/T 699</v>
          </cell>
          <cell r="AB93" t="str">
            <v>12*12*26</v>
          </cell>
          <cell r="AC93">
            <v>0.01</v>
          </cell>
          <cell r="AD93" t="str">
            <v>——</v>
          </cell>
        </row>
        <row r="93">
          <cell r="AN93" t="str">
            <v>河北外购</v>
          </cell>
          <cell r="AO93" t="str">
            <v>黄骅创合</v>
          </cell>
          <cell r="AP93">
            <v>0.0115</v>
          </cell>
          <cell r="AQ93">
            <v>5</v>
          </cell>
          <cell r="AR93">
            <v>0</v>
          </cell>
        </row>
        <row r="93">
          <cell r="AU93">
            <v>0.2</v>
          </cell>
          <cell r="AV93">
            <v>43.2535652173913</v>
          </cell>
          <cell r="AW93">
            <v>0.497416</v>
          </cell>
        </row>
        <row r="94">
          <cell r="M94" t="str">
            <v>SHT0001981</v>
          </cell>
        </row>
        <row r="94">
          <cell r="O94" t="str">
            <v>上框后横梁总成电泳</v>
          </cell>
          <cell r="P94" t="str">
            <v>电泳件</v>
          </cell>
          <cell r="Q94" t="str">
            <v>B</v>
          </cell>
          <cell r="R94" t="str">
            <v>个</v>
          </cell>
        </row>
        <row r="94">
          <cell r="T94" t="str">
            <v>Q01</v>
          </cell>
        </row>
        <row r="94">
          <cell r="V94" t="str">
            <v>A2</v>
          </cell>
          <cell r="W94" t="str">
            <v>N</v>
          </cell>
          <cell r="X94" t="str">
            <v>Y</v>
          </cell>
          <cell r="Y94" t="str">
            <v>电泳总成件</v>
          </cell>
          <cell r="Z94" t="str">
            <v>ASSY</v>
          </cell>
          <cell r="AA94" t="str">
            <v>——</v>
          </cell>
          <cell r="AB94" t="str">
            <v>25*240*37</v>
          </cell>
          <cell r="AC94">
            <v>1.3031</v>
          </cell>
          <cell r="AD94" t="str">
            <v>电泳</v>
          </cell>
          <cell r="AE94" t="str">
            <v>电泳</v>
          </cell>
        </row>
        <row r="94">
          <cell r="AM94">
            <v>0.04</v>
          </cell>
          <cell r="AN94" t="str">
            <v>河北自制</v>
          </cell>
          <cell r="AO94" t="str">
            <v>电泳车间</v>
          </cell>
          <cell r="AP94" t="e">
            <v>#N/A</v>
          </cell>
          <cell r="AQ94" t="e">
            <v>#N/A</v>
          </cell>
          <cell r="AR94" t="e">
            <v>#N/A</v>
          </cell>
        </row>
        <row r="94">
          <cell r="AV94" t="e">
            <v>#N/A</v>
          </cell>
        </row>
        <row r="95">
          <cell r="M95" t="str">
            <v>SHT0001857</v>
          </cell>
          <cell r="N95" t="str">
            <v>SQX3000-6805464</v>
          </cell>
          <cell r="O95" t="str">
            <v>上框后横梁总成</v>
          </cell>
          <cell r="P95" t="str">
            <v>焊接件</v>
          </cell>
          <cell r="Q95" t="str">
            <v>B</v>
          </cell>
          <cell r="R95" t="str">
            <v>个</v>
          </cell>
        </row>
        <row r="95">
          <cell r="T95" t="str">
            <v>Q01</v>
          </cell>
          <cell r="U95" t="str">
            <v>SQX3000-6805464</v>
          </cell>
          <cell r="V95" t="str">
            <v>A2</v>
          </cell>
          <cell r="W95" t="str">
            <v>N</v>
          </cell>
          <cell r="X95" t="str">
            <v>Y</v>
          </cell>
          <cell r="Y95" t="str">
            <v>焊接总成件</v>
          </cell>
          <cell r="Z95" t="str">
            <v>ASSY</v>
          </cell>
          <cell r="AA95" t="str">
            <v>——</v>
          </cell>
          <cell r="AB95" t="str">
            <v>25*240*37</v>
          </cell>
          <cell r="AC95">
            <v>0.4417</v>
          </cell>
          <cell r="AD95" t="str">
            <v>电泳</v>
          </cell>
          <cell r="AE95" t="str">
            <v>焊接</v>
          </cell>
        </row>
        <row r="95">
          <cell r="AL95">
            <v>6.3</v>
          </cell>
        </row>
        <row r="95">
          <cell r="AN95" t="str">
            <v>河北外购</v>
          </cell>
          <cell r="AO95" t="str">
            <v>黄骅再兴</v>
          </cell>
          <cell r="AP95">
            <v>0.42</v>
          </cell>
        </row>
        <row r="95">
          <cell r="AR95">
            <v>3.0052966028</v>
          </cell>
        </row>
        <row r="95">
          <cell r="AT95">
            <v>1.2</v>
          </cell>
          <cell r="AU95">
            <v>3.36235592336</v>
          </cell>
          <cell r="AV95">
            <v>7.50948166877371</v>
          </cell>
          <cell r="AW95">
            <v>3.15398230088496</v>
          </cell>
        </row>
        <row r="96">
          <cell r="N96" t="str">
            <v>SQX3000-6805465</v>
          </cell>
          <cell r="O96" t="str">
            <v>上框后横梁</v>
          </cell>
          <cell r="P96" t="str">
            <v>冲压件</v>
          </cell>
          <cell r="Q96" t="str">
            <v>B</v>
          </cell>
          <cell r="R96" t="str">
            <v>个</v>
          </cell>
        </row>
        <row r="96">
          <cell r="T96" t="str">
            <v>Q01</v>
          </cell>
          <cell r="U96" t="str">
            <v>SQX3000-6805465</v>
          </cell>
          <cell r="V96" t="str">
            <v>A1</v>
          </cell>
          <cell r="W96" t="str">
            <v>N</v>
          </cell>
          <cell r="X96" t="str">
            <v>Y</v>
          </cell>
          <cell r="Y96" t="str">
            <v>钣金件</v>
          </cell>
          <cell r="Z96" t="str">
            <v>t=3-Q/BQB301
SAPH440-Q/BQB310</v>
          </cell>
          <cell r="AA96" t="str">
            <v>Q/BQB301
Q/BQB310</v>
          </cell>
          <cell r="AB96" t="str">
            <v>25*240*38</v>
          </cell>
          <cell r="AC96">
            <v>0.4307</v>
          </cell>
          <cell r="AD96" t="str">
            <v>——</v>
          </cell>
          <cell r="AE96" t="str">
            <v>冲压</v>
          </cell>
        </row>
        <row r="96">
          <cell r="AG96">
            <v>247</v>
          </cell>
          <cell r="AH96">
            <v>78</v>
          </cell>
          <cell r="AI96" t="str">
            <v>3</v>
          </cell>
          <cell r="AJ96">
            <v>0.45429228</v>
          </cell>
          <cell r="AK96">
            <v>0.948068058739629</v>
          </cell>
        </row>
        <row r="96">
          <cell r="AP96" t="e">
            <v>#N/A</v>
          </cell>
          <cell r="AQ96">
            <v>6.01</v>
          </cell>
          <cell r="AR96">
            <v>2.7302966028</v>
          </cell>
        </row>
        <row r="96">
          <cell r="AT96">
            <v>1.2</v>
          </cell>
          <cell r="AU96">
            <v>3.27635592336</v>
          </cell>
          <cell r="AV96" t="e">
            <v>#N/A</v>
          </cell>
        </row>
        <row r="97">
          <cell r="N97" t="str">
            <v>Q370C08</v>
          </cell>
          <cell r="O97" t="str">
            <v>焊接六角螺母</v>
          </cell>
          <cell r="P97" t="str">
            <v>标准件</v>
          </cell>
          <cell r="Q97" t="str">
            <v>B</v>
          </cell>
          <cell r="R97" t="str">
            <v>个</v>
          </cell>
        </row>
        <row r="97">
          <cell r="T97" t="str">
            <v>Q01</v>
          </cell>
          <cell r="U97" t="str">
            <v>Q370C08</v>
          </cell>
          <cell r="V97" t="str">
            <v>A1</v>
          </cell>
          <cell r="W97" t="str">
            <v>N</v>
          </cell>
          <cell r="X97" t="str">
            <v>Y</v>
          </cell>
          <cell r="Y97" t="str">
            <v>标准件</v>
          </cell>
          <cell r="Z97" t="str">
            <v>M8</v>
          </cell>
          <cell r="AA97" t="str">
            <v>——</v>
          </cell>
          <cell r="AB97" t="str">
            <v>16*14*6.5</v>
          </cell>
          <cell r="AC97">
            <v>0.0055</v>
          </cell>
          <cell r="AD97" t="str">
            <v>——</v>
          </cell>
        </row>
        <row r="97">
          <cell r="AP97" t="e">
            <v>#N/A</v>
          </cell>
        </row>
        <row r="97">
          <cell r="AR97">
            <v>0.043</v>
          </cell>
        </row>
        <row r="97">
          <cell r="AV97" t="e">
            <v>#N/A</v>
          </cell>
        </row>
        <row r="98">
          <cell r="M98" t="str">
            <v>SHT0001145</v>
          </cell>
          <cell r="N98" t="str">
            <v>RC026807004</v>
          </cell>
          <cell r="O98" t="str">
            <v>下尼龙固定块</v>
          </cell>
          <cell r="P98" t="str">
            <v>注塑件</v>
          </cell>
          <cell r="Q98" t="str">
            <v>B</v>
          </cell>
          <cell r="R98" t="str">
            <v>个</v>
          </cell>
        </row>
        <row r="98">
          <cell r="T98" t="str">
            <v>Q01</v>
          </cell>
          <cell r="U98" t="str">
            <v>RC026807004</v>
          </cell>
          <cell r="V98" t="str">
            <v>A1</v>
          </cell>
          <cell r="W98" t="str">
            <v>N</v>
          </cell>
          <cell r="X98" t="str">
            <v>Y</v>
          </cell>
          <cell r="Y98" t="str">
            <v>注塑件</v>
          </cell>
          <cell r="Z98" t="str">
            <v>PA66</v>
          </cell>
          <cell r="AA98" t="str">
            <v>——</v>
          </cell>
          <cell r="AB98" t="str">
            <v>36*18*26</v>
          </cell>
          <cell r="AC98">
            <v>0.0154</v>
          </cell>
          <cell r="AD98" t="str">
            <v>——</v>
          </cell>
          <cell r="AE98" t="str">
            <v>注塑</v>
          </cell>
        </row>
        <row r="98">
          <cell r="AG98" t="str">
            <v>4%损耗</v>
          </cell>
        </row>
        <row r="98">
          <cell r="AJ98">
            <v>0.016016</v>
          </cell>
          <cell r="AK98">
            <v>0.961538461538461</v>
          </cell>
        </row>
        <row r="98">
          <cell r="AN98" t="str">
            <v>河北外购</v>
          </cell>
          <cell r="AO98" t="str">
            <v>京港机电</v>
          </cell>
          <cell r="AP98">
            <v>0.0145</v>
          </cell>
          <cell r="AQ98">
            <v>27.4336283185841</v>
          </cell>
          <cell r="AR98">
            <v>0.439376991150443</v>
          </cell>
        </row>
        <row r="98">
          <cell r="AU98">
            <v>0.539113325006207</v>
          </cell>
          <cell r="AV98">
            <v>25.0137931034483</v>
          </cell>
          <cell r="AW98">
            <v>0.3627</v>
          </cell>
        </row>
        <row r="99">
          <cell r="M99" t="str">
            <v>SHT0001133</v>
          </cell>
          <cell r="N99" t="str">
            <v>RC026807800</v>
          </cell>
          <cell r="O99" t="str">
            <v>减震垫支撑板组件</v>
          </cell>
          <cell r="P99" t="str">
            <v>焊接件</v>
          </cell>
          <cell r="Q99" t="str">
            <v>B</v>
          </cell>
          <cell r="R99" t="str">
            <v>个</v>
          </cell>
        </row>
        <row r="99">
          <cell r="T99" t="str">
            <v>Q01</v>
          </cell>
          <cell r="U99" t="str">
            <v>RC026807800</v>
          </cell>
          <cell r="V99" t="str">
            <v>A1</v>
          </cell>
          <cell r="W99" t="str">
            <v>N</v>
          </cell>
          <cell r="X99" t="str">
            <v>Y</v>
          </cell>
          <cell r="Y99" t="str">
            <v>焊接总成件</v>
          </cell>
          <cell r="Z99" t="str">
            <v>ASSY</v>
          </cell>
          <cell r="AA99" t="str">
            <v>——</v>
          </cell>
          <cell r="AB99" t="str">
            <v>52*15*21</v>
          </cell>
          <cell r="AC99">
            <v>0.037</v>
          </cell>
          <cell r="AD99" t="str">
            <v>电泳</v>
          </cell>
          <cell r="AE99" t="str">
            <v>焊接</v>
          </cell>
        </row>
        <row r="99">
          <cell r="AN99" t="str">
            <v>河北外购</v>
          </cell>
          <cell r="AO99" t="str">
            <v>万昌五金</v>
          </cell>
          <cell r="AP99">
            <v>0.0355</v>
          </cell>
        </row>
        <row r="99">
          <cell r="AR99">
            <v>0.4049689832</v>
          </cell>
        </row>
        <row r="99">
          <cell r="AT99">
            <v>1.2</v>
          </cell>
          <cell r="AU99">
            <v>0.48596277984</v>
          </cell>
          <cell r="AV99">
            <v>16.9898158179848</v>
          </cell>
          <cell r="AW99">
            <v>0.603138461538461</v>
          </cell>
        </row>
        <row r="100">
          <cell r="N100" t="str">
            <v>RC026807801</v>
          </cell>
          <cell r="O100" t="str">
            <v>缓冲支架</v>
          </cell>
          <cell r="P100" t="str">
            <v>冲压件</v>
          </cell>
          <cell r="Q100" t="str">
            <v>B</v>
          </cell>
          <cell r="R100" t="str">
            <v>个</v>
          </cell>
        </row>
        <row r="100">
          <cell r="T100" t="str">
            <v>Q01</v>
          </cell>
          <cell r="U100" t="str">
            <v>RC026807801</v>
          </cell>
          <cell r="V100" t="str">
            <v>A1</v>
          </cell>
          <cell r="W100" t="str">
            <v>N</v>
          </cell>
          <cell r="X100" t="str">
            <v>Y</v>
          </cell>
          <cell r="Y100" t="str">
            <v>钣金件</v>
          </cell>
          <cell r="Z100" t="str">
            <v>t=3-Q/BQB301
SAPH440-Q/BQB310</v>
          </cell>
          <cell r="AA100" t="str">
            <v>Q/BQB301
Q/BQB310</v>
          </cell>
          <cell r="AB100" t="str">
            <v>52*15*21</v>
          </cell>
          <cell r="AC100">
            <v>0.026</v>
          </cell>
          <cell r="AD100" t="str">
            <v>——</v>
          </cell>
          <cell r="AE100" t="str">
            <v>冲压</v>
          </cell>
        </row>
        <row r="100">
          <cell r="AG100">
            <v>78</v>
          </cell>
          <cell r="AH100">
            <v>18</v>
          </cell>
          <cell r="AI100">
            <v>3</v>
          </cell>
          <cell r="AJ100">
            <v>0.03310632</v>
          </cell>
          <cell r="AK100">
            <v>0.785348537681023</v>
          </cell>
        </row>
        <row r="100">
          <cell r="AP100" t="e">
            <v>#N/A</v>
          </cell>
          <cell r="AQ100">
            <v>6.01</v>
          </cell>
          <cell r="AR100">
            <v>0.1989689832</v>
          </cell>
        </row>
        <row r="100">
          <cell r="AV100" t="e">
            <v>#N/A</v>
          </cell>
        </row>
        <row r="101">
          <cell r="N101" t="str">
            <v>Q370C08</v>
          </cell>
          <cell r="O101" t="str">
            <v>焊接六角螺母</v>
          </cell>
          <cell r="P101" t="str">
            <v>标准件</v>
          </cell>
          <cell r="Q101" t="str">
            <v>B</v>
          </cell>
          <cell r="R101" t="str">
            <v>个</v>
          </cell>
        </row>
        <row r="101">
          <cell r="T101" t="str">
            <v>Q01</v>
          </cell>
          <cell r="U101" t="str">
            <v>Q370C08</v>
          </cell>
          <cell r="V101" t="str">
            <v>A1</v>
          </cell>
          <cell r="W101" t="str">
            <v>N</v>
          </cell>
          <cell r="X101" t="str">
            <v>Y</v>
          </cell>
          <cell r="Y101" t="str">
            <v>标准件</v>
          </cell>
          <cell r="Z101" t="str">
            <v>M8</v>
          </cell>
          <cell r="AA101" t="str">
            <v>——</v>
          </cell>
          <cell r="AB101" t="str">
            <v>16*14*6.5</v>
          </cell>
          <cell r="AC101">
            <v>0.0055</v>
          </cell>
          <cell r="AD101" t="str">
            <v>——</v>
          </cell>
        </row>
        <row r="101">
          <cell r="AP101" t="e">
            <v>#N/A</v>
          </cell>
        </row>
        <row r="101">
          <cell r="AR101">
            <v>0.043</v>
          </cell>
        </row>
        <row r="101">
          <cell r="AV101" t="e">
            <v>#N/A</v>
          </cell>
        </row>
        <row r="102">
          <cell r="M102" t="str">
            <v>SHT0013733</v>
          </cell>
          <cell r="N102" t="str">
            <v>SHT0013733</v>
          </cell>
          <cell r="O102" t="str">
            <v>上限位缓冲块</v>
          </cell>
          <cell r="P102" t="str">
            <v>橡胶</v>
          </cell>
          <cell r="Q102" t="str">
            <v>B</v>
          </cell>
          <cell r="R102" t="str">
            <v>个</v>
          </cell>
        </row>
        <row r="102">
          <cell r="T102" t="str">
            <v>A</v>
          </cell>
          <cell r="U102" t="str">
            <v>SHT0013733</v>
          </cell>
          <cell r="V102" t="str">
            <v>A</v>
          </cell>
          <cell r="W102" t="str">
            <v>Y</v>
          </cell>
          <cell r="X102" t="str">
            <v>N</v>
          </cell>
          <cell r="Y102" t="str">
            <v>注塑件</v>
          </cell>
          <cell r="Z102" t="str">
            <v>橡胶</v>
          </cell>
          <cell r="AA102" t="str">
            <v>——</v>
          </cell>
          <cell r="AB102" t="str">
            <v>19*18*18</v>
          </cell>
          <cell r="AC102">
            <v>0.0019</v>
          </cell>
          <cell r="AD102" t="str">
            <v>——</v>
          </cell>
          <cell r="AE102" t="str">
            <v>注塑</v>
          </cell>
        </row>
        <row r="102">
          <cell r="AG102" t="str">
            <v>4%损耗</v>
          </cell>
        </row>
        <row r="102">
          <cell r="AJ102">
            <v>0.001976</v>
          </cell>
          <cell r="AK102">
            <v>0.961538461538462</v>
          </cell>
        </row>
        <row r="102">
          <cell r="AN102" t="str">
            <v>河北外购</v>
          </cell>
          <cell r="AO102" t="str">
            <v>日照浩利</v>
          </cell>
          <cell r="AP102">
            <v>0.025</v>
          </cell>
          <cell r="AQ102">
            <v>15</v>
          </cell>
          <cell r="AR102">
            <v>0.02964</v>
          </cell>
        </row>
        <row r="102">
          <cell r="AT102">
            <v>10</v>
          </cell>
          <cell r="AU102">
            <v>0.2964</v>
          </cell>
          <cell r="AV102">
            <v>15.2</v>
          </cell>
          <cell r="AW102">
            <v>0.38</v>
          </cell>
        </row>
        <row r="103">
          <cell r="M103" t="str">
            <v>SHT0013987</v>
          </cell>
          <cell r="N103" t="str">
            <v>SHT0013987</v>
          </cell>
          <cell r="O103" t="str">
            <v>下限位缓冲块（汕德卡）</v>
          </cell>
          <cell r="P103" t="str">
            <v>分总成</v>
          </cell>
          <cell r="Q103" t="str">
            <v>C</v>
          </cell>
          <cell r="R103" t="str">
            <v>个</v>
          </cell>
        </row>
        <row r="103">
          <cell r="T103" t="str">
            <v>A</v>
          </cell>
          <cell r="U103" t="str">
            <v>SHT0013987</v>
          </cell>
          <cell r="V103" t="str">
            <v>A</v>
          </cell>
          <cell r="W103" t="str">
            <v>Y</v>
          </cell>
          <cell r="X103" t="str">
            <v>N</v>
          </cell>
          <cell r="Y103" t="str">
            <v>总成件</v>
          </cell>
          <cell r="Z103" t="str">
            <v>ASSY</v>
          </cell>
          <cell r="AA103" t="str">
            <v>——</v>
          </cell>
          <cell r="AB103" t="str">
            <v>44*20*20</v>
          </cell>
          <cell r="AC103">
            <v>0.022</v>
          </cell>
        </row>
        <row r="103">
          <cell r="AE103" t="str">
            <v>注塑</v>
          </cell>
        </row>
        <row r="103">
          <cell r="AG103" t="str">
            <v>4%损耗</v>
          </cell>
        </row>
        <row r="103">
          <cell r="AJ103">
            <v>0.02288</v>
          </cell>
          <cell r="AK103">
            <v>0.961538461538461</v>
          </cell>
        </row>
        <row r="103">
          <cell r="AN103" t="str">
            <v>河北外购</v>
          </cell>
          <cell r="AO103" t="str">
            <v>深州卓伦</v>
          </cell>
          <cell r="AP103">
            <v>0.02</v>
          </cell>
          <cell r="AQ103">
            <v>15</v>
          </cell>
          <cell r="AR103">
            <v>0.3432</v>
          </cell>
        </row>
        <row r="103">
          <cell r="AT103">
            <v>2</v>
          </cell>
          <cell r="AU103">
            <v>0.6864</v>
          </cell>
          <cell r="AV103">
            <v>30.975</v>
          </cell>
          <cell r="AW103">
            <v>0.6195</v>
          </cell>
        </row>
        <row r="104">
          <cell r="M104" t="str">
            <v>SHT0001353</v>
          </cell>
        </row>
        <row r="104">
          <cell r="O104" t="str">
            <v>拉带限位片电泳</v>
          </cell>
          <cell r="P104" t="str">
            <v>电泳件</v>
          </cell>
          <cell r="Q104" t="str">
            <v>B</v>
          </cell>
          <cell r="R104" t="str">
            <v>个</v>
          </cell>
        </row>
        <row r="104">
          <cell r="T104" t="str">
            <v>Q01</v>
          </cell>
        </row>
        <row r="104">
          <cell r="V104" t="str">
            <v>A1</v>
          </cell>
          <cell r="W104" t="str">
            <v>N</v>
          </cell>
          <cell r="X104" t="str">
            <v>Y</v>
          </cell>
        </row>
        <row r="104">
          <cell r="AD104" t="str">
            <v>电泳</v>
          </cell>
          <cell r="AE104" t="str">
            <v>电泳</v>
          </cell>
        </row>
        <row r="104">
          <cell r="AM104">
            <v>0.006</v>
          </cell>
          <cell r="AN104" t="str">
            <v>河北自制</v>
          </cell>
          <cell r="AO104" t="str">
            <v>电泳车间</v>
          </cell>
          <cell r="AP104" t="e">
            <v>#N/A</v>
          </cell>
          <cell r="AQ104" t="e">
            <v>#N/A</v>
          </cell>
          <cell r="AR104" t="e">
            <v>#N/A</v>
          </cell>
        </row>
        <row r="104">
          <cell r="AV104" t="e">
            <v>#N/A</v>
          </cell>
        </row>
        <row r="105">
          <cell r="M105" t="str">
            <v>SHT0001104</v>
          </cell>
          <cell r="N105" t="str">
            <v>H4B-6805406</v>
          </cell>
          <cell r="O105" t="str">
            <v>拉带限位片</v>
          </cell>
          <cell r="P105" t="str">
            <v>冲压件</v>
          </cell>
          <cell r="Q105" t="str">
            <v>B</v>
          </cell>
          <cell r="R105" t="str">
            <v>个</v>
          </cell>
        </row>
        <row r="105">
          <cell r="T105" t="str">
            <v>Q01</v>
          </cell>
          <cell r="U105" t="str">
            <v>H4B-6805406</v>
          </cell>
          <cell r="V105" t="str">
            <v>A1</v>
          </cell>
          <cell r="W105" t="str">
            <v>N</v>
          </cell>
          <cell r="X105" t="str">
            <v>Y</v>
          </cell>
          <cell r="Y105" t="str">
            <v>钣金件</v>
          </cell>
          <cell r="Z105" t="str">
            <v>t=3-Q/BQB301
SAPH440-Q/BQB310</v>
          </cell>
          <cell r="AA105" t="str">
            <v>Q/BQB301
Q/BQB310</v>
          </cell>
          <cell r="AB105" t="str">
            <v>25*110*6</v>
          </cell>
          <cell r="AC105">
            <v>0.063</v>
          </cell>
          <cell r="AD105" t="str">
            <v>电泳</v>
          </cell>
          <cell r="AE105" t="str">
            <v>冲压</v>
          </cell>
        </row>
        <row r="105">
          <cell r="AG105">
            <v>120</v>
          </cell>
          <cell r="AH105">
            <v>28</v>
          </cell>
          <cell r="AI105">
            <v>3</v>
          </cell>
          <cell r="AJ105">
            <v>0.0792288</v>
          </cell>
          <cell r="AK105">
            <v>0.795165394402036</v>
          </cell>
        </row>
        <row r="105">
          <cell r="AN105" t="str">
            <v>河北外购</v>
          </cell>
          <cell r="AO105" t="str">
            <v>黄骅佳祥</v>
          </cell>
          <cell r="AP105">
            <v>0.055</v>
          </cell>
          <cell r="AQ105">
            <v>6.01</v>
          </cell>
          <cell r="AR105">
            <v>0.476165088</v>
          </cell>
        </row>
        <row r="105">
          <cell r="AT105">
            <v>1.05</v>
          </cell>
          <cell r="AU105">
            <v>0.4999733424</v>
          </cell>
          <cell r="AV105">
            <v>7.08469308469309</v>
          </cell>
          <cell r="AW105">
            <v>0.38965811965812</v>
          </cell>
        </row>
        <row r="106">
          <cell r="M106" t="str">
            <v>SHT0001889</v>
          </cell>
          <cell r="N106" t="str">
            <v>SQX3000-6805470</v>
          </cell>
          <cell r="O106" t="str">
            <v>减震器限位拉带总成</v>
          </cell>
          <cell r="P106" t="str">
            <v>分总成</v>
          </cell>
          <cell r="Q106" t="str">
            <v>B</v>
          </cell>
          <cell r="R106" t="str">
            <v>个</v>
          </cell>
        </row>
        <row r="106">
          <cell r="T106" t="str">
            <v>Q01</v>
          </cell>
          <cell r="U106" t="str">
            <v>SQX3000-6805470</v>
          </cell>
          <cell r="V106" t="str">
            <v>A1</v>
          </cell>
          <cell r="W106" t="str">
            <v>N</v>
          </cell>
          <cell r="X106" t="str">
            <v>Y</v>
          </cell>
          <cell r="Y106" t="str">
            <v>装配总成件</v>
          </cell>
          <cell r="Z106" t="str">
            <v>——</v>
          </cell>
          <cell r="AA106" t="str">
            <v>——</v>
          </cell>
          <cell r="AB106" t="str">
            <v>255*45*7</v>
          </cell>
          <cell r="AC106">
            <v>0.0388</v>
          </cell>
          <cell r="AD106" t="str">
            <v>——</v>
          </cell>
        </row>
        <row r="106">
          <cell r="AN106" t="str">
            <v>河北外购</v>
          </cell>
          <cell r="AO106" t="str">
            <v>雄县华增</v>
          </cell>
          <cell r="AP106">
            <v>0.03</v>
          </cell>
        </row>
        <row r="106">
          <cell r="AR106">
            <v>0.567</v>
          </cell>
        </row>
        <row r="106">
          <cell r="AT106">
            <v>1.5</v>
          </cell>
          <cell r="AU106">
            <v>0.8505</v>
          </cell>
          <cell r="AV106">
            <v>41.31</v>
          </cell>
          <cell r="AW106">
            <v>1.2393</v>
          </cell>
        </row>
        <row r="107">
          <cell r="N107" t="str">
            <v>SQX3000-6805466</v>
          </cell>
          <cell r="O107" t="str">
            <v>拉带</v>
          </cell>
          <cell r="P107" t="str">
            <v>尼龙带</v>
          </cell>
          <cell r="Q107" t="str">
            <v>B</v>
          </cell>
          <cell r="R107" t="str">
            <v>个</v>
          </cell>
        </row>
        <row r="107">
          <cell r="T107" t="str">
            <v>Q01</v>
          </cell>
          <cell r="U107" t="str">
            <v>SQX3000-6805466</v>
          </cell>
          <cell r="V107" t="str">
            <v>A1</v>
          </cell>
          <cell r="W107" t="str">
            <v>N</v>
          </cell>
          <cell r="X107" t="str">
            <v>Y</v>
          </cell>
          <cell r="Y107" t="str">
            <v>拉带</v>
          </cell>
          <cell r="Z107" t="str">
            <v>PA</v>
          </cell>
          <cell r="AA107" t="str">
            <v>——</v>
          </cell>
          <cell r="AB107" t="str">
            <v>255*45*2</v>
          </cell>
          <cell r="AC107">
            <v>0.023</v>
          </cell>
          <cell r="AD107" t="str">
            <v>——</v>
          </cell>
        </row>
        <row r="107">
          <cell r="AJ107" t="str">
            <v>50*250</v>
          </cell>
        </row>
        <row r="107">
          <cell r="AP107" t="e">
            <v>#N/A</v>
          </cell>
          <cell r="AQ107">
            <v>0</v>
          </cell>
          <cell r="AR107">
            <v>0.3</v>
          </cell>
        </row>
        <row r="107">
          <cell r="AV107" t="e">
            <v>#N/A</v>
          </cell>
        </row>
        <row r="108">
          <cell r="N108" t="str">
            <v>H4681010373</v>
          </cell>
          <cell r="O108" t="str">
            <v>限位轴</v>
          </cell>
          <cell r="P108" t="str">
            <v>线材</v>
          </cell>
          <cell r="Q108" t="str">
            <v>B</v>
          </cell>
          <cell r="R108" t="str">
            <v>个</v>
          </cell>
        </row>
        <row r="108">
          <cell r="T108" t="str">
            <v>Q01</v>
          </cell>
          <cell r="U108" t="str">
            <v>——</v>
          </cell>
          <cell r="V108" t="str">
            <v>A1</v>
          </cell>
          <cell r="W108" t="str">
            <v>N</v>
          </cell>
          <cell r="X108" t="str">
            <v>Y</v>
          </cell>
          <cell r="Y108" t="str">
            <v>线材</v>
          </cell>
          <cell r="Z108" t="str">
            <v>Q235</v>
          </cell>
          <cell r="AA108" t="str">
            <v>GB/T 700</v>
          </cell>
          <cell r="AB108" t="str">
            <v>5*5*45</v>
          </cell>
          <cell r="AC108">
            <v>0.0069</v>
          </cell>
          <cell r="AD108" t="str">
            <v>——</v>
          </cell>
          <cell r="AE108" t="str">
            <v>折弯</v>
          </cell>
        </row>
        <row r="108">
          <cell r="AG108">
            <v>44.8051948051948</v>
          </cell>
          <cell r="AH108">
            <v>6</v>
          </cell>
        </row>
        <row r="108">
          <cell r="AJ108">
            <v>0.0069</v>
          </cell>
          <cell r="AK108">
            <v>1</v>
          </cell>
        </row>
        <row r="108">
          <cell r="AP108" t="e">
            <v>#N/A</v>
          </cell>
        </row>
        <row r="108">
          <cell r="AR108">
            <v>0.1035</v>
          </cell>
        </row>
        <row r="108">
          <cell r="AV108" t="e">
            <v>#N/A</v>
          </cell>
        </row>
        <row r="109">
          <cell r="N109" t="str">
            <v>H4681010372</v>
          </cell>
          <cell r="O109" t="str">
            <v>限位轴卡环</v>
          </cell>
          <cell r="P109" t="str">
            <v>注塑件</v>
          </cell>
          <cell r="Q109" t="str">
            <v>B</v>
          </cell>
          <cell r="R109" t="str">
            <v>个</v>
          </cell>
        </row>
        <row r="109">
          <cell r="T109" t="str">
            <v>Q01</v>
          </cell>
          <cell r="U109" t="str">
            <v>——</v>
          </cell>
          <cell r="V109" t="str">
            <v>A1</v>
          </cell>
          <cell r="W109" t="str">
            <v>N</v>
          </cell>
          <cell r="X109" t="str">
            <v>Y</v>
          </cell>
          <cell r="Y109" t="str">
            <v>注塑件</v>
          </cell>
          <cell r="Z109" t="str">
            <v>胶带纸</v>
          </cell>
          <cell r="AA109" t="str">
            <v>——</v>
          </cell>
          <cell r="AB109" t="str">
            <v>10*35*1</v>
          </cell>
          <cell r="AC109">
            <v>0.001</v>
          </cell>
          <cell r="AD109" t="str">
            <v>——</v>
          </cell>
          <cell r="AE109" t="str">
            <v>注塑</v>
          </cell>
        </row>
        <row r="109">
          <cell r="AG109" t="str">
            <v>4%损耗</v>
          </cell>
        </row>
        <row r="109">
          <cell r="AJ109">
            <v>0.00104</v>
          </cell>
          <cell r="AK109">
            <v>0.961538461538461</v>
          </cell>
        </row>
        <row r="109">
          <cell r="AP109" t="e">
            <v>#N/A</v>
          </cell>
          <cell r="AQ109">
            <v>0</v>
          </cell>
          <cell r="AR109">
            <v>0.03</v>
          </cell>
        </row>
        <row r="109">
          <cell r="AV109" t="e">
            <v>#N/A</v>
          </cell>
        </row>
        <row r="110">
          <cell r="M110" t="str">
            <v>BFA0000018</v>
          </cell>
          <cell r="N110" t="str">
            <v>Q218B0816</v>
          </cell>
          <cell r="O110" t="str">
            <v>内六角圆柱头螺钉</v>
          </cell>
          <cell r="P110" t="str">
            <v>标准件</v>
          </cell>
          <cell r="Q110" t="str">
            <v>B</v>
          </cell>
          <cell r="R110" t="str">
            <v>个</v>
          </cell>
        </row>
        <row r="110">
          <cell r="T110" t="str">
            <v>Q01</v>
          </cell>
          <cell r="U110" t="str">
            <v>——</v>
          </cell>
          <cell r="V110" t="str">
            <v>A1</v>
          </cell>
          <cell r="W110" t="str">
            <v>N</v>
          </cell>
          <cell r="X110" t="str">
            <v>Y</v>
          </cell>
          <cell r="Y110" t="str">
            <v>标准件</v>
          </cell>
          <cell r="Z110" t="str">
            <v>M8*16</v>
          </cell>
          <cell r="AA110" t="str">
            <v>——</v>
          </cell>
          <cell r="AB110" t="str">
            <v>13*13*28</v>
          </cell>
          <cell r="AC110">
            <v>0.0134</v>
          </cell>
          <cell r="AD110" t="str">
            <v>氧化</v>
          </cell>
        </row>
        <row r="110">
          <cell r="AN110" t="str">
            <v>河北外购</v>
          </cell>
          <cell r="AO110" t="str">
            <v>北京三浦/苏宁标准件</v>
          </cell>
          <cell r="AP110" t="e">
            <v>#N/A</v>
          </cell>
          <cell r="AQ110">
            <v>0</v>
          </cell>
          <cell r="AR110">
            <v>0</v>
          </cell>
        </row>
        <row r="110">
          <cell r="AU110">
            <v>0.156</v>
          </cell>
          <cell r="AV110" t="e">
            <v>#N/A</v>
          </cell>
          <cell r="AW110">
            <v>0.156</v>
          </cell>
        </row>
        <row r="111">
          <cell r="M111" t="str">
            <v>BFA0010068</v>
          </cell>
          <cell r="N111" t="str">
            <v>Q150B0850</v>
          </cell>
          <cell r="O111" t="str">
            <v>六角头螺栓</v>
          </cell>
          <cell r="P111" t="str">
            <v>标准件</v>
          </cell>
          <cell r="Q111" t="str">
            <v>B</v>
          </cell>
          <cell r="R111" t="str">
            <v>个</v>
          </cell>
        </row>
        <row r="111">
          <cell r="T111" t="str">
            <v>Q01</v>
          </cell>
          <cell r="U111" t="str">
            <v>——</v>
          </cell>
          <cell r="V111" t="str">
            <v>A1</v>
          </cell>
          <cell r="W111" t="str">
            <v>N</v>
          </cell>
          <cell r="X111" t="str">
            <v>Y</v>
          </cell>
          <cell r="Y111" t="str">
            <v>标准件</v>
          </cell>
          <cell r="Z111" t="str">
            <v>M8*50</v>
          </cell>
          <cell r="AA111" t="str">
            <v>——</v>
          </cell>
          <cell r="AB111" t="str">
            <v>13*15*54</v>
          </cell>
          <cell r="AC111">
            <v>0.025</v>
          </cell>
          <cell r="AD111" t="str">
            <v>氧化</v>
          </cell>
        </row>
        <row r="111">
          <cell r="AN111" t="str">
            <v>河北外购</v>
          </cell>
          <cell r="AO111" t="str">
            <v>北京三浦</v>
          </cell>
          <cell r="AP111" t="e">
            <v>#N/A</v>
          </cell>
          <cell r="AQ111">
            <v>0</v>
          </cell>
          <cell r="AR111">
            <v>0</v>
          </cell>
        </row>
        <row r="111">
          <cell r="AU111">
            <v>0.2566</v>
          </cell>
          <cell r="AV111" t="e">
            <v>#N/A</v>
          </cell>
          <cell r="AW111">
            <v>0.2566</v>
          </cell>
        </row>
        <row r="112">
          <cell r="M112" t="str">
            <v>BFA0010051</v>
          </cell>
          <cell r="N112" t="str">
            <v>BFA0010051</v>
          </cell>
          <cell r="O112" t="str">
            <v>六角头螺栓</v>
          </cell>
          <cell r="P112" t="str">
            <v>标准件</v>
          </cell>
          <cell r="Q112" t="str">
            <v>B</v>
          </cell>
          <cell r="R112" t="str">
            <v>个</v>
          </cell>
        </row>
        <row r="112">
          <cell r="T112" t="str">
            <v>Q01</v>
          </cell>
          <cell r="U112" t="str">
            <v>——</v>
          </cell>
          <cell r="V112" t="str">
            <v>A1</v>
          </cell>
          <cell r="W112" t="str">
            <v>N</v>
          </cell>
          <cell r="X112" t="str">
            <v>Y</v>
          </cell>
          <cell r="Y112" t="str">
            <v>标准件</v>
          </cell>
          <cell r="Z112" t="str">
            <v>M10*50</v>
          </cell>
          <cell r="AA112" t="str">
            <v>——</v>
          </cell>
          <cell r="AB112" t="str">
            <v>18*16*51</v>
          </cell>
          <cell r="AC112">
            <v>0.025</v>
          </cell>
          <cell r="AD112" t="str">
            <v>氧化</v>
          </cell>
        </row>
        <row r="112">
          <cell r="AN112" t="str">
            <v>河北外购</v>
          </cell>
          <cell r="AO112" t="str">
            <v>北京三浦/苏宁标准件</v>
          </cell>
          <cell r="AP112" t="e">
            <v>#N/A</v>
          </cell>
          <cell r="AQ112">
            <v>0</v>
          </cell>
          <cell r="AR112">
            <v>0</v>
          </cell>
        </row>
        <row r="112">
          <cell r="AU112">
            <v>0.42</v>
          </cell>
          <cell r="AV112" t="e">
            <v>#N/A</v>
          </cell>
          <cell r="AW112">
            <v>0.42</v>
          </cell>
        </row>
        <row r="113">
          <cell r="M113" t="str">
            <v>BFA0000010</v>
          </cell>
          <cell r="N113" t="str">
            <v>Q32608</v>
          </cell>
          <cell r="O113" t="str">
            <v>2型非金属嵌件六角锁紧螺母</v>
          </cell>
          <cell r="P113" t="str">
            <v>标准件</v>
          </cell>
          <cell r="Q113" t="str">
            <v>B</v>
          </cell>
          <cell r="R113" t="str">
            <v>个</v>
          </cell>
        </row>
        <row r="113">
          <cell r="T113" t="str">
            <v>Q01</v>
          </cell>
          <cell r="U113" t="str">
            <v>——</v>
          </cell>
          <cell r="V113" t="str">
            <v>A1</v>
          </cell>
          <cell r="W113" t="str">
            <v>N</v>
          </cell>
          <cell r="X113" t="str">
            <v>Y</v>
          </cell>
          <cell r="Y113" t="str">
            <v>标准件</v>
          </cell>
          <cell r="Z113" t="str">
            <v>M8</v>
          </cell>
          <cell r="AA113" t="str">
            <v>——</v>
          </cell>
          <cell r="AB113" t="str">
            <v>13*13*8</v>
          </cell>
          <cell r="AC113">
            <v>0.0064</v>
          </cell>
          <cell r="AD113" t="str">
            <v>白锌</v>
          </cell>
        </row>
        <row r="113">
          <cell r="AN113" t="str">
            <v>河北外购</v>
          </cell>
          <cell r="AO113" t="str">
            <v>北京三浦/苏宁标准件</v>
          </cell>
          <cell r="AP113" t="e">
            <v>#N/A</v>
          </cell>
          <cell r="AQ113">
            <v>0</v>
          </cell>
          <cell r="AR113">
            <v>0</v>
          </cell>
        </row>
        <row r="113">
          <cell r="AU113">
            <v>0.053</v>
          </cell>
          <cell r="AV113" t="e">
            <v>#N/A</v>
          </cell>
          <cell r="AW113">
            <v>0.053</v>
          </cell>
        </row>
        <row r="114">
          <cell r="M114" t="str">
            <v>BFA0000042</v>
          </cell>
          <cell r="N114" t="str">
            <v>Q32610</v>
          </cell>
          <cell r="O114" t="str">
            <v>2型非金属嵌件六角锁紧螺母</v>
          </cell>
          <cell r="P114" t="str">
            <v>标准件</v>
          </cell>
          <cell r="Q114" t="str">
            <v>B</v>
          </cell>
          <cell r="R114" t="str">
            <v>个</v>
          </cell>
        </row>
        <row r="114">
          <cell r="T114" t="str">
            <v>Q01</v>
          </cell>
          <cell r="U114" t="str">
            <v>——</v>
          </cell>
          <cell r="V114" t="str">
            <v>A1</v>
          </cell>
          <cell r="W114" t="str">
            <v>N</v>
          </cell>
          <cell r="X114" t="str">
            <v>Y</v>
          </cell>
          <cell r="Y114" t="str">
            <v>标准件</v>
          </cell>
          <cell r="Z114" t="str">
            <v>M10</v>
          </cell>
          <cell r="AA114" t="str">
            <v>——</v>
          </cell>
          <cell r="AB114" t="str">
            <v>16*16*10</v>
          </cell>
          <cell r="AC114">
            <v>0.0104</v>
          </cell>
          <cell r="AD114" t="str">
            <v>白锌</v>
          </cell>
        </row>
        <row r="114">
          <cell r="AN114" t="str">
            <v>河北外购</v>
          </cell>
          <cell r="AO114" t="str">
            <v>北京三浦/苏宁标准件</v>
          </cell>
          <cell r="AP114" t="e">
            <v>#N/A</v>
          </cell>
          <cell r="AQ114">
            <v>0</v>
          </cell>
          <cell r="AR114">
            <v>0</v>
          </cell>
        </row>
        <row r="114">
          <cell r="AU114">
            <v>0.1</v>
          </cell>
          <cell r="AV114" t="e">
            <v>#N/A</v>
          </cell>
          <cell r="AW114">
            <v>0.1</v>
          </cell>
        </row>
        <row r="115">
          <cell r="M115" t="str">
            <v>BFA0000566</v>
          </cell>
          <cell r="N115" t="str">
            <v>ECAS-6801213</v>
          </cell>
          <cell r="O115" t="str">
            <v>阻尼器垫片</v>
          </cell>
          <cell r="P115" t="str">
            <v>标准件</v>
          </cell>
          <cell r="Q115" t="str">
            <v>B</v>
          </cell>
          <cell r="R115" t="str">
            <v>个</v>
          </cell>
        </row>
        <row r="115">
          <cell r="T115" t="str">
            <v>Q01</v>
          </cell>
          <cell r="U115" t="str">
            <v>ECAS-6801213</v>
          </cell>
          <cell r="V115" t="str">
            <v>A1</v>
          </cell>
          <cell r="W115" t="str">
            <v>N</v>
          </cell>
          <cell r="X115" t="str">
            <v>Y</v>
          </cell>
          <cell r="Y115" t="str">
            <v>注塑件</v>
          </cell>
          <cell r="Z115" t="str">
            <v>PA66</v>
          </cell>
          <cell r="AA115" t="str">
            <v>——</v>
          </cell>
          <cell r="AB115" t="str">
            <v>20*20*1.5</v>
          </cell>
          <cell r="AC115">
            <v>0.0005</v>
          </cell>
          <cell r="AD115" t="str">
            <v>——</v>
          </cell>
          <cell r="AE115" t="str">
            <v>注塑</v>
          </cell>
        </row>
        <row r="115">
          <cell r="AG115" t="str">
            <v>4%损耗</v>
          </cell>
        </row>
        <row r="115">
          <cell r="AJ115">
            <v>0.00052</v>
          </cell>
          <cell r="AK115">
            <v>0.961538461538461</v>
          </cell>
        </row>
        <row r="115">
          <cell r="AN115" t="str">
            <v>河北外购</v>
          </cell>
          <cell r="AO115" t="str">
            <v>黄骅汇铭</v>
          </cell>
          <cell r="AP115" t="e">
            <v>#N/A</v>
          </cell>
          <cell r="AQ115">
            <v>27.4336283185841</v>
          </cell>
          <cell r="AR115">
            <v>0.0142654867256637</v>
          </cell>
        </row>
        <row r="115">
          <cell r="AT115">
            <v>7</v>
          </cell>
          <cell r="AU115">
            <v>0.099858407079646</v>
          </cell>
          <cell r="AV115" t="e">
            <v>#N/A</v>
          </cell>
          <cell r="AW115">
            <v>0.11</v>
          </cell>
        </row>
        <row r="116">
          <cell r="M116" t="str">
            <v>SHT0001256</v>
          </cell>
          <cell r="N116" t="str">
            <v>H4B-6805408</v>
          </cell>
          <cell r="O116" t="str">
            <v>阻尼器固定销</v>
          </cell>
          <cell r="P116" t="str">
            <v>标准件</v>
          </cell>
          <cell r="Q116" t="str">
            <v>B</v>
          </cell>
          <cell r="R116" t="str">
            <v>个</v>
          </cell>
        </row>
        <row r="116">
          <cell r="T116" t="str">
            <v>Q01</v>
          </cell>
          <cell r="U116" t="str">
            <v>——</v>
          </cell>
          <cell r="V116" t="str">
            <v>A1</v>
          </cell>
          <cell r="W116" t="str">
            <v>N</v>
          </cell>
          <cell r="X116" t="str">
            <v>Y</v>
          </cell>
          <cell r="Y116" t="str">
            <v>标准件</v>
          </cell>
          <cell r="Z116" t="str">
            <v>M8*38</v>
          </cell>
          <cell r="AA116" t="str">
            <v>——</v>
          </cell>
          <cell r="AB116" t="str">
            <v>13*13*48</v>
          </cell>
          <cell r="AC116">
            <v>0.0191</v>
          </cell>
          <cell r="AD116" t="str">
            <v>白锌</v>
          </cell>
        </row>
        <row r="116">
          <cell r="AN116" t="str">
            <v>河北外购</v>
          </cell>
          <cell r="AO116" t="str">
            <v>北京三浦</v>
          </cell>
          <cell r="AP116" t="e">
            <v>#N/A</v>
          </cell>
          <cell r="AQ116">
            <v>0</v>
          </cell>
          <cell r="AR116">
            <v>0</v>
          </cell>
        </row>
        <row r="116">
          <cell r="AU116">
            <v>0.531</v>
          </cell>
          <cell r="AV116" t="e">
            <v>#N/A</v>
          </cell>
          <cell r="AW116">
            <v>0.531</v>
          </cell>
        </row>
        <row r="117">
          <cell r="M117" t="str">
            <v>BFA0000420</v>
          </cell>
          <cell r="N117" t="str">
            <v>Q40708</v>
          </cell>
          <cell r="O117" t="str">
            <v>垫片</v>
          </cell>
          <cell r="P117" t="str">
            <v>标准件</v>
          </cell>
          <cell r="Q117" t="str">
            <v>B</v>
          </cell>
          <cell r="R117" t="str">
            <v>个</v>
          </cell>
        </row>
        <row r="117">
          <cell r="T117" t="str">
            <v>Q01</v>
          </cell>
          <cell r="U117" t="str">
            <v>——</v>
          </cell>
          <cell r="V117" t="str">
            <v>A1</v>
          </cell>
          <cell r="W117" t="str">
            <v>N</v>
          </cell>
          <cell r="X117" t="str">
            <v>Y</v>
          </cell>
          <cell r="Y117" t="str">
            <v>标准件</v>
          </cell>
          <cell r="Z117" t="str">
            <v>⌀8</v>
          </cell>
          <cell r="AA117" t="str">
            <v>——</v>
          </cell>
          <cell r="AB117" t="str">
            <v>——</v>
          </cell>
          <cell r="AC117">
            <v>0.0025</v>
          </cell>
          <cell r="AD117" t="str">
            <v>氧化</v>
          </cell>
        </row>
        <row r="117">
          <cell r="AN117" t="str">
            <v>河北外购</v>
          </cell>
          <cell r="AO117" t="str">
            <v>北京三浦</v>
          </cell>
          <cell r="AP117" t="e">
            <v>#N/A</v>
          </cell>
          <cell r="AQ117">
            <v>0</v>
          </cell>
          <cell r="AR117">
            <v>0</v>
          </cell>
        </row>
        <row r="117">
          <cell r="AU117">
            <v>0.015</v>
          </cell>
          <cell r="AV117" t="e">
            <v>#N/A</v>
          </cell>
          <cell r="AW117">
            <v>0.015</v>
          </cell>
        </row>
        <row r="118">
          <cell r="M118" t="str">
            <v>BFA0000434</v>
          </cell>
          <cell r="N118" t="str">
            <v>Q40608</v>
          </cell>
          <cell r="O118" t="str">
            <v>弹垫圈</v>
          </cell>
          <cell r="P118" t="str">
            <v>标准件</v>
          </cell>
          <cell r="Q118" t="str">
            <v>B</v>
          </cell>
          <cell r="R118" t="str">
            <v>个</v>
          </cell>
        </row>
        <row r="118">
          <cell r="T118" t="str">
            <v>Q01</v>
          </cell>
          <cell r="U118" t="str">
            <v>——</v>
          </cell>
          <cell r="V118" t="str">
            <v>A1</v>
          </cell>
          <cell r="W118" t="str">
            <v>N</v>
          </cell>
          <cell r="X118" t="str">
            <v>Y</v>
          </cell>
          <cell r="Y118" t="str">
            <v>标准件</v>
          </cell>
          <cell r="Z118" t="str">
            <v>⌀8</v>
          </cell>
          <cell r="AA118" t="str">
            <v>——</v>
          </cell>
          <cell r="AB118" t="str">
            <v>——</v>
          </cell>
          <cell r="AC118">
            <v>0.0015</v>
          </cell>
          <cell r="AD118" t="str">
            <v>氧化</v>
          </cell>
        </row>
        <row r="118">
          <cell r="AN118" t="str">
            <v>河北外购</v>
          </cell>
          <cell r="AO118" t="str">
            <v>北京三浦/苏宁标准件</v>
          </cell>
          <cell r="AP118" t="e">
            <v>#N/A</v>
          </cell>
          <cell r="AQ118">
            <v>0</v>
          </cell>
          <cell r="AR118">
            <v>0</v>
          </cell>
        </row>
        <row r="118">
          <cell r="AU118">
            <v>0.0145</v>
          </cell>
          <cell r="AV118" t="e">
            <v>#N/A</v>
          </cell>
          <cell r="AW118">
            <v>0.0145</v>
          </cell>
        </row>
        <row r="119">
          <cell r="M119" t="str">
            <v>BFA0010052</v>
          </cell>
          <cell r="N119" t="str">
            <v>BFA0010052</v>
          </cell>
          <cell r="O119" t="str">
            <v>内六角半圆头螺栓</v>
          </cell>
          <cell r="P119" t="str">
            <v>标准件</v>
          </cell>
          <cell r="Q119" t="str">
            <v>B</v>
          </cell>
          <cell r="R119" t="str">
            <v>个</v>
          </cell>
        </row>
        <row r="119">
          <cell r="T119" t="str">
            <v>Q01</v>
          </cell>
          <cell r="U119" t="str">
            <v>——</v>
          </cell>
          <cell r="V119" t="str">
            <v>A1</v>
          </cell>
          <cell r="W119" t="str">
            <v>N</v>
          </cell>
          <cell r="X119" t="str">
            <v>Y</v>
          </cell>
          <cell r="Y119" t="str">
            <v>标准件</v>
          </cell>
          <cell r="Z119" t="str">
            <v>M8*16</v>
          </cell>
          <cell r="AA119" t="str">
            <v>——</v>
          </cell>
          <cell r="AB119" t="str">
            <v>18*16*51</v>
          </cell>
          <cell r="AC119">
            <v>0.0107</v>
          </cell>
          <cell r="AD119" t="str">
            <v>氧化</v>
          </cell>
        </row>
        <row r="119">
          <cell r="AN119" t="str">
            <v>河北外购</v>
          </cell>
          <cell r="AO119" t="str">
            <v>北京三浦/苏宁标准件</v>
          </cell>
          <cell r="AP119" t="e">
            <v>#N/A</v>
          </cell>
          <cell r="AQ119">
            <v>0</v>
          </cell>
          <cell r="AR119">
            <v>0</v>
          </cell>
        </row>
        <row r="119">
          <cell r="AU119">
            <v>0.2</v>
          </cell>
          <cell r="AV119" t="e">
            <v>#N/A</v>
          </cell>
          <cell r="AW119">
            <v>0.2</v>
          </cell>
        </row>
        <row r="120">
          <cell r="M120" t="str">
            <v>BFA0010040</v>
          </cell>
          <cell r="N120" t="str">
            <v>BFA0010040</v>
          </cell>
          <cell r="O120" t="str">
            <v>内梅花盘头带介自攻螺钉</v>
          </cell>
          <cell r="P120" t="str">
            <v>标准件</v>
          </cell>
          <cell r="Q120" t="str">
            <v>C</v>
          </cell>
          <cell r="R120" t="str">
            <v>个</v>
          </cell>
        </row>
        <row r="120">
          <cell r="T120" t="str">
            <v>A</v>
          </cell>
          <cell r="U120" t="str">
            <v>——</v>
          </cell>
          <cell r="V120" t="str">
            <v>A</v>
          </cell>
          <cell r="W120" t="str">
            <v>N</v>
          </cell>
          <cell r="X120" t="str">
            <v>Y</v>
          </cell>
          <cell r="Y120" t="str">
            <v>标准件</v>
          </cell>
          <cell r="Z120" t="str">
            <v>K80*14</v>
          </cell>
          <cell r="AA120" t="str">
            <v>PT标准WN1451 不低于8.8级</v>
          </cell>
          <cell r="AB120" t="str">
            <v>16*16*20</v>
          </cell>
          <cell r="AC120">
            <v>0.0063</v>
          </cell>
        </row>
        <row r="120">
          <cell r="AN120" t="str">
            <v>河北外购</v>
          </cell>
          <cell r="AO120" t="str">
            <v>北京三浦/上锐</v>
          </cell>
          <cell r="AP120" t="e">
            <v>#N/A</v>
          </cell>
          <cell r="AQ120">
            <v>0</v>
          </cell>
          <cell r="AR120">
            <v>0</v>
          </cell>
        </row>
        <row r="120">
          <cell r="AU120">
            <v>0.42</v>
          </cell>
          <cell r="AV120" t="e">
            <v>#N/A</v>
          </cell>
          <cell r="AW120">
            <v>0.42</v>
          </cell>
        </row>
        <row r="121">
          <cell r="M121" t="str">
            <v>BFA0010068</v>
          </cell>
          <cell r="N121" t="str">
            <v>BFA0010068</v>
          </cell>
          <cell r="O121" t="str">
            <v>六角头螺栓</v>
          </cell>
          <cell r="P121" t="str">
            <v>标准件</v>
          </cell>
          <cell r="Q121" t="str">
            <v>B</v>
          </cell>
          <cell r="R121" t="str">
            <v>个</v>
          </cell>
        </row>
        <row r="121">
          <cell r="T121" t="str">
            <v>Q01</v>
          </cell>
          <cell r="U121" t="str">
            <v>——</v>
          </cell>
          <cell r="V121" t="str">
            <v>A1</v>
          </cell>
          <cell r="W121" t="str">
            <v>N</v>
          </cell>
          <cell r="X121" t="str">
            <v>Y</v>
          </cell>
          <cell r="Y121" t="str">
            <v>标准件</v>
          </cell>
          <cell r="Z121" t="str">
            <v>M8*45</v>
          </cell>
          <cell r="AA121" t="str">
            <v>——</v>
          </cell>
          <cell r="AB121" t="str">
            <v>——</v>
          </cell>
          <cell r="AC121">
            <v>0.0237</v>
          </cell>
          <cell r="AD121" t="str">
            <v>氧化</v>
          </cell>
        </row>
        <row r="121">
          <cell r="AN121" t="str">
            <v>河北外购</v>
          </cell>
          <cell r="AO121" t="str">
            <v>北京三浦</v>
          </cell>
          <cell r="AP121" t="e">
            <v>#N/A</v>
          </cell>
          <cell r="AQ121">
            <v>0</v>
          </cell>
          <cell r="AR121">
            <v>0</v>
          </cell>
        </row>
        <row r="121">
          <cell r="AU121">
            <v>0.2566</v>
          </cell>
          <cell r="AV121" t="e">
            <v>#N/A</v>
          </cell>
          <cell r="AW121">
            <v>0.2566</v>
          </cell>
        </row>
        <row r="122">
          <cell r="M122" t="str">
            <v>SHT0013123</v>
          </cell>
          <cell r="N122" t="str">
            <v>SHT0013123</v>
          </cell>
          <cell r="O122" t="str">
            <v>仰角拉线总成</v>
          </cell>
          <cell r="P122" t="str">
            <v>分总成</v>
          </cell>
          <cell r="Q122" t="str">
            <v>B</v>
          </cell>
          <cell r="R122" t="str">
            <v>个</v>
          </cell>
        </row>
        <row r="122">
          <cell r="T122" t="str">
            <v>Q01</v>
          </cell>
          <cell r="U122" t="str">
            <v>SHT0013123</v>
          </cell>
          <cell r="V122" t="str">
            <v>A1</v>
          </cell>
          <cell r="W122" t="str">
            <v>N</v>
          </cell>
          <cell r="X122" t="str">
            <v>Y</v>
          </cell>
          <cell r="Y122" t="str">
            <v>分总成</v>
          </cell>
          <cell r="Z122" t="str">
            <v>ASSY</v>
          </cell>
          <cell r="AA122" t="str">
            <v>——</v>
          </cell>
          <cell r="AB122" t="str">
            <v>8*8*800</v>
          </cell>
          <cell r="AC122">
            <v>0.12</v>
          </cell>
          <cell r="AD122" t="str">
            <v>——</v>
          </cell>
        </row>
        <row r="122">
          <cell r="AN122" t="str">
            <v>河北外购</v>
          </cell>
          <cell r="AO122" t="str">
            <v>芜湖星火</v>
          </cell>
          <cell r="AP122" t="e">
            <v>#N/A</v>
          </cell>
          <cell r="AQ122" t="e">
            <v>#N/A</v>
          </cell>
          <cell r="AR122" t="e">
            <v>#N/A</v>
          </cell>
        </row>
        <row r="122">
          <cell r="AU122">
            <v>4.47</v>
          </cell>
          <cell r="AV122" t="e">
            <v>#N/A</v>
          </cell>
          <cell r="AW122">
            <v>4.47</v>
          </cell>
        </row>
        <row r="123">
          <cell r="M123" t="str">
            <v>BFA0010060</v>
          </cell>
          <cell r="N123" t="str">
            <v>BFA0010060</v>
          </cell>
          <cell r="O123" t="str">
            <v>仰角旋转固定螺栓</v>
          </cell>
          <cell r="P123" t="str">
            <v>机加件</v>
          </cell>
          <cell r="Q123" t="str">
            <v>A</v>
          </cell>
          <cell r="R123" t="str">
            <v>个</v>
          </cell>
        </row>
        <row r="123">
          <cell r="T123" t="str">
            <v>C</v>
          </cell>
          <cell r="U123" t="str">
            <v>BFA0010060</v>
          </cell>
          <cell r="V123" t="str">
            <v>C</v>
          </cell>
          <cell r="W123" t="str">
            <v>Y</v>
          </cell>
          <cell r="X123" t="str">
            <v>N</v>
          </cell>
          <cell r="Y123" t="str">
            <v>轴类</v>
          </cell>
          <cell r="Z123" t="str">
            <v>⌀14-GB/T905
45#-GB/T699</v>
          </cell>
          <cell r="AA123" t="str">
            <v>GB/T699</v>
          </cell>
          <cell r="AB123" t="str">
            <v>14*14*82</v>
          </cell>
          <cell r="AC123">
            <v>0.0571</v>
          </cell>
          <cell r="AD123" t="str">
            <v>白锌</v>
          </cell>
          <cell r="AE123" t="str">
            <v>机加</v>
          </cell>
        </row>
        <row r="123">
          <cell r="AG123">
            <v>73</v>
          </cell>
          <cell r="AH123">
            <v>12</v>
          </cell>
        </row>
        <row r="123">
          <cell r="AJ123">
            <v>0.0648600912</v>
          </cell>
          <cell r="AK123">
            <v>0.880356455619662</v>
          </cell>
        </row>
        <row r="123">
          <cell r="AN123" t="str">
            <v>河北外购</v>
          </cell>
          <cell r="AO123" t="str">
            <v>黄骅创合</v>
          </cell>
          <cell r="AP123" t="e">
            <v>#N/A</v>
          </cell>
          <cell r="AQ123">
            <v>5</v>
          </cell>
          <cell r="AR123">
            <v>0.324300456</v>
          </cell>
        </row>
        <row r="123">
          <cell r="AU123">
            <v>1.5</v>
          </cell>
          <cell r="AV123" t="e">
            <v>#N/A</v>
          </cell>
          <cell r="AW123">
            <v>1.5</v>
          </cell>
        </row>
        <row r="124">
          <cell r="M124" t="str">
            <v>SHT0012033</v>
          </cell>
          <cell r="N124" t="str">
            <v>SHT0012033</v>
          </cell>
          <cell r="O124" t="str">
            <v>1.0升级绞架塑料轴套</v>
          </cell>
          <cell r="P124" t="str">
            <v>GFM-1214-17</v>
          </cell>
          <cell r="Q124" t="str">
            <v>A</v>
          </cell>
          <cell r="R124" t="str">
            <v>个</v>
          </cell>
        </row>
        <row r="124">
          <cell r="T124" t="str">
            <v>A</v>
          </cell>
          <cell r="U124" t="str">
            <v>BAS0012033</v>
          </cell>
          <cell r="V124" t="str">
            <v>A</v>
          </cell>
          <cell r="W124" t="str">
            <v>Y</v>
          </cell>
          <cell r="X124" t="str">
            <v>N</v>
          </cell>
          <cell r="Y124" t="str">
            <v>注塑件</v>
          </cell>
          <cell r="Z124" t="str">
            <v>——</v>
          </cell>
          <cell r="AA124" t="str">
            <v>——</v>
          </cell>
          <cell r="AB124" t="str">
            <v>20*20*17</v>
          </cell>
          <cell r="AC124">
            <v>0.001</v>
          </cell>
          <cell r="AD124" t="str">
            <v>——</v>
          </cell>
          <cell r="AE124" t="str">
            <v>注塑</v>
          </cell>
        </row>
        <row r="124">
          <cell r="AG124" t="str">
            <v>4%损耗</v>
          </cell>
        </row>
        <row r="124">
          <cell r="AJ124">
            <v>0.00104</v>
          </cell>
          <cell r="AK124">
            <v>0.961538461538461</v>
          </cell>
        </row>
        <row r="124">
          <cell r="AN124" t="str">
            <v>河北外购</v>
          </cell>
          <cell r="AO124" t="str">
            <v>易格斯</v>
          </cell>
          <cell r="AP124" t="e">
            <v>#N/A</v>
          </cell>
          <cell r="AQ124" t="e">
            <v>#N/A</v>
          </cell>
          <cell r="AR124" t="e">
            <v>#N/A</v>
          </cell>
        </row>
        <row r="124">
          <cell r="AU124">
            <v>0.6</v>
          </cell>
          <cell r="AV124" t="e">
            <v>#N/A</v>
          </cell>
          <cell r="AW124">
            <v>1.1858</v>
          </cell>
        </row>
        <row r="125">
          <cell r="N125" t="str">
            <v>SHT0013114</v>
          </cell>
          <cell r="O125" t="str">
            <v>座框装配总成</v>
          </cell>
          <cell r="P125" t="str">
            <v>5挡仰角+安全带+座盆延伸</v>
          </cell>
          <cell r="Q125" t="str">
            <v>——</v>
          </cell>
          <cell r="R125" t="str">
            <v>个</v>
          </cell>
        </row>
        <row r="125">
          <cell r="T125" t="str">
            <v>A</v>
          </cell>
          <cell r="U125" t="str">
            <v>——</v>
          </cell>
          <cell r="V125" t="str">
            <v>A</v>
          </cell>
          <cell r="W125" t="str">
            <v>Y</v>
          </cell>
          <cell r="X125" t="str">
            <v>N</v>
          </cell>
          <cell r="Y125" t="str">
            <v>装配总成件</v>
          </cell>
          <cell r="Z125" t="str">
            <v>ASSY</v>
          </cell>
          <cell r="AA125" t="str">
            <v>——</v>
          </cell>
        </row>
        <row r="125">
          <cell r="AC125">
            <v>4.8637</v>
          </cell>
          <cell r="AD125" t="str">
            <v>——</v>
          </cell>
        </row>
        <row r="125">
          <cell r="AN125" t="str">
            <v>过程虚拟件</v>
          </cell>
        </row>
        <row r="125">
          <cell r="AP125" t="e">
            <v>#N/A</v>
          </cell>
          <cell r="AQ125" t="e">
            <v>#N/A</v>
          </cell>
          <cell r="AR125" t="e">
            <v>#N/A</v>
          </cell>
        </row>
        <row r="125">
          <cell r="AV125" t="e">
            <v>#N/A</v>
          </cell>
        </row>
        <row r="126">
          <cell r="M126" t="str">
            <v>SHT0002617</v>
          </cell>
        </row>
        <row r="126">
          <cell r="O126" t="str">
            <v>主驾座框总成电泳</v>
          </cell>
          <cell r="P126" t="str">
            <v>5挡仰角+安全带+座盆延伸</v>
          </cell>
          <cell r="Q126" t="str">
            <v>A</v>
          </cell>
          <cell r="R126" t="str">
            <v>个</v>
          </cell>
        </row>
        <row r="126">
          <cell r="T126" t="str">
            <v>Q01</v>
          </cell>
          <cell r="U126" t="str">
            <v>SHT0012828</v>
          </cell>
          <cell r="V126" t="str">
            <v>A</v>
          </cell>
          <cell r="W126" t="str">
            <v>Y</v>
          </cell>
          <cell r="X126" t="str">
            <v>N</v>
          </cell>
          <cell r="Y126" t="str">
            <v>电泳总成件</v>
          </cell>
          <cell r="Z126" t="str">
            <v>ASSY</v>
          </cell>
          <cell r="AA126" t="str">
            <v>——</v>
          </cell>
          <cell r="AB126" t="str">
            <v>510*465*140</v>
          </cell>
          <cell r="AC126">
            <v>4.8223</v>
          </cell>
          <cell r="AD126" t="str">
            <v>电泳</v>
          </cell>
          <cell r="AE126" t="str">
            <v>电泳</v>
          </cell>
        </row>
        <row r="126">
          <cell r="AM126" t="str">
            <v>0.762</v>
          </cell>
          <cell r="AN126" t="str">
            <v>河北自制</v>
          </cell>
          <cell r="AO126" t="str">
            <v>电泳车间</v>
          </cell>
          <cell r="AP126" t="e">
            <v>#N/A</v>
          </cell>
          <cell r="AQ126" t="e">
            <v>#N/A</v>
          </cell>
          <cell r="AR126" t="e">
            <v>#N/A</v>
          </cell>
        </row>
        <row r="126">
          <cell r="AV126" t="e">
            <v>#N/A</v>
          </cell>
        </row>
        <row r="127">
          <cell r="M127" t="str">
            <v>SHT0012828</v>
          </cell>
          <cell r="N127" t="str">
            <v>SHT0012828</v>
          </cell>
          <cell r="O127" t="str">
            <v>座框焊接总成</v>
          </cell>
          <cell r="P127" t="str">
            <v>5挡仰角+安全带+座盆延伸</v>
          </cell>
          <cell r="Q127" t="str">
            <v>A</v>
          </cell>
          <cell r="R127" t="str">
            <v>个</v>
          </cell>
        </row>
        <row r="127">
          <cell r="T127" t="str">
            <v>Q01</v>
          </cell>
          <cell r="U127" t="str">
            <v>SHT0012828</v>
          </cell>
          <cell r="V127" t="str">
            <v>A</v>
          </cell>
          <cell r="W127" t="str">
            <v>Y</v>
          </cell>
          <cell r="X127" t="str">
            <v>N</v>
          </cell>
          <cell r="Y127" t="str">
            <v>焊接总成件</v>
          </cell>
          <cell r="Z127" t="str">
            <v>ASSY</v>
          </cell>
          <cell r="AA127" t="str">
            <v>——</v>
          </cell>
          <cell r="AB127" t="str">
            <v>510*465*140</v>
          </cell>
          <cell r="AC127">
            <v>4.8223</v>
          </cell>
        </row>
        <row r="127">
          <cell r="AE127" t="str">
            <v>焊接</v>
          </cell>
        </row>
        <row r="127">
          <cell r="AL127">
            <v>50</v>
          </cell>
        </row>
        <row r="127">
          <cell r="AN127" t="str">
            <v>河北自制</v>
          </cell>
          <cell r="AO127" t="str">
            <v>焊接车间</v>
          </cell>
          <cell r="AP127" t="e">
            <v>#N/A</v>
          </cell>
          <cell r="AQ127" t="e">
            <v>#N/A</v>
          </cell>
          <cell r="AR127" t="e">
            <v>#N/A</v>
          </cell>
        </row>
        <row r="127">
          <cell r="AV127" t="e">
            <v>#N/A</v>
          </cell>
        </row>
        <row r="128">
          <cell r="M128" t="str">
            <v>SHT0012268</v>
          </cell>
          <cell r="N128" t="str">
            <v>SHT0012268</v>
          </cell>
          <cell r="O128" t="str">
            <v>左侧调角连接板焊接总成</v>
          </cell>
          <cell r="P128" t="str">
            <v>焊接件</v>
          </cell>
          <cell r="Q128" t="str">
            <v>A</v>
          </cell>
          <cell r="R128" t="str">
            <v>EA</v>
          </cell>
        </row>
        <row r="128">
          <cell r="T128" t="str">
            <v>Q01</v>
          </cell>
          <cell r="U128" t="str">
            <v>SQX3000-6805311</v>
          </cell>
          <cell r="V128" t="str">
            <v>A1</v>
          </cell>
          <cell r="W128" t="str">
            <v>N</v>
          </cell>
          <cell r="X128" t="str">
            <v>Y</v>
          </cell>
          <cell r="Y128" t="str">
            <v>焊接总成件</v>
          </cell>
          <cell r="Z128" t="str">
            <v>ASSY</v>
          </cell>
          <cell r="AA128" t="str">
            <v>——</v>
          </cell>
          <cell r="AB128" t="str">
            <v>191*35*85</v>
          </cell>
          <cell r="AC128">
            <v>0.477</v>
          </cell>
          <cell r="AD128" t="str">
            <v>——</v>
          </cell>
          <cell r="AE128" t="str">
            <v>点焊</v>
          </cell>
        </row>
        <row r="128">
          <cell r="AL128">
            <v>6</v>
          </cell>
        </row>
        <row r="128">
          <cell r="AN128" t="str">
            <v>河北外购</v>
          </cell>
          <cell r="AO128" t="str">
            <v>黄骅鑫昌</v>
          </cell>
        </row>
        <row r="128">
          <cell r="AR128">
            <v>4.4840088975</v>
          </cell>
        </row>
        <row r="128">
          <cell r="AT128">
            <v>1.2</v>
          </cell>
          <cell r="AU128">
            <v>5.380810677</v>
          </cell>
          <cell r="AV128" t="e">
            <v>#DIV/0!</v>
          </cell>
          <cell r="AW128">
            <v>5.2628</v>
          </cell>
        </row>
        <row r="129">
          <cell r="N129" t="str">
            <v>Q37110</v>
          </cell>
          <cell r="O129" t="str">
            <v>焊接方螺母</v>
          </cell>
          <cell r="P129" t="str">
            <v>标准件</v>
          </cell>
          <cell r="Q129" t="str">
            <v>B</v>
          </cell>
          <cell r="R129" t="str">
            <v>EA</v>
          </cell>
        </row>
        <row r="129">
          <cell r="T129" t="str">
            <v>Q01</v>
          </cell>
          <cell r="U129" t="str">
            <v>——</v>
          </cell>
          <cell r="V129" t="str">
            <v>A1</v>
          </cell>
          <cell r="W129" t="str">
            <v>N</v>
          </cell>
          <cell r="X129" t="str">
            <v>Y</v>
          </cell>
          <cell r="Y129" t="str">
            <v>标准件</v>
          </cell>
          <cell r="Z129" t="str">
            <v>M10</v>
          </cell>
          <cell r="AA129" t="str">
            <v>——</v>
          </cell>
          <cell r="AB129" t="str">
            <v>16*16*8.1</v>
          </cell>
          <cell r="AC129">
            <v>0.011</v>
          </cell>
          <cell r="AD129" t="str">
            <v>——</v>
          </cell>
        </row>
        <row r="129">
          <cell r="AP129" t="e">
            <v>#N/A</v>
          </cell>
          <cell r="AQ129">
            <v>0</v>
          </cell>
          <cell r="AR129">
            <v>0.1111</v>
          </cell>
        </row>
        <row r="129">
          <cell r="AV129" t="e">
            <v>#N/A</v>
          </cell>
        </row>
        <row r="130">
          <cell r="N130" t="str">
            <v>H4B-6805326</v>
          </cell>
          <cell r="O130" t="str">
            <v>安全带7/16焊接螺母</v>
          </cell>
          <cell r="P130" t="str">
            <v>标准件</v>
          </cell>
          <cell r="Q130" t="str">
            <v>B</v>
          </cell>
          <cell r="R130" t="str">
            <v>EA</v>
          </cell>
        </row>
        <row r="130">
          <cell r="T130" t="str">
            <v>Q01</v>
          </cell>
          <cell r="U130" t="str">
            <v>——</v>
          </cell>
          <cell r="V130" t="str">
            <v>A1</v>
          </cell>
          <cell r="W130" t="str">
            <v>N</v>
          </cell>
          <cell r="X130" t="str">
            <v>Y</v>
          </cell>
          <cell r="Y130" t="str">
            <v>标准件</v>
          </cell>
          <cell r="Z130" t="str">
            <v>7/16</v>
          </cell>
          <cell r="AA130" t="str">
            <v>——</v>
          </cell>
          <cell r="AB130" t="str">
            <v>17.5*19*17.5</v>
          </cell>
          <cell r="AC130">
            <v>0.01</v>
          </cell>
          <cell r="AD130" t="str">
            <v>——</v>
          </cell>
        </row>
        <row r="130">
          <cell r="AP130" t="e">
            <v>#N/A</v>
          </cell>
          <cell r="AQ130">
            <v>0</v>
          </cell>
          <cell r="AR130">
            <v>0.34</v>
          </cell>
        </row>
        <row r="130">
          <cell r="AV130" t="e">
            <v>#N/A</v>
          </cell>
        </row>
        <row r="131">
          <cell r="N131" t="str">
            <v>SHT0012266</v>
          </cell>
          <cell r="O131" t="str">
            <v>左侧调角连接板</v>
          </cell>
          <cell r="P131" t="str">
            <v>冲压件</v>
          </cell>
          <cell r="Q131" t="str">
            <v>——</v>
          </cell>
          <cell r="R131" t="str">
            <v>EA</v>
          </cell>
        </row>
        <row r="131">
          <cell r="T131" t="str">
            <v>Q01</v>
          </cell>
          <cell r="U131" t="str">
            <v>SQX3000-6805312</v>
          </cell>
          <cell r="V131" t="str">
            <v>A</v>
          </cell>
          <cell r="W131" t="str">
            <v>N</v>
          </cell>
          <cell r="X131" t="str">
            <v>Y</v>
          </cell>
          <cell r="Y131" t="str">
            <v>钣金件</v>
          </cell>
          <cell r="Z131" t="str">
            <v>t=2.5-Q/BQB301
SPFH590-Q/BQB310</v>
          </cell>
          <cell r="AA131" t="str">
            <v>Q/BQB301
Q/BQB310</v>
          </cell>
          <cell r="AB131" t="str">
            <v>191*35*85</v>
          </cell>
          <cell r="AC131">
            <v>0.445</v>
          </cell>
          <cell r="AD131" t="str">
            <v>——</v>
          </cell>
          <cell r="AE131" t="str">
            <v>冲压</v>
          </cell>
        </row>
        <row r="131">
          <cell r="AG131">
            <v>235</v>
          </cell>
          <cell r="AH131">
            <v>139</v>
          </cell>
          <cell r="AI131">
            <v>2.5</v>
          </cell>
          <cell r="AJ131">
            <v>0.64186725</v>
          </cell>
          <cell r="AK131">
            <v>0.69328977292423</v>
          </cell>
        </row>
        <row r="131">
          <cell r="AM131">
            <v>0.163325</v>
          </cell>
        </row>
        <row r="131">
          <cell r="AP131" t="e">
            <v>#N/A</v>
          </cell>
          <cell r="AQ131">
            <v>6.11</v>
          </cell>
          <cell r="AR131">
            <v>3.9218088975</v>
          </cell>
        </row>
        <row r="131">
          <cell r="AV131" t="e">
            <v>#N/A</v>
          </cell>
        </row>
        <row r="132">
          <cell r="M132" t="str">
            <v>SHT0012269</v>
          </cell>
          <cell r="N132" t="str">
            <v>SHT0012269</v>
          </cell>
          <cell r="O132" t="str">
            <v>右侧调角连接板焊接总成</v>
          </cell>
          <cell r="P132" t="str">
            <v>焊接件</v>
          </cell>
          <cell r="Q132" t="str">
            <v>A</v>
          </cell>
          <cell r="R132" t="str">
            <v>EA</v>
          </cell>
        </row>
        <row r="132">
          <cell r="T132" t="str">
            <v>Q01</v>
          </cell>
          <cell r="U132" t="str">
            <v>SQX3000-6805313</v>
          </cell>
          <cell r="V132" t="str">
            <v>A1</v>
          </cell>
          <cell r="W132" t="str">
            <v>N</v>
          </cell>
          <cell r="X132" t="str">
            <v>Y</v>
          </cell>
          <cell r="Y132" t="str">
            <v>焊接总成件</v>
          </cell>
          <cell r="Z132" t="str">
            <v>ASSY</v>
          </cell>
          <cell r="AA132" t="str">
            <v>——</v>
          </cell>
          <cell r="AB132" t="str">
            <v>191*35*85</v>
          </cell>
          <cell r="AC132">
            <v>0.477</v>
          </cell>
          <cell r="AD132" t="str">
            <v>——</v>
          </cell>
          <cell r="AE132" t="str">
            <v>点焊</v>
          </cell>
        </row>
        <row r="132">
          <cell r="AL132">
            <v>6</v>
          </cell>
        </row>
        <row r="132">
          <cell r="AN132" t="str">
            <v>河北外购</v>
          </cell>
          <cell r="AO132" t="str">
            <v>黄骅鑫昌</v>
          </cell>
        </row>
        <row r="132">
          <cell r="AR132">
            <v>4.4840088975</v>
          </cell>
        </row>
        <row r="132">
          <cell r="AT132">
            <v>1.2</v>
          </cell>
          <cell r="AU132">
            <v>5.380810677</v>
          </cell>
          <cell r="AV132" t="e">
            <v>#DIV/0!</v>
          </cell>
          <cell r="AW132">
            <v>5.2628</v>
          </cell>
        </row>
        <row r="133">
          <cell r="N133" t="str">
            <v>Q37110</v>
          </cell>
          <cell r="O133" t="str">
            <v>焊接方螺母</v>
          </cell>
          <cell r="P133" t="str">
            <v>标准件</v>
          </cell>
          <cell r="Q133" t="str">
            <v>B</v>
          </cell>
          <cell r="R133" t="str">
            <v>EA</v>
          </cell>
        </row>
        <row r="133">
          <cell r="T133" t="str">
            <v>Q01</v>
          </cell>
          <cell r="U133" t="str">
            <v>——</v>
          </cell>
          <cell r="V133" t="str">
            <v>A1</v>
          </cell>
          <cell r="W133" t="str">
            <v>N</v>
          </cell>
          <cell r="X133" t="str">
            <v>Y</v>
          </cell>
          <cell r="Y133" t="str">
            <v>标准件</v>
          </cell>
          <cell r="Z133" t="str">
            <v>M10</v>
          </cell>
          <cell r="AA133" t="str">
            <v>——</v>
          </cell>
          <cell r="AB133" t="str">
            <v>16*16*8.1</v>
          </cell>
          <cell r="AC133">
            <v>0.011</v>
          </cell>
          <cell r="AD133" t="str">
            <v>——</v>
          </cell>
        </row>
        <row r="133">
          <cell r="AP133" t="e">
            <v>#N/A</v>
          </cell>
          <cell r="AQ133">
            <v>0</v>
          </cell>
          <cell r="AR133">
            <v>0.1111</v>
          </cell>
        </row>
        <row r="133">
          <cell r="AV133" t="e">
            <v>#N/A</v>
          </cell>
        </row>
        <row r="134">
          <cell r="N134" t="str">
            <v>H4B-6805326</v>
          </cell>
          <cell r="O134" t="str">
            <v>安全带7/16焊接螺母</v>
          </cell>
          <cell r="P134" t="str">
            <v>标准件</v>
          </cell>
          <cell r="Q134" t="str">
            <v>B</v>
          </cell>
          <cell r="R134" t="str">
            <v>EA</v>
          </cell>
        </row>
        <row r="134">
          <cell r="T134" t="str">
            <v>Q01</v>
          </cell>
          <cell r="U134" t="str">
            <v>——</v>
          </cell>
          <cell r="V134" t="str">
            <v>A1</v>
          </cell>
          <cell r="W134" t="str">
            <v>N</v>
          </cell>
          <cell r="X134" t="str">
            <v>Y</v>
          </cell>
          <cell r="Y134" t="str">
            <v>标准件</v>
          </cell>
          <cell r="Z134" t="str">
            <v>7/16</v>
          </cell>
          <cell r="AA134" t="str">
            <v>——</v>
          </cell>
          <cell r="AB134" t="str">
            <v>17.5*19*17.5</v>
          </cell>
          <cell r="AC134">
            <v>0.01</v>
          </cell>
          <cell r="AD134" t="str">
            <v>——</v>
          </cell>
        </row>
        <row r="134">
          <cell r="AP134" t="e">
            <v>#N/A</v>
          </cell>
          <cell r="AQ134">
            <v>0</v>
          </cell>
          <cell r="AR134">
            <v>0.34</v>
          </cell>
        </row>
        <row r="134">
          <cell r="AV134" t="e">
            <v>#N/A</v>
          </cell>
        </row>
        <row r="135">
          <cell r="N135" t="str">
            <v>SHT0012267</v>
          </cell>
          <cell r="O135" t="str">
            <v>右侧调角连接板</v>
          </cell>
          <cell r="P135" t="str">
            <v>冲压件</v>
          </cell>
          <cell r="Q135" t="str">
            <v>A</v>
          </cell>
          <cell r="R135" t="str">
            <v>EA</v>
          </cell>
        </row>
        <row r="135">
          <cell r="T135" t="str">
            <v>Q01</v>
          </cell>
          <cell r="U135" t="str">
            <v>SQX3000-6805326</v>
          </cell>
          <cell r="V135" t="str">
            <v>A</v>
          </cell>
          <cell r="W135" t="str">
            <v>N</v>
          </cell>
          <cell r="X135" t="str">
            <v>Y</v>
          </cell>
          <cell r="Y135" t="str">
            <v>钣金件</v>
          </cell>
          <cell r="Z135" t="str">
            <v>t=2.5-Q/BQB301
SPFH590-Q/BQB310</v>
          </cell>
          <cell r="AA135" t="str">
            <v>Q/BQB301
Q/BQB310</v>
          </cell>
          <cell r="AB135" t="str">
            <v>191*35*85</v>
          </cell>
          <cell r="AC135">
            <v>0.445</v>
          </cell>
          <cell r="AD135" t="str">
            <v>——</v>
          </cell>
          <cell r="AE135" t="str">
            <v>冲压</v>
          </cell>
        </row>
        <row r="135">
          <cell r="AG135">
            <v>235</v>
          </cell>
          <cell r="AH135">
            <v>139</v>
          </cell>
          <cell r="AI135">
            <v>2.5</v>
          </cell>
          <cell r="AJ135">
            <v>0.64186725</v>
          </cell>
          <cell r="AK135">
            <v>0.69328977292423</v>
          </cell>
        </row>
        <row r="135">
          <cell r="AM135">
            <v>0.06533</v>
          </cell>
        </row>
        <row r="135">
          <cell r="AP135" t="e">
            <v>#N/A</v>
          </cell>
          <cell r="AQ135">
            <v>6.11</v>
          </cell>
          <cell r="AR135">
            <v>3.9218088975</v>
          </cell>
        </row>
        <row r="135">
          <cell r="AV135" t="e">
            <v>#N/A</v>
          </cell>
        </row>
        <row r="136">
          <cell r="M136" t="str">
            <v>SHT0012829</v>
          </cell>
          <cell r="N136" t="str">
            <v>SHT0012829</v>
          </cell>
          <cell r="O136" t="str">
            <v>五挡仰角卡板</v>
          </cell>
          <cell r="P136" t="str">
            <v>冲压件</v>
          </cell>
          <cell r="Q136" t="str">
            <v>B</v>
          </cell>
          <cell r="R136" t="str">
            <v>EA</v>
          </cell>
        </row>
        <row r="136">
          <cell r="T136" t="str">
            <v>A</v>
          </cell>
          <cell r="U136" t="str">
            <v>SHT0012145</v>
          </cell>
          <cell r="V136" t="str">
            <v>A</v>
          </cell>
          <cell r="W136" t="str">
            <v>Y</v>
          </cell>
          <cell r="X136" t="str">
            <v>N</v>
          </cell>
          <cell r="Y136" t="str">
            <v>钣金件</v>
          </cell>
          <cell r="Z136" t="str">
            <v>t=5-Q/BQB301
SAPH440-Q/BQB310</v>
          </cell>
          <cell r="AA136" t="str">
            <v>Q/BQB301
Q/BQB310</v>
          </cell>
          <cell r="AB136" t="str">
            <v>120*100*10</v>
          </cell>
          <cell r="AC136">
            <v>0.176</v>
          </cell>
          <cell r="AD136" t="str">
            <v>——</v>
          </cell>
          <cell r="AE136" t="str">
            <v>冲压</v>
          </cell>
        </row>
        <row r="136">
          <cell r="AG136">
            <v>111</v>
          </cell>
          <cell r="AH136">
            <v>80</v>
          </cell>
          <cell r="AI136">
            <v>5</v>
          </cell>
          <cell r="AJ136">
            <v>0.348984</v>
          </cell>
          <cell r="AK136">
            <v>0.504321115008138</v>
          </cell>
        </row>
        <row r="136">
          <cell r="AM136">
            <v>0.03552</v>
          </cell>
          <cell r="AN136" t="str">
            <v>河北外购</v>
          </cell>
          <cell r="AO136" t="str">
            <v>正大纺织</v>
          </cell>
          <cell r="AP136" t="e">
            <v>#N/A</v>
          </cell>
          <cell r="AQ136">
            <v>6.01</v>
          </cell>
          <cell r="AR136">
            <v>2.09739384</v>
          </cell>
        </row>
        <row r="136">
          <cell r="AT136">
            <v>1</v>
          </cell>
          <cell r="AU136">
            <v>2.09739384</v>
          </cell>
          <cell r="AV136" t="e">
            <v>#N/A</v>
          </cell>
          <cell r="AW136">
            <v>2.01987597345133</v>
          </cell>
        </row>
        <row r="137">
          <cell r="N137" t="str">
            <v>SHT0011808</v>
          </cell>
          <cell r="O137" t="str">
            <v>仰角调节机构焊接总成</v>
          </cell>
          <cell r="P137" t="str">
            <v>总成件</v>
          </cell>
          <cell r="Q137" t="str">
            <v>——</v>
          </cell>
          <cell r="R137" t="str">
            <v>EA</v>
          </cell>
        </row>
        <row r="137">
          <cell r="T137" t="str">
            <v>Q01</v>
          </cell>
          <cell r="U137" t="str">
            <v>SHT0011808</v>
          </cell>
          <cell r="V137" t="str">
            <v>A1</v>
          </cell>
          <cell r="W137" t="str">
            <v>N</v>
          </cell>
          <cell r="X137" t="str">
            <v>Y</v>
          </cell>
          <cell r="Y137" t="str">
            <v>焊接总成件</v>
          </cell>
          <cell r="Z137" t="str">
            <v>ASSY</v>
          </cell>
          <cell r="AA137" t="str">
            <v>——</v>
          </cell>
          <cell r="AB137" t="str">
            <v>71*74*60.5</v>
          </cell>
          <cell r="AC137">
            <v>0.1748</v>
          </cell>
          <cell r="AD137" t="str">
            <v>——</v>
          </cell>
          <cell r="AE137" t="str">
            <v>焊接</v>
          </cell>
        </row>
        <row r="137">
          <cell r="AL137">
            <v>6</v>
          </cell>
        </row>
        <row r="137">
          <cell r="AN137" t="str">
            <v>河北自制</v>
          </cell>
          <cell r="AO137" t="str">
            <v>焊接车间</v>
          </cell>
          <cell r="AP137" t="e">
            <v>#N/A</v>
          </cell>
          <cell r="AQ137" t="e">
            <v>#N/A</v>
          </cell>
          <cell r="AR137" t="e">
            <v>#N/A</v>
          </cell>
        </row>
        <row r="137">
          <cell r="AV137" t="e">
            <v>#N/A</v>
          </cell>
        </row>
        <row r="138">
          <cell r="M138" t="str">
            <v>SHT0011804</v>
          </cell>
          <cell r="N138" t="str">
            <v>SHT0011804</v>
          </cell>
          <cell r="O138" t="str">
            <v>仰角调节机构钣金件1</v>
          </cell>
          <cell r="P138" t="str">
            <v>冲压件</v>
          </cell>
          <cell r="Q138" t="str">
            <v>A</v>
          </cell>
          <cell r="R138" t="str">
            <v>EA</v>
          </cell>
        </row>
        <row r="138">
          <cell r="T138" t="str">
            <v>Q01</v>
          </cell>
          <cell r="U138" t="str">
            <v>SHT0011804</v>
          </cell>
          <cell r="V138" t="str">
            <v>A1</v>
          </cell>
          <cell r="W138" t="str">
            <v>N</v>
          </cell>
          <cell r="X138" t="str">
            <v>Y</v>
          </cell>
          <cell r="Y138" t="str">
            <v>钣金件</v>
          </cell>
          <cell r="Z138" t="str">
            <v>t=2-Q/BQB301
SAPH440-Q/BQB310</v>
          </cell>
          <cell r="AA138" t="str">
            <v>Q/BQB310</v>
          </cell>
          <cell r="AB138" t="str">
            <v>61*29*70</v>
          </cell>
          <cell r="AC138">
            <v>0.084</v>
          </cell>
          <cell r="AD138" t="str">
            <v>——</v>
          </cell>
          <cell r="AE138" t="str">
            <v>冲压</v>
          </cell>
        </row>
        <row r="138">
          <cell r="AG138">
            <v>142</v>
          </cell>
          <cell r="AH138">
            <v>92</v>
          </cell>
          <cell r="AI138">
            <v>2</v>
          </cell>
          <cell r="AJ138">
            <v>0.20536608</v>
          </cell>
          <cell r="AK138">
            <v>0.409025677463386</v>
          </cell>
        </row>
        <row r="138">
          <cell r="AM138">
            <v>0.026128</v>
          </cell>
          <cell r="AN138" t="str">
            <v>河北外购</v>
          </cell>
          <cell r="AO138" t="str">
            <v>正大纺织</v>
          </cell>
          <cell r="AP138" t="e">
            <v>#N/A</v>
          </cell>
          <cell r="AQ138">
            <v>6.01</v>
          </cell>
          <cell r="AR138">
            <v>1.2342501408</v>
          </cell>
        </row>
        <row r="138">
          <cell r="AT138">
            <v>0.9</v>
          </cell>
          <cell r="AU138">
            <v>1.11082512672</v>
          </cell>
          <cell r="AV138" t="e">
            <v>#N/A</v>
          </cell>
          <cell r="AW138">
            <v>1.06055175929204</v>
          </cell>
        </row>
        <row r="139">
          <cell r="M139" t="str">
            <v>SHT0011806</v>
          </cell>
          <cell r="N139" t="str">
            <v>SHT0011806</v>
          </cell>
          <cell r="O139" t="str">
            <v>仰角调节机构钣金件2</v>
          </cell>
          <cell r="P139" t="str">
            <v>冲压件</v>
          </cell>
          <cell r="Q139" t="str">
            <v>A</v>
          </cell>
          <cell r="R139" t="str">
            <v>EA</v>
          </cell>
        </row>
        <row r="139">
          <cell r="T139" t="str">
            <v>Q01</v>
          </cell>
          <cell r="U139" t="str">
            <v>SHT0011806</v>
          </cell>
          <cell r="V139" t="str">
            <v>A1</v>
          </cell>
          <cell r="W139" t="str">
            <v>N</v>
          </cell>
          <cell r="X139" t="str">
            <v>Y</v>
          </cell>
          <cell r="Y139" t="str">
            <v>钣金件</v>
          </cell>
          <cell r="Z139" t="str">
            <v>t=2-Q/BQB301
SAPH440-Q/BQB310</v>
          </cell>
          <cell r="AA139" t="str">
            <v>Q/BQB310</v>
          </cell>
          <cell r="AB139" t="str">
            <v>65*14*3</v>
          </cell>
          <cell r="AC139">
            <v>0.027</v>
          </cell>
          <cell r="AD139" t="str">
            <v>——</v>
          </cell>
          <cell r="AE139" t="str">
            <v>冲压</v>
          </cell>
        </row>
        <row r="139">
          <cell r="AG139">
            <v>107</v>
          </cell>
          <cell r="AH139">
            <v>17</v>
          </cell>
          <cell r="AI139">
            <v>2</v>
          </cell>
          <cell r="AJ139">
            <v>0.02859468</v>
          </cell>
          <cell r="AK139">
            <v>0.944231584336667</v>
          </cell>
        </row>
        <row r="139">
          <cell r="AM139">
            <v>0.003638</v>
          </cell>
          <cell r="AN139" t="str">
            <v>河北外购</v>
          </cell>
          <cell r="AO139" t="str">
            <v>黄骅再兴</v>
          </cell>
          <cell r="AP139" t="e">
            <v>#N/A</v>
          </cell>
          <cell r="AQ139">
            <v>6.01</v>
          </cell>
          <cell r="AR139">
            <v>0.1718540268</v>
          </cell>
        </row>
        <row r="139">
          <cell r="AT139">
            <v>1.1</v>
          </cell>
          <cell r="AU139">
            <v>0.18903942948</v>
          </cell>
          <cell r="AV139" t="e">
            <v>#N/A</v>
          </cell>
          <cell r="AW139">
            <v>0.2807</v>
          </cell>
        </row>
        <row r="140">
          <cell r="M140" t="str">
            <v>SHT0001060</v>
          </cell>
          <cell r="N140" t="str">
            <v>H4A-6805319</v>
          </cell>
          <cell r="O140" t="str">
            <v>仰角调节机构轴套</v>
          </cell>
          <cell r="P140" t="str">
            <v>管件</v>
          </cell>
          <cell r="Q140" t="str">
            <v>A</v>
          </cell>
          <cell r="R140" t="str">
            <v>EA</v>
          </cell>
        </row>
        <row r="140">
          <cell r="T140" t="str">
            <v>Q01</v>
          </cell>
          <cell r="U140" t="str">
            <v>H4A-6805319</v>
          </cell>
          <cell r="V140" t="str">
            <v>A1</v>
          </cell>
          <cell r="W140" t="str">
            <v>N</v>
          </cell>
          <cell r="X140" t="str">
            <v>Y</v>
          </cell>
          <cell r="Y140" t="str">
            <v>管件</v>
          </cell>
          <cell r="Z140" t="str">
            <v>45#</v>
          </cell>
          <cell r="AA140" t="str">
            <v>GB/T699</v>
          </cell>
          <cell r="AB140" t="str">
            <v>16*20*16</v>
          </cell>
          <cell r="AC140">
            <v>0.015</v>
          </cell>
          <cell r="AD140" t="str">
            <v>——</v>
          </cell>
          <cell r="AE140" t="str">
            <v>冷镦</v>
          </cell>
        </row>
        <row r="140">
          <cell r="AG140">
            <v>20</v>
          </cell>
          <cell r="AH140">
            <v>14</v>
          </cell>
        </row>
        <row r="140">
          <cell r="AJ140">
            <v>0.024186792</v>
          </cell>
          <cell r="AK140">
            <v>0.620173192046304</v>
          </cell>
        </row>
        <row r="140">
          <cell r="AM140">
            <v>0.0008792</v>
          </cell>
          <cell r="AN140" t="str">
            <v>河北外购</v>
          </cell>
          <cell r="AO140" t="str">
            <v>黄骅创合</v>
          </cell>
          <cell r="AP140" t="e">
            <v>#N/A</v>
          </cell>
          <cell r="AQ140">
            <v>5</v>
          </cell>
          <cell r="AR140">
            <v>0.12093396</v>
          </cell>
        </row>
        <row r="140">
          <cell r="AU140">
            <v>0.225</v>
          </cell>
          <cell r="AV140" t="e">
            <v>#N/A</v>
          </cell>
          <cell r="AW140">
            <v>0.20521611</v>
          </cell>
        </row>
        <row r="141">
          <cell r="M141" t="str">
            <v>SHT0011825</v>
          </cell>
          <cell r="N141" t="str">
            <v>SHT0011825</v>
          </cell>
          <cell r="O141" t="str">
            <v>仰角调节机构阶梯轴</v>
          </cell>
          <cell r="P141" t="str">
            <v>锻打件</v>
          </cell>
          <cell r="Q141" t="str">
            <v>A</v>
          </cell>
          <cell r="R141" t="str">
            <v>EA</v>
          </cell>
        </row>
        <row r="141">
          <cell r="T141" t="str">
            <v>Q01</v>
          </cell>
          <cell r="U141" t="str">
            <v>SHT0011825</v>
          </cell>
          <cell r="V141" t="str">
            <v>A1</v>
          </cell>
          <cell r="W141" t="str">
            <v>N</v>
          </cell>
          <cell r="X141" t="str">
            <v>Y</v>
          </cell>
          <cell r="Y141" t="str">
            <v>线材</v>
          </cell>
          <cell r="Z141" t="str">
            <v>45#</v>
          </cell>
          <cell r="AA141" t="str">
            <v>GB/T699</v>
          </cell>
          <cell r="AB141" t="str">
            <v>15*48*15</v>
          </cell>
          <cell r="AC141">
            <v>0.031</v>
          </cell>
          <cell r="AD141" t="str">
            <v>——</v>
          </cell>
          <cell r="AE141" t="str">
            <v>机加</v>
          </cell>
        </row>
        <row r="141">
          <cell r="AG141">
            <v>60</v>
          </cell>
          <cell r="AH141">
            <v>10</v>
          </cell>
        </row>
        <row r="141">
          <cell r="AJ141">
            <v>0.0370206</v>
          </cell>
          <cell r="AK141">
            <v>0.837371625527409</v>
          </cell>
        </row>
        <row r="141">
          <cell r="AM141">
            <v>0.001884</v>
          </cell>
          <cell r="AN141" t="str">
            <v>河北外购</v>
          </cell>
          <cell r="AO141" t="str">
            <v>黄骅创合</v>
          </cell>
          <cell r="AP141" t="e">
            <v>#N/A</v>
          </cell>
          <cell r="AQ141">
            <v>5</v>
          </cell>
          <cell r="AR141">
            <v>0.185103</v>
          </cell>
        </row>
        <row r="141">
          <cell r="AU141">
            <v>0.62</v>
          </cell>
          <cell r="AV141" t="e">
            <v>#N/A</v>
          </cell>
          <cell r="AW141">
            <v>0.65</v>
          </cell>
        </row>
        <row r="142">
          <cell r="M142" t="str">
            <v>SHT0001058</v>
          </cell>
          <cell r="N142" t="str">
            <v>H4A-6805325</v>
          </cell>
          <cell r="O142" t="str">
            <v>仰角调节机构手柄钣金件</v>
          </cell>
          <cell r="P142" t="str">
            <v>冲压件</v>
          </cell>
          <cell r="Q142" t="str">
            <v>A</v>
          </cell>
          <cell r="R142" t="str">
            <v>EA</v>
          </cell>
        </row>
        <row r="142">
          <cell r="T142" t="str">
            <v>Q01</v>
          </cell>
          <cell r="U142" t="str">
            <v>H4A-6805325</v>
          </cell>
          <cell r="V142" t="str">
            <v>A1</v>
          </cell>
          <cell r="W142" t="str">
            <v>N</v>
          </cell>
          <cell r="X142" t="str">
            <v>Y</v>
          </cell>
          <cell r="Y142" t="str">
            <v>钣金件</v>
          </cell>
          <cell r="Z142" t="str">
            <v>t=2.5-Q/BQB301
SPFH590-Q/BQB310</v>
          </cell>
          <cell r="AA142" t="str">
            <v>Q/BQB310</v>
          </cell>
          <cell r="AB142" t="str">
            <v>47*24.5*2.5</v>
          </cell>
          <cell r="AC142">
            <v>0.0158</v>
          </cell>
          <cell r="AD142" t="str">
            <v>——</v>
          </cell>
          <cell r="AE142" t="str">
            <v>冲压</v>
          </cell>
        </row>
        <row r="142">
          <cell r="AG142">
            <v>53</v>
          </cell>
          <cell r="AH142">
            <v>23</v>
          </cell>
          <cell r="AI142">
            <v>2.5</v>
          </cell>
          <cell r="AJ142">
            <v>0.02395335</v>
          </cell>
          <cell r="AK142">
            <v>0.659615460885429</v>
          </cell>
        </row>
        <row r="142">
          <cell r="AM142">
            <v>0.002438</v>
          </cell>
          <cell r="AN142" t="str">
            <v>河北外购</v>
          </cell>
          <cell r="AO142" t="str">
            <v>黄骅再兴</v>
          </cell>
          <cell r="AP142" t="e">
            <v>#N/A</v>
          </cell>
          <cell r="AQ142">
            <v>6.11</v>
          </cell>
          <cell r="AR142">
            <v>0.1463549685</v>
          </cell>
        </row>
        <row r="142">
          <cell r="AT142">
            <v>1</v>
          </cell>
          <cell r="AU142">
            <v>0.1463549685</v>
          </cell>
          <cell r="AV142" t="e">
            <v>#N/A</v>
          </cell>
          <cell r="AW142">
            <v>0.123115384615384</v>
          </cell>
        </row>
        <row r="143">
          <cell r="M143" t="str">
            <v>SHT0011809</v>
          </cell>
          <cell r="N143" t="str">
            <v>SHT0011809</v>
          </cell>
          <cell r="O143" t="str">
            <v>仰角调节机构拉簧</v>
          </cell>
          <cell r="P143" t="str">
            <v>钢丝件</v>
          </cell>
          <cell r="Q143" t="str">
            <v>A</v>
          </cell>
          <cell r="R143" t="str">
            <v>EA</v>
          </cell>
        </row>
        <row r="143">
          <cell r="T143" t="str">
            <v>Q01</v>
          </cell>
          <cell r="U143" t="str">
            <v>SHT0011809</v>
          </cell>
          <cell r="V143" t="str">
            <v>A1</v>
          </cell>
          <cell r="W143" t="str">
            <v>N</v>
          </cell>
          <cell r="X143" t="str">
            <v>Y</v>
          </cell>
          <cell r="Y143" t="str">
            <v>线材</v>
          </cell>
          <cell r="Z143" t="str">
            <v>65Mn
Φ1.1</v>
          </cell>
          <cell r="AA143" t="str">
            <v>GB/T4357</v>
          </cell>
          <cell r="AB143" t="str">
            <v>42*12*37</v>
          </cell>
          <cell r="AC143">
            <v>0.002</v>
          </cell>
          <cell r="AD143" t="str">
            <v>——</v>
          </cell>
        </row>
        <row r="143">
          <cell r="AJ143">
            <v>0.002</v>
          </cell>
        </row>
        <row r="143">
          <cell r="AN143" t="str">
            <v>河北外购</v>
          </cell>
          <cell r="AO143" t="str">
            <v>海兴中盛</v>
          </cell>
          <cell r="AP143" t="e">
            <v>#N/A</v>
          </cell>
          <cell r="AQ143">
            <v>6.28318584070797</v>
          </cell>
          <cell r="AR143">
            <v>0.0125663716814159</v>
          </cell>
        </row>
        <row r="143">
          <cell r="AU143">
            <v>0.187552469556009</v>
          </cell>
          <cell r="AV143" t="e">
            <v>#N/A</v>
          </cell>
          <cell r="AW143">
            <v>0.187552469556009</v>
          </cell>
        </row>
        <row r="144">
          <cell r="N144" t="str">
            <v>SHT0012197</v>
          </cell>
          <cell r="O144" t="str">
            <v>座框内框分总成</v>
          </cell>
          <cell r="P144" t="str">
            <v>焊接件</v>
          </cell>
          <cell r="Q144" t="str">
            <v>A</v>
          </cell>
          <cell r="R144" t="str">
            <v>EA</v>
          </cell>
        </row>
        <row r="144">
          <cell r="T144" t="str">
            <v>Q00</v>
          </cell>
          <cell r="U144" t="str">
            <v>SHT0012204</v>
          </cell>
          <cell r="V144" t="str">
            <v>A</v>
          </cell>
          <cell r="W144" t="str">
            <v>Y</v>
          </cell>
          <cell r="X144" t="str">
            <v>N</v>
          </cell>
          <cell r="Y144" t="str">
            <v>焊接总成件</v>
          </cell>
          <cell r="Z144" t="str">
            <v>ASSY</v>
          </cell>
          <cell r="AA144" t="str">
            <v>——</v>
          </cell>
          <cell r="AB144" t="str">
            <v>500*375*61</v>
          </cell>
          <cell r="AC144">
            <v>3.3862</v>
          </cell>
          <cell r="AD144" t="str">
            <v>——</v>
          </cell>
          <cell r="AE144" t="str">
            <v>焊接</v>
          </cell>
        </row>
        <row r="144">
          <cell r="AL144">
            <v>78</v>
          </cell>
        </row>
        <row r="144">
          <cell r="AN144" t="str">
            <v>河北自制</v>
          </cell>
          <cell r="AO144" t="str">
            <v>焊接车间</v>
          </cell>
          <cell r="AP144" t="e">
            <v>#N/A</v>
          </cell>
          <cell r="AQ144" t="e">
            <v>#N/A</v>
          </cell>
          <cell r="AR144" t="e">
            <v>#N/A</v>
          </cell>
        </row>
        <row r="144">
          <cell r="AV144" t="e">
            <v>#N/A</v>
          </cell>
        </row>
        <row r="145">
          <cell r="M145" t="str">
            <v>SHT0012154</v>
          </cell>
          <cell r="N145" t="str">
            <v>SHT0012154</v>
          </cell>
          <cell r="O145" t="str">
            <v>右侧边框分总成</v>
          </cell>
          <cell r="P145" t="str">
            <v>焊接件</v>
          </cell>
          <cell r="Q145" t="str">
            <v>A</v>
          </cell>
          <cell r="R145" t="str">
            <v>EA</v>
          </cell>
        </row>
        <row r="145">
          <cell r="T145" t="str">
            <v>Q01</v>
          </cell>
          <cell r="U145" t="str">
            <v>SHT0012154</v>
          </cell>
          <cell r="V145" t="str">
            <v>A</v>
          </cell>
          <cell r="W145" t="str">
            <v>Y</v>
          </cell>
          <cell r="X145" t="str">
            <v>N</v>
          </cell>
          <cell r="Y145" t="str">
            <v>焊接总成件</v>
          </cell>
          <cell r="Z145" t="str">
            <v>ASSY</v>
          </cell>
          <cell r="AA145" t="str">
            <v>——</v>
          </cell>
          <cell r="AB145" t="str">
            <v>472*63*55</v>
          </cell>
          <cell r="AC145">
            <v>0.647</v>
          </cell>
          <cell r="AD145" t="str">
            <v>——</v>
          </cell>
          <cell r="AE145" t="str">
            <v>焊接</v>
          </cell>
        </row>
        <row r="145">
          <cell r="AL145">
            <v>6</v>
          </cell>
        </row>
        <row r="145">
          <cell r="AN145" t="str">
            <v>河北外购</v>
          </cell>
          <cell r="AO145" t="str">
            <v>沧州裕金达</v>
          </cell>
        </row>
        <row r="145">
          <cell r="AR145">
            <v>6.599231904</v>
          </cell>
        </row>
        <row r="145">
          <cell r="AT145">
            <v>1.2</v>
          </cell>
          <cell r="AU145">
            <v>7.4939050944</v>
          </cell>
          <cell r="AV145" t="e">
            <v>#DIV/0!</v>
          </cell>
          <cell r="AW145">
            <v>9.8139</v>
          </cell>
        </row>
        <row r="146">
          <cell r="N146" t="str">
            <v>SHT0012143</v>
          </cell>
          <cell r="O146" t="str">
            <v>座框右侧外边板</v>
          </cell>
          <cell r="P146" t="str">
            <v>冲压件</v>
          </cell>
          <cell r="Q146" t="str">
            <v>B</v>
          </cell>
          <cell r="R146" t="str">
            <v>EA</v>
          </cell>
        </row>
        <row r="146">
          <cell r="T146" t="str">
            <v>Q01</v>
          </cell>
          <cell r="U146" t="str">
            <v>SHT0012143</v>
          </cell>
          <cell r="V146" t="str">
            <v>A</v>
          </cell>
          <cell r="W146" t="str">
            <v>Y</v>
          </cell>
          <cell r="X146" t="str">
            <v>N</v>
          </cell>
          <cell r="Y146" t="str">
            <v>钣金件</v>
          </cell>
          <cell r="Z146" t="str">
            <v>t=2-Q/BQB301
SPFH590-Q/BQB310</v>
          </cell>
          <cell r="AA146" t="str">
            <v>Q/BQB301
Q/BQB310</v>
          </cell>
          <cell r="AB146" t="str">
            <v>472*63*55</v>
          </cell>
          <cell r="AC146">
            <v>0.56</v>
          </cell>
          <cell r="AD146" t="str">
            <v>——</v>
          </cell>
          <cell r="AE146" t="str">
            <v>冲压</v>
          </cell>
        </row>
        <row r="146">
          <cell r="AG146">
            <v>520</v>
          </cell>
          <cell r="AH146">
            <v>106</v>
          </cell>
          <cell r="AI146">
            <v>2</v>
          </cell>
          <cell r="AJ146">
            <v>0.8664864</v>
          </cell>
          <cell r="AK146">
            <v>0.646288274114862</v>
          </cell>
        </row>
        <row r="146">
          <cell r="AM146">
            <v>0.11024</v>
          </cell>
        </row>
        <row r="146">
          <cell r="AP146" t="e">
            <v>#N/A</v>
          </cell>
          <cell r="AQ146">
            <v>6.11</v>
          </cell>
          <cell r="AR146">
            <v>5.294231904</v>
          </cell>
        </row>
        <row r="146">
          <cell r="AV146" t="e">
            <v>#N/A</v>
          </cell>
        </row>
        <row r="147">
          <cell r="N147" t="str">
            <v>BAS0010023</v>
          </cell>
          <cell r="O147" t="str">
            <v>仰角旋转支撑轴套</v>
          </cell>
          <cell r="P147" t="str">
            <v>机加件</v>
          </cell>
          <cell r="Q147" t="str">
            <v>B</v>
          </cell>
          <cell r="R147" t="str">
            <v>EA</v>
          </cell>
        </row>
        <row r="147">
          <cell r="T147" t="str">
            <v>Q01</v>
          </cell>
          <cell r="U147" t="str">
            <v>BAS0010023</v>
          </cell>
          <cell r="V147" t="str">
            <v>A</v>
          </cell>
          <cell r="W147" t="str">
            <v>Y</v>
          </cell>
          <cell r="X147" t="str">
            <v>N</v>
          </cell>
          <cell r="Y147" t="str">
            <v>机加件</v>
          </cell>
          <cell r="Z147" t="str">
            <v>35#</v>
          </cell>
          <cell r="AA147" t="str">
            <v>——</v>
          </cell>
          <cell r="AB147" t="str">
            <v>42*22*22</v>
          </cell>
          <cell r="AC147">
            <v>0.087</v>
          </cell>
          <cell r="AD147" t="str">
            <v>——</v>
          </cell>
          <cell r="AE147" t="str">
            <v>冷镦</v>
          </cell>
        </row>
        <row r="147">
          <cell r="AG147">
            <v>45</v>
          </cell>
          <cell r="AH147">
            <v>22</v>
          </cell>
        </row>
        <row r="147">
          <cell r="AJ147">
            <v>0.134384778</v>
          </cell>
          <cell r="AK147">
            <v>0.647394751807381</v>
          </cell>
        </row>
        <row r="147">
          <cell r="AM147">
            <v>0.0031086</v>
          </cell>
        </row>
        <row r="147">
          <cell r="AR147">
            <v>1.305</v>
          </cell>
        </row>
        <row r="147">
          <cell r="AV147" t="e">
            <v>#DIV/0!</v>
          </cell>
        </row>
        <row r="148">
          <cell r="M148" t="str">
            <v>SHT0012142</v>
          </cell>
          <cell r="N148" t="str">
            <v>SHT0012142</v>
          </cell>
          <cell r="O148" t="str">
            <v>座框右侧内边板</v>
          </cell>
          <cell r="P148" t="str">
            <v>冲压件</v>
          </cell>
          <cell r="Q148" t="str">
            <v>A</v>
          </cell>
          <cell r="R148" t="str">
            <v>EA</v>
          </cell>
        </row>
        <row r="148">
          <cell r="T148" t="str">
            <v>Q01</v>
          </cell>
          <cell r="U148" t="str">
            <v>SHT0012142</v>
          </cell>
          <cell r="V148" t="str">
            <v>A</v>
          </cell>
          <cell r="W148" t="str">
            <v>Y</v>
          </cell>
          <cell r="X148" t="str">
            <v>N</v>
          </cell>
          <cell r="Y148" t="str">
            <v>钣金件</v>
          </cell>
          <cell r="Z148" t="str">
            <v>t=2-Q/BQB301
SPFH590-Q/BQB310</v>
          </cell>
          <cell r="AA148" t="str">
            <v>Q/BQB301
Q/BQB310</v>
          </cell>
          <cell r="AB148" t="str">
            <v>463*58*55</v>
          </cell>
          <cell r="AC148">
            <v>0.6838</v>
          </cell>
          <cell r="AD148" t="str">
            <v>——</v>
          </cell>
          <cell r="AE148" t="str">
            <v>冲压</v>
          </cell>
        </row>
        <row r="148">
          <cell r="AG148">
            <v>526</v>
          </cell>
          <cell r="AH148">
            <v>124</v>
          </cell>
          <cell r="AI148">
            <v>2</v>
          </cell>
          <cell r="AJ148">
            <v>1.02532128</v>
          </cell>
          <cell r="AK148">
            <v>0.666912911433965</v>
          </cell>
        </row>
        <row r="148">
          <cell r="AM148">
            <v>0.130448</v>
          </cell>
          <cell r="AN148" t="str">
            <v>河北外购</v>
          </cell>
          <cell r="AO148" t="str">
            <v>黄骅鑫昌</v>
          </cell>
          <cell r="AP148" t="e">
            <v>#N/A</v>
          </cell>
          <cell r="AQ148">
            <v>6.11</v>
          </cell>
          <cell r="AR148">
            <v>6.2647130208</v>
          </cell>
        </row>
        <row r="148">
          <cell r="AT148">
            <v>1</v>
          </cell>
          <cell r="AU148">
            <v>6.2647130208</v>
          </cell>
          <cell r="AV148" t="e">
            <v>#N/A</v>
          </cell>
          <cell r="AW148">
            <v>7.3695</v>
          </cell>
        </row>
        <row r="149">
          <cell r="M149" t="str">
            <v>SHT0012153</v>
          </cell>
          <cell r="N149" t="str">
            <v>SHT0012153</v>
          </cell>
          <cell r="O149" t="str">
            <v>左侧边框分总成</v>
          </cell>
          <cell r="P149" t="str">
            <v>焊接件</v>
          </cell>
          <cell r="Q149" t="str">
            <v>A</v>
          </cell>
          <cell r="R149" t="str">
            <v>EA</v>
          </cell>
        </row>
        <row r="149">
          <cell r="T149" t="str">
            <v>Q01</v>
          </cell>
          <cell r="U149" t="str">
            <v>SHT0012153</v>
          </cell>
          <cell r="V149" t="str">
            <v>A</v>
          </cell>
          <cell r="W149" t="str">
            <v>Y</v>
          </cell>
          <cell r="X149" t="str">
            <v>N</v>
          </cell>
          <cell r="Y149" t="str">
            <v>焊接总成件</v>
          </cell>
          <cell r="Z149" t="str">
            <v>ASSY</v>
          </cell>
          <cell r="AA149" t="str">
            <v>——</v>
          </cell>
          <cell r="AB149" t="str">
            <v>472*63*55</v>
          </cell>
          <cell r="AC149">
            <v>0.647</v>
          </cell>
          <cell r="AD149" t="str">
            <v>——</v>
          </cell>
          <cell r="AE149" t="str">
            <v>焊接</v>
          </cell>
        </row>
        <row r="149">
          <cell r="AL149">
            <v>6</v>
          </cell>
        </row>
        <row r="149">
          <cell r="AN149" t="str">
            <v>河北外购</v>
          </cell>
          <cell r="AO149" t="str">
            <v>沧州裕金达</v>
          </cell>
          <cell r="AP149" t="e">
            <v>#N/A</v>
          </cell>
          <cell r="AQ149" t="e">
            <v>#N/A</v>
          </cell>
          <cell r="AR149">
            <v>6.599231904</v>
          </cell>
        </row>
        <row r="149">
          <cell r="AT149">
            <v>1.1</v>
          </cell>
          <cell r="AU149">
            <v>7.4939050944</v>
          </cell>
          <cell r="AV149" t="e">
            <v>#N/A</v>
          </cell>
          <cell r="AW149">
            <v>9.93</v>
          </cell>
        </row>
        <row r="150">
          <cell r="N150" t="str">
            <v>SHT0012141</v>
          </cell>
          <cell r="O150" t="str">
            <v>座框左侧外边板</v>
          </cell>
          <cell r="P150" t="str">
            <v>冲压件</v>
          </cell>
          <cell r="Q150" t="str">
            <v>B</v>
          </cell>
          <cell r="R150" t="str">
            <v>EA</v>
          </cell>
        </row>
        <row r="150">
          <cell r="T150" t="str">
            <v>Q01</v>
          </cell>
          <cell r="U150" t="str">
            <v>SHT0012141</v>
          </cell>
          <cell r="V150" t="str">
            <v>A</v>
          </cell>
          <cell r="W150" t="str">
            <v>Y</v>
          </cell>
          <cell r="X150" t="str">
            <v>N</v>
          </cell>
          <cell r="Y150" t="str">
            <v>钣金件</v>
          </cell>
          <cell r="Z150" t="str">
            <v>t=2-Q/BQB301
SPFH590-Q/BQB310</v>
          </cell>
          <cell r="AA150" t="str">
            <v>Q/BQB301
Q/BQB310</v>
          </cell>
          <cell r="AB150" t="str">
            <v>472*63*55</v>
          </cell>
          <cell r="AC150">
            <v>0.56</v>
          </cell>
          <cell r="AD150" t="str">
            <v>——</v>
          </cell>
          <cell r="AE150" t="str">
            <v>冲压</v>
          </cell>
        </row>
        <row r="150">
          <cell r="AG150">
            <v>520</v>
          </cell>
          <cell r="AH150">
            <v>106</v>
          </cell>
          <cell r="AI150">
            <v>2</v>
          </cell>
          <cell r="AJ150">
            <v>0.8664864</v>
          </cell>
          <cell r="AK150">
            <v>0.646288274114862</v>
          </cell>
        </row>
        <row r="150">
          <cell r="AM150">
            <v>0.11024</v>
          </cell>
        </row>
        <row r="150">
          <cell r="AP150" t="e">
            <v>#N/A</v>
          </cell>
          <cell r="AQ150">
            <v>6.11</v>
          </cell>
          <cell r="AR150">
            <v>5.294231904</v>
          </cell>
        </row>
        <row r="150">
          <cell r="AV150" t="e">
            <v>#N/A</v>
          </cell>
        </row>
        <row r="151">
          <cell r="N151" t="str">
            <v>BAS0010023</v>
          </cell>
          <cell r="O151" t="str">
            <v>仰角旋转支撑轴套</v>
          </cell>
          <cell r="P151" t="str">
            <v>机加件</v>
          </cell>
          <cell r="Q151" t="str">
            <v>B</v>
          </cell>
          <cell r="R151" t="str">
            <v>EA</v>
          </cell>
        </row>
        <row r="151">
          <cell r="T151" t="str">
            <v>Q01</v>
          </cell>
          <cell r="U151" t="str">
            <v>BAS0010023</v>
          </cell>
          <cell r="V151" t="str">
            <v>A</v>
          </cell>
          <cell r="W151" t="str">
            <v>Y</v>
          </cell>
          <cell r="X151" t="str">
            <v>N</v>
          </cell>
          <cell r="Y151" t="str">
            <v>机加件</v>
          </cell>
          <cell r="Z151" t="str">
            <v>35#</v>
          </cell>
          <cell r="AA151" t="str">
            <v>——</v>
          </cell>
          <cell r="AB151" t="str">
            <v>42*22*22</v>
          </cell>
          <cell r="AC151">
            <v>0.087</v>
          </cell>
          <cell r="AD151" t="str">
            <v>——</v>
          </cell>
          <cell r="AE151" t="str">
            <v>冷镦</v>
          </cell>
        </row>
        <row r="151">
          <cell r="AG151">
            <v>45</v>
          </cell>
          <cell r="AH151">
            <v>22</v>
          </cell>
        </row>
        <row r="151">
          <cell r="AJ151">
            <v>0.134384778</v>
          </cell>
          <cell r="AK151">
            <v>0.647394751807381</v>
          </cell>
        </row>
        <row r="151">
          <cell r="AM151">
            <v>0.0031086</v>
          </cell>
        </row>
        <row r="151">
          <cell r="AR151">
            <v>1.305</v>
          </cell>
        </row>
        <row r="151">
          <cell r="AV151" t="e">
            <v>#DIV/0!</v>
          </cell>
        </row>
        <row r="152">
          <cell r="M152" t="str">
            <v>SHT0012140</v>
          </cell>
          <cell r="N152" t="str">
            <v>SHT0012140</v>
          </cell>
          <cell r="O152" t="str">
            <v>座框左侧内边板</v>
          </cell>
          <cell r="P152" t="str">
            <v>冲压件</v>
          </cell>
          <cell r="Q152" t="str">
            <v>A</v>
          </cell>
          <cell r="R152" t="str">
            <v>EA</v>
          </cell>
        </row>
        <row r="152">
          <cell r="T152" t="str">
            <v>Q01</v>
          </cell>
          <cell r="U152" t="str">
            <v>SHT0012140</v>
          </cell>
          <cell r="V152" t="str">
            <v>A</v>
          </cell>
          <cell r="W152" t="str">
            <v>Y</v>
          </cell>
          <cell r="X152" t="str">
            <v>N</v>
          </cell>
          <cell r="Y152" t="str">
            <v>钣金件</v>
          </cell>
          <cell r="Z152" t="str">
            <v>t=2-Q/BQB301
SPFH590-Q/BQB310</v>
          </cell>
          <cell r="AA152" t="str">
            <v>Q/BQB301
Q/BQB310</v>
          </cell>
          <cell r="AB152" t="str">
            <v>463*58*55</v>
          </cell>
          <cell r="AC152">
            <v>0.6838</v>
          </cell>
          <cell r="AD152" t="str">
            <v>——</v>
          </cell>
          <cell r="AE152" t="str">
            <v>冲压</v>
          </cell>
        </row>
        <row r="152">
          <cell r="AG152">
            <v>526</v>
          </cell>
          <cell r="AH152">
            <v>124</v>
          </cell>
          <cell r="AI152">
            <v>2</v>
          </cell>
          <cell r="AJ152">
            <v>1.02532128</v>
          </cell>
          <cell r="AK152">
            <v>0.666912911433965</v>
          </cell>
        </row>
        <row r="152">
          <cell r="AM152">
            <v>0.130448</v>
          </cell>
          <cell r="AN152" t="str">
            <v>河北外购</v>
          </cell>
          <cell r="AO152" t="str">
            <v>黄骅鑫昌</v>
          </cell>
          <cell r="AP152" t="e">
            <v>#N/A</v>
          </cell>
          <cell r="AQ152">
            <v>6.11</v>
          </cell>
          <cell r="AR152">
            <v>6.2647130208</v>
          </cell>
        </row>
        <row r="152">
          <cell r="AT152">
            <v>1</v>
          </cell>
          <cell r="AU152">
            <v>6.2647130208</v>
          </cell>
          <cell r="AV152" t="e">
            <v>#N/A</v>
          </cell>
          <cell r="AW152">
            <v>7.3695</v>
          </cell>
        </row>
        <row r="153">
          <cell r="M153" t="str">
            <v>SHT0012149</v>
          </cell>
          <cell r="N153" t="str">
            <v>SHT0012149</v>
          </cell>
          <cell r="O153" t="str">
            <v>后横梁</v>
          </cell>
          <cell r="P153" t="str">
            <v>管材</v>
          </cell>
          <cell r="Q153" t="str">
            <v>A</v>
          </cell>
          <cell r="R153" t="str">
            <v>EA</v>
          </cell>
        </row>
        <row r="153">
          <cell r="T153" t="str">
            <v>Q01</v>
          </cell>
          <cell r="U153" t="str">
            <v>SHT0012149</v>
          </cell>
          <cell r="V153" t="str">
            <v>A</v>
          </cell>
          <cell r="W153" t="str">
            <v>Y</v>
          </cell>
          <cell r="X153" t="str">
            <v>N</v>
          </cell>
          <cell r="Y153" t="str">
            <v>管件</v>
          </cell>
          <cell r="Z153" t="str">
            <v>⌀25*2.0-GB/T702
Q195-GB/T699</v>
          </cell>
          <cell r="AA153" t="str">
            <v>GB/T699</v>
          </cell>
          <cell r="AB153" t="str">
            <v>26*26*370</v>
          </cell>
          <cell r="AC153">
            <v>0.435</v>
          </cell>
          <cell r="AD153" t="str">
            <v>——</v>
          </cell>
          <cell r="AE153" t="str">
            <v>切断</v>
          </cell>
        </row>
        <row r="153">
          <cell r="AG153">
            <v>380</v>
          </cell>
          <cell r="AH153">
            <v>26</v>
          </cell>
          <cell r="AI153">
            <v>2</v>
          </cell>
          <cell r="AJ153">
            <v>0.44954</v>
          </cell>
          <cell r="AK153">
            <v>0.967655825955421</v>
          </cell>
        </row>
        <row r="153">
          <cell r="AM153">
            <v>0.0310232</v>
          </cell>
          <cell r="AN153" t="str">
            <v>河北自制</v>
          </cell>
          <cell r="AO153" t="str">
            <v>弯管车间</v>
          </cell>
          <cell r="AP153" t="e">
            <v>#N/A</v>
          </cell>
          <cell r="AQ153">
            <v>5</v>
          </cell>
          <cell r="AR153">
            <v>2.2477</v>
          </cell>
        </row>
        <row r="153">
          <cell r="AU153">
            <v>2.2477</v>
          </cell>
          <cell r="AV153" t="e">
            <v>#N/A</v>
          </cell>
          <cell r="AW153">
            <v>2.2477</v>
          </cell>
        </row>
        <row r="154">
          <cell r="N154" t="str">
            <v>SHT0012155</v>
          </cell>
          <cell r="O154" t="str">
            <v>前边板分总成</v>
          </cell>
          <cell r="P154" t="str">
            <v>焊接分总成</v>
          </cell>
          <cell r="Q154" t="str">
            <v>A</v>
          </cell>
          <cell r="R154" t="str">
            <v>EA</v>
          </cell>
        </row>
        <row r="154">
          <cell r="U154" t="str">
            <v>SHT0012156</v>
          </cell>
          <cell r="V154" t="str">
            <v>A</v>
          </cell>
        </row>
        <row r="154">
          <cell r="Y154" t="str">
            <v>焊接总成件</v>
          </cell>
          <cell r="Z154" t="str">
            <v>ASSY</v>
          </cell>
          <cell r="AA154" t="str">
            <v>——</v>
          </cell>
          <cell r="AB154" t="str">
            <v>52*349*46</v>
          </cell>
          <cell r="AC154">
            <v>0.2896</v>
          </cell>
          <cell r="AD154" t="str">
            <v>——</v>
          </cell>
          <cell r="AE154" t="str">
            <v>焊接</v>
          </cell>
        </row>
        <row r="154">
          <cell r="AL154">
            <v>12.5</v>
          </cell>
        </row>
        <row r="154">
          <cell r="AN154" t="str">
            <v>河北自制</v>
          </cell>
          <cell r="AO154" t="str">
            <v>焊接车间</v>
          </cell>
          <cell r="AP154" t="e">
            <v>#N/A</v>
          </cell>
          <cell r="AQ154" t="e">
            <v>#N/A</v>
          </cell>
          <cell r="AR154" t="e">
            <v>#N/A</v>
          </cell>
        </row>
        <row r="154">
          <cell r="AV154" t="e">
            <v>#N/A</v>
          </cell>
        </row>
        <row r="155">
          <cell r="M155" t="str">
            <v>SHT0013131</v>
          </cell>
          <cell r="N155" t="str">
            <v>SHT0013131</v>
          </cell>
          <cell r="O155" t="str">
            <v>座框前边板焊接总成</v>
          </cell>
        </row>
        <row r="155">
          <cell r="R155" t="str">
            <v>EA</v>
          </cell>
        </row>
        <row r="155">
          <cell r="Y155" t="str">
            <v>焊接总成件</v>
          </cell>
          <cell r="Z155" t="str">
            <v>ASSY</v>
          </cell>
        </row>
        <row r="155">
          <cell r="AC155">
            <v>0.226</v>
          </cell>
        </row>
        <row r="155">
          <cell r="AE155" t="str">
            <v>焊接</v>
          </cell>
        </row>
        <row r="155">
          <cell r="AL155">
            <v>2</v>
          </cell>
        </row>
        <row r="155">
          <cell r="AN155" t="str">
            <v>河北外购</v>
          </cell>
          <cell r="AO155" t="str">
            <v>黄骅鑫昌</v>
          </cell>
        </row>
        <row r="155">
          <cell r="AR155">
            <v>2.1628500852</v>
          </cell>
        </row>
        <row r="155">
          <cell r="AT155">
            <v>1.1</v>
          </cell>
          <cell r="AU155">
            <v>2.1831500852</v>
          </cell>
          <cell r="AV155" t="e">
            <v>#DIV/0!</v>
          </cell>
          <cell r="AW155">
            <v>3.244</v>
          </cell>
        </row>
        <row r="156">
          <cell r="N156" t="str">
            <v>SHT0012146</v>
          </cell>
          <cell r="O156" t="str">
            <v>座框前边板</v>
          </cell>
          <cell r="P156" t="str">
            <v>冲压件</v>
          </cell>
          <cell r="Q156" t="str">
            <v>B</v>
          </cell>
          <cell r="R156" t="str">
            <v>EA</v>
          </cell>
        </row>
        <row r="156">
          <cell r="T156" t="str">
            <v>Q01</v>
          </cell>
          <cell r="U156" t="str">
            <v>SHT0012146</v>
          </cell>
          <cell r="V156" t="str">
            <v>A</v>
          </cell>
          <cell r="W156" t="str">
            <v>Y</v>
          </cell>
          <cell r="X156" t="str">
            <v>N</v>
          </cell>
          <cell r="Y156" t="str">
            <v>钣金件</v>
          </cell>
          <cell r="Z156" t="str">
            <v>t=2-Q/BQB301
SPFH590-Q/BQB310</v>
          </cell>
          <cell r="AA156" t="str">
            <v>Q/BQB301
Q/BQB310</v>
          </cell>
          <cell r="AB156" t="str">
            <v>52*349*46</v>
          </cell>
          <cell r="AC156">
            <v>0.221</v>
          </cell>
          <cell r="AD156" t="str">
            <v>——</v>
          </cell>
          <cell r="AE156" t="str">
            <v>冲压</v>
          </cell>
        </row>
        <row r="156">
          <cell r="AG156">
            <v>383</v>
          </cell>
          <cell r="AH156">
            <v>57</v>
          </cell>
          <cell r="AI156">
            <v>2</v>
          </cell>
          <cell r="AJ156">
            <v>0.34318332</v>
          </cell>
          <cell r="AK156">
            <v>0.643970691815674</v>
          </cell>
        </row>
        <row r="156">
          <cell r="AM156">
            <v>0.043662</v>
          </cell>
        </row>
        <row r="156">
          <cell r="AP156" t="e">
            <v>#N/A</v>
          </cell>
          <cell r="AQ156">
            <v>6.11</v>
          </cell>
          <cell r="AR156">
            <v>2.0968500852</v>
          </cell>
        </row>
        <row r="156">
          <cell r="AV156" t="e">
            <v>#N/A</v>
          </cell>
        </row>
        <row r="157">
          <cell r="N157" t="str">
            <v>Q37106</v>
          </cell>
          <cell r="O157" t="str">
            <v>焊接方螺母</v>
          </cell>
          <cell r="P157" t="str">
            <v>标准件</v>
          </cell>
        </row>
        <row r="157">
          <cell r="R157" t="str">
            <v>EA</v>
          </cell>
        </row>
        <row r="157">
          <cell r="V157" t="str">
            <v>A</v>
          </cell>
          <cell r="W157" t="str">
            <v>N</v>
          </cell>
          <cell r="X157" t="str">
            <v>Y</v>
          </cell>
          <cell r="Y157" t="str">
            <v>标准件</v>
          </cell>
          <cell r="Z157" t="str">
            <v>M6</v>
          </cell>
          <cell r="AA157" t="str">
            <v>——</v>
          </cell>
          <cell r="AB157" t="str">
            <v>——</v>
          </cell>
          <cell r="AC157">
            <v>0.0025</v>
          </cell>
          <cell r="AD157" t="str">
            <v>——</v>
          </cell>
        </row>
        <row r="157">
          <cell r="AP157" t="e">
            <v>#N/A</v>
          </cell>
          <cell r="AQ157">
            <v>0</v>
          </cell>
          <cell r="AR157">
            <v>0.033</v>
          </cell>
        </row>
        <row r="157">
          <cell r="AV157" t="e">
            <v>#N/A</v>
          </cell>
        </row>
        <row r="158">
          <cell r="M158" t="str">
            <v>SHT0001971</v>
          </cell>
          <cell r="N158" t="str">
            <v>SQX3000-6805323</v>
          </cell>
          <cell r="O158" t="str">
            <v>限位门</v>
          </cell>
          <cell r="P158" t="str">
            <v>冲压件</v>
          </cell>
          <cell r="Q158" t="str">
            <v>B</v>
          </cell>
          <cell r="R158" t="str">
            <v>EA</v>
          </cell>
        </row>
        <row r="158">
          <cell r="T158" t="str">
            <v>Q01</v>
          </cell>
          <cell r="U158" t="str">
            <v>SQX3000-6805323</v>
          </cell>
          <cell r="V158" t="str">
            <v>A1</v>
          </cell>
          <cell r="W158" t="str">
            <v>N</v>
          </cell>
          <cell r="X158" t="str">
            <v>Y</v>
          </cell>
          <cell r="Y158" t="str">
            <v>钣金件</v>
          </cell>
          <cell r="Z158" t="str">
            <v>t=3.5-Q/BQB301
SPFH590-Q/BQB310</v>
          </cell>
          <cell r="AA158" t="str">
            <v>Q/BQB301
Q/BQB310</v>
          </cell>
          <cell r="AB158" t="str">
            <v>16*40*39</v>
          </cell>
          <cell r="AC158">
            <v>0.033</v>
          </cell>
          <cell r="AD158" t="str">
            <v>——</v>
          </cell>
          <cell r="AE158" t="str">
            <v>冲压</v>
          </cell>
        </row>
        <row r="158">
          <cell r="AG158">
            <v>55</v>
          </cell>
          <cell r="AH158">
            <v>45</v>
          </cell>
          <cell r="AI158">
            <v>3.5</v>
          </cell>
          <cell r="AJ158">
            <v>0.06808725</v>
          </cell>
          <cell r="AK158">
            <v>0.484672240397431</v>
          </cell>
        </row>
        <row r="158">
          <cell r="AN158" t="str">
            <v>河北外购</v>
          </cell>
          <cell r="AO158" t="str">
            <v>黄骅鑫昌</v>
          </cell>
          <cell r="AP158" t="e">
            <v>#N/A</v>
          </cell>
          <cell r="AQ158">
            <v>6.11</v>
          </cell>
          <cell r="AR158">
            <v>0.4160130975</v>
          </cell>
        </row>
        <row r="158">
          <cell r="AT158">
            <v>0.9</v>
          </cell>
          <cell r="AU158">
            <v>0.37441178775</v>
          </cell>
          <cell r="AV158" t="e">
            <v>#N/A</v>
          </cell>
          <cell r="AW158">
            <v>0.5752</v>
          </cell>
        </row>
        <row r="159">
          <cell r="M159" t="str">
            <v>SHT0001972</v>
          </cell>
          <cell r="N159" t="str">
            <v>H5-6805310</v>
          </cell>
          <cell r="O159" t="str">
            <v>罩壳前固定片</v>
          </cell>
          <cell r="P159" t="str">
            <v>冲压件</v>
          </cell>
          <cell r="Q159" t="str">
            <v>B</v>
          </cell>
          <cell r="R159" t="str">
            <v>EA</v>
          </cell>
        </row>
        <row r="159">
          <cell r="T159" t="str">
            <v>Q01</v>
          </cell>
          <cell r="U159" t="str">
            <v>H5-6805310</v>
          </cell>
          <cell r="V159" t="str">
            <v>A1</v>
          </cell>
          <cell r="W159" t="str">
            <v>N</v>
          </cell>
          <cell r="X159" t="str">
            <v>Y</v>
          </cell>
          <cell r="Y159" t="str">
            <v>钣金件</v>
          </cell>
          <cell r="Z159" t="str">
            <v>t=2-Q/BQB301
SAPH440-Q/BQB310</v>
          </cell>
          <cell r="AA159" t="str">
            <v>Q/BQB301
Q/BQB310</v>
          </cell>
          <cell r="AB159" t="str">
            <v>50*22*22</v>
          </cell>
          <cell r="AC159">
            <v>0.0306</v>
          </cell>
          <cell r="AD159" t="str">
            <v>——</v>
          </cell>
          <cell r="AE159" t="str">
            <v>冲压</v>
          </cell>
        </row>
        <row r="159">
          <cell r="AG159">
            <v>67</v>
          </cell>
          <cell r="AH159">
            <v>50</v>
          </cell>
          <cell r="AI159">
            <v>2</v>
          </cell>
          <cell r="AJ159">
            <v>0.052662</v>
          </cell>
          <cell r="AK159">
            <v>0.581064144924234</v>
          </cell>
        </row>
        <row r="159">
          <cell r="AM159">
            <v>0</v>
          </cell>
          <cell r="AN159" t="str">
            <v>河北自制</v>
          </cell>
          <cell r="AO159" t="str">
            <v>冲压车间</v>
          </cell>
          <cell r="AP159" t="e">
            <v>#N/A</v>
          </cell>
          <cell r="AQ159">
            <v>6.01</v>
          </cell>
          <cell r="AR159">
            <v>0.31649862</v>
          </cell>
        </row>
        <row r="159">
          <cell r="AU159">
            <v>0.31649862</v>
          </cell>
          <cell r="AV159" t="e">
            <v>#N/A</v>
          </cell>
          <cell r="AW159">
            <v>0.31649862</v>
          </cell>
        </row>
        <row r="160">
          <cell r="N160" t="str">
            <v>H5-6805318</v>
          </cell>
          <cell r="O160" t="str">
            <v>安全带卷收器固定板焊接总成</v>
          </cell>
          <cell r="P160" t="str">
            <v>焊接件</v>
          </cell>
          <cell r="Q160" t="str">
            <v>A</v>
          </cell>
          <cell r="R160" t="str">
            <v>EA</v>
          </cell>
        </row>
        <row r="160">
          <cell r="T160" t="str">
            <v>B</v>
          </cell>
          <cell r="U160" t="str">
            <v>H5-6805318</v>
          </cell>
          <cell r="V160" t="str">
            <v>B</v>
          </cell>
          <cell r="W160" t="str">
            <v>N</v>
          </cell>
          <cell r="X160" t="str">
            <v>Y</v>
          </cell>
          <cell r="Y160" t="str">
            <v>焊接总成件</v>
          </cell>
          <cell r="Z160" t="str">
            <v>ASSY</v>
          </cell>
          <cell r="AA160" t="str">
            <v>——</v>
          </cell>
          <cell r="AB160" t="str">
            <v>50*60*30</v>
          </cell>
          <cell r="AC160">
            <v>0.095</v>
          </cell>
          <cell r="AD160" t="str">
            <v>——</v>
          </cell>
          <cell r="AE160" t="str">
            <v>焊接</v>
          </cell>
        </row>
        <row r="160">
          <cell r="AL160">
            <v>2</v>
          </cell>
        </row>
        <row r="160">
          <cell r="AN160" t="str">
            <v>河北自制</v>
          </cell>
          <cell r="AO160" t="str">
            <v>焊接车间</v>
          </cell>
        </row>
        <row r="160">
          <cell r="AV160" t="e">
            <v>#DIV/0!</v>
          </cell>
        </row>
        <row r="161">
          <cell r="M161" t="str">
            <v>SHT0001023</v>
          </cell>
          <cell r="N161" t="str">
            <v>H4B-6805322</v>
          </cell>
          <cell r="O161" t="str">
            <v>卷轴器支架</v>
          </cell>
          <cell r="P161" t="str">
            <v>冲压件</v>
          </cell>
          <cell r="Q161" t="str">
            <v>A</v>
          </cell>
          <cell r="R161" t="str">
            <v>EA</v>
          </cell>
        </row>
        <row r="161">
          <cell r="T161" t="str">
            <v>B</v>
          </cell>
          <cell r="U161" t="str">
            <v>H4B-6805322</v>
          </cell>
          <cell r="V161" t="str">
            <v>B</v>
          </cell>
          <cell r="W161" t="str">
            <v>N</v>
          </cell>
          <cell r="X161" t="str">
            <v>Y</v>
          </cell>
          <cell r="Y161" t="str">
            <v>钣金件</v>
          </cell>
          <cell r="Z161" t="str">
            <v>t=3-Q/BQB301
SPFH590-Q/BQB310</v>
          </cell>
          <cell r="AA161" t="str">
            <v>Q/BQB301
Q/BQB310</v>
          </cell>
          <cell r="AB161" t="str">
            <v>24*60*50</v>
          </cell>
          <cell r="AC161">
            <v>0.085</v>
          </cell>
          <cell r="AD161" t="str">
            <v>——</v>
          </cell>
          <cell r="AE161" t="str">
            <v>冲压</v>
          </cell>
        </row>
        <row r="161">
          <cell r="AG161">
            <v>111</v>
          </cell>
          <cell r="AH161">
            <v>58</v>
          </cell>
          <cell r="AI161">
            <v>3</v>
          </cell>
          <cell r="AJ161">
            <v>0.15180804</v>
          </cell>
          <cell r="AK161">
            <v>0.559917643360655</v>
          </cell>
        </row>
        <row r="161">
          <cell r="AM161">
            <v>0.012876</v>
          </cell>
          <cell r="AN161" t="str">
            <v>河北外购</v>
          </cell>
          <cell r="AO161" t="str">
            <v>黄骅润晨</v>
          </cell>
          <cell r="AP161">
            <v>0.084</v>
          </cell>
          <cell r="AQ161">
            <v>6.11</v>
          </cell>
          <cell r="AR161">
            <v>0.9275471244</v>
          </cell>
        </row>
        <row r="161">
          <cell r="AT161">
            <v>1</v>
          </cell>
          <cell r="AU161">
            <v>0.9275471244</v>
          </cell>
          <cell r="AV161">
            <v>9.77261904761905</v>
          </cell>
          <cell r="AW161">
            <v>0.8209</v>
          </cell>
        </row>
        <row r="162">
          <cell r="M162" t="str">
            <v>BFA0000400</v>
          </cell>
          <cell r="N162" t="str">
            <v>H4B-6805326</v>
          </cell>
          <cell r="O162" t="str">
            <v>安全带7/16焊接螺母</v>
          </cell>
          <cell r="P162" t="str">
            <v>标准件</v>
          </cell>
          <cell r="Q162" t="str">
            <v>A</v>
          </cell>
          <cell r="R162" t="str">
            <v>EA</v>
          </cell>
        </row>
        <row r="162">
          <cell r="T162" t="str">
            <v>A</v>
          </cell>
          <cell r="U162" t="str">
            <v>——</v>
          </cell>
          <cell r="V162" t="str">
            <v>A</v>
          </cell>
          <cell r="W162" t="str">
            <v>N</v>
          </cell>
          <cell r="X162" t="str">
            <v>Y</v>
          </cell>
          <cell r="Y162" t="str">
            <v>标准件</v>
          </cell>
          <cell r="Z162" t="str">
            <v>7/16</v>
          </cell>
          <cell r="AA162" t="str">
            <v>——</v>
          </cell>
          <cell r="AB162" t="str">
            <v>9*17.5*17.5</v>
          </cell>
          <cell r="AC162">
            <v>0.01</v>
          </cell>
          <cell r="AD162" t="str">
            <v>——</v>
          </cell>
        </row>
        <row r="162">
          <cell r="AN162" t="str">
            <v>河北外购</v>
          </cell>
          <cell r="AO162" t="str">
            <v>北京三浦</v>
          </cell>
          <cell r="AP162" t="e">
            <v>#N/A</v>
          </cell>
          <cell r="AQ162">
            <v>0</v>
          </cell>
          <cell r="AR162">
            <v>0.34</v>
          </cell>
        </row>
        <row r="162">
          <cell r="AU162">
            <v>0.34</v>
          </cell>
          <cell r="AV162" t="e">
            <v>#N/A</v>
          </cell>
          <cell r="AW162">
            <v>0.34</v>
          </cell>
        </row>
        <row r="163">
          <cell r="M163" t="str">
            <v>SHT0012881</v>
          </cell>
          <cell r="N163" t="str">
            <v>SHT0012881</v>
          </cell>
          <cell r="O163" t="str">
            <v>卡板限位塑料件</v>
          </cell>
          <cell r="P163" t="str">
            <v>5档</v>
          </cell>
          <cell r="Q163" t="str">
            <v>B</v>
          </cell>
          <cell r="R163" t="str">
            <v>个</v>
          </cell>
        </row>
        <row r="163">
          <cell r="T163" t="str">
            <v>A</v>
          </cell>
          <cell r="U163" t="str">
            <v>SHT0012881</v>
          </cell>
          <cell r="V163" t="str">
            <v>A</v>
          </cell>
          <cell r="W163" t="str">
            <v>Y</v>
          </cell>
          <cell r="X163" t="str">
            <v>N</v>
          </cell>
          <cell r="Y163" t="str">
            <v>注塑件</v>
          </cell>
          <cell r="Z163" t="str">
            <v>PA66</v>
          </cell>
          <cell r="AA163" t="str">
            <v>——</v>
          </cell>
          <cell r="AB163" t="str">
            <v>58*12*10</v>
          </cell>
          <cell r="AC163">
            <v>0.0027</v>
          </cell>
          <cell r="AD163" t="str">
            <v>——</v>
          </cell>
          <cell r="AE163" t="str">
            <v>注塑</v>
          </cell>
        </row>
        <row r="163">
          <cell r="AG163" t="str">
            <v>4%损耗</v>
          </cell>
        </row>
        <row r="163">
          <cell r="AJ163">
            <v>0.002808</v>
          </cell>
          <cell r="AK163">
            <v>0.961538461538462</v>
          </cell>
        </row>
        <row r="163">
          <cell r="AN163" t="str">
            <v>河北外购</v>
          </cell>
          <cell r="AO163" t="str">
            <v>黄骅汇铭</v>
          </cell>
          <cell r="AP163">
            <v>0.0025</v>
          </cell>
          <cell r="AQ163">
            <v>27.4336283185841</v>
          </cell>
          <cell r="AR163">
            <v>0.0770336283185841</v>
          </cell>
        </row>
        <row r="163">
          <cell r="AT163">
            <v>2</v>
          </cell>
          <cell r="AU163">
            <v>0.154067256637168</v>
          </cell>
          <cell r="AV163">
            <v>72</v>
          </cell>
          <cell r="AW163">
            <v>0.18</v>
          </cell>
        </row>
        <row r="164">
          <cell r="M164" t="str">
            <v>SHT0001973</v>
          </cell>
          <cell r="N164" t="str">
            <v>H5-6801110</v>
          </cell>
          <cell r="O164" t="str">
            <v>滑块儿</v>
          </cell>
          <cell r="P164" t="str">
            <v>注塑件</v>
          </cell>
          <cell r="Q164" t="str">
            <v>B</v>
          </cell>
          <cell r="R164" t="str">
            <v>个</v>
          </cell>
        </row>
        <row r="164">
          <cell r="T164" t="str">
            <v>Q01</v>
          </cell>
          <cell r="U164" t="str">
            <v>H5-6801110</v>
          </cell>
          <cell r="V164" t="str">
            <v>A1</v>
          </cell>
          <cell r="W164" t="str">
            <v>N</v>
          </cell>
          <cell r="X164" t="str">
            <v>Y</v>
          </cell>
          <cell r="Y164" t="str">
            <v>注塑件</v>
          </cell>
          <cell r="Z164" t="str">
            <v>pps6345A4HD9050</v>
          </cell>
          <cell r="AA164" t="str">
            <v>——</v>
          </cell>
          <cell r="AB164" t="str">
            <v>51.5*13*11.5</v>
          </cell>
          <cell r="AC164">
            <v>0.005</v>
          </cell>
          <cell r="AD164" t="str">
            <v>——</v>
          </cell>
          <cell r="AE164" t="str">
            <v>注塑</v>
          </cell>
        </row>
        <row r="164">
          <cell r="AG164" t="str">
            <v>4%损耗</v>
          </cell>
        </row>
        <row r="164">
          <cell r="AJ164">
            <v>0.0052</v>
          </cell>
          <cell r="AK164">
            <v>0.961538461538461</v>
          </cell>
        </row>
        <row r="164">
          <cell r="AN164" t="str">
            <v>河北外购</v>
          </cell>
          <cell r="AO164" t="str">
            <v>注塑车间</v>
          </cell>
          <cell r="AP164">
            <v>0.007</v>
          </cell>
          <cell r="AQ164">
            <v>51.3274336283186</v>
          </cell>
          <cell r="AR164">
            <v>0.266902654867257</v>
          </cell>
        </row>
        <row r="164">
          <cell r="AU164">
            <v>0.266902654867257</v>
          </cell>
          <cell r="AV164">
            <v>38.1289506953224</v>
          </cell>
          <cell r="AW164">
            <v>0.266902654867257</v>
          </cell>
        </row>
        <row r="165">
          <cell r="M165" t="str">
            <v>BFA0000589</v>
          </cell>
          <cell r="N165" t="str">
            <v>H5-6805321</v>
          </cell>
          <cell r="O165" t="str">
            <v>大帽抽芯铆钉</v>
          </cell>
          <cell r="P165" t="str">
            <v>标准件</v>
          </cell>
          <cell r="Q165" t="str">
            <v>B</v>
          </cell>
          <cell r="R165" t="str">
            <v>个</v>
          </cell>
        </row>
        <row r="165">
          <cell r="T165" t="str">
            <v>Q01</v>
          </cell>
          <cell r="U165" t="str">
            <v>——</v>
          </cell>
          <cell r="V165" t="str">
            <v>A1</v>
          </cell>
          <cell r="W165" t="str">
            <v>N</v>
          </cell>
          <cell r="X165" t="str">
            <v>Y</v>
          </cell>
          <cell r="Y165" t="str">
            <v>标准件</v>
          </cell>
          <cell r="Z165" t="str">
            <v>——</v>
          </cell>
          <cell r="AA165" t="str">
            <v>——</v>
          </cell>
          <cell r="AB165" t="str">
            <v>16*16*15</v>
          </cell>
          <cell r="AC165">
            <v>0.004</v>
          </cell>
          <cell r="AD165" t="str">
            <v>——</v>
          </cell>
        </row>
        <row r="165">
          <cell r="AN165" t="str">
            <v>河北外购</v>
          </cell>
          <cell r="AO165" t="str">
            <v>北京三浦/上锐</v>
          </cell>
          <cell r="AP165" t="e">
            <v>#N/A</v>
          </cell>
          <cell r="AQ165" t="e">
            <v>#N/A</v>
          </cell>
          <cell r="AR165" t="e">
            <v>#N/A</v>
          </cell>
        </row>
        <row r="165">
          <cell r="AU165">
            <v>0.0796</v>
          </cell>
          <cell r="AV165" t="e">
            <v>#N/A</v>
          </cell>
          <cell r="AW165">
            <v>0.0796</v>
          </cell>
        </row>
        <row r="166">
          <cell r="M166" t="str">
            <v>BCL0010006</v>
          </cell>
          <cell r="N166" t="str">
            <v>BCL0010006</v>
          </cell>
          <cell r="O166" t="str">
            <v>气管卡扣（2*4mm）</v>
          </cell>
          <cell r="P166" t="str">
            <v>注塑件</v>
          </cell>
          <cell r="Q166" t="str">
            <v>B</v>
          </cell>
          <cell r="R166" t="str">
            <v>个</v>
          </cell>
        </row>
        <row r="166">
          <cell r="T166" t="str">
            <v>Q01</v>
          </cell>
          <cell r="U166" t="str">
            <v>BCL0010006</v>
          </cell>
          <cell r="V166" t="str">
            <v>A1</v>
          </cell>
          <cell r="W166" t="str">
            <v>N</v>
          </cell>
          <cell r="X166" t="str">
            <v>Y</v>
          </cell>
          <cell r="Y166" t="str">
            <v>注塑件</v>
          </cell>
          <cell r="Z166" t="str">
            <v>PA66</v>
          </cell>
          <cell r="AA166" t="str">
            <v>——</v>
          </cell>
          <cell r="AB166" t="str">
            <v>20*15*15</v>
          </cell>
          <cell r="AC166">
            <v>0.0007</v>
          </cell>
          <cell r="AD166" t="str">
            <v>——</v>
          </cell>
          <cell r="AE166" t="str">
            <v>注塑</v>
          </cell>
        </row>
        <row r="166">
          <cell r="AG166" t="str">
            <v>4%损耗</v>
          </cell>
        </row>
        <row r="166">
          <cell r="AJ166">
            <v>0.000728</v>
          </cell>
          <cell r="AK166">
            <v>0.961538461538461</v>
          </cell>
        </row>
        <row r="166">
          <cell r="AN166" t="str">
            <v>河北外购</v>
          </cell>
          <cell r="AO166" t="str">
            <v>瑞隆祥</v>
          </cell>
          <cell r="AP166" t="e">
            <v>#N/A</v>
          </cell>
          <cell r="AQ166">
            <v>27.4336283185841</v>
          </cell>
          <cell r="AR166">
            <v>0.0199716814159292</v>
          </cell>
        </row>
        <row r="166">
          <cell r="AU166">
            <v>0.0636867612000123</v>
          </cell>
          <cell r="AV166" t="e">
            <v>#N/A</v>
          </cell>
          <cell r="AW166">
            <v>0.2</v>
          </cell>
        </row>
        <row r="167">
          <cell r="M167" t="str">
            <v>BCL0010010</v>
          </cell>
          <cell r="N167" t="str">
            <v>BCL0010010</v>
          </cell>
          <cell r="O167" t="str">
            <v>四管夹</v>
          </cell>
          <cell r="P167" t="str">
            <v>注塑件</v>
          </cell>
          <cell r="Q167" t="str">
            <v>C</v>
          </cell>
          <cell r="R167" t="str">
            <v>个</v>
          </cell>
        </row>
        <row r="167">
          <cell r="T167" t="str">
            <v>A</v>
          </cell>
          <cell r="U167" t="str">
            <v>BCL0010010</v>
          </cell>
          <cell r="V167" t="str">
            <v>A</v>
          </cell>
          <cell r="W167" t="str">
            <v>Y</v>
          </cell>
          <cell r="X167" t="str">
            <v>N</v>
          </cell>
          <cell r="Y167" t="str">
            <v>注塑件</v>
          </cell>
          <cell r="Z167" t="str">
            <v>PA66</v>
          </cell>
          <cell r="AA167" t="str">
            <v>——</v>
          </cell>
          <cell r="AB167" t="str">
            <v>26*17.6*15</v>
          </cell>
          <cell r="AC167">
            <v>0.0013</v>
          </cell>
          <cell r="AD167" t="str">
            <v>——</v>
          </cell>
          <cell r="AE167" t="str">
            <v>注塑</v>
          </cell>
        </row>
        <row r="167">
          <cell r="AG167" t="str">
            <v>4%损耗</v>
          </cell>
        </row>
        <row r="167">
          <cell r="AJ167">
            <v>0.001352</v>
          </cell>
          <cell r="AK167">
            <v>0.961538461538462</v>
          </cell>
        </row>
        <row r="167">
          <cell r="AN167" t="str">
            <v>河北外购</v>
          </cell>
          <cell r="AO167" t="str">
            <v>黄骅汇铭</v>
          </cell>
          <cell r="AP167" t="e">
            <v>#N/A</v>
          </cell>
          <cell r="AQ167">
            <v>27.4336283185841</v>
          </cell>
          <cell r="AR167">
            <v>0.0370902654867257</v>
          </cell>
        </row>
        <row r="167">
          <cell r="AU167">
            <v>0.0743482545671194</v>
          </cell>
          <cell r="AV167" t="e">
            <v>#N/A</v>
          </cell>
          <cell r="AW167">
            <v>0.18</v>
          </cell>
        </row>
        <row r="168">
          <cell r="M168" t="str">
            <v>BFA0000003</v>
          </cell>
          <cell r="N168" t="str">
            <v>SQDZ6800004-8</v>
          </cell>
          <cell r="O168" t="str">
            <v>F扣</v>
          </cell>
          <cell r="P168" t="str">
            <v>注塑件</v>
          </cell>
          <cell r="Q168" t="str">
            <v>B</v>
          </cell>
          <cell r="R168" t="str">
            <v>个</v>
          </cell>
        </row>
        <row r="168">
          <cell r="T168" t="str">
            <v>Q01</v>
          </cell>
          <cell r="U168" t="str">
            <v>SQDZ 6800004-8</v>
          </cell>
          <cell r="V168" t="str">
            <v>A1</v>
          </cell>
          <cell r="W168" t="str">
            <v>N</v>
          </cell>
          <cell r="X168" t="str">
            <v>Y</v>
          </cell>
          <cell r="Y168" t="str">
            <v>注塑件</v>
          </cell>
          <cell r="Z168" t="str">
            <v>聚丙烯PP</v>
          </cell>
          <cell r="AA168" t="str">
            <v>——</v>
          </cell>
          <cell r="AB168" t="str">
            <v>——</v>
          </cell>
          <cell r="AC168">
            <v>0.0006</v>
          </cell>
          <cell r="AD168" t="str">
            <v>——</v>
          </cell>
          <cell r="AE168" t="str">
            <v>注塑</v>
          </cell>
        </row>
        <row r="168">
          <cell r="AG168" t="str">
            <v>4%损耗</v>
          </cell>
        </row>
        <row r="168">
          <cell r="AJ168">
            <v>0.000624</v>
          </cell>
          <cell r="AK168">
            <v>0.961538461538461</v>
          </cell>
        </row>
        <row r="168">
          <cell r="AN168" t="str">
            <v>河北外购</v>
          </cell>
          <cell r="AO168" t="str">
            <v>京港机电</v>
          </cell>
          <cell r="AP168" t="e">
            <v>#N/A</v>
          </cell>
          <cell r="AQ168">
            <v>8.8495575221239</v>
          </cell>
          <cell r="AR168">
            <v>0.00552212389380531</v>
          </cell>
        </row>
        <row r="168">
          <cell r="AU168">
            <v>0.0679</v>
          </cell>
          <cell r="AV168" t="e">
            <v>#N/A</v>
          </cell>
          <cell r="AW168">
            <v>0.0679</v>
          </cell>
        </row>
        <row r="169">
          <cell r="M169" t="str">
            <v>SHT0013256</v>
          </cell>
          <cell r="N169" t="str">
            <v>SHT0013256</v>
          </cell>
          <cell r="O169" t="str">
            <v>防尘罩</v>
          </cell>
          <cell r="P169" t="str">
            <v>注塑件</v>
          </cell>
          <cell r="Q169" t="str">
            <v>B</v>
          </cell>
          <cell r="R169" t="str">
            <v>个</v>
          </cell>
        </row>
        <row r="169">
          <cell r="T169" t="str">
            <v>A</v>
          </cell>
          <cell r="U169" t="str">
            <v>SHT0013256</v>
          </cell>
          <cell r="V169" t="str">
            <v>A</v>
          </cell>
          <cell r="W169" t="str">
            <v>Y</v>
          </cell>
          <cell r="X169" t="str">
            <v>N</v>
          </cell>
          <cell r="Y169" t="str">
            <v>注塑件</v>
          </cell>
          <cell r="Z169" t="str">
            <v>TPE</v>
          </cell>
          <cell r="AA169" t="str">
            <v>——</v>
          </cell>
          <cell r="AB169" t="str">
            <v>528*376*272</v>
          </cell>
          <cell r="AC169">
            <v>1.153</v>
          </cell>
          <cell r="AD169" t="str">
            <v>皮纹</v>
          </cell>
          <cell r="AE169" t="str">
            <v>注塑</v>
          </cell>
        </row>
        <row r="169">
          <cell r="AG169" t="str">
            <v>4%损耗</v>
          </cell>
        </row>
        <row r="169">
          <cell r="AJ169">
            <v>1.19912</v>
          </cell>
          <cell r="AK169">
            <v>0.961538461538462</v>
          </cell>
        </row>
        <row r="169">
          <cell r="AN169" t="str">
            <v>河北外购</v>
          </cell>
          <cell r="AO169" t="str">
            <v>日照浩利</v>
          </cell>
          <cell r="AP169" t="e">
            <v>#N/A</v>
          </cell>
          <cell r="AQ169">
            <v>16.8141592920354</v>
          </cell>
          <cell r="AR169">
            <v>20.1621946902655</v>
          </cell>
        </row>
        <row r="169">
          <cell r="AT169">
            <v>1.5</v>
          </cell>
          <cell r="AU169">
            <v>30.2432920353982</v>
          </cell>
          <cell r="AV169" t="e">
            <v>#N/A</v>
          </cell>
          <cell r="AW169">
            <v>44</v>
          </cell>
        </row>
        <row r="170">
          <cell r="M170" t="str">
            <v>BFA0000018</v>
          </cell>
          <cell r="N170" t="str">
            <v>Q218B0816</v>
          </cell>
          <cell r="O170" t="str">
            <v>内六角圆柱头螺钉</v>
          </cell>
          <cell r="P170" t="str">
            <v>标准件</v>
          </cell>
          <cell r="Q170" t="str">
            <v>B</v>
          </cell>
          <cell r="R170" t="str">
            <v>个</v>
          </cell>
        </row>
        <row r="170">
          <cell r="T170" t="str">
            <v>A</v>
          </cell>
          <cell r="U170" t="str">
            <v>——</v>
          </cell>
          <cell r="V170" t="str">
            <v>——</v>
          </cell>
          <cell r="W170" t="str">
            <v>N</v>
          </cell>
          <cell r="X170" t="str">
            <v>Y</v>
          </cell>
          <cell r="Y170" t="str">
            <v>标准件</v>
          </cell>
          <cell r="Z170" t="str">
            <v>M8*16</v>
          </cell>
          <cell r="AA170" t="str">
            <v>——</v>
          </cell>
          <cell r="AB170" t="str">
            <v>12*12*28</v>
          </cell>
          <cell r="AC170">
            <v>0.0134</v>
          </cell>
          <cell r="AD170" t="str">
            <v>——</v>
          </cell>
        </row>
        <row r="170">
          <cell r="AN170" t="str">
            <v>河北外购</v>
          </cell>
          <cell r="AO170" t="str">
            <v>北京三浦/苏宁标准件</v>
          </cell>
          <cell r="AP170" t="e">
            <v>#N/A</v>
          </cell>
          <cell r="AQ170">
            <v>0</v>
          </cell>
          <cell r="AR170">
            <v>0</v>
          </cell>
        </row>
        <row r="170">
          <cell r="AU170">
            <v>0.156</v>
          </cell>
          <cell r="AV170" t="e">
            <v>#N/A</v>
          </cell>
          <cell r="AW170">
            <v>0.156</v>
          </cell>
        </row>
        <row r="171">
          <cell r="M171" t="str">
            <v>SHT0013938</v>
          </cell>
          <cell r="N171" t="str">
            <v>SHT0013938</v>
          </cell>
          <cell r="O171" t="str">
            <v>滑轨总成</v>
          </cell>
          <cell r="P171" t="str">
            <v>——</v>
          </cell>
          <cell r="Q171" t="str">
            <v>B</v>
          </cell>
          <cell r="R171" t="str">
            <v>个</v>
          </cell>
        </row>
        <row r="171">
          <cell r="T171" t="str">
            <v>A</v>
          </cell>
          <cell r="U171" t="str">
            <v>SHT0013938</v>
          </cell>
          <cell r="V171" t="str">
            <v>A</v>
          </cell>
          <cell r="W171" t="str">
            <v>Y</v>
          </cell>
          <cell r="X171" t="str">
            <v>N</v>
          </cell>
          <cell r="Y171" t="str">
            <v>总成件</v>
          </cell>
          <cell r="Z171" t="str">
            <v>ASSY</v>
          </cell>
          <cell r="AA171" t="str">
            <v>——</v>
          </cell>
          <cell r="AB171" t="str">
            <v>585*270*112</v>
          </cell>
          <cell r="AC171">
            <v>4.36</v>
          </cell>
          <cell r="AD171" t="str">
            <v>电泳</v>
          </cell>
        </row>
        <row r="171">
          <cell r="AN171" t="str">
            <v>河北外购</v>
          </cell>
          <cell r="AO171" t="str">
            <v>南皮利辉</v>
          </cell>
          <cell r="AP171" t="e">
            <v>#N/A</v>
          </cell>
          <cell r="AQ171" t="e">
            <v>#N/A</v>
          </cell>
          <cell r="AR171" t="e">
            <v>#N/A</v>
          </cell>
        </row>
        <row r="171">
          <cell r="AU171">
            <v>52</v>
          </cell>
          <cell r="AV171" t="e">
            <v>#N/A</v>
          </cell>
          <cell r="AW171">
            <v>59.77</v>
          </cell>
        </row>
      </sheetData>
      <sheetData sheetId="6"/>
      <sheetData sheetId="7"/>
      <sheetData sheetId="8"/>
      <sheetData sheetId="9"/>
      <sheetData sheetId="10"/>
      <sheetData sheetId="11">
        <row r="2">
          <cell r="P2" t="str">
            <v>T5驾驶员座椅总成（2.0平台）设计BOM</v>
          </cell>
        </row>
        <row r="5">
          <cell r="N5" t="str">
            <v>日期：</v>
          </cell>
        </row>
        <row r="8">
          <cell r="M8" t="str">
            <v>QAD</v>
          </cell>
          <cell r="N8" t="str">
            <v>零件号</v>
          </cell>
          <cell r="O8" t="str">
            <v>名称</v>
          </cell>
          <cell r="P8" t="str">
            <v>零件描述</v>
          </cell>
          <cell r="Q8" t="str">
            <v>重要度</v>
          </cell>
          <cell r="R8" t="str">
            <v>单位</v>
          </cell>
          <cell r="S8" t="str">
            <v>图示</v>
          </cell>
          <cell r="T8" t="str">
            <v>数据版本</v>
          </cell>
          <cell r="U8" t="str">
            <v>图纸号</v>
          </cell>
          <cell r="V8" t="str">
            <v>图纸版本</v>
          </cell>
          <cell r="W8" t="str">
            <v>是否申请新零件号</v>
          </cell>
          <cell r="X8" t="str">
            <v>沿用件            Y/N</v>
          </cell>
          <cell r="Y8" t="str">
            <v>零件类别</v>
          </cell>
          <cell r="Z8" t="str">
            <v>材料</v>
          </cell>
          <cell r="AA8" t="str">
            <v>材料标准</v>
          </cell>
          <cell r="AB8" t="str">
            <v>轮廓尺寸
(长*宽*高)</v>
          </cell>
          <cell r="AC8" t="str">
            <v>重量
（Kg）</v>
          </cell>
          <cell r="AD8" t="str">
            <v>表面处理</v>
          </cell>
          <cell r="AE8" t="str">
            <v>工艺方式</v>
          </cell>
          <cell r="AF8" t="str">
            <v>净重尺寸</v>
          </cell>
          <cell r="AG8" t="str">
            <v>工艺规格</v>
          </cell>
        </row>
        <row r="8">
          <cell r="AJ8" t="str">
            <v>工艺用量(kg)</v>
          </cell>
          <cell r="AK8" t="str">
            <v>材料利用率</v>
          </cell>
          <cell r="AL8" t="str">
            <v>焊接长度(cm)</v>
          </cell>
          <cell r="AM8" t="str">
            <v>涂装面积(㎡)</v>
          </cell>
          <cell r="AN8" t="str">
            <v>外购/自制</v>
          </cell>
          <cell r="AO8" t="str">
            <v>供应商/工序</v>
          </cell>
          <cell r="AP8" t="str">
            <v>实物重量</v>
          </cell>
          <cell r="AQ8" t="str">
            <v>原材料价格</v>
          </cell>
          <cell r="AR8" t="str">
            <v>材料成本</v>
          </cell>
          <cell r="AS8" t="str">
            <v>系数</v>
          </cell>
          <cell r="AT8" t="str">
            <v>目标价</v>
          </cell>
          <cell r="AU8" t="str">
            <v>采购比重</v>
          </cell>
          <cell r="AV8" t="str">
            <v>采购价格</v>
          </cell>
        </row>
        <row r="9">
          <cell r="AH9" t="str">
            <v>宽</v>
          </cell>
          <cell r="AI9" t="str">
            <v>高</v>
          </cell>
        </row>
        <row r="10">
          <cell r="M10" t="str">
            <v>SHT0013282</v>
          </cell>
          <cell r="N10" t="str">
            <v>SHT0013282</v>
          </cell>
          <cell r="O10" t="str">
            <v>驾驶员靠背焊接总成电泳</v>
          </cell>
          <cell r="P10" t="str">
            <v>焊接件</v>
          </cell>
          <cell r="Q10" t="str">
            <v>B</v>
          </cell>
          <cell r="R10" t="str">
            <v>EA</v>
          </cell>
        </row>
        <row r="10">
          <cell r="T10" t="str">
            <v>A</v>
          </cell>
          <cell r="U10" t="str">
            <v>SHT0012224</v>
          </cell>
          <cell r="V10" t="str">
            <v>A1</v>
          </cell>
          <cell r="W10" t="str">
            <v>Y</v>
          </cell>
          <cell r="X10" t="str">
            <v>N</v>
          </cell>
          <cell r="Y10" t="str">
            <v>电泳总成件</v>
          </cell>
          <cell r="Z10" t="str">
            <v>ASSY</v>
          </cell>
          <cell r="AA10" t="str">
            <v>——</v>
          </cell>
          <cell r="AB10" t="str">
            <v>——</v>
          </cell>
          <cell r="AC10">
            <v>6.037</v>
          </cell>
          <cell r="AD10" t="str">
            <v>电泳</v>
          </cell>
          <cell r="AE10" t="str">
            <v>电泳</v>
          </cell>
        </row>
        <row r="10">
          <cell r="AN10" t="str">
            <v>河北自制</v>
          </cell>
          <cell r="AO10" t="str">
            <v>电泳车间</v>
          </cell>
          <cell r="AP10">
            <v>5.51</v>
          </cell>
        </row>
        <row r="10">
          <cell r="AT10">
            <v>52.80134213232</v>
          </cell>
        </row>
        <row r="10">
          <cell r="AV10">
            <v>54.10159217</v>
          </cell>
        </row>
        <row r="11">
          <cell r="AE11" t="str">
            <v>电泳</v>
          </cell>
        </row>
        <row r="11">
          <cell r="AM11">
            <v>0.7341</v>
          </cell>
        </row>
        <row r="11">
          <cell r="AT11">
            <v>5.1387</v>
          </cell>
        </row>
        <row r="11">
          <cell r="AV11">
            <v>5.1387</v>
          </cell>
        </row>
        <row r="12">
          <cell r="M12" t="str">
            <v>SHT0013708</v>
          </cell>
          <cell r="N12" t="str">
            <v>SHT0013708</v>
          </cell>
          <cell r="O12" t="str">
            <v>驾驶员靠背焊接总成</v>
          </cell>
          <cell r="P12" t="str">
            <v>焊接件</v>
          </cell>
          <cell r="Q12" t="str">
            <v>B</v>
          </cell>
          <cell r="R12" t="str">
            <v>EA</v>
          </cell>
        </row>
        <row r="12">
          <cell r="T12" t="str">
            <v>A</v>
          </cell>
          <cell r="U12" t="str">
            <v>SHT0012224</v>
          </cell>
          <cell r="V12" t="str">
            <v>A1</v>
          </cell>
          <cell r="W12" t="str">
            <v>Y</v>
          </cell>
          <cell r="X12" t="str">
            <v>N</v>
          </cell>
          <cell r="Y12" t="str">
            <v>焊接总成件</v>
          </cell>
          <cell r="Z12" t="str">
            <v>ASSY</v>
          </cell>
          <cell r="AA12" t="str">
            <v>——</v>
          </cell>
          <cell r="AB12" t="str">
            <v>——</v>
          </cell>
          <cell r="AC12">
            <v>6.037</v>
          </cell>
          <cell r="AD12" t="str">
            <v>——</v>
          </cell>
          <cell r="AE12" t="str">
            <v>焊接</v>
          </cell>
        </row>
        <row r="12">
          <cell r="AL12">
            <v>129</v>
          </cell>
        </row>
        <row r="12">
          <cell r="AN12" t="str">
            <v>河北自制</v>
          </cell>
          <cell r="AO12" t="str">
            <v>焊接车间</v>
          </cell>
        </row>
        <row r="12">
          <cell r="AT12">
            <v>3.87</v>
          </cell>
        </row>
        <row r="12">
          <cell r="AV12">
            <v>3.87</v>
          </cell>
        </row>
        <row r="13">
          <cell r="M13" t="str">
            <v>SHT0012225</v>
          </cell>
          <cell r="N13" t="str">
            <v>SHT0012225</v>
          </cell>
          <cell r="O13" t="str">
            <v>头枕主体管</v>
          </cell>
          <cell r="P13" t="str">
            <v>——</v>
          </cell>
          <cell r="Q13" t="str">
            <v>B</v>
          </cell>
          <cell r="R13" t="str">
            <v>EA</v>
          </cell>
        </row>
        <row r="13">
          <cell r="T13" t="str">
            <v>A</v>
          </cell>
          <cell r="U13" t="str">
            <v>SHT0012225</v>
          </cell>
          <cell r="V13" t="str">
            <v>A</v>
          </cell>
          <cell r="W13" t="str">
            <v>Y</v>
          </cell>
          <cell r="X13" t="str">
            <v>N</v>
          </cell>
          <cell r="Y13" t="str">
            <v>管件</v>
          </cell>
          <cell r="Z13" t="str">
            <v>Q195  
Φ20*1.5</v>
          </cell>
          <cell r="AA13" t="str">
            <v>GB/T 700</v>
          </cell>
          <cell r="AB13" t="str">
            <v>——</v>
          </cell>
          <cell r="AC13">
            <v>0.3698</v>
          </cell>
          <cell r="AD13" t="str">
            <v>——</v>
          </cell>
          <cell r="AE13" t="str">
            <v>弯管</v>
          </cell>
        </row>
        <row r="13">
          <cell r="AG13">
            <v>435.546605293441</v>
          </cell>
          <cell r="AH13">
            <v>25</v>
          </cell>
          <cell r="AI13">
            <v>1.5</v>
          </cell>
          <cell r="AJ13">
            <v>0.37849</v>
          </cell>
          <cell r="AK13">
            <v>0.977040344526936</v>
          </cell>
        </row>
        <row r="13">
          <cell r="AN13" t="str">
            <v>河北自制</v>
          </cell>
          <cell r="AO13" t="str">
            <v>弯管车间</v>
          </cell>
          <cell r="AP13">
            <v>0.3645</v>
          </cell>
          <cell r="AQ13">
            <v>5</v>
          </cell>
          <cell r="AR13">
            <v>1.89245</v>
          </cell>
        </row>
        <row r="13">
          <cell r="AT13">
            <v>1.89245</v>
          </cell>
          <cell r="AU13">
            <v>5.19190672153635</v>
          </cell>
          <cell r="AV13">
            <v>1.89245</v>
          </cell>
        </row>
        <row r="14">
          <cell r="M14" t="str">
            <v>SHT0012226</v>
          </cell>
          <cell r="N14" t="str">
            <v>SHT0012226</v>
          </cell>
          <cell r="O14" t="str">
            <v>头枕横衬板</v>
          </cell>
          <cell r="P14" t="str">
            <v>——</v>
          </cell>
          <cell r="Q14" t="str">
            <v>B</v>
          </cell>
          <cell r="R14" t="str">
            <v>EA</v>
          </cell>
        </row>
        <row r="14">
          <cell r="T14" t="str">
            <v>A</v>
          </cell>
          <cell r="U14" t="str">
            <v>SHT0012226</v>
          </cell>
          <cell r="V14" t="str">
            <v>A</v>
          </cell>
          <cell r="W14" t="str">
            <v>Y</v>
          </cell>
          <cell r="X14" t="str">
            <v>N</v>
          </cell>
          <cell r="Y14" t="str">
            <v>钣条</v>
          </cell>
          <cell r="Z14" t="str">
            <v>Q235
15*2.0</v>
          </cell>
          <cell r="AA14" t="str">
            <v>GB/T 700</v>
          </cell>
          <cell r="AB14" t="str">
            <v>——</v>
          </cell>
          <cell r="AC14">
            <v>0.0541</v>
          </cell>
          <cell r="AD14" t="str">
            <v>——</v>
          </cell>
          <cell r="AE14" t="str">
            <v>冲压</v>
          </cell>
        </row>
        <row r="14">
          <cell r="AG14">
            <v>235</v>
          </cell>
          <cell r="AH14">
            <v>15</v>
          </cell>
          <cell r="AI14">
            <v>2</v>
          </cell>
          <cell r="AJ14">
            <v>0.055413</v>
          </cell>
          <cell r="AK14">
            <v>0.976305199140996</v>
          </cell>
        </row>
        <row r="14">
          <cell r="AN14" t="str">
            <v>河北自制</v>
          </cell>
          <cell r="AO14" t="str">
            <v>冲压车间</v>
          </cell>
          <cell r="AP14">
            <v>0.033</v>
          </cell>
          <cell r="AQ14">
            <v>4.87</v>
          </cell>
          <cell r="AR14">
            <v>0.26986131</v>
          </cell>
        </row>
        <row r="14">
          <cell r="AT14">
            <v>0.26986131</v>
          </cell>
          <cell r="AU14">
            <v>8.17761545454545</v>
          </cell>
          <cell r="AV14">
            <v>0.26986131</v>
          </cell>
        </row>
        <row r="15">
          <cell r="M15" t="str">
            <v>SHT0012227</v>
          </cell>
          <cell r="N15" t="str">
            <v>SHT0012227</v>
          </cell>
          <cell r="O15" t="str">
            <v>头枕竖衬板</v>
          </cell>
          <cell r="P15" t="str">
            <v>——</v>
          </cell>
          <cell r="Q15" t="str">
            <v>B</v>
          </cell>
          <cell r="R15" t="str">
            <v>EA</v>
          </cell>
        </row>
        <row r="15">
          <cell r="T15" t="str">
            <v>A</v>
          </cell>
          <cell r="U15" t="str">
            <v>SHT0012227</v>
          </cell>
          <cell r="V15" t="str">
            <v>A</v>
          </cell>
          <cell r="W15" t="str">
            <v>Y</v>
          </cell>
          <cell r="X15" t="str">
            <v>N</v>
          </cell>
          <cell r="Y15" t="str">
            <v>钣条</v>
          </cell>
          <cell r="Z15" t="str">
            <v>Q235
15*2.0</v>
          </cell>
          <cell r="AA15" t="str">
            <v>GB/T 700</v>
          </cell>
          <cell r="AB15" t="str">
            <v>——</v>
          </cell>
          <cell r="AC15">
            <v>0.0466</v>
          </cell>
          <cell r="AD15" t="str">
            <v>——</v>
          </cell>
          <cell r="AE15" t="str">
            <v>冲压</v>
          </cell>
        </row>
        <row r="15">
          <cell r="AG15">
            <v>203</v>
          </cell>
          <cell r="AH15">
            <v>15</v>
          </cell>
          <cell r="AI15">
            <v>2</v>
          </cell>
          <cell r="AJ15">
            <v>0.0478674</v>
          </cell>
          <cell r="AK15">
            <v>0.973522689763806</v>
          </cell>
        </row>
        <row r="15">
          <cell r="AN15" t="str">
            <v>河北自制</v>
          </cell>
          <cell r="AO15" t="str">
            <v>冲压车间</v>
          </cell>
          <cell r="AP15">
            <v>0.033</v>
          </cell>
          <cell r="AQ15">
            <v>4.87</v>
          </cell>
          <cell r="AR15">
            <v>0.233114238</v>
          </cell>
        </row>
        <row r="15">
          <cell r="AT15">
            <v>0.233114238</v>
          </cell>
          <cell r="AU15">
            <v>7.06406781818182</v>
          </cell>
          <cell r="AV15">
            <v>0.233114238</v>
          </cell>
        </row>
        <row r="16">
          <cell r="M16" t="str">
            <v>SHT0012970</v>
          </cell>
          <cell r="N16" t="str">
            <v>SHT0012970</v>
          </cell>
          <cell r="O16" t="str">
            <v>靠背钢管骨架</v>
          </cell>
          <cell r="P16" t="str">
            <v>管材</v>
          </cell>
          <cell r="Q16" t="str">
            <v>B</v>
          </cell>
          <cell r="R16" t="str">
            <v>EA</v>
          </cell>
        </row>
        <row r="16">
          <cell r="T16" t="str">
            <v>A</v>
          </cell>
          <cell r="U16" t="str">
            <v>SHT0012970</v>
          </cell>
          <cell r="V16" t="str">
            <v>A</v>
          </cell>
          <cell r="W16" t="str">
            <v>N </v>
          </cell>
          <cell r="X16" t="str">
            <v>Y </v>
          </cell>
          <cell r="Y16" t="str">
            <v>管件</v>
          </cell>
          <cell r="Z16" t="str">
            <v>Q195  
Φ25*2.0</v>
          </cell>
          <cell r="AA16" t="str">
            <v>GB/T 700</v>
          </cell>
          <cell r="AB16" t="str">
            <v>——</v>
          </cell>
          <cell r="AC16">
            <v>1.7899</v>
          </cell>
          <cell r="AD16" t="str">
            <v>——</v>
          </cell>
          <cell r="AE16" t="str">
            <v>弯管</v>
          </cell>
        </row>
        <row r="16">
          <cell r="AG16">
            <v>1588.3950617284</v>
          </cell>
          <cell r="AH16">
            <v>25</v>
          </cell>
          <cell r="AI16">
            <v>2</v>
          </cell>
          <cell r="AJ16">
            <v>1.80124</v>
          </cell>
          <cell r="AK16">
            <v>0.99370433701228</v>
          </cell>
        </row>
        <row r="16">
          <cell r="AN16" t="str">
            <v>河北自制</v>
          </cell>
          <cell r="AO16" t="str">
            <v>弯管车间</v>
          </cell>
          <cell r="AP16">
            <v>1.745</v>
          </cell>
          <cell r="AQ16">
            <v>5</v>
          </cell>
          <cell r="AR16">
            <v>9.0062</v>
          </cell>
        </row>
        <row r="16">
          <cell r="AT16">
            <v>9.0062</v>
          </cell>
          <cell r="AU16">
            <v>5.16114613180516</v>
          </cell>
          <cell r="AV16">
            <v>9.0062</v>
          </cell>
        </row>
        <row r="17">
          <cell r="M17" t="str">
            <v>SHT0012971</v>
          </cell>
          <cell r="N17" t="str">
            <v>SHT0012971</v>
          </cell>
          <cell r="O17" t="str">
            <v>安全带上悬置固定板总成</v>
          </cell>
          <cell r="P17" t="str">
            <v>焊接件</v>
          </cell>
          <cell r="Q17" t="str">
            <v>B</v>
          </cell>
          <cell r="R17" t="str">
            <v>个</v>
          </cell>
        </row>
        <row r="17">
          <cell r="T17" t="str">
            <v>A</v>
          </cell>
          <cell r="U17" t="str">
            <v>SHT0012971</v>
          </cell>
          <cell r="V17" t="str">
            <v>A</v>
          </cell>
          <cell r="W17" t="str">
            <v>N </v>
          </cell>
          <cell r="X17" t="str">
            <v>Y </v>
          </cell>
          <cell r="Y17" t="str">
            <v>焊接分总成</v>
          </cell>
          <cell r="Z17" t="str">
            <v>ASSY</v>
          </cell>
          <cell r="AA17" t="str">
            <v>——</v>
          </cell>
          <cell r="AB17" t="str">
            <v>——</v>
          </cell>
          <cell r="AC17">
            <v>0.4339</v>
          </cell>
          <cell r="AD17" t="str">
            <v>——</v>
          </cell>
          <cell r="AE17" t="str">
            <v>焊接</v>
          </cell>
        </row>
        <row r="17">
          <cell r="AL17">
            <v>2</v>
          </cell>
        </row>
        <row r="17">
          <cell r="AN17" t="str">
            <v>河北外购</v>
          </cell>
          <cell r="AO17" t="str">
            <v>新强力</v>
          </cell>
          <cell r="AP17">
            <v>0.4195</v>
          </cell>
        </row>
        <row r="17">
          <cell r="AR17">
            <v>4.9677836656</v>
          </cell>
          <cell r="AS17">
            <v>1.2</v>
          </cell>
          <cell r="AT17">
            <v>5.96134039872</v>
          </cell>
          <cell r="AU17">
            <v>13.7311084624553</v>
          </cell>
          <cell r="AV17">
            <v>5.7602</v>
          </cell>
        </row>
        <row r="18">
          <cell r="N18" t="str">
            <v>SHT0012969</v>
          </cell>
          <cell r="O18" t="str">
            <v>安全带上悬置固定板</v>
          </cell>
          <cell r="P18" t="str">
            <v>冲压件</v>
          </cell>
          <cell r="Q18" t="str">
            <v>B</v>
          </cell>
          <cell r="R18" t="str">
            <v>个</v>
          </cell>
        </row>
        <row r="18">
          <cell r="T18" t="str">
            <v>A</v>
          </cell>
          <cell r="U18" t="str">
            <v>SHT0012969</v>
          </cell>
          <cell r="V18" t="str">
            <v>A</v>
          </cell>
          <cell r="W18" t="str">
            <v>N </v>
          </cell>
          <cell r="X18" t="str">
            <v>Y </v>
          </cell>
          <cell r="Y18" t="str">
            <v>钣金件</v>
          </cell>
          <cell r="Z18" t="str">
            <v>SAPH440
 t=3.0</v>
          </cell>
          <cell r="AA18" t="str">
            <v>Q/BQB301
Q/BQB310</v>
          </cell>
          <cell r="AB18" t="str">
            <v>——</v>
          </cell>
          <cell r="AC18">
            <v>0.4235</v>
          </cell>
          <cell r="AD18" t="str">
            <v>——</v>
          </cell>
          <cell r="AE18" t="str">
            <v>冲压</v>
          </cell>
        </row>
        <row r="18">
          <cell r="AG18">
            <v>204</v>
          </cell>
          <cell r="AH18">
            <v>158</v>
          </cell>
          <cell r="AI18">
            <v>3</v>
          </cell>
          <cell r="AJ18">
            <v>0.76003056</v>
          </cell>
          <cell r="AK18">
            <v>0.557214436219512</v>
          </cell>
        </row>
        <row r="18">
          <cell r="AQ18">
            <v>6.01</v>
          </cell>
          <cell r="AR18">
            <v>4.5677836656</v>
          </cell>
        </row>
        <row r="19">
          <cell r="N19" t="str">
            <v>H4B-6805326</v>
          </cell>
          <cell r="O19" t="str">
            <v>安全带7/16焊接螺母</v>
          </cell>
          <cell r="P19" t="str">
            <v>标准件</v>
          </cell>
          <cell r="Q19" t="str">
            <v>B</v>
          </cell>
          <cell r="R19" t="str">
            <v>个</v>
          </cell>
        </row>
        <row r="19">
          <cell r="T19" t="str">
            <v>A</v>
          </cell>
          <cell r="U19" t="str">
            <v>H4B-6805326</v>
          </cell>
          <cell r="V19" t="str">
            <v>A</v>
          </cell>
          <cell r="W19" t="str">
            <v>N </v>
          </cell>
          <cell r="X19" t="str">
            <v>Y </v>
          </cell>
          <cell r="Y19" t="str">
            <v>钢丝</v>
          </cell>
          <cell r="Z19" t="str">
            <v>7/16</v>
          </cell>
          <cell r="AA19" t="str">
            <v>——</v>
          </cell>
          <cell r="AB19" t="str">
            <v>——</v>
          </cell>
          <cell r="AC19">
            <v>0.0104</v>
          </cell>
          <cell r="AD19" t="str">
            <v>——</v>
          </cell>
        </row>
        <row r="19">
          <cell r="AR19">
            <v>0.34</v>
          </cell>
        </row>
        <row r="20">
          <cell r="M20" t="str">
            <v>SHT0001928</v>
          </cell>
          <cell r="N20" t="str">
            <v>H5-6802114</v>
          </cell>
          <cell r="O20" t="str">
            <v>靠背钢管上横管</v>
          </cell>
          <cell r="P20" t="str">
            <v>管材</v>
          </cell>
          <cell r="Q20" t="str">
            <v>B</v>
          </cell>
          <cell r="R20" t="str">
            <v>EA</v>
          </cell>
        </row>
        <row r="20">
          <cell r="T20" t="str">
            <v>A</v>
          </cell>
          <cell r="U20" t="str">
            <v>H5-6802114</v>
          </cell>
          <cell r="V20" t="str">
            <v>A</v>
          </cell>
          <cell r="W20" t="str">
            <v>N </v>
          </cell>
          <cell r="X20" t="str">
            <v>Y </v>
          </cell>
          <cell r="Y20" t="str">
            <v>管件</v>
          </cell>
          <cell r="Z20" t="str">
            <v>Q195  
Φ25*2.0</v>
          </cell>
          <cell r="AA20" t="str">
            <v>GB/T 700</v>
          </cell>
          <cell r="AB20" t="str">
            <v>——</v>
          </cell>
          <cell r="AC20">
            <v>0.4134</v>
          </cell>
          <cell r="AD20" t="str">
            <v>——</v>
          </cell>
          <cell r="AE20" t="str">
            <v>切断</v>
          </cell>
        </row>
        <row r="20">
          <cell r="AG20">
            <v>386</v>
          </cell>
          <cell r="AH20">
            <v>25</v>
          </cell>
          <cell r="AI20">
            <v>2</v>
          </cell>
          <cell r="AJ20">
            <v>0.437724</v>
          </cell>
          <cell r="AK20">
            <v>0.944430737176851</v>
          </cell>
        </row>
        <row r="20">
          <cell r="AN20" t="str">
            <v>河北自制</v>
          </cell>
          <cell r="AO20" t="str">
            <v>弯管车间</v>
          </cell>
        </row>
        <row r="20">
          <cell r="AQ20">
            <v>5</v>
          </cell>
          <cell r="AR20">
            <v>2.18862</v>
          </cell>
        </row>
        <row r="20">
          <cell r="AT20">
            <v>2.18862</v>
          </cell>
          <cell r="AU20" t="e">
            <v>#DIV/0!</v>
          </cell>
          <cell r="AV20">
            <v>2.18862</v>
          </cell>
        </row>
        <row r="21">
          <cell r="M21" t="str">
            <v>SHT0001933</v>
          </cell>
          <cell r="N21" t="str">
            <v>H5-6802115</v>
          </cell>
          <cell r="O21" t="str">
            <v>靠背钢管下横管</v>
          </cell>
          <cell r="P21" t="str">
            <v>管材</v>
          </cell>
          <cell r="Q21" t="str">
            <v>B</v>
          </cell>
          <cell r="R21" t="str">
            <v>EA</v>
          </cell>
        </row>
        <row r="21">
          <cell r="T21" t="str">
            <v>A</v>
          </cell>
          <cell r="U21" t="str">
            <v>H5-6802115</v>
          </cell>
          <cell r="V21" t="str">
            <v>A</v>
          </cell>
          <cell r="W21" t="str">
            <v>N </v>
          </cell>
          <cell r="X21" t="str">
            <v>Y </v>
          </cell>
          <cell r="Y21" t="str">
            <v>管件</v>
          </cell>
          <cell r="Z21" t="str">
            <v>Q195  
Φ25*2.0</v>
          </cell>
          <cell r="AA21" t="str">
            <v>GB/T 700</v>
          </cell>
          <cell r="AB21" t="str">
            <v>——</v>
          </cell>
          <cell r="AC21">
            <v>0.4134</v>
          </cell>
          <cell r="AD21" t="str">
            <v>——</v>
          </cell>
          <cell r="AE21" t="str">
            <v>切断</v>
          </cell>
        </row>
        <row r="21">
          <cell r="AG21">
            <v>386</v>
          </cell>
          <cell r="AH21">
            <v>25</v>
          </cell>
          <cell r="AI21">
            <v>2</v>
          </cell>
          <cell r="AJ21">
            <v>0.437724</v>
          </cell>
          <cell r="AK21">
            <v>0.944430737176851</v>
          </cell>
        </row>
        <row r="21">
          <cell r="AN21" t="str">
            <v>河北自制</v>
          </cell>
          <cell r="AO21" t="str">
            <v>弯管车间</v>
          </cell>
        </row>
        <row r="21">
          <cell r="AQ21">
            <v>5</v>
          </cell>
          <cell r="AR21">
            <v>2.18862</v>
          </cell>
        </row>
        <row r="21">
          <cell r="AT21">
            <v>2.18862</v>
          </cell>
          <cell r="AU21" t="e">
            <v>#DIV/0!</v>
          </cell>
          <cell r="AV21">
            <v>2.18862</v>
          </cell>
        </row>
        <row r="22">
          <cell r="M22" t="str">
            <v>SHT0001940</v>
          </cell>
          <cell r="N22" t="str">
            <v>H5-6802137</v>
          </cell>
          <cell r="O22" t="str">
            <v>靠背支撑板条2</v>
          </cell>
          <cell r="P22" t="str">
            <v>冲压件</v>
          </cell>
          <cell r="Q22" t="str">
            <v>B</v>
          </cell>
          <cell r="R22" t="str">
            <v>EA</v>
          </cell>
        </row>
        <row r="22">
          <cell r="T22" t="str">
            <v>A</v>
          </cell>
          <cell r="U22" t="str">
            <v>H5-6802137</v>
          </cell>
          <cell r="V22" t="str">
            <v>A</v>
          </cell>
          <cell r="W22" t="str">
            <v>N </v>
          </cell>
          <cell r="X22" t="str">
            <v>Y </v>
          </cell>
          <cell r="Y22" t="str">
            <v>钣条</v>
          </cell>
          <cell r="Z22" t="str">
            <v>Q235
15*2.0</v>
          </cell>
          <cell r="AA22" t="str">
            <v>GB/T 700</v>
          </cell>
          <cell r="AB22" t="str">
            <v>——</v>
          </cell>
          <cell r="AC22">
            <v>0.07</v>
          </cell>
          <cell r="AD22" t="str">
            <v>——</v>
          </cell>
          <cell r="AE22" t="str">
            <v>冲压</v>
          </cell>
        </row>
        <row r="22">
          <cell r="AG22">
            <v>314</v>
          </cell>
          <cell r="AH22">
            <v>15</v>
          </cell>
          <cell r="AI22">
            <v>2</v>
          </cell>
          <cell r="AJ22">
            <v>0.0740412</v>
          </cell>
          <cell r="AK22">
            <v>0.945419577208365</v>
          </cell>
        </row>
        <row r="22">
          <cell r="AN22" t="str">
            <v>河北自制</v>
          </cell>
          <cell r="AO22" t="str">
            <v>冲压车间</v>
          </cell>
        </row>
        <row r="22">
          <cell r="AQ22">
            <v>4.87</v>
          </cell>
          <cell r="AR22">
            <v>0.360580644</v>
          </cell>
        </row>
        <row r="22">
          <cell r="AT22">
            <v>0.360580644</v>
          </cell>
          <cell r="AU22" t="e">
            <v>#DIV/0!</v>
          </cell>
          <cell r="AV22">
            <v>0.360580644</v>
          </cell>
        </row>
        <row r="23">
          <cell r="M23" t="str">
            <v>SHT0012385</v>
          </cell>
          <cell r="N23" t="str">
            <v>SHT0012385</v>
          </cell>
          <cell r="O23" t="str">
            <v>侧翼支撑上安装钢丝</v>
          </cell>
          <cell r="P23" t="str">
            <v>线材</v>
          </cell>
        </row>
        <row r="23">
          <cell r="R23" t="str">
            <v>EA</v>
          </cell>
        </row>
        <row r="23">
          <cell r="T23" t="str">
            <v>A</v>
          </cell>
          <cell r="U23" t="str">
            <v>SHT0012385</v>
          </cell>
          <cell r="V23" t="str">
            <v>A</v>
          </cell>
          <cell r="W23" t="str">
            <v>Y</v>
          </cell>
          <cell r="X23" t="str">
            <v>N</v>
          </cell>
          <cell r="Y23" t="str">
            <v>钢丝</v>
          </cell>
          <cell r="Z23" t="str">
            <v>Q235   
Φ8</v>
          </cell>
          <cell r="AA23" t="str">
            <v>GB/T 700</v>
          </cell>
          <cell r="AB23" t="str">
            <v>——</v>
          </cell>
          <cell r="AC23">
            <v>0.124</v>
          </cell>
          <cell r="AD23" t="str">
            <v>——</v>
          </cell>
          <cell r="AE23" t="str">
            <v>折弯</v>
          </cell>
        </row>
        <row r="23">
          <cell r="AG23">
            <v>313.924050632911</v>
          </cell>
          <cell r="AH23">
            <v>8</v>
          </cell>
        </row>
        <row r="23">
          <cell r="AJ23">
            <v>0.124</v>
          </cell>
          <cell r="AK23">
            <v>1</v>
          </cell>
        </row>
        <row r="23">
          <cell r="AN23" t="str">
            <v>河北外购</v>
          </cell>
          <cell r="AO23" t="str">
            <v>海兴中盛</v>
          </cell>
        </row>
        <row r="23">
          <cell r="AQ23">
            <v>4.87</v>
          </cell>
          <cell r="AR23">
            <v>0.60388</v>
          </cell>
        </row>
        <row r="23">
          <cell r="AT23">
            <v>0.992</v>
          </cell>
          <cell r="AU23" t="e">
            <v>#DIV/0!</v>
          </cell>
          <cell r="AV23">
            <v>1.03</v>
          </cell>
        </row>
        <row r="24">
          <cell r="M24" t="str">
            <v>SHT0001934</v>
          </cell>
          <cell r="N24" t="str">
            <v>H5-6802109</v>
          </cell>
          <cell r="O24" t="str">
            <v>左侧主板总成</v>
          </cell>
          <cell r="P24" t="str">
            <v>焊接件</v>
          </cell>
          <cell r="Q24" t="str">
            <v>B</v>
          </cell>
          <cell r="R24" t="str">
            <v>EA</v>
          </cell>
        </row>
        <row r="24">
          <cell r="T24" t="str">
            <v>A</v>
          </cell>
          <cell r="U24" t="str">
            <v>H5-6802109</v>
          </cell>
          <cell r="V24" t="str">
            <v>A</v>
          </cell>
          <cell r="W24" t="str">
            <v>N </v>
          </cell>
          <cell r="X24" t="str">
            <v>Y </v>
          </cell>
          <cell r="Y24" t="str">
            <v>焊接总成件</v>
          </cell>
          <cell r="Z24" t="str">
            <v>ASSY</v>
          </cell>
          <cell r="AA24" t="str">
            <v>——</v>
          </cell>
          <cell r="AB24" t="str">
            <v>365*99*30</v>
          </cell>
          <cell r="AC24">
            <v>0.538</v>
          </cell>
          <cell r="AD24" t="str">
            <v>——</v>
          </cell>
          <cell r="AE24" t="str">
            <v>焊接</v>
          </cell>
        </row>
        <row r="24">
          <cell r="AL24">
            <v>2</v>
          </cell>
        </row>
        <row r="24">
          <cell r="AN24" t="str">
            <v>河北外购</v>
          </cell>
          <cell r="AO24" t="str">
            <v>黄骅成卓</v>
          </cell>
          <cell r="AP24">
            <v>0.518</v>
          </cell>
        </row>
        <row r="24">
          <cell r="AR24">
            <v>4.9285493</v>
          </cell>
          <cell r="AS24">
            <v>1.2</v>
          </cell>
          <cell r="AT24">
            <v>5.91425916</v>
          </cell>
          <cell r="AU24">
            <v>10.0258687258687</v>
          </cell>
          <cell r="AV24">
            <v>5.1934</v>
          </cell>
        </row>
        <row r="25">
          <cell r="N25" t="str">
            <v>H5-6802110</v>
          </cell>
          <cell r="O25" t="str">
            <v>靠背左侧主钣</v>
          </cell>
          <cell r="P25" t="str">
            <v>冲压件</v>
          </cell>
          <cell r="Q25" t="str">
            <v>B</v>
          </cell>
          <cell r="R25" t="str">
            <v>EA</v>
          </cell>
        </row>
        <row r="25">
          <cell r="T25" t="str">
            <v>A</v>
          </cell>
          <cell r="U25" t="str">
            <v>H5-6802110</v>
          </cell>
          <cell r="V25" t="str">
            <v>A</v>
          </cell>
          <cell r="W25" t="str">
            <v>N </v>
          </cell>
          <cell r="X25" t="str">
            <v>Y </v>
          </cell>
          <cell r="Y25" t="str">
            <v>钣金件</v>
          </cell>
          <cell r="Z25" t="str">
            <v>SPFH590
t=2.0</v>
          </cell>
          <cell r="AA25" t="str">
            <v>Q/BQB301
Q/BQB310</v>
          </cell>
          <cell r="AB25" t="str">
            <v>365*99*30</v>
          </cell>
          <cell r="AC25">
            <v>0.5164</v>
          </cell>
          <cell r="AD25" t="str">
            <v>——</v>
          </cell>
          <cell r="AE25" t="str">
            <v>冲压</v>
          </cell>
        </row>
        <row r="25">
          <cell r="AG25">
            <v>382</v>
          </cell>
          <cell r="AH25">
            <v>125</v>
          </cell>
          <cell r="AI25">
            <v>2</v>
          </cell>
          <cell r="AJ25">
            <v>0.75063</v>
          </cell>
          <cell r="AK25">
            <v>0.687955450754699</v>
          </cell>
        </row>
        <row r="25">
          <cell r="AQ25">
            <v>6.11</v>
          </cell>
          <cell r="AR25">
            <v>4.5863493</v>
          </cell>
        </row>
        <row r="26">
          <cell r="N26" t="str">
            <v>Q370C10</v>
          </cell>
          <cell r="O26" t="str">
            <v>点焊螺母</v>
          </cell>
          <cell r="P26" t="str">
            <v>标准件</v>
          </cell>
          <cell r="Q26" t="str">
            <v>B</v>
          </cell>
          <cell r="R26" t="str">
            <v>EA</v>
          </cell>
        </row>
        <row r="26">
          <cell r="T26" t="str">
            <v>A</v>
          </cell>
          <cell r="U26" t="str">
            <v>Q370C10</v>
          </cell>
          <cell r="V26" t="str">
            <v>A</v>
          </cell>
          <cell r="W26" t="str">
            <v>N </v>
          </cell>
          <cell r="X26" t="str">
            <v>Y </v>
          </cell>
          <cell r="Y26" t="str">
            <v>标准件</v>
          </cell>
          <cell r="Z26" t="str">
            <v>M10</v>
          </cell>
          <cell r="AA26" t="str">
            <v>——</v>
          </cell>
          <cell r="AB26" t="str">
            <v>——</v>
          </cell>
          <cell r="AC26">
            <v>0.0108</v>
          </cell>
          <cell r="AD26" t="str">
            <v>——</v>
          </cell>
        </row>
        <row r="26">
          <cell r="AR26">
            <v>0.1111</v>
          </cell>
        </row>
        <row r="27">
          <cell r="M27" t="str">
            <v>SHT0001936</v>
          </cell>
          <cell r="N27" t="str">
            <v>H5-6802111</v>
          </cell>
          <cell r="O27" t="str">
            <v>右主板总成</v>
          </cell>
          <cell r="P27" t="str">
            <v>焊接件</v>
          </cell>
          <cell r="Q27" t="str">
            <v>B</v>
          </cell>
          <cell r="R27" t="str">
            <v>EA</v>
          </cell>
        </row>
        <row r="27">
          <cell r="T27" t="str">
            <v>A</v>
          </cell>
          <cell r="U27" t="str">
            <v>H5-6802111</v>
          </cell>
          <cell r="V27" t="str">
            <v>A</v>
          </cell>
          <cell r="W27" t="str">
            <v>N </v>
          </cell>
          <cell r="X27" t="str">
            <v>Y </v>
          </cell>
          <cell r="Y27" t="str">
            <v>焊接总成件</v>
          </cell>
          <cell r="Z27" t="str">
            <v>ASSY</v>
          </cell>
          <cell r="AA27" t="str">
            <v>——</v>
          </cell>
          <cell r="AB27" t="str">
            <v>365*99*30</v>
          </cell>
          <cell r="AC27">
            <v>0.538</v>
          </cell>
          <cell r="AD27" t="str">
            <v>——</v>
          </cell>
          <cell r="AE27" t="str">
            <v>焊接</v>
          </cell>
        </row>
        <row r="27">
          <cell r="AL27">
            <v>2</v>
          </cell>
        </row>
        <row r="27">
          <cell r="AN27" t="str">
            <v>河北外购</v>
          </cell>
          <cell r="AO27" t="str">
            <v>黄骅成卓</v>
          </cell>
          <cell r="AP27">
            <v>0.517</v>
          </cell>
        </row>
        <row r="27">
          <cell r="AR27">
            <v>4.9285493</v>
          </cell>
          <cell r="AS27">
            <v>1.2</v>
          </cell>
          <cell r="AT27">
            <v>5.91425916</v>
          </cell>
          <cell r="AU27">
            <v>10.0452611218569</v>
          </cell>
          <cell r="AV27">
            <v>5.1934</v>
          </cell>
        </row>
        <row r="28">
          <cell r="N28" t="str">
            <v>H5-6802112</v>
          </cell>
          <cell r="O28" t="str">
            <v>靠背右侧主钣</v>
          </cell>
          <cell r="P28" t="str">
            <v>冲压件</v>
          </cell>
          <cell r="Q28" t="str">
            <v>B</v>
          </cell>
          <cell r="R28" t="str">
            <v>EA</v>
          </cell>
        </row>
        <row r="28">
          <cell r="T28" t="str">
            <v>A</v>
          </cell>
          <cell r="U28" t="str">
            <v>H5-6802112</v>
          </cell>
          <cell r="V28" t="str">
            <v>A</v>
          </cell>
          <cell r="W28" t="str">
            <v>N </v>
          </cell>
          <cell r="X28" t="str">
            <v>Y </v>
          </cell>
          <cell r="Y28" t="str">
            <v>钣金件</v>
          </cell>
          <cell r="Z28" t="str">
            <v>SPFH590
t=2.0</v>
          </cell>
          <cell r="AA28" t="str">
            <v>Q/BQB301
Q/BQB310</v>
          </cell>
          <cell r="AB28" t="str">
            <v>365*99*30</v>
          </cell>
          <cell r="AC28">
            <v>0.5164</v>
          </cell>
          <cell r="AD28" t="str">
            <v>——</v>
          </cell>
          <cell r="AE28" t="str">
            <v>冲压</v>
          </cell>
        </row>
        <row r="28">
          <cell r="AG28">
            <v>382</v>
          </cell>
          <cell r="AH28">
            <v>125</v>
          </cell>
          <cell r="AI28">
            <v>2</v>
          </cell>
          <cell r="AJ28">
            <v>0.75063</v>
          </cell>
          <cell r="AK28">
            <v>0.687955450754699</v>
          </cell>
        </row>
        <row r="28">
          <cell r="AQ28">
            <v>6.11</v>
          </cell>
          <cell r="AR28">
            <v>4.5863493</v>
          </cell>
        </row>
        <row r="28">
          <cell r="AU28" t="e">
            <v>#DIV/0!</v>
          </cell>
        </row>
        <row r="29">
          <cell r="N29" t="str">
            <v>Q370C10</v>
          </cell>
          <cell r="O29" t="str">
            <v>M10点焊螺母</v>
          </cell>
          <cell r="P29" t="str">
            <v>标准件</v>
          </cell>
          <cell r="Q29" t="str">
            <v>B</v>
          </cell>
          <cell r="R29" t="str">
            <v>EA</v>
          </cell>
        </row>
        <row r="29">
          <cell r="T29" t="str">
            <v>A</v>
          </cell>
          <cell r="U29" t="str">
            <v>Q370C10</v>
          </cell>
          <cell r="V29" t="str">
            <v>A</v>
          </cell>
          <cell r="W29" t="str">
            <v>N </v>
          </cell>
          <cell r="X29" t="str">
            <v>Y </v>
          </cell>
          <cell r="Y29" t="str">
            <v>标准件</v>
          </cell>
          <cell r="Z29" t="str">
            <v>M10</v>
          </cell>
          <cell r="AA29" t="str">
            <v>——</v>
          </cell>
          <cell r="AB29" t="str">
            <v>——</v>
          </cell>
          <cell r="AC29">
            <v>0.0108</v>
          </cell>
          <cell r="AD29" t="str">
            <v>——</v>
          </cell>
        </row>
        <row r="29">
          <cell r="AR29">
            <v>0.1111</v>
          </cell>
        </row>
        <row r="29">
          <cell r="AU29" t="e">
            <v>#DIV/0!</v>
          </cell>
        </row>
        <row r="30">
          <cell r="M30" t="str">
            <v>SHT0002532</v>
          </cell>
          <cell r="N30" t="str">
            <v>H5-6802125</v>
          </cell>
          <cell r="O30" t="str">
            <v>侧翼支撑下安装钢丝</v>
          </cell>
          <cell r="P30" t="str">
            <v>线材</v>
          </cell>
        </row>
        <row r="30">
          <cell r="R30" t="str">
            <v>EA</v>
          </cell>
        </row>
        <row r="30">
          <cell r="T30" t="str">
            <v>A</v>
          </cell>
          <cell r="U30" t="str">
            <v>H5-6802125</v>
          </cell>
          <cell r="V30" t="str">
            <v>A</v>
          </cell>
          <cell r="W30" t="str">
            <v>N </v>
          </cell>
          <cell r="X30" t="str">
            <v>Y </v>
          </cell>
          <cell r="Y30" t="str">
            <v>钢丝</v>
          </cell>
          <cell r="Z30" t="str">
            <v>Q235   
φ5</v>
          </cell>
          <cell r="AA30" t="str">
            <v>GB/T 700</v>
          </cell>
          <cell r="AB30" t="str">
            <v>——</v>
          </cell>
          <cell r="AC30">
            <v>0.0329</v>
          </cell>
          <cell r="AD30" t="str">
            <v>——</v>
          </cell>
          <cell r="AE30" t="str">
            <v>折弯</v>
          </cell>
        </row>
        <row r="30">
          <cell r="AG30">
            <v>213.636363636364</v>
          </cell>
          <cell r="AH30">
            <v>5</v>
          </cell>
        </row>
        <row r="30">
          <cell r="AJ30">
            <v>0.0329</v>
          </cell>
          <cell r="AK30">
            <v>1</v>
          </cell>
        </row>
        <row r="30">
          <cell r="AN30" t="str">
            <v>河北外购</v>
          </cell>
          <cell r="AO30" t="str">
            <v>海兴中盛</v>
          </cell>
        </row>
        <row r="30">
          <cell r="AQ30">
            <v>4.87</v>
          </cell>
          <cell r="AR30">
            <v>0.160223</v>
          </cell>
        </row>
        <row r="30">
          <cell r="AT30">
            <v>0.2961</v>
          </cell>
          <cell r="AU30" t="e">
            <v>#DIV/0!</v>
          </cell>
          <cell r="AV30">
            <v>0.54</v>
          </cell>
        </row>
        <row r="31">
          <cell r="M31" t="str">
            <v>SHT0001953</v>
          </cell>
          <cell r="N31" t="str">
            <v>D04-6802106</v>
          </cell>
          <cell r="O31" t="str">
            <v>腰托固定横衬条</v>
          </cell>
          <cell r="P31" t="str">
            <v>板材</v>
          </cell>
          <cell r="Q31" t="str">
            <v>B</v>
          </cell>
          <cell r="R31" t="str">
            <v>EA</v>
          </cell>
        </row>
        <row r="31">
          <cell r="T31" t="str">
            <v>A</v>
          </cell>
          <cell r="U31" t="str">
            <v>D04-6802106</v>
          </cell>
          <cell r="V31" t="str">
            <v>A</v>
          </cell>
          <cell r="W31" t="str">
            <v>N </v>
          </cell>
          <cell r="X31" t="str">
            <v>Y </v>
          </cell>
          <cell r="Y31" t="str">
            <v>金属件</v>
          </cell>
          <cell r="Z31" t="str">
            <v>Q235
15*2.0</v>
          </cell>
        </row>
        <row r="31">
          <cell r="AB31" t="str">
            <v>t=2</v>
          </cell>
          <cell r="AC31">
            <v>0.0662</v>
          </cell>
          <cell r="AD31" t="str">
            <v>——</v>
          </cell>
          <cell r="AE31" t="str">
            <v>冲压</v>
          </cell>
        </row>
        <row r="31">
          <cell r="AG31">
            <v>292</v>
          </cell>
          <cell r="AH31">
            <v>15</v>
          </cell>
          <cell r="AI31">
            <v>2</v>
          </cell>
          <cell r="AJ31">
            <v>0.0688536</v>
          </cell>
          <cell r="AK31">
            <v>0.961460257706206</v>
          </cell>
        </row>
        <row r="31">
          <cell r="AN31" t="str">
            <v>河北自制</v>
          </cell>
          <cell r="AO31" t="str">
            <v>冲压车间</v>
          </cell>
        </row>
        <row r="31">
          <cell r="AQ31">
            <v>4.87</v>
          </cell>
          <cell r="AR31">
            <v>0.335317032</v>
          </cell>
        </row>
        <row r="31">
          <cell r="AT31">
            <v>0.335317032</v>
          </cell>
          <cell r="AU31" t="e">
            <v>#DIV/0!</v>
          </cell>
          <cell r="AV31">
            <v>0.335317032</v>
          </cell>
        </row>
        <row r="32">
          <cell r="M32" t="str">
            <v>SHT0001954</v>
          </cell>
          <cell r="N32" t="str">
            <v>SQX3000-6802113</v>
          </cell>
          <cell r="O32" t="str">
            <v>支撑钢丝</v>
          </cell>
          <cell r="P32" t="str">
            <v>线材</v>
          </cell>
          <cell r="Q32" t="str">
            <v>B</v>
          </cell>
          <cell r="R32" t="str">
            <v>EA</v>
          </cell>
        </row>
        <row r="32">
          <cell r="T32" t="str">
            <v>A</v>
          </cell>
          <cell r="U32" t="str">
            <v>D04-6802105</v>
          </cell>
          <cell r="V32" t="str">
            <v>A</v>
          </cell>
          <cell r="W32" t="str">
            <v>N </v>
          </cell>
          <cell r="X32" t="str">
            <v>Y </v>
          </cell>
          <cell r="Y32" t="str">
            <v>线材</v>
          </cell>
          <cell r="Z32" t="str">
            <v>Q235   
Φ6</v>
          </cell>
        </row>
        <row r="32">
          <cell r="AB32" t="str">
            <v>⌀6</v>
          </cell>
          <cell r="AC32">
            <v>0.0587</v>
          </cell>
          <cell r="AD32" t="str">
            <v>——</v>
          </cell>
          <cell r="AE32" t="str">
            <v>切断</v>
          </cell>
        </row>
        <row r="32">
          <cell r="AG32">
            <v>265</v>
          </cell>
          <cell r="AH32">
            <v>6</v>
          </cell>
        </row>
        <row r="32">
          <cell r="AJ32">
            <v>0.0588035</v>
          </cell>
          <cell r="AK32">
            <v>0.998239900686184</v>
          </cell>
        </row>
        <row r="32">
          <cell r="AN32" t="str">
            <v>河北外购</v>
          </cell>
          <cell r="AO32" t="str">
            <v>新强力</v>
          </cell>
        </row>
        <row r="32">
          <cell r="AQ32">
            <v>4.87</v>
          </cell>
          <cell r="AR32">
            <v>0.286373045</v>
          </cell>
        </row>
        <row r="32">
          <cell r="AT32">
            <v>0.4696</v>
          </cell>
          <cell r="AU32" t="e">
            <v>#DIV/0!</v>
          </cell>
          <cell r="AV32">
            <v>1.88</v>
          </cell>
        </row>
        <row r="33">
          <cell r="M33" t="str">
            <v>SHT0010671</v>
          </cell>
          <cell r="N33" t="str">
            <v>SHT0010671</v>
          </cell>
          <cell r="O33" t="str">
            <v>扶手支架焊接组件</v>
          </cell>
          <cell r="P33" t="str">
            <v>焊接分总成</v>
          </cell>
        </row>
        <row r="33">
          <cell r="R33" t="str">
            <v>EA</v>
          </cell>
        </row>
        <row r="33">
          <cell r="T33" t="str">
            <v>A</v>
          </cell>
          <cell r="U33" t="str">
            <v>SHT0010671</v>
          </cell>
          <cell r="V33" t="str">
            <v>A</v>
          </cell>
          <cell r="W33" t="str">
            <v>N </v>
          </cell>
          <cell r="X33" t="str">
            <v>Y </v>
          </cell>
          <cell r="Y33" t="str">
            <v>焊接总成件</v>
          </cell>
          <cell r="Z33" t="str">
            <v>ASSY</v>
          </cell>
          <cell r="AA33" t="str">
            <v>——</v>
          </cell>
        </row>
        <row r="33">
          <cell r="AC33">
            <v>0.1736</v>
          </cell>
        </row>
        <row r="33">
          <cell r="AE33" t="str">
            <v>焊接</v>
          </cell>
        </row>
        <row r="33">
          <cell r="AL33" t="str">
            <v>4</v>
          </cell>
        </row>
        <row r="33">
          <cell r="AN33" t="str">
            <v>河北外购</v>
          </cell>
          <cell r="AO33" t="str">
            <v>黄骅再兴</v>
          </cell>
          <cell r="AP33">
            <v>0.1615</v>
          </cell>
        </row>
        <row r="33">
          <cell r="AR33">
            <v>1.128992703</v>
          </cell>
          <cell r="AS33">
            <v>1.2</v>
          </cell>
          <cell r="AT33">
            <v>1.3547912436</v>
          </cell>
          <cell r="AU33">
            <v>8.43343653250774</v>
          </cell>
          <cell r="AV33">
            <v>1.362</v>
          </cell>
        </row>
        <row r="34">
          <cell r="N34" t="str">
            <v>SHT0010632</v>
          </cell>
          <cell r="O34" t="str">
            <v>扶手支架</v>
          </cell>
          <cell r="P34" t="str">
            <v>Q235 
 t=3</v>
          </cell>
        </row>
        <row r="34">
          <cell r="R34" t="str">
            <v>EA</v>
          </cell>
        </row>
        <row r="34">
          <cell r="T34" t="str">
            <v>A</v>
          </cell>
          <cell r="U34" t="str">
            <v>SHT0010632</v>
          </cell>
          <cell r="V34" t="str">
            <v>A</v>
          </cell>
          <cell r="W34" t="str">
            <v>N </v>
          </cell>
          <cell r="X34" t="str">
            <v>Y </v>
          </cell>
          <cell r="Y34" t="str">
            <v>钣金件</v>
          </cell>
          <cell r="Z34" t="str">
            <v>Q235 
 t=3</v>
          </cell>
        </row>
        <row r="34">
          <cell r="AC34">
            <v>0.1626</v>
          </cell>
        </row>
        <row r="34">
          <cell r="AE34" t="str">
            <v>冲压</v>
          </cell>
        </row>
        <row r="34">
          <cell r="AG34">
            <v>179</v>
          </cell>
          <cell r="AH34">
            <v>45</v>
          </cell>
          <cell r="AI34">
            <v>3</v>
          </cell>
          <cell r="AJ34">
            <v>0.1899369</v>
          </cell>
          <cell r="AK34">
            <v>0.856073780292297</v>
          </cell>
        </row>
        <row r="34">
          <cell r="AQ34">
            <v>4.87</v>
          </cell>
          <cell r="AR34">
            <v>0.924992703</v>
          </cell>
        </row>
        <row r="35">
          <cell r="N35" t="str">
            <v>Q370C08</v>
          </cell>
          <cell r="O35" t="str">
            <v>点焊螺母</v>
          </cell>
          <cell r="P35" t="str">
            <v>标准件</v>
          </cell>
          <cell r="Q35" t="str">
            <v>B</v>
          </cell>
          <cell r="R35" t="str">
            <v>EA</v>
          </cell>
        </row>
        <row r="35">
          <cell r="T35" t="str">
            <v>A</v>
          </cell>
          <cell r="U35" t="str">
            <v>Q370C08</v>
          </cell>
          <cell r="V35" t="str">
            <v>A1</v>
          </cell>
          <cell r="W35" t="str">
            <v>N </v>
          </cell>
          <cell r="X35" t="str">
            <v>Y </v>
          </cell>
          <cell r="Y35" t="str">
            <v>标准件</v>
          </cell>
          <cell r="Z35" t="str">
            <v>M8</v>
          </cell>
          <cell r="AA35" t="str">
            <v>——</v>
          </cell>
          <cell r="AB35" t="str">
            <v>——</v>
          </cell>
          <cell r="AC35">
            <v>0.0055</v>
          </cell>
          <cell r="AD35" t="str">
            <v>——</v>
          </cell>
        </row>
        <row r="35">
          <cell r="AR35">
            <v>0.042</v>
          </cell>
        </row>
        <row r="36">
          <cell r="M36" t="str">
            <v>SHT0013855</v>
          </cell>
          <cell r="N36" t="str">
            <v>SHT0013855</v>
          </cell>
          <cell r="O36" t="str">
            <v>驾驶员上安全带导向钢丝</v>
          </cell>
          <cell r="P36" t="str">
            <v>线材</v>
          </cell>
          <cell r="Q36" t="str">
            <v>B</v>
          </cell>
          <cell r="R36" t="str">
            <v>个</v>
          </cell>
        </row>
        <row r="36">
          <cell r="T36" t="str">
            <v>A</v>
          </cell>
          <cell r="U36" t="str">
            <v>SHT0013855</v>
          </cell>
          <cell r="V36" t="str">
            <v>A</v>
          </cell>
          <cell r="W36" t="str">
            <v>Y</v>
          </cell>
          <cell r="X36" t="str">
            <v>N</v>
          </cell>
          <cell r="Y36" t="str">
            <v>钢丝</v>
          </cell>
          <cell r="Z36" t="str">
            <v>Q235   
Φ6</v>
          </cell>
          <cell r="AA36" t="str">
            <v>GB/T 700</v>
          </cell>
          <cell r="AB36" t="str">
            <v>——</v>
          </cell>
          <cell r="AC36">
            <v>0.1417</v>
          </cell>
          <cell r="AD36" t="str">
            <v>——</v>
          </cell>
          <cell r="AE36" t="str">
            <v>折弯</v>
          </cell>
        </row>
        <row r="36">
          <cell r="AG36">
            <v>638.575935105904</v>
          </cell>
          <cell r="AH36">
            <v>6</v>
          </cell>
        </row>
        <row r="36">
          <cell r="AJ36">
            <v>0.1417</v>
          </cell>
          <cell r="AK36">
            <v>1</v>
          </cell>
        </row>
        <row r="36">
          <cell r="AN36" t="str">
            <v>河北外购</v>
          </cell>
          <cell r="AO36" t="str">
            <v>新强力</v>
          </cell>
        </row>
        <row r="36">
          <cell r="AQ36">
            <v>4.87</v>
          </cell>
          <cell r="AR36">
            <v>0.690079</v>
          </cell>
        </row>
        <row r="36">
          <cell r="AT36">
            <v>1.1336</v>
          </cell>
          <cell r="AU36" t="e">
            <v>#DIV/0!</v>
          </cell>
          <cell r="AV36">
            <v>1.1037</v>
          </cell>
        </row>
        <row r="37">
          <cell r="M37" t="str">
            <v>SHT0013856</v>
          </cell>
          <cell r="N37" t="str">
            <v>SHT0013856</v>
          </cell>
          <cell r="O37" t="str">
            <v>驾驶员中间安全带导向钢丝</v>
          </cell>
          <cell r="P37" t="str">
            <v>线材</v>
          </cell>
          <cell r="Q37" t="str">
            <v>B</v>
          </cell>
          <cell r="R37" t="str">
            <v>个</v>
          </cell>
        </row>
        <row r="37">
          <cell r="T37" t="str">
            <v>A</v>
          </cell>
          <cell r="U37" t="str">
            <v>SHT0013856</v>
          </cell>
          <cell r="V37" t="str">
            <v>A</v>
          </cell>
          <cell r="W37" t="str">
            <v>Y</v>
          </cell>
          <cell r="X37" t="str">
            <v>N</v>
          </cell>
          <cell r="Y37" t="str">
            <v>钢丝</v>
          </cell>
          <cell r="Z37" t="str">
            <v>Q235   
Φ6</v>
          </cell>
          <cell r="AA37" t="str">
            <v>GB/T 700</v>
          </cell>
          <cell r="AB37" t="str">
            <v>——</v>
          </cell>
          <cell r="AC37">
            <v>0.0908</v>
          </cell>
          <cell r="AD37" t="str">
            <v>——</v>
          </cell>
          <cell r="AE37" t="str">
            <v>折弯</v>
          </cell>
        </row>
        <row r="37">
          <cell r="AG37">
            <v>409.193330328977</v>
          </cell>
          <cell r="AH37">
            <v>6</v>
          </cell>
        </row>
        <row r="37">
          <cell r="AJ37">
            <v>0.0908</v>
          </cell>
          <cell r="AK37">
            <v>1</v>
          </cell>
        </row>
        <row r="37">
          <cell r="AN37" t="str">
            <v>河北外购</v>
          </cell>
          <cell r="AO37" t="str">
            <v>新强力</v>
          </cell>
        </row>
        <row r="37">
          <cell r="AQ37">
            <v>4.87</v>
          </cell>
          <cell r="AR37">
            <v>0.442196</v>
          </cell>
        </row>
        <row r="37">
          <cell r="AT37">
            <v>0.7264</v>
          </cell>
          <cell r="AU37" t="e">
            <v>#DIV/0!</v>
          </cell>
          <cell r="AV37">
            <v>0.7692</v>
          </cell>
        </row>
        <row r="38">
          <cell r="M38" t="str">
            <v>SHT0013857</v>
          </cell>
          <cell r="N38" t="str">
            <v>SHT0013857</v>
          </cell>
          <cell r="O38" t="str">
            <v>驾驶员下安全带导向钢丝</v>
          </cell>
          <cell r="P38" t="str">
            <v>线材</v>
          </cell>
          <cell r="Q38" t="str">
            <v>B</v>
          </cell>
          <cell r="R38" t="str">
            <v>个</v>
          </cell>
        </row>
        <row r="38">
          <cell r="T38" t="str">
            <v>A</v>
          </cell>
          <cell r="U38" t="str">
            <v>SHT0013857</v>
          </cell>
          <cell r="V38" t="str">
            <v>A</v>
          </cell>
          <cell r="W38" t="str">
            <v>Y</v>
          </cell>
          <cell r="X38" t="str">
            <v>N</v>
          </cell>
          <cell r="Y38" t="str">
            <v>钢丝</v>
          </cell>
          <cell r="Z38" t="str">
            <v>Q235   
Φ8</v>
          </cell>
          <cell r="AA38" t="str">
            <v>GB/T 700</v>
          </cell>
          <cell r="AB38" t="str">
            <v>——</v>
          </cell>
          <cell r="AC38">
            <v>0.2287</v>
          </cell>
          <cell r="AD38" t="str">
            <v>——</v>
          </cell>
          <cell r="AE38" t="str">
            <v>折弯</v>
          </cell>
        </row>
        <row r="38">
          <cell r="AG38">
            <v>578.987341772152</v>
          </cell>
          <cell r="AH38">
            <v>8</v>
          </cell>
        </row>
        <row r="38">
          <cell r="AJ38">
            <v>0.2287</v>
          </cell>
          <cell r="AK38">
            <v>1</v>
          </cell>
        </row>
        <row r="38">
          <cell r="AN38" t="str">
            <v>河北外购</v>
          </cell>
          <cell r="AO38" t="str">
            <v>新强力</v>
          </cell>
        </row>
        <row r="38">
          <cell r="AQ38">
            <v>4.87</v>
          </cell>
          <cell r="AR38">
            <v>1.113769</v>
          </cell>
        </row>
        <row r="38">
          <cell r="AT38">
            <v>1.8296</v>
          </cell>
          <cell r="AU38" t="e">
            <v>#DIV/0!</v>
          </cell>
          <cell r="AV38">
            <v>1.6119</v>
          </cell>
        </row>
      </sheetData>
      <sheetData sheetId="12"/>
      <sheetData sheetId="13"/>
      <sheetData sheetId="14">
        <row r="10">
          <cell r="M10" t="str">
            <v>SHT0012956</v>
          </cell>
          <cell r="N10" t="str">
            <v>SHT0012956</v>
          </cell>
          <cell r="O10" t="str">
            <v>主驾驶调角器总成</v>
          </cell>
          <cell r="P10" t="str">
            <v>分总成</v>
          </cell>
        </row>
        <row r="10">
          <cell r="R10" t="str">
            <v>EA</v>
          </cell>
        </row>
        <row r="10">
          <cell r="T10" t="str">
            <v>A</v>
          </cell>
          <cell r="U10" t="str">
            <v>SQX3000-6805190</v>
          </cell>
          <cell r="V10" t="str">
            <v>A1</v>
          </cell>
          <cell r="W10" t="str">
            <v>N </v>
          </cell>
          <cell r="X10" t="str">
            <v>Y </v>
          </cell>
          <cell r="Y10" t="str">
            <v>装配总成件</v>
          </cell>
          <cell r="Z10" t="str">
            <v>ASSY</v>
          </cell>
          <cell r="AA10" t="str">
            <v>——</v>
          </cell>
          <cell r="AB10" t="str">
            <v>495*128*186</v>
          </cell>
          <cell r="AC10">
            <v>2.4192</v>
          </cell>
          <cell r="AD10" t="str">
            <v>——</v>
          </cell>
        </row>
        <row r="10">
          <cell r="AL10">
            <v>23</v>
          </cell>
          <cell r="AM10">
            <v>0.124</v>
          </cell>
          <cell r="AN10" t="str">
            <v>河北自制</v>
          </cell>
          <cell r="AO10" t="str">
            <v>焊接车间</v>
          </cell>
          <cell r="AP10">
            <v>2.67</v>
          </cell>
        </row>
        <row r="10">
          <cell r="AT10">
            <v>64.03662044376</v>
          </cell>
          <cell r="AU10">
            <v>24.8464624838421</v>
          </cell>
          <cell r="AV10">
            <v>66.3400548318584</v>
          </cell>
        </row>
        <row r="11">
          <cell r="N11" t="str">
            <v>SQX3000-6805120</v>
          </cell>
          <cell r="O11" t="str">
            <v>主边调角器总成</v>
          </cell>
          <cell r="P11" t="str">
            <v>分总成</v>
          </cell>
          <cell r="Q11" t="str">
            <v>A</v>
          </cell>
          <cell r="R11" t="str">
            <v>EA</v>
          </cell>
        </row>
        <row r="11">
          <cell r="T11" t="str">
            <v>A</v>
          </cell>
          <cell r="U11" t="str">
            <v>SQX3000-6805120</v>
          </cell>
          <cell r="V11" t="str">
            <v>A1</v>
          </cell>
          <cell r="W11" t="str">
            <v>N </v>
          </cell>
          <cell r="X11" t="str">
            <v>Y </v>
          </cell>
          <cell r="Y11" t="str">
            <v>焊接总成件</v>
          </cell>
          <cell r="Z11" t="str">
            <v>ASSY</v>
          </cell>
          <cell r="AA11" t="str">
            <v>——</v>
          </cell>
          <cell r="AB11" t="str">
            <v>492*128*185</v>
          </cell>
          <cell r="AC11">
            <v>1.2887</v>
          </cell>
          <cell r="AD11" t="str">
            <v>——</v>
          </cell>
          <cell r="AE11" t="str">
            <v>焊接</v>
          </cell>
        </row>
        <row r="11">
          <cell r="AL11">
            <v>9</v>
          </cell>
        </row>
        <row r="11">
          <cell r="AN11" t="str">
            <v>河北自制</v>
          </cell>
          <cell r="AO11" t="str">
            <v>焊接车间</v>
          </cell>
          <cell r="AP11" t="e">
            <v>#N/A</v>
          </cell>
        </row>
        <row r="12">
          <cell r="M12" t="str">
            <v>SHT0001073</v>
          </cell>
          <cell r="N12" t="str">
            <v>SQX3000-6805105</v>
          </cell>
          <cell r="O12" t="str">
            <v>联动杆</v>
          </cell>
          <cell r="P12" t="str">
            <v>管材</v>
          </cell>
          <cell r="Q12" t="str">
            <v>A</v>
          </cell>
          <cell r="R12" t="str">
            <v>EA</v>
          </cell>
        </row>
        <row r="12">
          <cell r="T12" t="str">
            <v>A</v>
          </cell>
          <cell r="U12" t="str">
            <v>SQX3000-6805105</v>
          </cell>
          <cell r="V12" t="str">
            <v>A1</v>
          </cell>
          <cell r="W12" t="str">
            <v>N </v>
          </cell>
          <cell r="X12" t="str">
            <v>Y </v>
          </cell>
          <cell r="Y12" t="str">
            <v>管材件</v>
          </cell>
          <cell r="Z12" t="str">
            <v>Q195</v>
          </cell>
          <cell r="AA12" t="str">
            <v>GB/T700</v>
          </cell>
          <cell r="AB12" t="str">
            <v>10*425*10</v>
          </cell>
          <cell r="AC12">
            <v>0.09</v>
          </cell>
          <cell r="AD12" t="str">
            <v>——</v>
          </cell>
        </row>
        <row r="12">
          <cell r="AG12">
            <v>435</v>
          </cell>
          <cell r="AH12">
            <v>10</v>
          </cell>
          <cell r="AI12">
            <v>1</v>
          </cell>
          <cell r="AJ12">
            <v>0.09657</v>
          </cell>
          <cell r="AK12">
            <v>0.931966449207828</v>
          </cell>
        </row>
        <row r="12">
          <cell r="AN12" t="str">
            <v>河北外购</v>
          </cell>
          <cell r="AO12" t="str">
            <v>佛吉亚</v>
          </cell>
          <cell r="AP12" t="e">
            <v>#N/A</v>
          </cell>
          <cell r="AQ12">
            <v>5</v>
          </cell>
          <cell r="AR12">
            <v>0.48285</v>
          </cell>
        </row>
        <row r="12">
          <cell r="AT12">
            <v>1.8</v>
          </cell>
        </row>
        <row r="12">
          <cell r="AV12">
            <v>5.85</v>
          </cell>
        </row>
        <row r="13">
          <cell r="M13" t="str">
            <v>SHT0001053</v>
          </cell>
          <cell r="N13" t="str">
            <v>H4B-6805105</v>
          </cell>
          <cell r="O13" t="str">
            <v>H4主驾驶主动侧圆盘总成</v>
          </cell>
          <cell r="P13" t="str">
            <v>分总成</v>
          </cell>
          <cell r="Q13" t="str">
            <v>A</v>
          </cell>
          <cell r="R13" t="str">
            <v>EA</v>
          </cell>
        </row>
        <row r="13">
          <cell r="T13" t="str">
            <v>A</v>
          </cell>
          <cell r="U13" t="str">
            <v>H4B-6805105</v>
          </cell>
          <cell r="V13" t="str">
            <v>A1</v>
          </cell>
          <cell r="W13" t="str">
            <v>N </v>
          </cell>
          <cell r="X13" t="str">
            <v>Y </v>
          </cell>
          <cell r="Y13" t="str">
            <v>功能件</v>
          </cell>
          <cell r="Z13" t="str">
            <v>ASSY（2534832X）</v>
          </cell>
          <cell r="AA13" t="str">
            <v>——</v>
          </cell>
          <cell r="AB13" t="str">
            <v>83*98*83</v>
          </cell>
          <cell r="AC13">
            <v>0.25</v>
          </cell>
          <cell r="AD13" t="str">
            <v>——</v>
          </cell>
        </row>
        <row r="13">
          <cell r="AN13" t="str">
            <v>河北外购</v>
          </cell>
          <cell r="AO13" t="str">
            <v>佛吉亚</v>
          </cell>
          <cell r="AP13" t="e">
            <v>#N/A</v>
          </cell>
        </row>
        <row r="13">
          <cell r="AT13">
            <v>21.2</v>
          </cell>
        </row>
        <row r="13">
          <cell r="AV13">
            <v>21.2</v>
          </cell>
        </row>
        <row r="14">
          <cell r="M14" t="str">
            <v>SHT0001996</v>
          </cell>
        </row>
        <row r="14">
          <cell r="O14" t="str">
            <v>调角器左下连接板总成电泳</v>
          </cell>
          <cell r="P14" t="str">
            <v>分总成</v>
          </cell>
        </row>
        <row r="14">
          <cell r="R14" t="str">
            <v>EA</v>
          </cell>
        </row>
        <row r="14">
          <cell r="T14" t="str">
            <v>A</v>
          </cell>
          <cell r="U14" t="str">
            <v>——</v>
          </cell>
          <cell r="V14" t="str">
            <v>A</v>
          </cell>
          <cell r="W14" t="str">
            <v>N </v>
          </cell>
          <cell r="X14" t="str">
            <v>Y </v>
          </cell>
          <cell r="Y14" t="str">
            <v>电泳总成件</v>
          </cell>
          <cell r="Z14" t="str">
            <v>ASSY</v>
          </cell>
        </row>
        <row r="14">
          <cell r="AC14">
            <v>0.3561</v>
          </cell>
          <cell r="AD14" t="str">
            <v>电泳</v>
          </cell>
          <cell r="AE14" t="str">
            <v>电泳</v>
          </cell>
        </row>
        <row r="14">
          <cell r="AM14">
            <v>0.034</v>
          </cell>
          <cell r="AN14" t="str">
            <v>河北自制</v>
          </cell>
          <cell r="AO14" t="str">
            <v>电泳车间</v>
          </cell>
          <cell r="AP14" t="e">
            <v>#N/A</v>
          </cell>
        </row>
        <row r="15">
          <cell r="M15" t="str">
            <v>SHT0001957</v>
          </cell>
        </row>
        <row r="15">
          <cell r="O15" t="str">
            <v>调角器左下连接板总成</v>
          </cell>
          <cell r="P15" t="str">
            <v>分总成</v>
          </cell>
        </row>
        <row r="15">
          <cell r="R15" t="str">
            <v>EA</v>
          </cell>
        </row>
        <row r="15">
          <cell r="T15" t="str">
            <v>A</v>
          </cell>
          <cell r="U15" t="str">
            <v>——</v>
          </cell>
          <cell r="V15" t="str">
            <v>A</v>
          </cell>
          <cell r="W15" t="str">
            <v>N </v>
          </cell>
          <cell r="X15" t="str">
            <v>Y </v>
          </cell>
          <cell r="Y15" t="str">
            <v>焊接总成件</v>
          </cell>
          <cell r="Z15" t="str">
            <v>ASSY</v>
          </cell>
        </row>
        <row r="15">
          <cell r="AC15">
            <v>0.3561</v>
          </cell>
          <cell r="AD15" t="str">
            <v>——</v>
          </cell>
          <cell r="AE15" t="str">
            <v>焊接</v>
          </cell>
        </row>
        <row r="15">
          <cell r="AL15">
            <v>6</v>
          </cell>
        </row>
        <row r="15">
          <cell r="AN15" t="str">
            <v>河北自制</v>
          </cell>
          <cell r="AO15" t="str">
            <v>焊接车间</v>
          </cell>
          <cell r="AP15" t="e">
            <v>#N/A</v>
          </cell>
        </row>
        <row r="16">
          <cell r="M16" t="str">
            <v>SHT0001087</v>
          </cell>
          <cell r="N16" t="str">
            <v>H4B-6805115</v>
          </cell>
          <cell r="O16" t="str">
            <v>涡簧左固定片</v>
          </cell>
          <cell r="P16" t="str">
            <v>冲压件</v>
          </cell>
          <cell r="Q16" t="str">
            <v>B</v>
          </cell>
          <cell r="R16" t="str">
            <v>EA</v>
          </cell>
        </row>
        <row r="16">
          <cell r="T16" t="str">
            <v>A</v>
          </cell>
          <cell r="U16" t="str">
            <v>H4B-6805115</v>
          </cell>
          <cell r="V16" t="str">
            <v>A1</v>
          </cell>
          <cell r="W16" t="str">
            <v>N </v>
          </cell>
          <cell r="X16" t="str">
            <v>Y </v>
          </cell>
          <cell r="Y16" t="str">
            <v>钣金件</v>
          </cell>
          <cell r="Z16" t="str">
            <v>Q235 
 t=3.0</v>
          </cell>
          <cell r="AA16" t="str">
            <v>GBT11253</v>
          </cell>
          <cell r="AB16" t="str">
            <v>24*33*17</v>
          </cell>
          <cell r="AC16">
            <v>0.0143</v>
          </cell>
          <cell r="AD16" t="str">
            <v>——</v>
          </cell>
          <cell r="AE16" t="str">
            <v>冲压</v>
          </cell>
        </row>
        <row r="16">
          <cell r="AG16">
            <v>54</v>
          </cell>
          <cell r="AH16">
            <v>34</v>
          </cell>
          <cell r="AI16">
            <v>3</v>
          </cell>
          <cell r="AJ16">
            <v>0.04329288</v>
          </cell>
          <cell r="AK16">
            <v>0.330308355554077</v>
          </cell>
        </row>
        <row r="16">
          <cell r="AN16" t="str">
            <v>河北外购</v>
          </cell>
          <cell r="AO16" t="str">
            <v>万昌五金</v>
          </cell>
          <cell r="AP16">
            <v>0.019</v>
          </cell>
          <cell r="AQ16">
            <v>4.87</v>
          </cell>
          <cell r="AR16">
            <v>0.2108363256</v>
          </cell>
          <cell r="AS16">
            <v>1</v>
          </cell>
          <cell r="AT16">
            <v>0.2108363256</v>
          </cell>
        </row>
        <row r="16">
          <cell r="AV16">
            <v>0.197</v>
          </cell>
        </row>
        <row r="17">
          <cell r="M17" t="str">
            <v>SHT0001082</v>
          </cell>
          <cell r="N17" t="str">
            <v>H4B-6805110</v>
          </cell>
          <cell r="O17" t="str">
            <v>塑料件固定片</v>
          </cell>
          <cell r="P17" t="str">
            <v>冲压件</v>
          </cell>
          <cell r="Q17" t="str">
            <v>B</v>
          </cell>
          <cell r="R17" t="str">
            <v>EA</v>
          </cell>
        </row>
        <row r="17">
          <cell r="T17" t="str">
            <v>A</v>
          </cell>
          <cell r="U17" t="str">
            <v>H4B-6805110</v>
          </cell>
          <cell r="V17" t="str">
            <v>A1</v>
          </cell>
          <cell r="W17" t="str">
            <v>N </v>
          </cell>
          <cell r="X17" t="str">
            <v>Y </v>
          </cell>
          <cell r="Y17" t="str">
            <v>钣金件</v>
          </cell>
          <cell r="Z17" t="str">
            <v>Q235 
 t=2.0</v>
          </cell>
          <cell r="AA17" t="str">
            <v>GBT11253</v>
          </cell>
          <cell r="AB17" t="str">
            <v>22*12*13</v>
          </cell>
          <cell r="AC17">
            <v>0.0091</v>
          </cell>
          <cell r="AD17" t="str">
            <v>——</v>
          </cell>
          <cell r="AE17" t="str">
            <v>冲压</v>
          </cell>
        </row>
        <row r="17">
          <cell r="AG17">
            <v>31</v>
          </cell>
          <cell r="AH17">
            <v>28</v>
          </cell>
          <cell r="AI17">
            <v>2</v>
          </cell>
          <cell r="AJ17">
            <v>0.01364496</v>
          </cell>
          <cell r="AK17">
            <v>0.666912911433965</v>
          </cell>
        </row>
        <row r="17">
          <cell r="AN17" t="str">
            <v>河北外购</v>
          </cell>
          <cell r="AO17" t="str">
            <v>黄骅再兴</v>
          </cell>
          <cell r="AP17">
            <v>0.0085</v>
          </cell>
          <cell r="AQ17">
            <v>4.87</v>
          </cell>
          <cell r="AR17">
            <v>0.0664509552</v>
          </cell>
          <cell r="AS17">
            <v>1.3</v>
          </cell>
          <cell r="AT17">
            <v>0.08638624176</v>
          </cell>
        </row>
        <row r="17">
          <cell r="AV17">
            <v>0.0985</v>
          </cell>
        </row>
        <row r="18">
          <cell r="M18" t="str">
            <v>SHT0001945</v>
          </cell>
          <cell r="N18" t="str">
            <v>SQX3000-6805101</v>
          </cell>
          <cell r="O18" t="str">
            <v>调角器左下连接板</v>
          </cell>
          <cell r="P18" t="str">
            <v>冲压件</v>
          </cell>
          <cell r="Q18" t="str">
            <v>A</v>
          </cell>
          <cell r="R18" t="str">
            <v>EA</v>
          </cell>
        </row>
        <row r="18">
          <cell r="T18" t="str">
            <v>A</v>
          </cell>
          <cell r="U18" t="str">
            <v>SQX3000-6805101</v>
          </cell>
          <cell r="V18" t="str">
            <v>A1</v>
          </cell>
          <cell r="W18" t="str">
            <v>N </v>
          </cell>
          <cell r="X18" t="str">
            <v>Y </v>
          </cell>
          <cell r="Y18" t="str">
            <v>钣金件</v>
          </cell>
          <cell r="Z18" t="str">
            <v>SPFH590 
t=3.0</v>
          </cell>
          <cell r="AA18" t="str">
            <v>Q/BQB301
Q/BQB310</v>
          </cell>
          <cell r="AB18" t="str">
            <v>140*240*133</v>
          </cell>
          <cell r="AC18">
            <v>0.3327</v>
          </cell>
          <cell r="AD18" t="str">
            <v>——</v>
          </cell>
          <cell r="AE18" t="str">
            <v>冲压</v>
          </cell>
        </row>
        <row r="18">
          <cell r="AG18">
            <v>150</v>
          </cell>
          <cell r="AH18">
            <v>140</v>
          </cell>
          <cell r="AI18">
            <v>3</v>
          </cell>
          <cell r="AJ18">
            <v>0.49518</v>
          </cell>
          <cell r="AK18">
            <v>0.671876893250939</v>
          </cell>
        </row>
        <row r="18">
          <cell r="AN18" t="str">
            <v>河北外购</v>
          </cell>
          <cell r="AO18" t="str">
            <v>黄骅成卓</v>
          </cell>
          <cell r="AP18">
            <v>0.3255</v>
          </cell>
          <cell r="AQ18">
            <v>6.11</v>
          </cell>
          <cell r="AR18">
            <v>3.0255498</v>
          </cell>
          <cell r="AS18">
            <v>1.2</v>
          </cell>
          <cell r="AT18">
            <v>3.63065976</v>
          </cell>
        </row>
        <row r="18">
          <cell r="AV18">
            <v>3.3125</v>
          </cell>
        </row>
        <row r="19">
          <cell r="M19" t="str">
            <v>SHT0001997</v>
          </cell>
        </row>
        <row r="19">
          <cell r="O19" t="str">
            <v>调角器左上连接板总成电泳</v>
          </cell>
          <cell r="P19" t="str">
            <v>分总成</v>
          </cell>
          <cell r="Q19" t="str">
            <v>A</v>
          </cell>
          <cell r="R19" t="str">
            <v>EA</v>
          </cell>
        </row>
        <row r="19">
          <cell r="T19" t="str">
            <v>A</v>
          </cell>
          <cell r="U19" t="str">
            <v>SQX3000-6805121</v>
          </cell>
          <cell r="V19" t="str">
            <v>A1</v>
          </cell>
          <cell r="W19" t="str">
            <v>N </v>
          </cell>
          <cell r="X19" t="str">
            <v>Y </v>
          </cell>
          <cell r="Y19" t="str">
            <v>电泳总成件</v>
          </cell>
          <cell r="Z19" t="str">
            <v>ASSY</v>
          </cell>
          <cell r="AA19" t="str">
            <v>——</v>
          </cell>
          <cell r="AB19" t="str">
            <v>——</v>
          </cell>
          <cell r="AC19">
            <v>0.2934</v>
          </cell>
          <cell r="AD19" t="str">
            <v>电泳</v>
          </cell>
          <cell r="AE19" t="str">
            <v>电泳</v>
          </cell>
        </row>
        <row r="19">
          <cell r="AM19">
            <v>0.028</v>
          </cell>
          <cell r="AN19" t="str">
            <v>河北自制</v>
          </cell>
          <cell r="AO19" t="str">
            <v>电泳车间</v>
          </cell>
          <cell r="AP19" t="e">
            <v>#N/A</v>
          </cell>
        </row>
        <row r="19">
          <cell r="AR19">
            <v>0</v>
          </cell>
        </row>
        <row r="20">
          <cell r="M20" t="str">
            <v>SHT0001958</v>
          </cell>
        </row>
        <row r="20">
          <cell r="O20" t="str">
            <v>调角器左上连接板总成</v>
          </cell>
          <cell r="P20" t="str">
            <v>分总成</v>
          </cell>
          <cell r="Q20" t="str">
            <v>A</v>
          </cell>
          <cell r="R20" t="str">
            <v>EA</v>
          </cell>
        </row>
        <row r="20">
          <cell r="T20" t="str">
            <v>A</v>
          </cell>
          <cell r="U20" t="str">
            <v>SQX3000-6805121</v>
          </cell>
          <cell r="V20" t="str">
            <v>A1</v>
          </cell>
          <cell r="W20" t="str">
            <v>N </v>
          </cell>
          <cell r="X20" t="str">
            <v>Y </v>
          </cell>
          <cell r="Y20" t="str">
            <v>焊接总成件</v>
          </cell>
          <cell r="Z20" t="str">
            <v>ASSY</v>
          </cell>
          <cell r="AA20" t="str">
            <v>——</v>
          </cell>
          <cell r="AB20" t="str">
            <v>——</v>
          </cell>
          <cell r="AC20">
            <v>0.2934</v>
          </cell>
          <cell r="AD20" t="str">
            <v>——</v>
          </cell>
          <cell r="AE20" t="str">
            <v>焊接</v>
          </cell>
        </row>
        <row r="20">
          <cell r="AL20">
            <v>5</v>
          </cell>
        </row>
        <row r="20">
          <cell r="AN20" t="str">
            <v>河北自制</v>
          </cell>
          <cell r="AO20" t="str">
            <v>焊接车间</v>
          </cell>
          <cell r="AP20" t="e">
            <v>#N/A</v>
          </cell>
        </row>
        <row r="20">
          <cell r="AR20">
            <v>0</v>
          </cell>
        </row>
        <row r="21">
          <cell r="M21" t="str">
            <v>SHT0001798</v>
          </cell>
          <cell r="N21" t="str">
            <v>SQX3000-6805102</v>
          </cell>
          <cell r="O21" t="str">
            <v>调角器左上连接板</v>
          </cell>
          <cell r="P21" t="str">
            <v>冲压件</v>
          </cell>
          <cell r="Q21" t="str">
            <v>A</v>
          </cell>
          <cell r="R21" t="str">
            <v>EA</v>
          </cell>
        </row>
        <row r="21">
          <cell r="T21" t="str">
            <v>A</v>
          </cell>
          <cell r="U21" t="str">
            <v>SQX3000-6805102</v>
          </cell>
          <cell r="V21" t="str">
            <v>A1</v>
          </cell>
          <cell r="W21" t="str">
            <v>N </v>
          </cell>
          <cell r="X21" t="str">
            <v>Y </v>
          </cell>
          <cell r="Y21" t="str">
            <v>钣金件</v>
          </cell>
          <cell r="Z21" t="str">
            <v>SPFH590
t=3.0</v>
          </cell>
          <cell r="AA21" t="str">
            <v>Q/BQB301
Q/BQB310</v>
          </cell>
          <cell r="AB21" t="str">
            <v>95*8*132</v>
          </cell>
          <cell r="AC21">
            <v>0.243</v>
          </cell>
          <cell r="AD21" t="str">
            <v>——</v>
          </cell>
          <cell r="AE21" t="str">
            <v>冲压</v>
          </cell>
        </row>
        <row r="21">
          <cell r="AG21">
            <v>145</v>
          </cell>
          <cell r="AH21">
            <v>100</v>
          </cell>
          <cell r="AI21">
            <v>3</v>
          </cell>
          <cell r="AJ21">
            <v>0.34191</v>
          </cell>
          <cell r="AK21">
            <v>0.710713345617268</v>
          </cell>
        </row>
        <row r="21">
          <cell r="AN21" t="str">
            <v>河北外购</v>
          </cell>
          <cell r="AO21" t="str">
            <v>黄骅成卓</v>
          </cell>
          <cell r="AP21">
            <v>0.2305</v>
          </cell>
          <cell r="AQ21">
            <v>6.11</v>
          </cell>
          <cell r="AR21">
            <v>2.0890701</v>
          </cell>
          <cell r="AS21">
            <v>1.2</v>
          </cell>
          <cell r="AT21">
            <v>2.50688412</v>
          </cell>
        </row>
        <row r="21">
          <cell r="AV21">
            <v>2.1783</v>
          </cell>
        </row>
        <row r="22">
          <cell r="M22" t="str">
            <v>SHT0001007</v>
          </cell>
          <cell r="N22" t="str">
            <v>H4A-6805104</v>
          </cell>
          <cell r="O22" t="str">
            <v>角度限位片</v>
          </cell>
          <cell r="P22" t="str">
            <v>冲压件</v>
          </cell>
          <cell r="Q22" t="str">
            <v>C</v>
          </cell>
          <cell r="R22" t="str">
            <v>EA</v>
          </cell>
        </row>
        <row r="22">
          <cell r="T22" t="str">
            <v>A</v>
          </cell>
          <cell r="U22" t="str">
            <v>H4A-6805104</v>
          </cell>
          <cell r="V22" t="str">
            <v>A1</v>
          </cell>
          <cell r="W22" t="str">
            <v>N </v>
          </cell>
          <cell r="X22" t="str">
            <v>Y </v>
          </cell>
          <cell r="Y22" t="str">
            <v>钣金件</v>
          </cell>
          <cell r="Z22" t="str">
            <v>SAPH440
t=3.0</v>
          </cell>
          <cell r="AA22" t="str">
            <v>Q/BQB301
Q/BQB310</v>
          </cell>
          <cell r="AB22" t="str">
            <v>18*20*15</v>
          </cell>
          <cell r="AC22">
            <v>0.0274</v>
          </cell>
          <cell r="AD22" t="str">
            <v>——</v>
          </cell>
          <cell r="AE22" t="str">
            <v>冲压</v>
          </cell>
        </row>
        <row r="22">
          <cell r="AG22">
            <v>64</v>
          </cell>
          <cell r="AH22">
            <v>29</v>
          </cell>
          <cell r="AI22">
            <v>3</v>
          </cell>
          <cell r="AJ22">
            <v>0.04376448</v>
          </cell>
          <cell r="AK22">
            <v>0.626078500190108</v>
          </cell>
        </row>
        <row r="22">
          <cell r="AN22" t="str">
            <v>河北外购</v>
          </cell>
          <cell r="AO22" t="str">
            <v>黄骅成卓</v>
          </cell>
          <cell r="AP22">
            <v>0.0245</v>
          </cell>
          <cell r="AQ22">
            <v>6.01</v>
          </cell>
          <cell r="AR22">
            <v>0.2630245248</v>
          </cell>
          <cell r="AS22">
            <v>1.15</v>
          </cell>
          <cell r="AT22">
            <v>0.30247820352</v>
          </cell>
        </row>
        <row r="22">
          <cell r="AV22">
            <v>0.3103</v>
          </cell>
        </row>
        <row r="23">
          <cell r="M23" t="str">
            <v>SCS0004794</v>
          </cell>
          <cell r="N23" t="str">
            <v>B406805215</v>
          </cell>
          <cell r="O23" t="str">
            <v>涡簧固定座</v>
          </cell>
          <cell r="P23" t="str">
            <v>冲压件</v>
          </cell>
          <cell r="Q23" t="str">
            <v>B</v>
          </cell>
          <cell r="R23" t="str">
            <v>EA</v>
          </cell>
        </row>
        <row r="23">
          <cell r="T23" t="str">
            <v>A</v>
          </cell>
          <cell r="U23" t="str">
            <v>B406805215</v>
          </cell>
          <cell r="V23" t="str">
            <v>A1</v>
          </cell>
          <cell r="W23" t="str">
            <v>N </v>
          </cell>
          <cell r="X23" t="str">
            <v>Y </v>
          </cell>
          <cell r="Y23" t="str">
            <v>钣金件</v>
          </cell>
          <cell r="Z23" t="str">
            <v>Q235 
 t=3.0</v>
          </cell>
          <cell r="AA23" t="str">
            <v>GBT11253</v>
          </cell>
          <cell r="AB23" t="str">
            <v>50*18*30</v>
          </cell>
          <cell r="AC23">
            <v>0.023</v>
          </cell>
          <cell r="AD23" t="str">
            <v>——</v>
          </cell>
          <cell r="AE23" t="str">
            <v>冲压</v>
          </cell>
        </row>
        <row r="23">
          <cell r="AG23">
            <v>62.5</v>
          </cell>
          <cell r="AH23">
            <v>37</v>
          </cell>
          <cell r="AI23">
            <v>3</v>
          </cell>
          <cell r="AJ23">
            <v>0.05452875</v>
          </cell>
          <cell r="AK23">
            <v>0.42179584164317</v>
          </cell>
        </row>
        <row r="23">
          <cell r="AN23" t="str">
            <v>河北外购</v>
          </cell>
          <cell r="AO23" t="str">
            <v>黄骅天丰</v>
          </cell>
          <cell r="AP23">
            <v>0.024</v>
          </cell>
          <cell r="AQ23">
            <v>4.87</v>
          </cell>
          <cell r="AR23">
            <v>0.2655550125</v>
          </cell>
          <cell r="AS23">
            <v>1.2</v>
          </cell>
          <cell r="AT23">
            <v>0.318666015</v>
          </cell>
        </row>
        <row r="23">
          <cell r="AV23">
            <v>0.2626</v>
          </cell>
        </row>
        <row r="24">
          <cell r="M24" t="str">
            <v>SHT0001005</v>
          </cell>
          <cell r="N24" t="str">
            <v>H4B-6805108</v>
          </cell>
          <cell r="O24" t="str">
            <v>涡簧</v>
          </cell>
          <cell r="P24" t="str">
            <v>弹簧钢</v>
          </cell>
          <cell r="Q24" t="str">
            <v>A</v>
          </cell>
          <cell r="R24" t="str">
            <v>EA</v>
          </cell>
        </row>
        <row r="24">
          <cell r="T24" t="str">
            <v>A</v>
          </cell>
          <cell r="U24" t="str">
            <v>H4B-6805108</v>
          </cell>
          <cell r="V24" t="str">
            <v>A1</v>
          </cell>
          <cell r="W24" t="str">
            <v>N </v>
          </cell>
          <cell r="X24" t="str">
            <v>Y </v>
          </cell>
          <cell r="Y24" t="str">
            <v>弹簧件</v>
          </cell>
          <cell r="Z24" t="str">
            <v>65Mn
t=2.0</v>
          </cell>
          <cell r="AA24" t="str">
            <v>GB/T4357</v>
          </cell>
          <cell r="AB24" t="str">
            <v>96*7*80</v>
          </cell>
          <cell r="AC24">
            <v>0.25</v>
          </cell>
          <cell r="AD24" t="str">
            <v>——</v>
          </cell>
        </row>
        <row r="24">
          <cell r="AJ24">
            <v>0.25</v>
          </cell>
        </row>
        <row r="24">
          <cell r="AN24" t="str">
            <v>河北外购</v>
          </cell>
          <cell r="AO24" t="str">
            <v>江苏万金</v>
          </cell>
          <cell r="AP24">
            <v>0.25</v>
          </cell>
          <cell r="AQ24">
            <v>7</v>
          </cell>
          <cell r="AR24">
            <v>1.75</v>
          </cell>
        </row>
        <row r="24">
          <cell r="AT24">
            <v>3</v>
          </cell>
        </row>
        <row r="24">
          <cell r="AV24">
            <v>2.43</v>
          </cell>
        </row>
        <row r="25">
          <cell r="M25" t="str">
            <v>SHT0002660</v>
          </cell>
        </row>
        <row r="25">
          <cell r="O25" t="str">
            <v>主驾调角器解锁把手电泳</v>
          </cell>
          <cell r="P25" t="str">
            <v>电泳件</v>
          </cell>
          <cell r="Q25" t="str">
            <v>B</v>
          </cell>
          <cell r="R25" t="str">
            <v>EA</v>
          </cell>
        </row>
        <row r="25">
          <cell r="T25" t="str">
            <v>A</v>
          </cell>
          <cell r="U25" t="str">
            <v>SHT0010720</v>
          </cell>
          <cell r="V25" t="str">
            <v>A2</v>
          </cell>
          <cell r="W25" t="str">
            <v>N </v>
          </cell>
          <cell r="X25" t="str">
            <v>Y </v>
          </cell>
          <cell r="Y25" t="str">
            <v>电泳件</v>
          </cell>
          <cell r="Z25" t="str">
            <v>ASSY</v>
          </cell>
        </row>
        <row r="25">
          <cell r="AC25">
            <v>0.0492</v>
          </cell>
          <cell r="AD25" t="str">
            <v>电泳</v>
          </cell>
        </row>
        <row r="25">
          <cell r="AN25" t="str">
            <v>河北自制</v>
          </cell>
          <cell r="AO25" t="str">
            <v>电泳车间</v>
          </cell>
          <cell r="AP25" t="e">
            <v>#N/A</v>
          </cell>
        </row>
        <row r="25">
          <cell r="AR25">
            <v>0</v>
          </cell>
        </row>
        <row r="26">
          <cell r="M26" t="str">
            <v>SHT0011978</v>
          </cell>
          <cell r="N26" t="str">
            <v>SHT0011978</v>
          </cell>
          <cell r="O26" t="str">
            <v>主驾调角器解锁把手</v>
          </cell>
          <cell r="P26" t="str">
            <v>冲压件</v>
          </cell>
          <cell r="Q26" t="str">
            <v>B</v>
          </cell>
          <cell r="R26" t="str">
            <v>EA</v>
          </cell>
        </row>
        <row r="26">
          <cell r="T26" t="str">
            <v>A</v>
          </cell>
          <cell r="U26" t="str">
            <v>SHT0010720</v>
          </cell>
          <cell r="V26" t="str">
            <v>A2</v>
          </cell>
          <cell r="W26" t="str">
            <v>N </v>
          </cell>
          <cell r="X26" t="str">
            <v>Y </v>
          </cell>
          <cell r="Y26" t="str">
            <v>钣金件</v>
          </cell>
          <cell r="Z26" t="str">
            <v>SPFH590
t=2.0</v>
          </cell>
          <cell r="AA26" t="str">
            <v>Q/BQB301
Q/BQB311</v>
          </cell>
          <cell r="AB26" t="str">
            <v>70*20*37</v>
          </cell>
          <cell r="AC26">
            <v>0.0492</v>
          </cell>
          <cell r="AD26" t="str">
            <v>——</v>
          </cell>
          <cell r="AE26" t="str">
            <v>冲压</v>
          </cell>
        </row>
        <row r="26">
          <cell r="AG26">
            <v>72</v>
          </cell>
          <cell r="AH26">
            <v>45</v>
          </cell>
          <cell r="AI26">
            <v>2.5</v>
          </cell>
          <cell r="AJ26">
            <v>0.063666</v>
          </cell>
          <cell r="AK26">
            <v>0.772782961078126</v>
          </cell>
        </row>
        <row r="26">
          <cell r="AN26" t="str">
            <v>河北外购</v>
          </cell>
          <cell r="AO26" t="str">
            <v>万昌五金</v>
          </cell>
          <cell r="AP26">
            <v>0.04</v>
          </cell>
          <cell r="AQ26">
            <v>6.11</v>
          </cell>
          <cell r="AR26">
            <v>0.38899926</v>
          </cell>
          <cell r="AS26">
            <v>1.2</v>
          </cell>
          <cell r="AT26">
            <v>0.466799112</v>
          </cell>
        </row>
        <row r="26">
          <cell r="AV26">
            <v>0.553654831858407</v>
          </cell>
        </row>
        <row r="27">
          <cell r="N27" t="str">
            <v>SQX3000-6805125</v>
          </cell>
          <cell r="O27" t="str">
            <v>副边调角器总成</v>
          </cell>
          <cell r="P27" t="str">
            <v>分总成</v>
          </cell>
          <cell r="Q27" t="str">
            <v>A</v>
          </cell>
          <cell r="R27" t="str">
            <v>EA</v>
          </cell>
        </row>
        <row r="27">
          <cell r="T27" t="str">
            <v>A</v>
          </cell>
          <cell r="U27" t="str">
            <v>SQX3000-6805125</v>
          </cell>
          <cell r="V27" t="str">
            <v>A1</v>
          </cell>
          <cell r="W27" t="str">
            <v>N </v>
          </cell>
          <cell r="X27" t="str">
            <v>Y </v>
          </cell>
          <cell r="Y27" t="str">
            <v>焊接总成件</v>
          </cell>
          <cell r="Z27" t="str">
            <v>ASSY</v>
          </cell>
          <cell r="AA27" t="str">
            <v>——</v>
          </cell>
          <cell r="AB27" t="str">
            <v>186*128*39</v>
          </cell>
          <cell r="AC27">
            <v>1.1305</v>
          </cell>
          <cell r="AD27" t="str">
            <v>——</v>
          </cell>
          <cell r="AE27" t="str">
            <v>焊接</v>
          </cell>
        </row>
        <row r="27">
          <cell r="AL27">
            <v>3</v>
          </cell>
        </row>
        <row r="27">
          <cell r="AN27" t="str">
            <v>河北自制</v>
          </cell>
          <cell r="AO27" t="str">
            <v>焊接车间</v>
          </cell>
          <cell r="AP27" t="e">
            <v>#N/A</v>
          </cell>
        </row>
        <row r="27">
          <cell r="AR27">
            <v>0</v>
          </cell>
        </row>
        <row r="28">
          <cell r="M28" t="str">
            <v>SHT0001075</v>
          </cell>
          <cell r="N28" t="str">
            <v>H4B-6805106</v>
          </cell>
          <cell r="O28" t="str">
            <v>主驾驶从动侧星盘</v>
          </cell>
          <cell r="P28" t="str">
            <v>分总成</v>
          </cell>
          <cell r="Q28" t="str">
            <v>A</v>
          </cell>
          <cell r="R28" t="str">
            <v>EA</v>
          </cell>
        </row>
        <row r="28">
          <cell r="T28" t="str">
            <v>A</v>
          </cell>
          <cell r="U28" t="str">
            <v>SQX3000-6805114</v>
          </cell>
          <cell r="V28" t="str">
            <v>A1</v>
          </cell>
          <cell r="W28" t="str">
            <v>N </v>
          </cell>
          <cell r="X28" t="str">
            <v>Y </v>
          </cell>
          <cell r="Y28" t="str">
            <v>功能件</v>
          </cell>
          <cell r="Z28" t="str">
            <v>ASSY</v>
          </cell>
          <cell r="AA28" t="str">
            <v>——</v>
          </cell>
          <cell r="AB28" t="str">
            <v>83*83*21</v>
          </cell>
          <cell r="AC28">
            <v>0.23</v>
          </cell>
          <cell r="AD28" t="str">
            <v>——</v>
          </cell>
        </row>
        <row r="28">
          <cell r="AN28" t="str">
            <v>河北外购</v>
          </cell>
          <cell r="AO28" t="str">
            <v>佛吉亚</v>
          </cell>
          <cell r="AP28" t="e">
            <v>#N/A</v>
          </cell>
        </row>
        <row r="28">
          <cell r="AR28">
            <v>0</v>
          </cell>
        </row>
        <row r="28">
          <cell r="AT28">
            <v>18.6</v>
          </cell>
        </row>
        <row r="28">
          <cell r="AV28">
            <v>18.6</v>
          </cell>
        </row>
        <row r="29">
          <cell r="M29" t="str">
            <v>SHT0002054</v>
          </cell>
          <cell r="N29" t="str">
            <v>SQX3000-6805112</v>
          </cell>
          <cell r="O29" t="str">
            <v>主驾驶星盘塑料件</v>
          </cell>
          <cell r="P29" t="str">
            <v>注塑件</v>
          </cell>
          <cell r="Q29" t="str">
            <v>A</v>
          </cell>
          <cell r="R29" t="str">
            <v>EA</v>
          </cell>
        </row>
        <row r="29">
          <cell r="T29" t="str">
            <v>A</v>
          </cell>
          <cell r="U29" t="str">
            <v>SQX3000-6805112</v>
          </cell>
          <cell r="V29" t="str">
            <v>A1</v>
          </cell>
          <cell r="W29" t="str">
            <v>N </v>
          </cell>
          <cell r="X29" t="str">
            <v>Y </v>
          </cell>
          <cell r="Y29" t="str">
            <v>注塑件</v>
          </cell>
          <cell r="Z29" t="str">
            <v>PA66</v>
          </cell>
          <cell r="AA29" t="str">
            <v>——</v>
          </cell>
          <cell r="AB29" t="str">
            <v>18*14*14</v>
          </cell>
          <cell r="AC29">
            <v>0.001</v>
          </cell>
          <cell r="AD29" t="str">
            <v>——</v>
          </cell>
          <cell r="AE29" t="str">
            <v>注塑</v>
          </cell>
        </row>
        <row r="29">
          <cell r="AN29" t="str">
            <v>河北外购</v>
          </cell>
          <cell r="AO29" t="str">
            <v>佛吉亚</v>
          </cell>
          <cell r="AP29" t="e">
            <v>#N/A</v>
          </cell>
          <cell r="AQ29">
            <v>30</v>
          </cell>
          <cell r="AR29">
            <v>0.03</v>
          </cell>
        </row>
        <row r="29">
          <cell r="AT29">
            <v>0.3</v>
          </cell>
        </row>
        <row r="29">
          <cell r="AV29">
            <v>1</v>
          </cell>
        </row>
        <row r="30">
          <cell r="M30" t="str">
            <v>SHT0001994</v>
          </cell>
        </row>
        <row r="30">
          <cell r="O30" t="str">
            <v>调角器右下连接板总成电泳</v>
          </cell>
          <cell r="P30" t="str">
            <v>电泳分总成</v>
          </cell>
        </row>
        <row r="30">
          <cell r="R30" t="str">
            <v>EA</v>
          </cell>
        </row>
        <row r="30">
          <cell r="X30" t="str">
            <v>Y</v>
          </cell>
          <cell r="Y30" t="str">
            <v>电泳总成件</v>
          </cell>
          <cell r="Z30" t="str">
            <v>ASSY</v>
          </cell>
          <cell r="AA30" t="str">
            <v>——</v>
          </cell>
          <cell r="AB30" t="str">
            <v>——</v>
          </cell>
          <cell r="AC30">
            <v>0.3561</v>
          </cell>
          <cell r="AD30" t="str">
            <v>电泳</v>
          </cell>
          <cell r="AE30" t="str">
            <v>电泳</v>
          </cell>
        </row>
        <row r="30">
          <cell r="AM30">
            <v>0.034</v>
          </cell>
          <cell r="AN30" t="str">
            <v>河北自制</v>
          </cell>
          <cell r="AO30" t="str">
            <v>电泳车间</v>
          </cell>
          <cell r="AP30" t="e">
            <v>#N/A</v>
          </cell>
        </row>
        <row r="30">
          <cell r="AR30">
            <v>0</v>
          </cell>
        </row>
        <row r="31">
          <cell r="M31" t="str">
            <v>SHT0001959</v>
          </cell>
        </row>
        <row r="31">
          <cell r="O31" t="str">
            <v>调角器右下连接板总成</v>
          </cell>
          <cell r="P31" t="str">
            <v>焊接分总成</v>
          </cell>
        </row>
        <row r="31">
          <cell r="R31" t="str">
            <v>EA</v>
          </cell>
        </row>
        <row r="31">
          <cell r="X31" t="str">
            <v>Y</v>
          </cell>
          <cell r="Y31" t="str">
            <v>焊接总成件</v>
          </cell>
          <cell r="Z31" t="str">
            <v>ASSY</v>
          </cell>
          <cell r="AA31" t="str">
            <v>——</v>
          </cell>
          <cell r="AB31" t="str">
            <v>——</v>
          </cell>
          <cell r="AC31">
            <v>0.3561</v>
          </cell>
          <cell r="AD31" t="str">
            <v>——</v>
          </cell>
          <cell r="AE31" t="str">
            <v>焊接</v>
          </cell>
        </row>
        <row r="31">
          <cell r="AL31" t="str">
            <v>6</v>
          </cell>
        </row>
        <row r="31">
          <cell r="AN31" t="str">
            <v>河北自制</v>
          </cell>
          <cell r="AO31" t="str">
            <v>焊接车间</v>
          </cell>
          <cell r="AP31" t="e">
            <v>#N/A</v>
          </cell>
        </row>
        <row r="31">
          <cell r="AR31">
            <v>0</v>
          </cell>
        </row>
        <row r="32">
          <cell r="M32" t="str">
            <v>SHT0001086</v>
          </cell>
          <cell r="N32" t="str">
            <v>H4B-6805114</v>
          </cell>
          <cell r="O32" t="str">
            <v>涡簧右固定片</v>
          </cell>
          <cell r="P32" t="str">
            <v>冲压件</v>
          </cell>
          <cell r="Q32" t="str">
            <v>B</v>
          </cell>
          <cell r="R32" t="str">
            <v>EA</v>
          </cell>
        </row>
        <row r="32">
          <cell r="T32" t="str">
            <v>A</v>
          </cell>
          <cell r="U32" t="str">
            <v>H4B-6805114</v>
          </cell>
          <cell r="V32" t="str">
            <v>A1</v>
          </cell>
          <cell r="W32" t="str">
            <v>N </v>
          </cell>
          <cell r="X32" t="str">
            <v>Y </v>
          </cell>
          <cell r="Y32" t="str">
            <v>钣金件</v>
          </cell>
          <cell r="Z32" t="str">
            <v>Q235 
 t=3.0</v>
          </cell>
          <cell r="AA32" t="str">
            <v>GBT11253</v>
          </cell>
          <cell r="AB32" t="str">
            <v>24*33*17</v>
          </cell>
          <cell r="AC32">
            <v>0.0143</v>
          </cell>
          <cell r="AD32" t="str">
            <v>——</v>
          </cell>
          <cell r="AE32" t="str">
            <v>冲压</v>
          </cell>
        </row>
        <row r="32">
          <cell r="AG32">
            <v>54</v>
          </cell>
          <cell r="AH32">
            <v>34</v>
          </cell>
          <cell r="AI32">
            <v>3</v>
          </cell>
          <cell r="AJ32">
            <v>0.04329288</v>
          </cell>
          <cell r="AK32">
            <v>0.330308355554077</v>
          </cell>
        </row>
        <row r="32">
          <cell r="AN32" t="str">
            <v>河北外购</v>
          </cell>
          <cell r="AO32" t="str">
            <v>万昌五金</v>
          </cell>
          <cell r="AP32">
            <v>0.019</v>
          </cell>
          <cell r="AQ32">
            <v>4.87</v>
          </cell>
          <cell r="AR32">
            <v>0.2108363256</v>
          </cell>
          <cell r="AS32">
            <v>1</v>
          </cell>
          <cell r="AT32">
            <v>0.2108363256</v>
          </cell>
        </row>
        <row r="32">
          <cell r="AV32">
            <v>0.197</v>
          </cell>
        </row>
        <row r="33">
          <cell r="M33" t="str">
            <v>SHT0001082</v>
          </cell>
          <cell r="N33" t="str">
            <v>H4B-6805110</v>
          </cell>
          <cell r="O33" t="str">
            <v>塑料件固定片</v>
          </cell>
          <cell r="P33" t="str">
            <v>冲压件</v>
          </cell>
          <cell r="Q33" t="str">
            <v>B</v>
          </cell>
          <cell r="R33" t="str">
            <v>EA</v>
          </cell>
        </row>
        <row r="33">
          <cell r="T33" t="str">
            <v>A</v>
          </cell>
          <cell r="U33" t="str">
            <v>H4B-6805110</v>
          </cell>
          <cell r="V33" t="str">
            <v>A1</v>
          </cell>
          <cell r="W33" t="str">
            <v>N </v>
          </cell>
          <cell r="X33" t="str">
            <v>Y </v>
          </cell>
          <cell r="Y33" t="str">
            <v>钣金件</v>
          </cell>
          <cell r="Z33" t="str">
            <v>Q235 
 t=2.0</v>
          </cell>
          <cell r="AA33" t="str">
            <v>GBT11253</v>
          </cell>
          <cell r="AB33" t="str">
            <v>22*12*13</v>
          </cell>
          <cell r="AC33">
            <v>0.0091</v>
          </cell>
          <cell r="AD33" t="str">
            <v>——</v>
          </cell>
          <cell r="AE33" t="str">
            <v>冲压</v>
          </cell>
        </row>
        <row r="33">
          <cell r="AG33">
            <v>31</v>
          </cell>
          <cell r="AH33">
            <v>28</v>
          </cell>
          <cell r="AI33">
            <v>2</v>
          </cell>
          <cell r="AJ33">
            <v>0.01364496</v>
          </cell>
          <cell r="AK33">
            <v>0.666912911433965</v>
          </cell>
        </row>
        <row r="33">
          <cell r="AN33" t="str">
            <v>河北外购</v>
          </cell>
          <cell r="AO33" t="str">
            <v>黄骅再兴</v>
          </cell>
          <cell r="AP33">
            <v>0.0085</v>
          </cell>
          <cell r="AQ33">
            <v>4.87</v>
          </cell>
          <cell r="AR33">
            <v>0.0664509552</v>
          </cell>
          <cell r="AS33">
            <v>1.3</v>
          </cell>
          <cell r="AT33">
            <v>0.08638624176</v>
          </cell>
        </row>
        <row r="33">
          <cell r="AV33">
            <v>0.0985</v>
          </cell>
        </row>
        <row r="34">
          <cell r="M34" t="str">
            <v>SHT0001950</v>
          </cell>
          <cell r="N34" t="str">
            <v>SQX3000-6805103</v>
          </cell>
          <cell r="O34" t="str">
            <v>调角器右下连接板</v>
          </cell>
          <cell r="P34" t="str">
            <v>冲压件</v>
          </cell>
          <cell r="Q34" t="str">
            <v>A</v>
          </cell>
          <cell r="R34" t="str">
            <v>EA</v>
          </cell>
        </row>
        <row r="34">
          <cell r="T34" t="str">
            <v>A</v>
          </cell>
          <cell r="U34" t="str">
            <v>SQX3000-6805103</v>
          </cell>
          <cell r="V34" t="str">
            <v>A1</v>
          </cell>
          <cell r="W34" t="str">
            <v>N </v>
          </cell>
          <cell r="X34" t="str">
            <v>Y </v>
          </cell>
          <cell r="Y34" t="str">
            <v>钣金件</v>
          </cell>
          <cell r="Z34" t="str">
            <v>SPFH590
t=3.0</v>
          </cell>
          <cell r="AA34" t="str">
            <v>Q/BQB301
Q/BQB310</v>
          </cell>
          <cell r="AB34" t="str">
            <v>140*26*133</v>
          </cell>
          <cell r="AC34">
            <v>0.3327</v>
          </cell>
          <cell r="AD34" t="str">
            <v>——</v>
          </cell>
          <cell r="AE34" t="str">
            <v>冲压</v>
          </cell>
        </row>
        <row r="34">
          <cell r="AG34">
            <v>150</v>
          </cell>
          <cell r="AH34">
            <v>140</v>
          </cell>
          <cell r="AI34">
            <v>3</v>
          </cell>
          <cell r="AJ34">
            <v>0.49518</v>
          </cell>
          <cell r="AK34">
            <v>0.671876893250939</v>
          </cell>
        </row>
        <row r="34">
          <cell r="AN34" t="str">
            <v>河北外购</v>
          </cell>
          <cell r="AO34" t="str">
            <v>黄骅成卓</v>
          </cell>
          <cell r="AP34">
            <v>0.3255</v>
          </cell>
          <cell r="AQ34">
            <v>6.11</v>
          </cell>
          <cell r="AR34">
            <v>3.0255498</v>
          </cell>
          <cell r="AS34">
            <v>1.2</v>
          </cell>
          <cell r="AT34">
            <v>3.63065976</v>
          </cell>
        </row>
        <row r="34">
          <cell r="AV34">
            <v>3.3125</v>
          </cell>
        </row>
        <row r="35">
          <cell r="M35" t="str">
            <v>SHT0001995</v>
          </cell>
        </row>
        <row r="35">
          <cell r="O35" t="str">
            <v>调角器右上连接板总成电泳</v>
          </cell>
          <cell r="P35" t="str">
            <v>分总成</v>
          </cell>
          <cell r="Q35" t="str">
            <v>A</v>
          </cell>
          <cell r="R35" t="str">
            <v>EA</v>
          </cell>
        </row>
        <row r="35">
          <cell r="T35" t="str">
            <v>A</v>
          </cell>
          <cell r="U35" t="str">
            <v>SQX3000-6805122</v>
          </cell>
          <cell r="V35" t="str">
            <v>A1</v>
          </cell>
          <cell r="W35" t="str">
            <v>N </v>
          </cell>
          <cell r="X35" t="str">
            <v>Y </v>
          </cell>
          <cell r="Y35" t="str">
            <v>电泳总成件</v>
          </cell>
          <cell r="Z35" t="str">
            <v>ASSY</v>
          </cell>
          <cell r="AA35" t="str">
            <v>——</v>
          </cell>
          <cell r="AB35" t="str">
            <v>95*24*132</v>
          </cell>
          <cell r="AC35">
            <v>0.2934</v>
          </cell>
          <cell r="AD35" t="str">
            <v>电泳</v>
          </cell>
          <cell r="AE35" t="str">
            <v>电泳</v>
          </cell>
        </row>
        <row r="35">
          <cell r="AM35">
            <v>0.028</v>
          </cell>
          <cell r="AN35" t="str">
            <v>河北自制</v>
          </cell>
          <cell r="AO35" t="str">
            <v>电泳车间</v>
          </cell>
          <cell r="AP35" t="e">
            <v>#N/A</v>
          </cell>
        </row>
        <row r="35">
          <cell r="AR35">
            <v>0</v>
          </cell>
        </row>
        <row r="36">
          <cell r="M36" t="str">
            <v>SHT0001960</v>
          </cell>
          <cell r="N36" t="str">
            <v>SQX3000-6805122</v>
          </cell>
          <cell r="O36" t="str">
            <v>调角器右上连接板总成</v>
          </cell>
          <cell r="P36" t="str">
            <v>分总成</v>
          </cell>
          <cell r="Q36" t="str">
            <v>A</v>
          </cell>
          <cell r="R36" t="str">
            <v>EA</v>
          </cell>
        </row>
        <row r="36">
          <cell r="T36" t="str">
            <v>A</v>
          </cell>
          <cell r="U36" t="str">
            <v>SQX3000-6805122</v>
          </cell>
          <cell r="V36" t="str">
            <v>A1</v>
          </cell>
          <cell r="W36" t="str">
            <v>N </v>
          </cell>
          <cell r="X36" t="str">
            <v>Y </v>
          </cell>
          <cell r="Y36" t="str">
            <v>焊接总成件</v>
          </cell>
          <cell r="Z36" t="str">
            <v>ASSY</v>
          </cell>
          <cell r="AA36" t="str">
            <v>——</v>
          </cell>
          <cell r="AB36" t="str">
            <v>95*24*132</v>
          </cell>
          <cell r="AC36">
            <v>0.2934</v>
          </cell>
          <cell r="AD36" t="str">
            <v>——</v>
          </cell>
          <cell r="AE36" t="str">
            <v>焊接</v>
          </cell>
        </row>
        <row r="36">
          <cell r="AL36" t="str">
            <v>5</v>
          </cell>
        </row>
        <row r="36">
          <cell r="AN36" t="str">
            <v>河北自制</v>
          </cell>
          <cell r="AO36" t="str">
            <v>焊接车间</v>
          </cell>
          <cell r="AP36" t="e">
            <v>#N/A</v>
          </cell>
        </row>
        <row r="36">
          <cell r="AR36">
            <v>0</v>
          </cell>
        </row>
        <row r="37">
          <cell r="M37" t="str">
            <v>SHT0001951</v>
          </cell>
          <cell r="N37" t="str">
            <v>SQX3000-6805104</v>
          </cell>
          <cell r="O37" t="str">
            <v>调角器右上连接板</v>
          </cell>
          <cell r="P37" t="str">
            <v>冲压件</v>
          </cell>
          <cell r="Q37" t="str">
            <v>A</v>
          </cell>
          <cell r="R37" t="str">
            <v>EA</v>
          </cell>
        </row>
        <row r="37">
          <cell r="T37" t="str">
            <v>A</v>
          </cell>
          <cell r="U37" t="str">
            <v>SQX3000-6805104</v>
          </cell>
          <cell r="V37" t="str">
            <v>A1</v>
          </cell>
          <cell r="W37" t="str">
            <v>N </v>
          </cell>
          <cell r="X37" t="str">
            <v>Y </v>
          </cell>
          <cell r="Y37" t="str">
            <v>钣金件</v>
          </cell>
          <cell r="Z37" t="str">
            <v>SPFH590
t=3.0</v>
          </cell>
          <cell r="AA37" t="str">
            <v>Q/BQB301
Q/BQB310</v>
          </cell>
          <cell r="AB37" t="str">
            <v>95*8*132</v>
          </cell>
          <cell r="AC37">
            <v>0.243</v>
          </cell>
          <cell r="AD37" t="str">
            <v>——</v>
          </cell>
          <cell r="AE37" t="str">
            <v>冲压</v>
          </cell>
        </row>
        <row r="37">
          <cell r="AG37">
            <v>145</v>
          </cell>
          <cell r="AH37">
            <v>100</v>
          </cell>
          <cell r="AI37">
            <v>3</v>
          </cell>
          <cell r="AJ37">
            <v>0.34191</v>
          </cell>
          <cell r="AK37">
            <v>0.710713345617268</v>
          </cell>
        </row>
        <row r="37">
          <cell r="AN37" t="str">
            <v>河北外购</v>
          </cell>
          <cell r="AO37" t="str">
            <v>黄骅成卓</v>
          </cell>
          <cell r="AP37">
            <v>0.2305</v>
          </cell>
          <cell r="AQ37">
            <v>6.11</v>
          </cell>
          <cell r="AR37">
            <v>2.0890701</v>
          </cell>
          <cell r="AS37">
            <v>1.2</v>
          </cell>
          <cell r="AT37">
            <v>2.50688412</v>
          </cell>
          <cell r="AU37">
            <v>9.45032537960954</v>
          </cell>
          <cell r="AV37">
            <v>2.1783</v>
          </cell>
        </row>
        <row r="38">
          <cell r="M38" t="str">
            <v>SHT0001007</v>
          </cell>
          <cell r="N38" t="str">
            <v>H4A-6805104</v>
          </cell>
          <cell r="O38" t="str">
            <v>角度限位片</v>
          </cell>
          <cell r="P38" t="str">
            <v>冲压件</v>
          </cell>
          <cell r="Q38" t="str">
            <v>C</v>
          </cell>
          <cell r="R38" t="str">
            <v>EA</v>
          </cell>
        </row>
        <row r="38">
          <cell r="T38" t="str">
            <v>A</v>
          </cell>
          <cell r="U38" t="str">
            <v>H4A-6805104</v>
          </cell>
          <cell r="V38" t="str">
            <v>A1</v>
          </cell>
          <cell r="W38" t="str">
            <v>N </v>
          </cell>
          <cell r="X38" t="str">
            <v>Y </v>
          </cell>
          <cell r="Y38" t="str">
            <v>钣金件</v>
          </cell>
          <cell r="Z38" t="str">
            <v>SAPH440
t=3.0</v>
          </cell>
          <cell r="AA38" t="str">
            <v>Q/BQB301
Q/BQB310</v>
          </cell>
          <cell r="AB38" t="str">
            <v>18*20*15</v>
          </cell>
          <cell r="AC38">
            <v>0.0274</v>
          </cell>
          <cell r="AD38" t="str">
            <v>——</v>
          </cell>
          <cell r="AE38" t="str">
            <v>冲压</v>
          </cell>
        </row>
        <row r="38">
          <cell r="AG38">
            <v>64</v>
          </cell>
          <cell r="AH38">
            <v>29</v>
          </cell>
          <cell r="AI38">
            <v>3</v>
          </cell>
          <cell r="AJ38">
            <v>0.04376448</v>
          </cell>
          <cell r="AK38">
            <v>0.626078500190108</v>
          </cell>
        </row>
        <row r="38">
          <cell r="AN38" t="str">
            <v>河北外购</v>
          </cell>
          <cell r="AO38" t="str">
            <v>黄骅成卓</v>
          </cell>
          <cell r="AP38">
            <v>0.0245</v>
          </cell>
          <cell r="AQ38">
            <v>6.01</v>
          </cell>
          <cell r="AR38">
            <v>0.2630245248</v>
          </cell>
          <cell r="AS38">
            <v>1.15</v>
          </cell>
          <cell r="AT38">
            <v>0.30247820352</v>
          </cell>
          <cell r="AU38">
            <v>12.665306122449</v>
          </cell>
          <cell r="AV38">
            <v>0.3103</v>
          </cell>
        </row>
        <row r="39">
          <cell r="M39" t="str">
            <v>SCS0004794</v>
          </cell>
          <cell r="N39" t="str">
            <v>B406805215</v>
          </cell>
          <cell r="O39" t="str">
            <v>涡簧固定座</v>
          </cell>
          <cell r="P39" t="str">
            <v>冲压件</v>
          </cell>
          <cell r="Q39" t="str">
            <v>B</v>
          </cell>
          <cell r="R39" t="str">
            <v>EA</v>
          </cell>
        </row>
        <row r="39">
          <cell r="T39" t="str">
            <v>A</v>
          </cell>
          <cell r="U39" t="str">
            <v>B406805215</v>
          </cell>
          <cell r="V39" t="str">
            <v>A1</v>
          </cell>
          <cell r="W39" t="str">
            <v>N </v>
          </cell>
          <cell r="X39" t="str">
            <v>Y </v>
          </cell>
          <cell r="Y39" t="str">
            <v>钣金件</v>
          </cell>
          <cell r="Z39" t="str">
            <v>Q235 
 t=3.0</v>
          </cell>
          <cell r="AA39" t="str">
            <v>GBT11253</v>
          </cell>
          <cell r="AB39" t="str">
            <v>50*18*30</v>
          </cell>
          <cell r="AC39">
            <v>0.023</v>
          </cell>
          <cell r="AD39" t="str">
            <v>——</v>
          </cell>
          <cell r="AE39" t="str">
            <v>冲压</v>
          </cell>
        </row>
        <row r="39">
          <cell r="AG39">
            <v>62.5</v>
          </cell>
          <cell r="AH39">
            <v>37</v>
          </cell>
          <cell r="AI39">
            <v>3</v>
          </cell>
          <cell r="AJ39">
            <v>0.05452875</v>
          </cell>
          <cell r="AK39">
            <v>0.42179584164317</v>
          </cell>
        </row>
        <row r="39">
          <cell r="AN39" t="str">
            <v>河北外购</v>
          </cell>
          <cell r="AO39" t="str">
            <v>黄骅天丰</v>
          </cell>
          <cell r="AP39">
            <v>0.024</v>
          </cell>
          <cell r="AQ39">
            <v>4.87</v>
          </cell>
          <cell r="AR39">
            <v>0.2655550125</v>
          </cell>
          <cell r="AS39">
            <v>1.2</v>
          </cell>
          <cell r="AT39">
            <v>0.318666015</v>
          </cell>
          <cell r="AU39">
            <v>10.9416666666667</v>
          </cell>
          <cell r="AV39">
            <v>0.2626</v>
          </cell>
        </row>
        <row r="40">
          <cell r="M40" t="str">
            <v>SHT0001005</v>
          </cell>
          <cell r="N40" t="str">
            <v>H4B-6805108</v>
          </cell>
          <cell r="O40" t="str">
            <v>涡簧</v>
          </cell>
          <cell r="P40" t="str">
            <v>弹簧钢</v>
          </cell>
          <cell r="Q40" t="str">
            <v>B</v>
          </cell>
          <cell r="R40" t="str">
            <v>EA</v>
          </cell>
        </row>
        <row r="40">
          <cell r="T40" t="str">
            <v>A</v>
          </cell>
          <cell r="U40" t="str">
            <v>H4B-6805108</v>
          </cell>
          <cell r="V40" t="str">
            <v>A1</v>
          </cell>
          <cell r="W40" t="str">
            <v>N </v>
          </cell>
          <cell r="X40" t="str">
            <v>Y </v>
          </cell>
          <cell r="Y40" t="str">
            <v>弹簧件</v>
          </cell>
          <cell r="Z40" t="str">
            <v>t=2-GB/T342
65Mn-GB/T4357</v>
          </cell>
          <cell r="AA40" t="str">
            <v>GB/T4357</v>
          </cell>
          <cell r="AB40" t="str">
            <v>96*7*80</v>
          </cell>
          <cell r="AC40">
            <v>0.25</v>
          </cell>
          <cell r="AD40" t="str">
            <v>——</v>
          </cell>
        </row>
        <row r="40">
          <cell r="AJ40">
            <v>0.25</v>
          </cell>
          <cell r="AK40">
            <v>1</v>
          </cell>
        </row>
        <row r="40">
          <cell r="AN40" t="str">
            <v>河北外购</v>
          </cell>
          <cell r="AO40" t="str">
            <v>江苏万金</v>
          </cell>
          <cell r="AP40">
            <v>0.25</v>
          </cell>
          <cell r="AQ40">
            <v>7</v>
          </cell>
          <cell r="AR40">
            <v>1.75</v>
          </cell>
        </row>
        <row r="40">
          <cell r="AT40">
            <v>3</v>
          </cell>
          <cell r="AU40">
            <v>9.72</v>
          </cell>
          <cell r="AV40">
            <v>2.43</v>
          </cell>
        </row>
      </sheetData>
      <sheetData sheetId="15"/>
    </sheetDataSet>
  </externalBook>
</externalLink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comments" Target="../comments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5.xml"/><Relationship Id="rId1" Type="http://schemas.openxmlformats.org/officeDocument/2006/relationships/comments" Target="../comments3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6.xml"/><Relationship Id="rId1" Type="http://schemas.openxmlformats.org/officeDocument/2006/relationships/comments" Target="../comments4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Q23"/>
  <sheetViews>
    <sheetView view="pageBreakPreview" zoomScale="130" zoomScaleNormal="70" topLeftCell="B16" workbookViewId="0">
      <selection activeCell="G21" sqref="G21:G23"/>
    </sheetView>
  </sheetViews>
  <sheetFormatPr defaultColWidth="9" defaultRowHeight="14"/>
  <cols>
    <col min="1" max="1" width="9.5" customWidth="1"/>
    <col min="2" max="2" width="16.5" customWidth="1"/>
    <col min="3" max="3" width="16.5" style="800" customWidth="1"/>
    <col min="4" max="4" width="17.8727272727273" customWidth="1"/>
    <col min="5" max="5" width="15.2545454545455" customWidth="1"/>
    <col min="6" max="6" width="23.6272727272727" customWidth="1"/>
    <col min="7" max="8" width="25.6272727272727" customWidth="1"/>
    <col min="9" max="9" width="36.1272727272727" style="800" customWidth="1"/>
  </cols>
  <sheetData>
    <row r="1" ht="35.1" customHeight="1" spans="1:11">
      <c r="A1" s="801" t="s">
        <v>0</v>
      </c>
      <c r="B1" s="801"/>
      <c r="C1" s="801"/>
      <c r="D1" s="801"/>
      <c r="E1" s="801"/>
      <c r="F1" s="801"/>
      <c r="G1" s="801"/>
      <c r="H1" s="801"/>
      <c r="I1" s="801"/>
      <c r="J1" s="808"/>
      <c r="K1" s="808"/>
    </row>
    <row r="2" ht="34.5" customHeight="1" spans="1:11">
      <c r="A2" s="801" t="s">
        <v>1</v>
      </c>
      <c r="B2" s="801"/>
      <c r="C2" s="801"/>
      <c r="D2" s="801"/>
      <c r="E2" s="801"/>
      <c r="F2" s="801"/>
      <c r="G2" s="801" t="s">
        <v>2</v>
      </c>
      <c r="H2" s="801"/>
      <c r="I2" s="809"/>
      <c r="J2" s="808"/>
      <c r="K2" s="808"/>
    </row>
    <row r="3" ht="34.5" customHeight="1" spans="1:11">
      <c r="A3" s="801" t="s">
        <v>3</v>
      </c>
      <c r="B3" s="801"/>
      <c r="C3" s="801"/>
      <c r="D3" s="801"/>
      <c r="E3" s="801"/>
      <c r="F3" s="801"/>
      <c r="G3" s="801" t="s">
        <v>4</v>
      </c>
      <c r="H3" s="801"/>
      <c r="I3" s="809"/>
      <c r="J3" s="808"/>
      <c r="K3" s="808"/>
    </row>
    <row r="4" ht="35.1" customHeight="1" spans="1:11">
      <c r="A4" s="801" t="s">
        <v>5</v>
      </c>
      <c r="B4" s="801"/>
      <c r="C4" s="801"/>
      <c r="D4" s="801"/>
      <c r="E4" s="801"/>
      <c r="F4" s="801"/>
      <c r="G4" s="801"/>
      <c r="H4" s="801"/>
      <c r="I4" s="801"/>
      <c r="J4" s="808"/>
      <c r="K4" s="808"/>
    </row>
    <row r="5" ht="20.1" customHeight="1" spans="1:9">
      <c r="A5" s="802" t="s">
        <v>6</v>
      </c>
      <c r="B5" s="802" t="s">
        <v>7</v>
      </c>
      <c r="C5" s="802" t="s">
        <v>8</v>
      </c>
      <c r="D5" s="803" t="s">
        <v>9</v>
      </c>
      <c r="E5" s="802" t="s">
        <v>10</v>
      </c>
      <c r="F5" s="802" t="s">
        <v>11</v>
      </c>
      <c r="G5" s="802" t="s">
        <v>12</v>
      </c>
      <c r="H5" s="802" t="s">
        <v>13</v>
      </c>
      <c r="I5" s="802" t="s">
        <v>14</v>
      </c>
    </row>
    <row r="6" ht="30" customHeight="1" spans="1:9">
      <c r="A6" s="804">
        <v>1</v>
      </c>
      <c r="B6" s="804" t="s">
        <v>15</v>
      </c>
      <c r="C6" s="805" t="s">
        <v>16</v>
      </c>
      <c r="D6" s="804" t="s">
        <v>17</v>
      </c>
      <c r="E6" s="804" t="s">
        <v>18</v>
      </c>
      <c r="F6" s="804" t="s">
        <v>19</v>
      </c>
      <c r="G6" s="352" t="s">
        <v>20</v>
      </c>
      <c r="H6" s="802" t="s">
        <v>21</v>
      </c>
      <c r="I6" s="810" t="s">
        <v>22</v>
      </c>
    </row>
    <row r="7" ht="30" customHeight="1" spans="1:9">
      <c r="A7" s="804">
        <v>2</v>
      </c>
      <c r="B7" s="804" t="s">
        <v>15</v>
      </c>
      <c r="C7" s="805" t="s">
        <v>23</v>
      </c>
      <c r="D7" s="804" t="s">
        <v>24</v>
      </c>
      <c r="E7" s="804" t="s">
        <v>18</v>
      </c>
      <c r="F7" s="804" t="s">
        <v>25</v>
      </c>
      <c r="G7" s="806"/>
      <c r="H7" s="802" t="s">
        <v>21</v>
      </c>
      <c r="I7" s="810" t="s">
        <v>22</v>
      </c>
    </row>
    <row r="8" ht="30" customHeight="1" spans="1:9">
      <c r="A8" s="804">
        <v>3</v>
      </c>
      <c r="B8" s="804" t="s">
        <v>15</v>
      </c>
      <c r="C8" s="805" t="s">
        <v>26</v>
      </c>
      <c r="D8" s="804" t="s">
        <v>27</v>
      </c>
      <c r="E8" s="804" t="s">
        <v>28</v>
      </c>
      <c r="F8" s="804" t="s">
        <v>29</v>
      </c>
      <c r="G8" s="806"/>
      <c r="H8" s="802" t="s">
        <v>21</v>
      </c>
      <c r="I8" s="810" t="s">
        <v>22</v>
      </c>
    </row>
    <row r="9" ht="30" customHeight="1" spans="1:9">
      <c r="A9" s="802">
        <v>4</v>
      </c>
      <c r="B9" s="802" t="s">
        <v>15</v>
      </c>
      <c r="C9" s="807" t="s">
        <v>30</v>
      </c>
      <c r="D9" s="802" t="s">
        <v>31</v>
      </c>
      <c r="E9" s="802" t="s">
        <v>18</v>
      </c>
      <c r="F9" s="802" t="s">
        <v>32</v>
      </c>
      <c r="G9" s="806"/>
      <c r="H9" s="802" t="s">
        <v>33</v>
      </c>
      <c r="I9" s="519" t="s">
        <v>34</v>
      </c>
    </row>
    <row r="10" ht="30" customHeight="1" spans="1:9">
      <c r="A10" s="802">
        <v>5</v>
      </c>
      <c r="B10" s="802" t="s">
        <v>15</v>
      </c>
      <c r="C10" s="807" t="s">
        <v>35</v>
      </c>
      <c r="D10" s="802" t="s">
        <v>27</v>
      </c>
      <c r="E10" s="802" t="s">
        <v>28</v>
      </c>
      <c r="F10" s="802" t="s">
        <v>36</v>
      </c>
      <c r="G10" s="806"/>
      <c r="H10" s="802" t="s">
        <v>33</v>
      </c>
      <c r="I10" s="519" t="s">
        <v>37</v>
      </c>
    </row>
    <row r="11" ht="30" customHeight="1" spans="1:9">
      <c r="A11" s="802">
        <v>6</v>
      </c>
      <c r="B11" s="802" t="s">
        <v>15</v>
      </c>
      <c r="C11" s="807" t="s">
        <v>38</v>
      </c>
      <c r="D11" s="802" t="s">
        <v>27</v>
      </c>
      <c r="E11" s="802" t="s">
        <v>28</v>
      </c>
      <c r="F11" s="802" t="s">
        <v>39</v>
      </c>
      <c r="G11" s="354"/>
      <c r="H11" s="802" t="s">
        <v>33</v>
      </c>
      <c r="I11" s="519" t="s">
        <v>40</v>
      </c>
    </row>
    <row r="12" ht="30" customHeight="1" spans="1:9">
      <c r="A12" s="804">
        <v>7</v>
      </c>
      <c r="B12" s="804" t="s">
        <v>41</v>
      </c>
      <c r="C12" s="805" t="s">
        <v>42</v>
      </c>
      <c r="D12" s="804" t="s">
        <v>43</v>
      </c>
      <c r="E12" s="804" t="s">
        <v>18</v>
      </c>
      <c r="F12" s="804" t="s">
        <v>44</v>
      </c>
      <c r="G12" s="352" t="s">
        <v>45</v>
      </c>
      <c r="H12" s="802" t="s">
        <v>21</v>
      </c>
      <c r="I12" s="810" t="s">
        <v>22</v>
      </c>
    </row>
    <row r="13" ht="30" customHeight="1" spans="1:9">
      <c r="A13" s="802">
        <v>8</v>
      </c>
      <c r="B13" s="802" t="s">
        <v>41</v>
      </c>
      <c r="C13" s="807" t="s">
        <v>46</v>
      </c>
      <c r="D13" s="802" t="s">
        <v>27</v>
      </c>
      <c r="E13" s="802" t="s">
        <v>47</v>
      </c>
      <c r="F13" s="802" t="s">
        <v>48</v>
      </c>
      <c r="G13" s="806"/>
      <c r="H13" s="802" t="s">
        <v>33</v>
      </c>
      <c r="I13" s="811" t="s">
        <v>49</v>
      </c>
    </row>
    <row r="14" ht="30" customHeight="1" spans="1:9">
      <c r="A14" s="802">
        <v>9</v>
      </c>
      <c r="B14" s="802" t="s">
        <v>41</v>
      </c>
      <c r="C14" s="807" t="s">
        <v>50</v>
      </c>
      <c r="D14" s="802" t="s">
        <v>27</v>
      </c>
      <c r="E14" s="802" t="s">
        <v>28</v>
      </c>
      <c r="F14" s="802" t="s">
        <v>51</v>
      </c>
      <c r="G14" s="354"/>
      <c r="H14" s="802" t="s">
        <v>33</v>
      </c>
      <c r="I14" s="519" t="s">
        <v>40</v>
      </c>
    </row>
    <row r="15" ht="30" customHeight="1" spans="1:9">
      <c r="A15" s="802">
        <v>10</v>
      </c>
      <c r="B15" s="802" t="s">
        <v>41</v>
      </c>
      <c r="C15" s="807" t="s">
        <v>52</v>
      </c>
      <c r="D15" s="802" t="s">
        <v>53</v>
      </c>
      <c r="E15" s="802" t="s">
        <v>18</v>
      </c>
      <c r="F15" s="802" t="s">
        <v>54</v>
      </c>
      <c r="G15" s="802" t="s">
        <v>55</v>
      </c>
      <c r="H15" s="802" t="s">
        <v>33</v>
      </c>
      <c r="I15" s="519" t="s">
        <v>56</v>
      </c>
    </row>
    <row r="16" ht="30" customHeight="1" spans="1:9">
      <c r="A16" s="804">
        <v>11</v>
      </c>
      <c r="B16" s="804" t="s">
        <v>41</v>
      </c>
      <c r="C16" s="805" t="s">
        <v>57</v>
      </c>
      <c r="D16" s="804" t="s">
        <v>58</v>
      </c>
      <c r="E16" s="804" t="s">
        <v>18</v>
      </c>
      <c r="F16" s="804" t="s">
        <v>59</v>
      </c>
      <c r="G16" s="352" t="s">
        <v>60</v>
      </c>
      <c r="H16" s="802" t="s">
        <v>21</v>
      </c>
      <c r="I16" s="810" t="s">
        <v>61</v>
      </c>
    </row>
    <row r="17" ht="30" customHeight="1" spans="1:17">
      <c r="A17" s="802">
        <v>12</v>
      </c>
      <c r="B17" s="802" t="s">
        <v>41</v>
      </c>
      <c r="C17" s="807" t="s">
        <v>62</v>
      </c>
      <c r="D17" s="802" t="s">
        <v>63</v>
      </c>
      <c r="E17" s="802" t="s">
        <v>18</v>
      </c>
      <c r="F17" s="802" t="s">
        <v>64</v>
      </c>
      <c r="G17" s="806"/>
      <c r="H17" s="802" t="s">
        <v>33</v>
      </c>
      <c r="I17" s="519" t="s">
        <v>34</v>
      </c>
      <c r="J17" s="812"/>
      <c r="K17" s="812"/>
      <c r="L17" s="812"/>
      <c r="M17" s="812"/>
      <c r="N17" s="812"/>
      <c r="O17" s="812"/>
      <c r="P17" s="812"/>
      <c r="Q17" s="812"/>
    </row>
    <row r="18" ht="30" customHeight="1" spans="1:17">
      <c r="A18" s="804">
        <v>13</v>
      </c>
      <c r="B18" s="804" t="s">
        <v>41</v>
      </c>
      <c r="C18" s="805" t="s">
        <v>65</v>
      </c>
      <c r="D18" s="804" t="s">
        <v>27</v>
      </c>
      <c r="E18" s="804" t="s">
        <v>28</v>
      </c>
      <c r="F18" s="804" t="s">
        <v>66</v>
      </c>
      <c r="G18" s="806"/>
      <c r="H18" s="802" t="s">
        <v>33</v>
      </c>
      <c r="I18" s="810" t="s">
        <v>67</v>
      </c>
      <c r="J18" s="812"/>
      <c r="K18" s="812"/>
      <c r="L18" s="812"/>
      <c r="M18" s="812"/>
      <c r="N18" s="812"/>
      <c r="O18" s="812"/>
      <c r="P18" s="812"/>
      <c r="Q18" s="812"/>
    </row>
    <row r="19" ht="30" customHeight="1" spans="1:17">
      <c r="A19" s="802">
        <v>14</v>
      </c>
      <c r="B19" s="802" t="s">
        <v>41</v>
      </c>
      <c r="C19" s="807" t="s">
        <v>68</v>
      </c>
      <c r="D19" s="802" t="s">
        <v>27</v>
      </c>
      <c r="E19" s="802" t="s">
        <v>28</v>
      </c>
      <c r="F19" s="802" t="s">
        <v>69</v>
      </c>
      <c r="G19" s="354"/>
      <c r="H19" s="802" t="s">
        <v>33</v>
      </c>
      <c r="I19" s="519" t="s">
        <v>37</v>
      </c>
      <c r="J19" s="812"/>
      <c r="K19" s="812"/>
      <c r="L19" s="812"/>
      <c r="M19" s="812"/>
      <c r="N19" s="812"/>
      <c r="O19" s="812"/>
      <c r="P19" s="812"/>
      <c r="Q19" s="812"/>
    </row>
    <row r="20" ht="30" customHeight="1" spans="1:17">
      <c r="A20" s="802">
        <v>15</v>
      </c>
      <c r="B20" s="802" t="s">
        <v>41</v>
      </c>
      <c r="C20" s="807" t="s">
        <v>70</v>
      </c>
      <c r="D20" s="802" t="s">
        <v>71</v>
      </c>
      <c r="E20" s="802" t="s">
        <v>18</v>
      </c>
      <c r="F20" s="802" t="s">
        <v>72</v>
      </c>
      <c r="G20" s="802" t="s">
        <v>73</v>
      </c>
      <c r="H20" s="802" t="s">
        <v>33</v>
      </c>
      <c r="I20" s="519" t="s">
        <v>56</v>
      </c>
      <c r="J20" s="812"/>
      <c r="K20" s="812"/>
      <c r="L20" s="812"/>
      <c r="M20" s="812"/>
      <c r="N20" s="812"/>
      <c r="O20" s="812"/>
      <c r="P20" s="812"/>
      <c r="Q20" s="812"/>
    </row>
    <row r="21" ht="30" customHeight="1" spans="1:17">
      <c r="A21" s="802">
        <v>16</v>
      </c>
      <c r="B21" s="802" t="s">
        <v>41</v>
      </c>
      <c r="C21" s="807" t="s">
        <v>74</v>
      </c>
      <c r="D21" s="802" t="s">
        <v>27</v>
      </c>
      <c r="E21" s="802" t="s">
        <v>47</v>
      </c>
      <c r="F21" s="802" t="s">
        <v>75</v>
      </c>
      <c r="G21" s="802" t="s">
        <v>76</v>
      </c>
      <c r="H21" s="802" t="s">
        <v>33</v>
      </c>
      <c r="I21" s="811" t="s">
        <v>49</v>
      </c>
      <c r="J21" s="812"/>
      <c r="K21" s="812"/>
      <c r="L21" s="812"/>
      <c r="M21" s="812"/>
      <c r="N21" s="812"/>
      <c r="O21" s="812"/>
      <c r="P21" s="812"/>
      <c r="Q21" s="812"/>
    </row>
    <row r="22" ht="30" customHeight="1" spans="1:17">
      <c r="A22" s="804">
        <v>17</v>
      </c>
      <c r="B22" s="804" t="s">
        <v>41</v>
      </c>
      <c r="C22" s="805" t="s">
        <v>77</v>
      </c>
      <c r="D22" s="804" t="s">
        <v>78</v>
      </c>
      <c r="E22" s="804" t="s">
        <v>18</v>
      </c>
      <c r="F22" s="804" t="s">
        <v>79</v>
      </c>
      <c r="G22" s="802"/>
      <c r="H22" s="802" t="s">
        <v>21</v>
      </c>
      <c r="I22" s="810" t="s">
        <v>80</v>
      </c>
      <c r="J22" s="812"/>
      <c r="K22" s="812"/>
      <c r="L22" s="812"/>
      <c r="M22" s="812"/>
      <c r="N22" s="812"/>
      <c r="O22" s="812"/>
      <c r="P22" s="812"/>
      <c r="Q22" s="812"/>
    </row>
    <row r="23" ht="30" customHeight="1" spans="1:17">
      <c r="A23" s="804">
        <v>18</v>
      </c>
      <c r="B23" s="804" t="s">
        <v>41</v>
      </c>
      <c r="C23" s="805" t="s">
        <v>81</v>
      </c>
      <c r="D23" s="804" t="s">
        <v>27</v>
      </c>
      <c r="E23" s="804" t="s">
        <v>28</v>
      </c>
      <c r="F23" s="804" t="s">
        <v>82</v>
      </c>
      <c r="G23" s="802"/>
      <c r="H23" s="802" t="s">
        <v>33</v>
      </c>
      <c r="I23" s="810" t="s">
        <v>83</v>
      </c>
      <c r="J23" s="812"/>
      <c r="K23" s="812"/>
      <c r="L23" s="812"/>
      <c r="M23" s="812"/>
      <c r="N23" s="812"/>
      <c r="O23" s="812"/>
      <c r="P23" s="812"/>
      <c r="Q23" s="812"/>
    </row>
  </sheetData>
  <autoFilter xmlns:etc="http://www.wps.cn/officeDocument/2017/etCustomData" ref="H1:H23" etc:filterBottomFollowUsedRange="0">
    <extLst/>
  </autoFilter>
  <mergeCells count="8">
    <mergeCell ref="A1:I1"/>
    <mergeCell ref="B2:F2"/>
    <mergeCell ref="B3:F3"/>
    <mergeCell ref="A4:I4"/>
    <mergeCell ref="G6:G11"/>
    <mergeCell ref="G12:G14"/>
    <mergeCell ref="G16:G19"/>
    <mergeCell ref="G21:G23"/>
  </mergeCells>
  <conditionalFormatting sqref="E$1:E$1048576">
    <cfRule type="containsText" dxfId="0" priority="2" operator="between" text="新增">
      <formula>NOT(ISERROR(SEARCH("新增",E1)))</formula>
    </cfRule>
    <cfRule type="containsText" dxfId="1" priority="3" operator="between" text="未变更">
      <formula>NOT(ISERROR(SEARCH("未变更",E1)))</formula>
    </cfRule>
    <cfRule type="containsText" dxfId="2" priority="4" operator="between" text="图号变">
      <formula>NOT(ISERROR(SEARCH("图号变",E1)))</formula>
    </cfRule>
  </conditionalFormatting>
  <conditionalFormatting sqref="H1:H4 H6:H1048576">
    <cfRule type="containsText" dxfId="2" priority="1" operator="between" text="是">
      <formula>NOT(ISERROR(SEARCH("是",H1)))</formula>
    </cfRule>
  </conditionalFormatting>
  <pageMargins left="0.708661417322835" right="0.708661417322835" top="0" bottom="0.748031496062992" header="0.31496062992126" footer="0.31496062992126"/>
  <pageSetup paperSize="9" scale="70" orientation="landscape" verticalDpi="120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79"/>
  <sheetViews>
    <sheetView zoomScale="73" zoomScaleNormal="73" zoomScaleSheetLayoutView="70" topLeftCell="A55" workbookViewId="0">
      <selection activeCell="N8" sqref="N8:T8"/>
    </sheetView>
  </sheetViews>
  <sheetFormatPr defaultColWidth="4.62727272727273" defaultRowHeight="16.5"/>
  <cols>
    <col min="1" max="1" width="3.75454545454545" style="749" customWidth="1"/>
    <col min="2" max="2" width="12.0909090909091" style="749" customWidth="1"/>
    <col min="3" max="3" width="19.3727272727273" style="749" customWidth="1"/>
    <col min="4" max="4" width="22.2545454545455" style="749" customWidth="1"/>
    <col min="5" max="5" width="23.2545454545455" style="749" customWidth="1"/>
    <col min="6" max="6" width="23.5" style="749" customWidth="1"/>
    <col min="7" max="7" width="12.8727272727273" style="749" customWidth="1"/>
    <col min="8" max="8" width="4.62727272727273" style="749" customWidth="1"/>
    <col min="9" max="9" width="6.37272727272727" style="749" customWidth="1"/>
    <col min="10" max="10" width="0.127272727272727" style="749" customWidth="1"/>
    <col min="11" max="11" width="25.6272727272727" style="749" customWidth="1"/>
    <col min="12" max="12" width="10.8727272727273" style="749" customWidth="1"/>
    <col min="13" max="13" width="5.75454545454545" style="749" customWidth="1"/>
    <col min="14" max="14" width="6.37272727272727" style="749" customWidth="1"/>
    <col min="15" max="15" width="5" style="749" customWidth="1"/>
    <col min="16" max="16" width="5.87272727272727" style="749" customWidth="1"/>
    <col min="17" max="17" width="7.87272727272727" style="749" customWidth="1"/>
    <col min="18" max="18" width="6.12727272727273" style="749" customWidth="1"/>
    <col min="19" max="19" width="13.1272727272727" style="749" customWidth="1"/>
    <col min="20" max="20" width="15.6272727272727" style="749" customWidth="1"/>
    <col min="21" max="21" width="4.62727272727273" style="749" customWidth="1"/>
    <col min="22" max="22" width="8" style="749" customWidth="1"/>
    <col min="23" max="23" width="11.5" style="749" customWidth="1"/>
    <col min="24" max="24" width="9.5" style="749" customWidth="1"/>
    <col min="25" max="25" width="13.1272727272727" style="749" customWidth="1"/>
    <col min="26" max="26" width="10" style="749" customWidth="1"/>
    <col min="27" max="27" width="11.2545454545455" style="749" customWidth="1"/>
    <col min="28" max="248" width="9" style="749" customWidth="1"/>
    <col min="249" max="249" width="3.12727272727273" style="749" customWidth="1"/>
    <col min="250" max="250" width="7.62727272727273" style="749" customWidth="1"/>
    <col min="251" max="251" width="4.12727272727273" style="749" customWidth="1"/>
    <col min="252" max="252" width="17" style="749" customWidth="1"/>
    <col min="253" max="253" width="3.62727272727273" style="749" customWidth="1"/>
    <col min="254" max="254" width="9.12727272727273" style="749" customWidth="1"/>
    <col min="255" max="255" width="3.62727272727273" style="749" customWidth="1"/>
    <col min="256" max="16384" width="4.62727272727273" style="749"/>
  </cols>
  <sheetData>
    <row r="1" s="746" customFormat="1" ht="30.75" customHeight="1" spans="1:28">
      <c r="A1" s="750"/>
      <c r="B1" s="750"/>
      <c r="C1" s="751"/>
      <c r="D1" s="751"/>
      <c r="E1" s="751"/>
      <c r="F1" s="751"/>
      <c r="G1" s="751"/>
      <c r="H1" s="751"/>
      <c r="I1" s="751"/>
      <c r="J1" s="751"/>
      <c r="K1" s="751"/>
      <c r="L1" s="751"/>
      <c r="M1" s="751"/>
      <c r="N1" s="751"/>
      <c r="O1" s="751"/>
      <c r="P1" s="751"/>
      <c r="Q1" s="751"/>
      <c r="R1" s="751"/>
      <c r="S1" s="771"/>
      <c r="T1" s="771"/>
      <c r="U1" s="771"/>
      <c r="V1" s="771"/>
      <c r="W1" s="772" t="s">
        <v>84</v>
      </c>
      <c r="X1" s="772"/>
      <c r="Y1" s="772"/>
      <c r="Z1" s="772"/>
      <c r="AA1" s="772"/>
      <c r="AB1" s="777"/>
    </row>
    <row r="2" s="746" customFormat="1" ht="34.5" customHeight="1" spans="1:27">
      <c r="A2" s="750" t="s">
        <v>85</v>
      </c>
      <c r="B2" s="750"/>
      <c r="C2" s="752"/>
      <c r="D2" s="752"/>
      <c r="E2" s="752"/>
      <c r="F2" s="753" t="s">
        <v>86</v>
      </c>
      <c r="G2" s="753"/>
      <c r="H2" s="753"/>
      <c r="I2" s="753"/>
      <c r="J2" s="753"/>
      <c r="K2" s="753"/>
      <c r="L2" s="753"/>
      <c r="M2" s="753"/>
      <c r="N2" s="753"/>
      <c r="O2" s="753"/>
      <c r="P2" s="753"/>
      <c r="Q2" s="753"/>
      <c r="R2" s="753"/>
      <c r="S2" s="773"/>
      <c r="T2" s="773"/>
      <c r="U2" s="773"/>
      <c r="V2" s="773"/>
      <c r="W2" s="772"/>
      <c r="X2" s="772"/>
      <c r="Y2" s="772"/>
      <c r="Z2" s="772"/>
      <c r="AA2" s="772"/>
    </row>
    <row r="3" s="747" customFormat="1" ht="28.5" customHeight="1" spans="1:28">
      <c r="A3" s="754" t="s">
        <v>87</v>
      </c>
      <c r="B3" s="754"/>
      <c r="C3" s="751" t="s">
        <v>88</v>
      </c>
      <c r="D3" s="751"/>
      <c r="E3" s="751"/>
      <c r="F3" s="755" t="s">
        <v>89</v>
      </c>
      <c r="G3" s="755"/>
      <c r="H3" s="755"/>
      <c r="I3" s="755"/>
      <c r="J3" s="755"/>
      <c r="K3" s="755"/>
      <c r="L3" s="755"/>
      <c r="M3" s="755"/>
      <c r="N3" s="755"/>
      <c r="O3" s="755"/>
      <c r="P3" s="755"/>
      <c r="Q3" s="755"/>
      <c r="R3" s="755"/>
      <c r="S3" s="755"/>
      <c r="T3" s="755"/>
      <c r="U3" s="774" t="s">
        <v>1</v>
      </c>
      <c r="V3" s="774"/>
      <c r="W3" s="774" t="s">
        <v>2</v>
      </c>
      <c r="X3" s="774" t="s">
        <v>90</v>
      </c>
      <c r="Y3" s="774" t="s">
        <v>4</v>
      </c>
      <c r="Z3" s="778" t="s">
        <v>91</v>
      </c>
      <c r="AA3" s="774" t="s">
        <v>92</v>
      </c>
      <c r="AB3" s="779"/>
    </row>
    <row r="4" s="747" customFormat="1" ht="36" customHeight="1" spans="1:28">
      <c r="A4" s="754"/>
      <c r="B4" s="754"/>
      <c r="C4" s="751"/>
      <c r="D4" s="751"/>
      <c r="E4" s="751"/>
      <c r="F4" s="756" t="s">
        <v>93</v>
      </c>
      <c r="G4" s="756"/>
      <c r="H4" s="756"/>
      <c r="I4" s="756"/>
      <c r="J4" s="756"/>
      <c r="K4" s="756"/>
      <c r="L4" s="756"/>
      <c r="M4" s="756"/>
      <c r="N4" s="756"/>
      <c r="O4" s="756"/>
      <c r="P4" s="756"/>
      <c r="Q4" s="756"/>
      <c r="R4" s="756"/>
      <c r="S4" s="775"/>
      <c r="T4" s="775"/>
      <c r="U4" s="776" t="s">
        <v>94</v>
      </c>
      <c r="V4" s="776"/>
      <c r="W4" s="776"/>
      <c r="X4" s="776"/>
      <c r="Y4" s="780"/>
      <c r="Z4" s="781" t="s">
        <v>95</v>
      </c>
      <c r="AA4" s="782" t="s">
        <v>96</v>
      </c>
      <c r="AB4" s="779"/>
    </row>
    <row r="5" ht="36.75" customHeight="1" spans="1:27">
      <c r="A5" s="757" t="s">
        <v>97</v>
      </c>
      <c r="B5" s="757"/>
      <c r="C5" s="757"/>
      <c r="D5" s="758" t="s">
        <v>98</v>
      </c>
      <c r="E5" s="758" t="s">
        <v>99</v>
      </c>
      <c r="F5" s="758"/>
      <c r="G5" s="758"/>
      <c r="H5" s="758"/>
      <c r="I5" s="758" t="s">
        <v>100</v>
      </c>
      <c r="J5" s="758"/>
      <c r="K5" s="758"/>
      <c r="L5" s="758"/>
      <c r="M5" s="758"/>
      <c r="N5" s="758" t="s">
        <v>101</v>
      </c>
      <c r="O5" s="758"/>
      <c r="P5" s="758"/>
      <c r="Q5" s="758"/>
      <c r="R5" s="758"/>
      <c r="S5" s="758"/>
      <c r="T5" s="758"/>
      <c r="U5" s="758" t="s">
        <v>102</v>
      </c>
      <c r="V5" s="758"/>
      <c r="W5" s="762" t="s">
        <v>103</v>
      </c>
      <c r="X5" s="762"/>
      <c r="Y5" s="762" t="s">
        <v>14</v>
      </c>
      <c r="Z5" s="762"/>
      <c r="AA5" s="762"/>
    </row>
    <row r="6" ht="66" customHeight="1" spans="1:27">
      <c r="A6" s="758"/>
      <c r="B6" s="758"/>
      <c r="C6" s="758"/>
      <c r="D6" s="758">
        <v>1</v>
      </c>
      <c r="E6" s="759" t="s">
        <v>16</v>
      </c>
      <c r="F6" s="759"/>
      <c r="G6" s="759"/>
      <c r="H6" s="759"/>
      <c r="I6" s="759" t="s">
        <v>15</v>
      </c>
      <c r="J6" s="759"/>
      <c r="K6" s="759"/>
      <c r="L6" s="759"/>
      <c r="M6" s="759"/>
      <c r="N6" s="769" t="s">
        <v>104</v>
      </c>
      <c r="O6" s="769"/>
      <c r="P6" s="769"/>
      <c r="Q6" s="769"/>
      <c r="R6" s="769"/>
      <c r="S6" s="769"/>
      <c r="T6" s="769"/>
      <c r="U6" s="759">
        <v>1</v>
      </c>
      <c r="V6" s="759"/>
      <c r="W6" s="762"/>
      <c r="X6" s="762"/>
      <c r="Y6" s="783" t="s">
        <v>22</v>
      </c>
      <c r="Z6" s="784"/>
      <c r="AA6" s="785"/>
    </row>
    <row r="7" ht="42" customHeight="1" spans="1:27">
      <c r="A7" s="758"/>
      <c r="B7" s="758"/>
      <c r="C7" s="758"/>
      <c r="D7" s="758">
        <v>2</v>
      </c>
      <c r="E7" s="759" t="s">
        <v>23</v>
      </c>
      <c r="F7" s="759"/>
      <c r="G7" s="759"/>
      <c r="H7" s="759"/>
      <c r="I7" s="759" t="s">
        <v>15</v>
      </c>
      <c r="J7" s="759"/>
      <c r="K7" s="759"/>
      <c r="L7" s="759"/>
      <c r="M7" s="759"/>
      <c r="N7" s="769" t="s">
        <v>105</v>
      </c>
      <c r="O7" s="769"/>
      <c r="P7" s="769"/>
      <c r="Q7" s="769"/>
      <c r="R7" s="769"/>
      <c r="S7" s="769"/>
      <c r="T7" s="769"/>
      <c r="U7" s="759">
        <v>1</v>
      </c>
      <c r="V7" s="759"/>
      <c r="W7" s="762"/>
      <c r="X7" s="762"/>
      <c r="Y7" s="786"/>
      <c r="Z7" s="787"/>
      <c r="AA7" s="788"/>
    </row>
    <row r="8" ht="42" customHeight="1" spans="1:27">
      <c r="A8" s="758"/>
      <c r="B8" s="758"/>
      <c r="C8" s="758"/>
      <c r="D8" s="760">
        <v>3</v>
      </c>
      <c r="E8" s="761" t="s">
        <v>26</v>
      </c>
      <c r="F8" s="761"/>
      <c r="G8" s="761"/>
      <c r="H8" s="761"/>
      <c r="I8" s="761" t="s">
        <v>15</v>
      </c>
      <c r="J8" s="761"/>
      <c r="K8" s="761"/>
      <c r="L8" s="761"/>
      <c r="M8" s="761"/>
      <c r="N8" s="770" t="s">
        <v>106</v>
      </c>
      <c r="O8" s="770"/>
      <c r="P8" s="770"/>
      <c r="Q8" s="770"/>
      <c r="R8" s="770"/>
      <c r="S8" s="770"/>
      <c r="T8" s="770"/>
      <c r="U8" s="759">
        <v>1</v>
      </c>
      <c r="V8" s="759"/>
      <c r="W8" s="762"/>
      <c r="X8" s="762"/>
      <c r="Y8" s="789"/>
      <c r="Z8" s="790"/>
      <c r="AA8" s="791"/>
    </row>
    <row r="9" ht="42" customHeight="1" spans="1:27">
      <c r="A9" s="758"/>
      <c r="B9" s="758"/>
      <c r="C9" s="758"/>
      <c r="D9" s="758">
        <v>4</v>
      </c>
      <c r="E9" s="759" t="s">
        <v>30</v>
      </c>
      <c r="F9" s="759"/>
      <c r="G9" s="759"/>
      <c r="H9" s="759"/>
      <c r="I9" s="759" t="s">
        <v>15</v>
      </c>
      <c r="J9" s="759"/>
      <c r="K9" s="759"/>
      <c r="L9" s="759"/>
      <c r="M9" s="759"/>
      <c r="N9" s="769" t="s">
        <v>107</v>
      </c>
      <c r="O9" s="769"/>
      <c r="P9" s="769"/>
      <c r="Q9" s="769"/>
      <c r="R9" s="769"/>
      <c r="S9" s="769"/>
      <c r="T9" s="769"/>
      <c r="U9" s="759">
        <v>1</v>
      </c>
      <c r="V9" s="759"/>
      <c r="W9" s="762"/>
      <c r="X9" s="762"/>
      <c r="Y9" s="792" t="s">
        <v>34</v>
      </c>
      <c r="Z9" s="792"/>
      <c r="AA9" s="792"/>
    </row>
    <row r="10" ht="42" customHeight="1" spans="1:27">
      <c r="A10" s="758"/>
      <c r="B10" s="758"/>
      <c r="C10" s="758"/>
      <c r="D10" s="758">
        <v>5</v>
      </c>
      <c r="E10" s="759" t="s">
        <v>35</v>
      </c>
      <c r="F10" s="759"/>
      <c r="G10" s="759"/>
      <c r="H10" s="759"/>
      <c r="I10" s="759" t="s">
        <v>15</v>
      </c>
      <c r="J10" s="759"/>
      <c r="K10" s="759"/>
      <c r="L10" s="759"/>
      <c r="M10" s="759"/>
      <c r="N10" s="769" t="s">
        <v>108</v>
      </c>
      <c r="O10" s="769"/>
      <c r="P10" s="769"/>
      <c r="Q10" s="769"/>
      <c r="R10" s="769"/>
      <c r="S10" s="769"/>
      <c r="T10" s="769"/>
      <c r="U10" s="759">
        <v>1</v>
      </c>
      <c r="V10" s="759"/>
      <c r="W10" s="762"/>
      <c r="X10" s="762"/>
      <c r="Y10" s="792" t="s">
        <v>109</v>
      </c>
      <c r="Z10" s="792"/>
      <c r="AA10" s="792"/>
    </row>
    <row r="11" ht="42" customHeight="1" spans="1:27">
      <c r="A11" s="758"/>
      <c r="B11" s="758"/>
      <c r="C11" s="758"/>
      <c r="D11" s="758">
        <v>6</v>
      </c>
      <c r="E11" s="759" t="s">
        <v>38</v>
      </c>
      <c r="F11" s="759"/>
      <c r="G11" s="759"/>
      <c r="H11" s="759"/>
      <c r="I11" s="759" t="s">
        <v>15</v>
      </c>
      <c r="J11" s="759"/>
      <c r="K11" s="759"/>
      <c r="L11" s="759"/>
      <c r="M11" s="759"/>
      <c r="N11" s="769" t="s">
        <v>110</v>
      </c>
      <c r="O11" s="769"/>
      <c r="P11" s="769"/>
      <c r="Q11" s="769"/>
      <c r="R11" s="769"/>
      <c r="S11" s="769"/>
      <c r="T11" s="769"/>
      <c r="U11" s="759">
        <v>1</v>
      </c>
      <c r="V11" s="759"/>
      <c r="W11" s="762"/>
      <c r="X11" s="762"/>
      <c r="Y11" s="792"/>
      <c r="Z11" s="792"/>
      <c r="AA11" s="792"/>
    </row>
    <row r="12" ht="22.5" customHeight="1" spans="1:27">
      <c r="A12" s="758"/>
      <c r="B12" s="758"/>
      <c r="C12" s="758"/>
      <c r="D12" s="758">
        <v>7</v>
      </c>
      <c r="E12" s="762"/>
      <c r="F12" s="762"/>
      <c r="G12" s="762"/>
      <c r="H12" s="762"/>
      <c r="I12" s="759" t="s">
        <v>111</v>
      </c>
      <c r="J12" s="759"/>
      <c r="K12" s="759"/>
      <c r="L12" s="759"/>
      <c r="M12" s="759"/>
      <c r="N12" s="759"/>
      <c r="O12" s="759"/>
      <c r="P12" s="759"/>
      <c r="Q12" s="759"/>
      <c r="R12" s="759"/>
      <c r="S12" s="759"/>
      <c r="T12" s="759"/>
      <c r="U12" s="759"/>
      <c r="V12" s="759"/>
      <c r="W12" s="762"/>
      <c r="X12" s="762"/>
      <c r="Y12" s="793"/>
      <c r="Z12" s="793"/>
      <c r="AA12" s="793"/>
    </row>
    <row r="13" s="748" customFormat="1" ht="51.75" customHeight="1" spans="1:27">
      <c r="A13" s="763" t="s">
        <v>112</v>
      </c>
      <c r="B13" s="762"/>
      <c r="C13" s="762"/>
      <c r="D13" s="762"/>
      <c r="E13" s="762"/>
      <c r="F13" s="762"/>
      <c r="G13" s="762"/>
      <c r="H13" s="762"/>
      <c r="I13" s="762"/>
      <c r="J13" s="762"/>
      <c r="K13" s="762"/>
      <c r="L13" s="762"/>
      <c r="M13" s="762"/>
      <c r="N13" s="762"/>
      <c r="O13" s="762"/>
      <c r="P13" s="762"/>
      <c r="Q13" s="762"/>
      <c r="R13" s="762"/>
      <c r="S13" s="762"/>
      <c r="T13" s="762"/>
      <c r="U13" s="762"/>
      <c r="V13" s="762"/>
      <c r="W13" s="762"/>
      <c r="X13" s="762"/>
      <c r="Y13" s="762"/>
      <c r="Z13" s="762"/>
      <c r="AA13" s="762"/>
    </row>
    <row r="14" s="748" customFormat="1" ht="33.75" customHeight="1" spans="1:27">
      <c r="A14" s="764" t="s">
        <v>113</v>
      </c>
      <c r="B14" s="764" t="s">
        <v>114</v>
      </c>
      <c r="C14" s="764" t="s">
        <v>115</v>
      </c>
      <c r="D14" s="764" t="s">
        <v>116</v>
      </c>
      <c r="E14" s="764" t="s">
        <v>117</v>
      </c>
      <c r="F14" s="762" t="s">
        <v>118</v>
      </c>
      <c r="G14" s="764" t="s">
        <v>119</v>
      </c>
      <c r="H14" s="764"/>
      <c r="I14" s="764"/>
      <c r="J14" s="764"/>
      <c r="K14" s="764"/>
      <c r="L14" s="764"/>
      <c r="M14" s="762"/>
      <c r="N14" s="764"/>
      <c r="O14" s="762"/>
      <c r="P14" s="764"/>
      <c r="Q14" s="764"/>
      <c r="R14" s="764"/>
      <c r="S14" s="764"/>
      <c r="T14" s="762"/>
      <c r="U14" s="764"/>
      <c r="V14" s="764"/>
      <c r="W14" s="764"/>
      <c r="X14" s="764"/>
      <c r="Y14" s="764"/>
      <c r="Z14" s="764"/>
      <c r="AA14" s="764"/>
    </row>
    <row r="15" s="748" customFormat="1" ht="33.75" customHeight="1" spans="1:27">
      <c r="A15" s="764">
        <v>1</v>
      </c>
      <c r="B15" s="764">
        <v>20210608</v>
      </c>
      <c r="C15" s="764" t="s">
        <v>120</v>
      </c>
      <c r="D15" s="764" t="s">
        <v>121</v>
      </c>
      <c r="E15" s="764" t="s">
        <v>122</v>
      </c>
      <c r="F15" s="765" t="s">
        <v>123</v>
      </c>
      <c r="G15" s="766"/>
      <c r="H15" s="762"/>
      <c r="I15" s="762"/>
      <c r="J15" s="762"/>
      <c r="K15" s="762"/>
      <c r="L15" s="762"/>
      <c r="M15" s="762"/>
      <c r="N15" s="762"/>
      <c r="O15" s="762"/>
      <c r="P15" s="762"/>
      <c r="Q15" s="762"/>
      <c r="R15" s="762"/>
      <c r="S15" s="762"/>
      <c r="T15" s="762"/>
      <c r="U15" s="762"/>
      <c r="V15" s="762"/>
      <c r="W15" s="762"/>
      <c r="X15" s="762"/>
      <c r="Y15" s="762"/>
      <c r="Z15" s="762"/>
      <c r="AA15" s="762"/>
    </row>
    <row r="16" spans="1:27">
      <c r="A16" s="764">
        <v>2</v>
      </c>
      <c r="B16" s="764">
        <v>20210608</v>
      </c>
      <c r="C16" s="764" t="s">
        <v>124</v>
      </c>
      <c r="D16" s="764" t="s">
        <v>125</v>
      </c>
      <c r="E16" s="764" t="s">
        <v>126</v>
      </c>
      <c r="F16" s="762" t="s">
        <v>127</v>
      </c>
      <c r="G16" s="766"/>
      <c r="H16" s="764"/>
      <c r="I16" s="764"/>
      <c r="J16" s="764"/>
      <c r="K16" s="764"/>
      <c r="L16" s="764"/>
      <c r="M16" s="764"/>
      <c r="N16" s="764"/>
      <c r="O16" s="764"/>
      <c r="P16" s="764"/>
      <c r="Q16" s="764"/>
      <c r="R16" s="764"/>
      <c r="S16" s="764"/>
      <c r="T16" s="764"/>
      <c r="U16" s="764"/>
      <c r="V16" s="764"/>
      <c r="W16" s="764"/>
      <c r="X16" s="764"/>
      <c r="Y16" s="764"/>
      <c r="Z16" s="764"/>
      <c r="AA16" s="764"/>
    </row>
    <row r="17" spans="1:27">
      <c r="A17" s="764">
        <v>3</v>
      </c>
      <c r="B17" s="764">
        <v>20210608</v>
      </c>
      <c r="C17" s="764" t="s">
        <v>128</v>
      </c>
      <c r="D17" s="764" t="s">
        <v>129</v>
      </c>
      <c r="E17" s="764" t="s">
        <v>130</v>
      </c>
      <c r="F17" s="762"/>
      <c r="G17" s="767"/>
      <c r="H17" s="764"/>
      <c r="I17" s="764"/>
      <c r="J17" s="764"/>
      <c r="K17" s="764"/>
      <c r="L17" s="764"/>
      <c r="M17" s="764"/>
      <c r="N17" s="764"/>
      <c r="O17" s="764"/>
      <c r="P17" s="764"/>
      <c r="Q17" s="764"/>
      <c r="R17" s="764"/>
      <c r="S17" s="764"/>
      <c r="T17" s="764"/>
      <c r="U17" s="764"/>
      <c r="V17" s="764"/>
      <c r="W17" s="764"/>
      <c r="X17" s="764"/>
      <c r="Y17" s="764"/>
      <c r="Z17" s="764"/>
      <c r="AA17" s="764"/>
    </row>
    <row r="18" spans="1:27">
      <c r="A18" s="764">
        <v>4</v>
      </c>
      <c r="B18" s="764">
        <v>20210608</v>
      </c>
      <c r="C18" s="764" t="s">
        <v>131</v>
      </c>
      <c r="D18" s="764" t="s">
        <v>132</v>
      </c>
      <c r="E18" s="764"/>
      <c r="F18" s="762"/>
      <c r="G18" s="767"/>
      <c r="H18" s="764"/>
      <c r="I18" s="764"/>
      <c r="J18" s="764"/>
      <c r="K18" s="764"/>
      <c r="L18" s="764"/>
      <c r="M18" s="764"/>
      <c r="N18" s="764"/>
      <c r="O18" s="764"/>
      <c r="P18" s="764"/>
      <c r="Q18" s="764"/>
      <c r="R18" s="764"/>
      <c r="S18" s="764"/>
      <c r="T18" s="764"/>
      <c r="U18" s="764"/>
      <c r="V18" s="764"/>
      <c r="W18" s="764"/>
      <c r="X18" s="764"/>
      <c r="Y18" s="764"/>
      <c r="Z18" s="764"/>
      <c r="AA18" s="764"/>
    </row>
    <row r="19" spans="1:27">
      <c r="A19" s="764">
        <v>5</v>
      </c>
      <c r="B19" s="764">
        <v>20210715</v>
      </c>
      <c r="C19" s="764" t="s">
        <v>16</v>
      </c>
      <c r="D19" s="764" t="s">
        <v>15</v>
      </c>
      <c r="E19" s="764" t="s">
        <v>133</v>
      </c>
      <c r="F19" s="762" t="s">
        <v>134</v>
      </c>
      <c r="G19" s="764" t="s">
        <v>135</v>
      </c>
      <c r="H19" s="764"/>
      <c r="I19" s="764"/>
      <c r="J19" s="764"/>
      <c r="K19" s="764"/>
      <c r="L19" s="764"/>
      <c r="M19" s="764"/>
      <c r="N19" s="764"/>
      <c r="O19" s="764"/>
      <c r="P19" s="764"/>
      <c r="Q19" s="764"/>
      <c r="R19" s="764"/>
      <c r="S19" s="764"/>
      <c r="T19" s="764"/>
      <c r="U19" s="764"/>
      <c r="V19" s="764"/>
      <c r="W19" s="764"/>
      <c r="X19" s="764"/>
      <c r="Y19" s="764"/>
      <c r="Z19" s="764"/>
      <c r="AA19" s="764"/>
    </row>
    <row r="20" spans="1:27">
      <c r="A20" s="764">
        <v>6</v>
      </c>
      <c r="B20" s="764">
        <v>20210715</v>
      </c>
      <c r="C20" s="764" t="s">
        <v>23</v>
      </c>
      <c r="D20" s="764" t="s">
        <v>15</v>
      </c>
      <c r="E20" s="764" t="s">
        <v>136</v>
      </c>
      <c r="F20" s="762"/>
      <c r="G20" s="764" t="s">
        <v>135</v>
      </c>
      <c r="H20" s="764"/>
      <c r="I20" s="764"/>
      <c r="J20" s="764"/>
      <c r="K20" s="764"/>
      <c r="L20" s="764"/>
      <c r="M20" s="764"/>
      <c r="N20" s="764"/>
      <c r="O20" s="764"/>
      <c r="P20" s="764"/>
      <c r="Q20" s="764"/>
      <c r="R20" s="764"/>
      <c r="S20" s="764"/>
      <c r="T20" s="764"/>
      <c r="U20" s="764"/>
      <c r="V20" s="764"/>
      <c r="W20" s="764"/>
      <c r="X20" s="764"/>
      <c r="Y20" s="764"/>
      <c r="Z20" s="764"/>
      <c r="AA20" s="764"/>
    </row>
    <row r="21" spans="1:27">
      <c r="A21" s="764">
        <v>7</v>
      </c>
      <c r="B21" s="764">
        <v>20210715</v>
      </c>
      <c r="C21" s="764" t="s">
        <v>30</v>
      </c>
      <c r="D21" s="764" t="s">
        <v>15</v>
      </c>
      <c r="E21" s="764" t="s">
        <v>137</v>
      </c>
      <c r="F21" s="762"/>
      <c r="G21" s="764" t="s">
        <v>135</v>
      </c>
      <c r="H21" s="764"/>
      <c r="I21" s="764"/>
      <c r="J21" s="764"/>
      <c r="K21" s="764"/>
      <c r="L21" s="764"/>
      <c r="M21" s="764"/>
      <c r="N21" s="764"/>
      <c r="O21" s="764"/>
      <c r="P21" s="764"/>
      <c r="Q21" s="764"/>
      <c r="R21" s="764"/>
      <c r="S21" s="764"/>
      <c r="T21" s="764"/>
      <c r="U21" s="764"/>
      <c r="V21" s="764"/>
      <c r="W21" s="764"/>
      <c r="X21" s="764"/>
      <c r="Y21" s="764"/>
      <c r="Z21" s="764"/>
      <c r="AA21" s="764"/>
    </row>
    <row r="22" spans="1:27">
      <c r="A22" s="764">
        <v>8</v>
      </c>
      <c r="B22" s="764">
        <v>20210715</v>
      </c>
      <c r="C22" s="764" t="s">
        <v>35</v>
      </c>
      <c r="D22" s="764" t="s">
        <v>15</v>
      </c>
      <c r="E22" s="764" t="s">
        <v>28</v>
      </c>
      <c r="F22" s="762"/>
      <c r="G22" s="764" t="s">
        <v>135</v>
      </c>
      <c r="H22" s="764"/>
      <c r="I22" s="764"/>
      <c r="J22" s="764"/>
      <c r="K22" s="764"/>
      <c r="L22" s="764"/>
      <c r="M22" s="764"/>
      <c r="N22" s="764"/>
      <c r="O22" s="764"/>
      <c r="P22" s="764"/>
      <c r="Q22" s="764"/>
      <c r="R22" s="764"/>
      <c r="S22" s="764"/>
      <c r="T22" s="764"/>
      <c r="U22" s="764"/>
      <c r="V22" s="764"/>
      <c r="W22" s="764"/>
      <c r="X22" s="764"/>
      <c r="Y22" s="764"/>
      <c r="Z22" s="764"/>
      <c r="AA22" s="764"/>
    </row>
    <row r="23" spans="1:27">
      <c r="A23" s="764">
        <v>9</v>
      </c>
      <c r="B23" s="764">
        <v>20210715</v>
      </c>
      <c r="C23" s="764" t="s">
        <v>38</v>
      </c>
      <c r="D23" s="764" t="s">
        <v>15</v>
      </c>
      <c r="E23" s="764" t="s">
        <v>28</v>
      </c>
      <c r="F23" s="762"/>
      <c r="G23" s="764" t="s">
        <v>135</v>
      </c>
      <c r="H23" s="764"/>
      <c r="I23" s="764"/>
      <c r="J23" s="764"/>
      <c r="K23" s="764"/>
      <c r="L23" s="764"/>
      <c r="M23" s="764"/>
      <c r="N23" s="764"/>
      <c r="O23" s="764"/>
      <c r="P23" s="764"/>
      <c r="Q23" s="764"/>
      <c r="R23" s="764"/>
      <c r="S23" s="764"/>
      <c r="T23" s="764"/>
      <c r="U23" s="764"/>
      <c r="V23" s="764"/>
      <c r="W23" s="764"/>
      <c r="X23" s="764"/>
      <c r="Y23" s="764"/>
      <c r="Z23" s="764"/>
      <c r="AA23" s="764"/>
    </row>
    <row r="24" spans="1:27">
      <c r="A24" s="764">
        <v>10</v>
      </c>
      <c r="B24" s="764">
        <v>20210715</v>
      </c>
      <c r="C24" s="764" t="s">
        <v>138</v>
      </c>
      <c r="D24" s="764" t="s">
        <v>139</v>
      </c>
      <c r="E24" s="764" t="s">
        <v>140</v>
      </c>
      <c r="F24" s="762" t="s">
        <v>141</v>
      </c>
      <c r="G24" s="764" t="s">
        <v>135</v>
      </c>
      <c r="H24" s="764"/>
      <c r="I24" s="764"/>
      <c r="J24" s="764"/>
      <c r="K24" s="764"/>
      <c r="L24" s="764"/>
      <c r="M24" s="764"/>
      <c r="N24" s="764"/>
      <c r="O24" s="764"/>
      <c r="P24" s="764"/>
      <c r="Q24" s="764"/>
      <c r="R24" s="764"/>
      <c r="S24" s="764"/>
      <c r="T24" s="764"/>
      <c r="U24" s="764"/>
      <c r="V24" s="764"/>
      <c r="W24" s="764"/>
      <c r="X24" s="764"/>
      <c r="Y24" s="764"/>
      <c r="Z24" s="764"/>
      <c r="AA24" s="764"/>
    </row>
    <row r="25" spans="1:27">
      <c r="A25" s="764">
        <v>11</v>
      </c>
      <c r="B25" s="764">
        <v>20210715</v>
      </c>
      <c r="C25" s="764" t="s">
        <v>142</v>
      </c>
      <c r="D25" s="764" t="s">
        <v>143</v>
      </c>
      <c r="E25" s="764" t="s">
        <v>140</v>
      </c>
      <c r="F25" s="762"/>
      <c r="G25" s="764" t="s">
        <v>135</v>
      </c>
      <c r="H25" s="764"/>
      <c r="I25" s="764"/>
      <c r="J25" s="764"/>
      <c r="K25" s="764"/>
      <c r="L25" s="764"/>
      <c r="M25" s="764"/>
      <c r="N25" s="764"/>
      <c r="O25" s="764"/>
      <c r="P25" s="764"/>
      <c r="Q25" s="764"/>
      <c r="R25" s="764"/>
      <c r="S25" s="764"/>
      <c r="T25" s="764"/>
      <c r="U25" s="764"/>
      <c r="V25" s="764"/>
      <c r="W25" s="764"/>
      <c r="X25" s="764"/>
      <c r="Y25" s="764"/>
      <c r="Z25" s="764"/>
      <c r="AA25" s="764"/>
    </row>
    <row r="26" spans="1:27">
      <c r="A26" s="764">
        <v>12</v>
      </c>
      <c r="B26" s="764">
        <v>20210715</v>
      </c>
      <c r="C26" s="764" t="s">
        <v>144</v>
      </c>
      <c r="D26" s="764" t="s">
        <v>145</v>
      </c>
      <c r="E26" s="764" t="s">
        <v>140</v>
      </c>
      <c r="F26" s="762"/>
      <c r="G26" s="764" t="s">
        <v>135</v>
      </c>
      <c r="H26" s="764"/>
      <c r="I26" s="764"/>
      <c r="J26" s="764"/>
      <c r="K26" s="764"/>
      <c r="L26" s="764"/>
      <c r="M26" s="764"/>
      <c r="N26" s="764"/>
      <c r="O26" s="764"/>
      <c r="P26" s="764"/>
      <c r="Q26" s="764"/>
      <c r="R26" s="764"/>
      <c r="S26" s="764"/>
      <c r="T26" s="764"/>
      <c r="U26" s="764"/>
      <c r="V26" s="764"/>
      <c r="W26" s="764"/>
      <c r="X26" s="764"/>
      <c r="Y26" s="764"/>
      <c r="Z26" s="764"/>
      <c r="AA26" s="764"/>
    </row>
    <row r="27" spans="1:27">
      <c r="A27" s="764">
        <v>13</v>
      </c>
      <c r="B27" s="764">
        <v>20210715</v>
      </c>
      <c r="C27" s="764" t="s">
        <v>146</v>
      </c>
      <c r="D27" s="764" t="s">
        <v>147</v>
      </c>
      <c r="E27" s="764" t="s">
        <v>28</v>
      </c>
      <c r="F27" s="764" t="s">
        <v>148</v>
      </c>
      <c r="G27" s="764" t="s">
        <v>135</v>
      </c>
      <c r="H27" s="764"/>
      <c r="I27" s="764"/>
      <c r="J27" s="764"/>
      <c r="K27" s="764"/>
      <c r="L27" s="764"/>
      <c r="M27" s="764"/>
      <c r="N27" s="764"/>
      <c r="O27" s="764"/>
      <c r="P27" s="764"/>
      <c r="Q27" s="764"/>
      <c r="R27" s="764"/>
      <c r="S27" s="764"/>
      <c r="T27" s="764"/>
      <c r="U27" s="764"/>
      <c r="V27" s="764"/>
      <c r="W27" s="764"/>
      <c r="X27" s="764"/>
      <c r="Y27" s="764"/>
      <c r="Z27" s="764"/>
      <c r="AA27" s="764"/>
    </row>
    <row r="28" spans="1:27">
      <c r="A28" s="764">
        <v>14</v>
      </c>
      <c r="B28" s="764">
        <v>20210715</v>
      </c>
      <c r="C28" s="764" t="s">
        <v>149</v>
      </c>
      <c r="D28" s="764" t="s">
        <v>147</v>
      </c>
      <c r="E28" s="764" t="s">
        <v>28</v>
      </c>
      <c r="F28" s="764" t="s">
        <v>148</v>
      </c>
      <c r="G28" s="764" t="s">
        <v>135</v>
      </c>
      <c r="H28" s="764"/>
      <c r="I28" s="764"/>
      <c r="J28" s="764"/>
      <c r="K28" s="764"/>
      <c r="L28" s="764"/>
      <c r="M28" s="764"/>
      <c r="N28" s="764"/>
      <c r="O28" s="764"/>
      <c r="P28" s="764"/>
      <c r="Q28" s="764"/>
      <c r="R28" s="764"/>
      <c r="S28" s="764"/>
      <c r="T28" s="764"/>
      <c r="U28" s="764"/>
      <c r="V28" s="764"/>
      <c r="W28" s="764"/>
      <c r="X28" s="764"/>
      <c r="Y28" s="764"/>
      <c r="Z28" s="764"/>
      <c r="AA28" s="764"/>
    </row>
    <row r="29" spans="1:27">
      <c r="A29" s="764">
        <v>15</v>
      </c>
      <c r="B29" s="764">
        <v>20210715</v>
      </c>
      <c r="C29" s="764" t="s">
        <v>150</v>
      </c>
      <c r="D29" s="764" t="s">
        <v>151</v>
      </c>
      <c r="E29" s="764" t="s">
        <v>28</v>
      </c>
      <c r="F29" s="764" t="s">
        <v>148</v>
      </c>
      <c r="G29" s="764" t="s">
        <v>135</v>
      </c>
      <c r="H29" s="764"/>
      <c r="I29" s="764"/>
      <c r="J29" s="764"/>
      <c r="K29" s="764"/>
      <c r="L29" s="764"/>
      <c r="M29" s="764"/>
      <c r="N29" s="764"/>
      <c r="O29" s="764"/>
      <c r="P29" s="764"/>
      <c r="Q29" s="764"/>
      <c r="R29" s="764"/>
      <c r="S29" s="764"/>
      <c r="T29" s="764"/>
      <c r="U29" s="764"/>
      <c r="V29" s="764"/>
      <c r="W29" s="764"/>
      <c r="X29" s="764"/>
      <c r="Y29" s="764"/>
      <c r="Z29" s="764"/>
      <c r="AA29" s="764"/>
    </row>
    <row r="30" spans="1:27">
      <c r="A30" s="764">
        <v>16</v>
      </c>
      <c r="B30" s="764">
        <v>20210715</v>
      </c>
      <c r="C30" s="764" t="s">
        <v>152</v>
      </c>
      <c r="D30" s="764" t="s">
        <v>153</v>
      </c>
      <c r="E30" s="764" t="s">
        <v>28</v>
      </c>
      <c r="F30" s="762" t="s">
        <v>141</v>
      </c>
      <c r="G30" s="764" t="s">
        <v>135</v>
      </c>
      <c r="H30" s="764"/>
      <c r="I30" s="764"/>
      <c r="J30" s="764"/>
      <c r="K30" s="764"/>
      <c r="L30" s="764"/>
      <c r="M30" s="764"/>
      <c r="N30" s="764"/>
      <c r="O30" s="764"/>
      <c r="P30" s="764"/>
      <c r="Q30" s="764"/>
      <c r="R30" s="764"/>
      <c r="S30" s="764"/>
      <c r="T30" s="764"/>
      <c r="U30" s="764"/>
      <c r="V30" s="764"/>
      <c r="W30" s="764"/>
      <c r="X30" s="764"/>
      <c r="Y30" s="764"/>
      <c r="Z30" s="764"/>
      <c r="AA30" s="764"/>
    </row>
    <row r="31" spans="1:27">
      <c r="A31" s="764">
        <v>17</v>
      </c>
      <c r="B31" s="764">
        <v>20210715</v>
      </c>
      <c r="C31" s="764" t="s">
        <v>154</v>
      </c>
      <c r="D31" s="764" t="s">
        <v>155</v>
      </c>
      <c r="E31" s="764" t="s">
        <v>28</v>
      </c>
      <c r="F31" s="762"/>
      <c r="G31" s="764" t="s">
        <v>135</v>
      </c>
      <c r="H31" s="764"/>
      <c r="I31" s="764"/>
      <c r="J31" s="764"/>
      <c r="K31" s="764"/>
      <c r="L31" s="764"/>
      <c r="M31" s="764"/>
      <c r="N31" s="764"/>
      <c r="O31" s="764"/>
      <c r="P31" s="764"/>
      <c r="Q31" s="764"/>
      <c r="R31" s="764"/>
      <c r="S31" s="764"/>
      <c r="T31" s="764"/>
      <c r="U31" s="764"/>
      <c r="V31" s="764"/>
      <c r="W31" s="764"/>
      <c r="X31" s="764"/>
      <c r="Y31" s="764"/>
      <c r="Z31" s="764"/>
      <c r="AA31" s="764"/>
    </row>
    <row r="32" spans="1:27">
      <c r="A32" s="764">
        <v>18</v>
      </c>
      <c r="B32" s="764">
        <v>20210715</v>
      </c>
      <c r="C32" s="764" t="s">
        <v>156</v>
      </c>
      <c r="D32" s="764" t="s">
        <v>157</v>
      </c>
      <c r="E32" s="764" t="s">
        <v>28</v>
      </c>
      <c r="F32" s="764" t="s">
        <v>148</v>
      </c>
      <c r="G32" s="764" t="s">
        <v>135</v>
      </c>
      <c r="H32" s="764"/>
      <c r="I32" s="764"/>
      <c r="J32" s="764"/>
      <c r="K32" s="764"/>
      <c r="L32" s="764"/>
      <c r="M32" s="764"/>
      <c r="N32" s="764"/>
      <c r="O32" s="764"/>
      <c r="P32" s="764"/>
      <c r="Q32" s="764"/>
      <c r="R32" s="764"/>
      <c r="S32" s="764"/>
      <c r="T32" s="764"/>
      <c r="U32" s="764"/>
      <c r="V32" s="764"/>
      <c r="W32" s="764"/>
      <c r="X32" s="764"/>
      <c r="Y32" s="764"/>
      <c r="Z32" s="764"/>
      <c r="AA32" s="764"/>
    </row>
    <row r="33" spans="1:27">
      <c r="A33" s="764">
        <v>19</v>
      </c>
      <c r="B33" s="764">
        <v>20210715</v>
      </c>
      <c r="C33" s="764" t="s">
        <v>158</v>
      </c>
      <c r="D33" s="764" t="s">
        <v>159</v>
      </c>
      <c r="E33" s="764" t="s">
        <v>28</v>
      </c>
      <c r="F33" s="764" t="s">
        <v>148</v>
      </c>
      <c r="G33" s="764" t="s">
        <v>135</v>
      </c>
      <c r="H33" s="764"/>
      <c r="I33" s="764"/>
      <c r="J33" s="764"/>
      <c r="K33" s="764"/>
      <c r="L33" s="764"/>
      <c r="M33" s="764"/>
      <c r="N33" s="764"/>
      <c r="O33" s="764"/>
      <c r="P33" s="764"/>
      <c r="Q33" s="764"/>
      <c r="R33" s="764"/>
      <c r="S33" s="764"/>
      <c r="T33" s="764"/>
      <c r="U33" s="764"/>
      <c r="V33" s="764"/>
      <c r="W33" s="764"/>
      <c r="X33" s="764"/>
      <c r="Y33" s="764"/>
      <c r="Z33" s="764"/>
      <c r="AA33" s="764"/>
    </row>
    <row r="34" spans="1:27">
      <c r="A34" s="764">
        <v>20</v>
      </c>
      <c r="B34" s="764">
        <v>20210715</v>
      </c>
      <c r="C34" s="764" t="s">
        <v>160</v>
      </c>
      <c r="D34" s="764" t="s">
        <v>159</v>
      </c>
      <c r="E34" s="764" t="s">
        <v>28</v>
      </c>
      <c r="F34" s="764" t="s">
        <v>148</v>
      </c>
      <c r="G34" s="764" t="s">
        <v>135</v>
      </c>
      <c r="H34" s="764"/>
      <c r="I34" s="764"/>
      <c r="J34" s="764"/>
      <c r="K34" s="764"/>
      <c r="L34" s="764"/>
      <c r="M34" s="764"/>
      <c r="N34" s="764"/>
      <c r="O34" s="764"/>
      <c r="P34" s="764"/>
      <c r="Q34" s="764"/>
      <c r="R34" s="764"/>
      <c r="S34" s="764"/>
      <c r="T34" s="764"/>
      <c r="U34" s="764"/>
      <c r="V34" s="764"/>
      <c r="W34" s="764"/>
      <c r="X34" s="764"/>
      <c r="Y34" s="764"/>
      <c r="Z34" s="764"/>
      <c r="AA34" s="764"/>
    </row>
    <row r="35" spans="1:27">
      <c r="A35" s="764">
        <v>21</v>
      </c>
      <c r="B35" s="764">
        <v>20210715</v>
      </c>
      <c r="C35" s="764" t="s">
        <v>161</v>
      </c>
      <c r="D35" s="764" t="s">
        <v>159</v>
      </c>
      <c r="E35" s="764" t="s">
        <v>28</v>
      </c>
      <c r="F35" s="764" t="s">
        <v>148</v>
      </c>
      <c r="G35" s="764" t="s">
        <v>135</v>
      </c>
      <c r="H35" s="764"/>
      <c r="I35" s="764"/>
      <c r="J35" s="764"/>
      <c r="K35" s="764"/>
      <c r="L35" s="764"/>
      <c r="M35" s="764"/>
      <c r="N35" s="764"/>
      <c r="O35" s="764"/>
      <c r="P35" s="764"/>
      <c r="Q35" s="764"/>
      <c r="R35" s="764"/>
      <c r="S35" s="764"/>
      <c r="T35" s="764"/>
      <c r="U35" s="764"/>
      <c r="V35" s="764"/>
      <c r="W35" s="764"/>
      <c r="X35" s="764"/>
      <c r="Y35" s="764"/>
      <c r="Z35" s="764"/>
      <c r="AA35" s="764"/>
    </row>
    <row r="36" spans="1:27">
      <c r="A36" s="764">
        <v>22</v>
      </c>
      <c r="B36" s="764">
        <v>20210715</v>
      </c>
      <c r="C36" s="764" t="s">
        <v>162</v>
      </c>
      <c r="D36" s="764" t="s">
        <v>159</v>
      </c>
      <c r="E36" s="764" t="s">
        <v>28</v>
      </c>
      <c r="F36" s="764" t="s">
        <v>148</v>
      </c>
      <c r="G36" s="764" t="s">
        <v>135</v>
      </c>
      <c r="H36" s="764"/>
      <c r="I36" s="764"/>
      <c r="J36" s="764"/>
      <c r="K36" s="764"/>
      <c r="L36" s="764"/>
      <c r="M36" s="764"/>
      <c r="N36" s="764"/>
      <c r="O36" s="764"/>
      <c r="P36" s="764"/>
      <c r="Q36" s="764"/>
      <c r="R36" s="764"/>
      <c r="S36" s="764"/>
      <c r="T36" s="764"/>
      <c r="U36" s="764"/>
      <c r="V36" s="764"/>
      <c r="W36" s="764"/>
      <c r="X36" s="764"/>
      <c r="Y36" s="764"/>
      <c r="Z36" s="764"/>
      <c r="AA36" s="764"/>
    </row>
    <row r="37" spans="1:27">
      <c r="A37" s="764">
        <v>23</v>
      </c>
      <c r="B37" s="764">
        <v>20210715</v>
      </c>
      <c r="C37" s="764" t="s">
        <v>163</v>
      </c>
      <c r="D37" s="764" t="s">
        <v>159</v>
      </c>
      <c r="E37" s="764" t="s">
        <v>28</v>
      </c>
      <c r="F37" s="764" t="s">
        <v>148</v>
      </c>
      <c r="G37" s="764" t="s">
        <v>135</v>
      </c>
      <c r="H37" s="764"/>
      <c r="I37" s="764"/>
      <c r="J37" s="764"/>
      <c r="K37" s="764"/>
      <c r="L37" s="764"/>
      <c r="M37" s="764"/>
      <c r="N37" s="764"/>
      <c r="O37" s="764"/>
      <c r="P37" s="764"/>
      <c r="Q37" s="764"/>
      <c r="R37" s="764"/>
      <c r="S37" s="764"/>
      <c r="T37" s="764"/>
      <c r="U37" s="764"/>
      <c r="V37" s="764"/>
      <c r="W37" s="764"/>
      <c r="X37" s="764"/>
      <c r="Y37" s="764"/>
      <c r="Z37" s="764"/>
      <c r="AA37" s="764"/>
    </row>
    <row r="38" spans="1:27">
      <c r="A38" s="764">
        <v>24</v>
      </c>
      <c r="B38" s="764">
        <v>20210715</v>
      </c>
      <c r="C38" s="764" t="s">
        <v>164</v>
      </c>
      <c r="D38" s="764" t="s">
        <v>165</v>
      </c>
      <c r="E38" s="764" t="s">
        <v>28</v>
      </c>
      <c r="F38" s="764" t="s">
        <v>148</v>
      </c>
      <c r="G38" s="764" t="s">
        <v>135</v>
      </c>
      <c r="H38" s="764"/>
      <c r="I38" s="764"/>
      <c r="J38" s="764"/>
      <c r="K38" s="764"/>
      <c r="L38" s="764"/>
      <c r="M38" s="764"/>
      <c r="N38" s="764"/>
      <c r="O38" s="764"/>
      <c r="P38" s="764"/>
      <c r="Q38" s="764"/>
      <c r="R38" s="764"/>
      <c r="S38" s="764"/>
      <c r="T38" s="764"/>
      <c r="U38" s="764"/>
      <c r="V38" s="764"/>
      <c r="W38" s="764"/>
      <c r="X38" s="764"/>
      <c r="Y38" s="764"/>
      <c r="Z38" s="764"/>
      <c r="AA38" s="764"/>
    </row>
    <row r="39" spans="1:27">
      <c r="A39" s="764">
        <v>25</v>
      </c>
      <c r="B39" s="764">
        <v>20210715</v>
      </c>
      <c r="C39" s="764" t="s">
        <v>166</v>
      </c>
      <c r="D39" s="764" t="s">
        <v>165</v>
      </c>
      <c r="E39" s="764" t="s">
        <v>28</v>
      </c>
      <c r="F39" s="764" t="s">
        <v>148</v>
      </c>
      <c r="G39" s="764" t="s">
        <v>135</v>
      </c>
      <c r="H39" s="764"/>
      <c r="I39" s="764"/>
      <c r="J39" s="764"/>
      <c r="K39" s="764"/>
      <c r="L39" s="764"/>
      <c r="M39" s="764"/>
      <c r="N39" s="764"/>
      <c r="O39" s="764"/>
      <c r="P39" s="764"/>
      <c r="Q39" s="764"/>
      <c r="R39" s="764"/>
      <c r="S39" s="764"/>
      <c r="T39" s="764"/>
      <c r="U39" s="764"/>
      <c r="V39" s="764"/>
      <c r="W39" s="764"/>
      <c r="X39" s="764"/>
      <c r="Y39" s="764"/>
      <c r="Z39" s="764"/>
      <c r="AA39" s="764"/>
    </row>
    <row r="40" spans="1:27">
      <c r="A40" s="764">
        <v>26</v>
      </c>
      <c r="B40" s="764">
        <v>20210715</v>
      </c>
      <c r="C40" s="764" t="s">
        <v>167</v>
      </c>
      <c r="D40" s="764" t="s">
        <v>165</v>
      </c>
      <c r="E40" s="764" t="s">
        <v>28</v>
      </c>
      <c r="F40" s="764" t="s">
        <v>148</v>
      </c>
      <c r="G40" s="764" t="s">
        <v>135</v>
      </c>
      <c r="H40" s="764"/>
      <c r="I40" s="764"/>
      <c r="J40" s="764"/>
      <c r="K40" s="764"/>
      <c r="L40" s="764"/>
      <c r="M40" s="764"/>
      <c r="N40" s="764"/>
      <c r="O40" s="764"/>
      <c r="P40" s="764"/>
      <c r="Q40" s="764"/>
      <c r="R40" s="764"/>
      <c r="S40" s="764"/>
      <c r="T40" s="764"/>
      <c r="U40" s="764"/>
      <c r="V40" s="764"/>
      <c r="W40" s="764"/>
      <c r="X40" s="764"/>
      <c r="Y40" s="764"/>
      <c r="Z40" s="764"/>
      <c r="AA40" s="764"/>
    </row>
    <row r="41" ht="18.75" customHeight="1" spans="1:27">
      <c r="A41" s="764">
        <v>27</v>
      </c>
      <c r="B41" s="764">
        <v>20210715</v>
      </c>
      <c r="C41" s="764" t="s">
        <v>168</v>
      </c>
      <c r="D41" s="764" t="s">
        <v>169</v>
      </c>
      <c r="E41" s="764" t="s">
        <v>140</v>
      </c>
      <c r="F41" s="768" t="s">
        <v>170</v>
      </c>
      <c r="G41" s="764" t="s">
        <v>135</v>
      </c>
      <c r="H41" s="764"/>
      <c r="I41" s="764"/>
      <c r="J41" s="764"/>
      <c r="K41" s="764"/>
      <c r="L41" s="764"/>
      <c r="M41" s="764"/>
      <c r="N41" s="764"/>
      <c r="O41" s="764"/>
      <c r="P41" s="764"/>
      <c r="Q41" s="764"/>
      <c r="R41" s="764"/>
      <c r="S41" s="764"/>
      <c r="T41" s="764"/>
      <c r="U41" s="764"/>
      <c r="V41" s="764"/>
      <c r="W41" s="764"/>
      <c r="X41" s="764"/>
      <c r="Y41" s="764"/>
      <c r="Z41" s="764"/>
      <c r="AA41" s="764"/>
    </row>
    <row r="42" spans="1:27">
      <c r="A42" s="764">
        <v>28</v>
      </c>
      <c r="B42" s="764">
        <v>20210715</v>
      </c>
      <c r="C42" s="764" t="s">
        <v>171</v>
      </c>
      <c r="D42" s="764" t="s">
        <v>169</v>
      </c>
      <c r="E42" s="764" t="s">
        <v>28</v>
      </c>
      <c r="F42" s="768"/>
      <c r="G42" s="764" t="s">
        <v>135</v>
      </c>
      <c r="H42" s="764"/>
      <c r="I42" s="764"/>
      <c r="J42" s="764"/>
      <c r="K42" s="764"/>
      <c r="L42" s="764"/>
      <c r="M42" s="764"/>
      <c r="N42" s="764"/>
      <c r="O42" s="764"/>
      <c r="P42" s="764"/>
      <c r="Q42" s="764"/>
      <c r="R42" s="764"/>
      <c r="S42" s="764"/>
      <c r="T42" s="764"/>
      <c r="U42" s="764"/>
      <c r="V42" s="764"/>
      <c r="W42" s="764"/>
      <c r="X42" s="764"/>
      <c r="Y42" s="764"/>
      <c r="Z42" s="764"/>
      <c r="AA42" s="764"/>
    </row>
    <row r="43" spans="1:27">
      <c r="A43" s="764">
        <v>29</v>
      </c>
      <c r="B43" s="764">
        <v>20210715</v>
      </c>
      <c r="C43" s="764" t="s">
        <v>172</v>
      </c>
      <c r="D43" s="764" t="s">
        <v>173</v>
      </c>
      <c r="E43" s="764" t="s">
        <v>28</v>
      </c>
      <c r="F43" s="764" t="s">
        <v>174</v>
      </c>
      <c r="G43" s="764" t="s">
        <v>135</v>
      </c>
      <c r="H43" s="764"/>
      <c r="I43" s="764"/>
      <c r="J43" s="764"/>
      <c r="K43" s="764"/>
      <c r="L43" s="764"/>
      <c r="M43" s="764"/>
      <c r="N43" s="764"/>
      <c r="O43" s="764"/>
      <c r="P43" s="764"/>
      <c r="Q43" s="764"/>
      <c r="R43" s="764"/>
      <c r="S43" s="764"/>
      <c r="T43" s="764"/>
      <c r="U43" s="764"/>
      <c r="V43" s="764"/>
      <c r="W43" s="764"/>
      <c r="X43" s="764"/>
      <c r="Y43" s="764"/>
      <c r="Z43" s="764"/>
      <c r="AA43" s="764"/>
    </row>
    <row r="44" spans="1:27">
      <c r="A44" s="764">
        <v>30</v>
      </c>
      <c r="B44" s="764">
        <v>20210715</v>
      </c>
      <c r="C44" s="764" t="s">
        <v>175</v>
      </c>
      <c r="D44" s="764" t="s">
        <v>176</v>
      </c>
      <c r="E44" s="764" t="s">
        <v>28</v>
      </c>
      <c r="F44" s="764" t="s">
        <v>174</v>
      </c>
      <c r="G44" s="764" t="s">
        <v>135</v>
      </c>
      <c r="H44" s="764"/>
      <c r="I44" s="764"/>
      <c r="J44" s="764"/>
      <c r="K44" s="764"/>
      <c r="L44" s="764"/>
      <c r="M44" s="764"/>
      <c r="N44" s="764"/>
      <c r="O44" s="764"/>
      <c r="P44" s="764"/>
      <c r="Q44" s="764"/>
      <c r="R44" s="764"/>
      <c r="S44" s="764"/>
      <c r="T44" s="764"/>
      <c r="U44" s="764"/>
      <c r="V44" s="764"/>
      <c r="W44" s="764"/>
      <c r="X44" s="764"/>
      <c r="Y44" s="764"/>
      <c r="Z44" s="764"/>
      <c r="AA44" s="764"/>
    </row>
    <row r="45" spans="1:27">
      <c r="A45" s="764">
        <v>31</v>
      </c>
      <c r="B45" s="764">
        <v>20210715</v>
      </c>
      <c r="C45" s="764" t="s">
        <v>177</v>
      </c>
      <c r="D45" s="764" t="s">
        <v>178</v>
      </c>
      <c r="E45" s="764" t="s">
        <v>28</v>
      </c>
      <c r="F45" s="764" t="s">
        <v>174</v>
      </c>
      <c r="G45" s="764" t="s">
        <v>135</v>
      </c>
      <c r="H45" s="764"/>
      <c r="I45" s="764"/>
      <c r="J45" s="764"/>
      <c r="K45" s="764"/>
      <c r="L45" s="764"/>
      <c r="M45" s="764"/>
      <c r="N45" s="764"/>
      <c r="O45" s="764"/>
      <c r="P45" s="764"/>
      <c r="Q45" s="764"/>
      <c r="R45" s="764"/>
      <c r="S45" s="764"/>
      <c r="T45" s="764"/>
      <c r="U45" s="764"/>
      <c r="V45" s="764"/>
      <c r="W45" s="764"/>
      <c r="X45" s="764"/>
      <c r="Y45" s="764"/>
      <c r="Z45" s="764"/>
      <c r="AA45" s="764"/>
    </row>
    <row r="46" spans="1:27">
      <c r="A46" s="764">
        <v>32</v>
      </c>
      <c r="B46" s="764">
        <v>20210715</v>
      </c>
      <c r="C46" s="764" t="s">
        <v>179</v>
      </c>
      <c r="D46" s="764" t="s">
        <v>180</v>
      </c>
      <c r="E46" s="764" t="s">
        <v>28</v>
      </c>
      <c r="F46" s="764" t="s">
        <v>174</v>
      </c>
      <c r="G46" s="764" t="s">
        <v>135</v>
      </c>
      <c r="H46" s="764"/>
      <c r="I46" s="764"/>
      <c r="J46" s="764"/>
      <c r="K46" s="764"/>
      <c r="L46" s="764"/>
      <c r="M46" s="764"/>
      <c r="N46" s="764"/>
      <c r="O46" s="764"/>
      <c r="P46" s="764"/>
      <c r="Q46" s="764"/>
      <c r="R46" s="764"/>
      <c r="S46" s="764"/>
      <c r="T46" s="764"/>
      <c r="U46" s="764"/>
      <c r="V46" s="764"/>
      <c r="W46" s="764"/>
      <c r="X46" s="764"/>
      <c r="Y46" s="764"/>
      <c r="Z46" s="764"/>
      <c r="AA46" s="764"/>
    </row>
    <row r="47" spans="1:27">
      <c r="A47" s="764">
        <v>33</v>
      </c>
      <c r="B47" s="764">
        <v>20210917</v>
      </c>
      <c r="C47" s="764" t="s">
        <v>181</v>
      </c>
      <c r="D47" s="764" t="s">
        <v>182</v>
      </c>
      <c r="E47" s="764" t="s">
        <v>28</v>
      </c>
      <c r="F47" s="764" t="s">
        <v>174</v>
      </c>
      <c r="G47" s="764" t="s">
        <v>183</v>
      </c>
      <c r="H47" s="764"/>
      <c r="I47" s="764"/>
      <c r="J47" s="764"/>
      <c r="K47" s="764"/>
      <c r="L47" s="764"/>
      <c r="M47" s="764"/>
      <c r="N47" s="764"/>
      <c r="O47" s="764"/>
      <c r="P47" s="764"/>
      <c r="Q47" s="764"/>
      <c r="R47" s="764"/>
      <c r="S47" s="764"/>
      <c r="T47" s="764"/>
      <c r="U47" s="764"/>
      <c r="V47" s="764"/>
      <c r="W47" s="764"/>
      <c r="X47" s="764"/>
      <c r="Y47" s="764"/>
      <c r="Z47" s="764"/>
      <c r="AA47" s="764"/>
    </row>
    <row r="48" spans="1:27">
      <c r="A48" s="764">
        <v>34</v>
      </c>
      <c r="B48" s="764">
        <v>20210917</v>
      </c>
      <c r="C48" s="764" t="s">
        <v>184</v>
      </c>
      <c r="D48" s="764" t="s">
        <v>185</v>
      </c>
      <c r="E48" s="764" t="s">
        <v>28</v>
      </c>
      <c r="F48" s="764" t="s">
        <v>174</v>
      </c>
      <c r="G48" s="764" t="s">
        <v>183</v>
      </c>
      <c r="H48" s="764"/>
      <c r="I48" s="764"/>
      <c r="J48" s="764"/>
      <c r="K48" s="764"/>
      <c r="L48" s="764"/>
      <c r="M48" s="764"/>
      <c r="N48" s="764"/>
      <c r="O48" s="764"/>
      <c r="P48" s="764"/>
      <c r="Q48" s="764"/>
      <c r="R48" s="764"/>
      <c r="S48" s="764"/>
      <c r="T48" s="764"/>
      <c r="U48" s="764"/>
      <c r="V48" s="764"/>
      <c r="W48" s="764"/>
      <c r="X48" s="764"/>
      <c r="Y48" s="764"/>
      <c r="Z48" s="764"/>
      <c r="AA48" s="764"/>
    </row>
    <row r="49" spans="1:27">
      <c r="A49" s="764">
        <v>35</v>
      </c>
      <c r="B49" s="764">
        <v>20210917</v>
      </c>
      <c r="C49" s="764" t="s">
        <v>186</v>
      </c>
      <c r="D49" s="764" t="s">
        <v>187</v>
      </c>
      <c r="E49" s="764" t="s">
        <v>140</v>
      </c>
      <c r="F49" s="764" t="s">
        <v>174</v>
      </c>
      <c r="G49" s="764" t="s">
        <v>27</v>
      </c>
      <c r="H49" s="764"/>
      <c r="I49" s="764"/>
      <c r="J49" s="764"/>
      <c r="K49" s="764"/>
      <c r="L49" s="764"/>
      <c r="M49" s="764"/>
      <c r="N49" s="764"/>
      <c r="O49" s="764"/>
      <c r="P49" s="764"/>
      <c r="Q49" s="764"/>
      <c r="R49" s="764"/>
      <c r="S49" s="764"/>
      <c r="T49" s="764"/>
      <c r="U49" s="764"/>
      <c r="V49" s="764"/>
      <c r="W49" s="764"/>
      <c r="X49" s="764"/>
      <c r="Y49" s="764"/>
      <c r="Z49" s="764"/>
      <c r="AA49" s="764"/>
    </row>
    <row r="50" spans="1:27">
      <c r="A50" s="764">
        <v>36</v>
      </c>
      <c r="B50" s="764">
        <v>20210917</v>
      </c>
      <c r="C50" s="764" t="s">
        <v>188</v>
      </c>
      <c r="D50" s="764" t="s">
        <v>189</v>
      </c>
      <c r="E50" s="764" t="s">
        <v>140</v>
      </c>
      <c r="F50" s="764" t="s">
        <v>174</v>
      </c>
      <c r="G50" s="764" t="s">
        <v>27</v>
      </c>
      <c r="H50" s="764"/>
      <c r="I50" s="764"/>
      <c r="J50" s="764"/>
      <c r="K50" s="764"/>
      <c r="L50" s="764"/>
      <c r="M50" s="764"/>
      <c r="N50" s="764"/>
      <c r="O50" s="764"/>
      <c r="P50" s="764"/>
      <c r="Q50" s="764"/>
      <c r="R50" s="764"/>
      <c r="S50" s="764"/>
      <c r="T50" s="764"/>
      <c r="U50" s="764"/>
      <c r="V50" s="764"/>
      <c r="W50" s="764"/>
      <c r="X50" s="764"/>
      <c r="Y50" s="764"/>
      <c r="Z50" s="764"/>
      <c r="AA50" s="764"/>
    </row>
    <row r="51" spans="1:27">
      <c r="A51" s="764">
        <v>37</v>
      </c>
      <c r="B51" s="764">
        <v>20210917</v>
      </c>
      <c r="C51" s="764" t="s">
        <v>190</v>
      </c>
      <c r="D51" s="764" t="s">
        <v>191</v>
      </c>
      <c r="E51" s="764" t="s">
        <v>140</v>
      </c>
      <c r="F51" s="764" t="s">
        <v>174</v>
      </c>
      <c r="G51" s="764" t="s">
        <v>27</v>
      </c>
      <c r="H51" s="764"/>
      <c r="I51" s="764"/>
      <c r="J51" s="764"/>
      <c r="K51" s="764"/>
      <c r="L51" s="764"/>
      <c r="M51" s="764"/>
      <c r="N51" s="764"/>
      <c r="O51" s="764"/>
      <c r="P51" s="764"/>
      <c r="Q51" s="764"/>
      <c r="R51" s="764"/>
      <c r="S51" s="764"/>
      <c r="T51" s="764"/>
      <c r="U51" s="764"/>
      <c r="V51" s="764"/>
      <c r="W51" s="764"/>
      <c r="X51" s="764"/>
      <c r="Y51" s="764"/>
      <c r="Z51" s="764"/>
      <c r="AA51" s="764"/>
    </row>
    <row r="52" spans="1:27">
      <c r="A52" s="764">
        <v>38</v>
      </c>
      <c r="B52" s="764">
        <v>20210917</v>
      </c>
      <c r="C52" s="764" t="s">
        <v>175</v>
      </c>
      <c r="D52" s="764" t="s">
        <v>176</v>
      </c>
      <c r="E52" s="764" t="s">
        <v>140</v>
      </c>
      <c r="F52" s="764" t="s">
        <v>174</v>
      </c>
      <c r="G52" s="764" t="s">
        <v>27</v>
      </c>
      <c r="H52" s="764"/>
      <c r="I52" s="764"/>
      <c r="J52" s="764"/>
      <c r="K52" s="764"/>
      <c r="L52" s="764"/>
      <c r="M52" s="764"/>
      <c r="N52" s="764"/>
      <c r="O52" s="764"/>
      <c r="P52" s="764"/>
      <c r="Q52" s="764"/>
      <c r="R52" s="764"/>
      <c r="S52" s="764"/>
      <c r="T52" s="764"/>
      <c r="U52" s="764"/>
      <c r="V52" s="764"/>
      <c r="W52" s="764"/>
      <c r="X52" s="764"/>
      <c r="Y52" s="764"/>
      <c r="Z52" s="764"/>
      <c r="AA52" s="764"/>
    </row>
    <row r="53" spans="1:27">
      <c r="A53" s="764">
        <v>39</v>
      </c>
      <c r="B53" s="764">
        <v>20210917</v>
      </c>
      <c r="C53" s="764" t="s">
        <v>177</v>
      </c>
      <c r="D53" s="764" t="s">
        <v>178</v>
      </c>
      <c r="E53" s="764" t="s">
        <v>140</v>
      </c>
      <c r="F53" s="764" t="s">
        <v>174</v>
      </c>
      <c r="G53" s="764" t="s">
        <v>27</v>
      </c>
      <c r="H53" s="764"/>
      <c r="I53" s="764"/>
      <c r="J53" s="764"/>
      <c r="K53" s="764"/>
      <c r="L53" s="764"/>
      <c r="M53" s="764"/>
      <c r="N53" s="764"/>
      <c r="O53" s="764"/>
      <c r="P53" s="764"/>
      <c r="Q53" s="764"/>
      <c r="R53" s="764"/>
      <c r="S53" s="764"/>
      <c r="T53" s="764"/>
      <c r="U53" s="764"/>
      <c r="V53" s="764"/>
      <c r="W53" s="764"/>
      <c r="X53" s="764"/>
      <c r="Y53" s="764"/>
      <c r="Z53" s="764"/>
      <c r="AA53" s="764"/>
    </row>
    <row r="54" spans="1:27">
      <c r="A54" s="764">
        <v>40</v>
      </c>
      <c r="B54" s="764">
        <v>20210917</v>
      </c>
      <c r="C54" s="764" t="s">
        <v>179</v>
      </c>
      <c r="D54" s="764" t="s">
        <v>180</v>
      </c>
      <c r="E54" s="764" t="s">
        <v>140</v>
      </c>
      <c r="F54" s="764" t="s">
        <v>174</v>
      </c>
      <c r="G54" s="764" t="s">
        <v>27</v>
      </c>
      <c r="H54" s="764"/>
      <c r="I54" s="764"/>
      <c r="J54" s="764"/>
      <c r="K54" s="764"/>
      <c r="L54" s="764"/>
      <c r="M54" s="764"/>
      <c r="N54" s="764"/>
      <c r="O54" s="764"/>
      <c r="P54" s="764"/>
      <c r="Q54" s="764"/>
      <c r="R54" s="764"/>
      <c r="S54" s="764"/>
      <c r="T54" s="764"/>
      <c r="U54" s="764"/>
      <c r="V54" s="764"/>
      <c r="W54" s="764"/>
      <c r="X54" s="764"/>
      <c r="Y54" s="764"/>
      <c r="Z54" s="764"/>
      <c r="AA54" s="764"/>
    </row>
    <row r="55" spans="1:27">
      <c r="A55" s="764">
        <v>41</v>
      </c>
      <c r="B55" s="764">
        <v>20210917</v>
      </c>
      <c r="C55" s="764" t="s">
        <v>192</v>
      </c>
      <c r="D55" s="764" t="s">
        <v>193</v>
      </c>
      <c r="E55" s="764" t="s">
        <v>140</v>
      </c>
      <c r="F55" s="764" t="s">
        <v>174</v>
      </c>
      <c r="G55" s="764" t="s">
        <v>27</v>
      </c>
      <c r="H55" s="764"/>
      <c r="I55" s="764"/>
      <c r="J55" s="764"/>
      <c r="K55" s="764"/>
      <c r="L55" s="764"/>
      <c r="M55" s="764"/>
      <c r="N55" s="764"/>
      <c r="O55" s="764"/>
      <c r="P55" s="764"/>
      <c r="Q55" s="764"/>
      <c r="R55" s="764"/>
      <c r="S55" s="764"/>
      <c r="T55" s="764"/>
      <c r="U55" s="764"/>
      <c r="V55" s="764"/>
      <c r="W55" s="764"/>
      <c r="X55" s="764"/>
      <c r="Y55" s="764"/>
      <c r="Z55" s="764"/>
      <c r="AA55" s="764"/>
    </row>
    <row r="56" spans="1:27">
      <c r="A56" s="764">
        <v>42</v>
      </c>
      <c r="B56" s="764">
        <v>20210917</v>
      </c>
      <c r="C56" s="764" t="s">
        <v>194</v>
      </c>
      <c r="D56" s="764" t="s">
        <v>195</v>
      </c>
      <c r="E56" s="764" t="s">
        <v>28</v>
      </c>
      <c r="F56" s="764" t="s">
        <v>174</v>
      </c>
      <c r="G56" s="764" t="s">
        <v>27</v>
      </c>
      <c r="H56" s="764"/>
      <c r="I56" s="764"/>
      <c r="J56" s="764"/>
      <c r="K56" s="764"/>
      <c r="L56" s="764"/>
      <c r="M56" s="764"/>
      <c r="N56" s="764"/>
      <c r="O56" s="764"/>
      <c r="P56" s="764"/>
      <c r="Q56" s="764"/>
      <c r="R56" s="764"/>
      <c r="S56" s="764"/>
      <c r="T56" s="764"/>
      <c r="U56" s="764"/>
      <c r="V56" s="764"/>
      <c r="W56" s="764"/>
      <c r="X56" s="764"/>
      <c r="Y56" s="764"/>
      <c r="Z56" s="764"/>
      <c r="AA56" s="764"/>
    </row>
    <row r="57" spans="1:27">
      <c r="A57" s="764">
        <v>43</v>
      </c>
      <c r="B57" s="764">
        <v>20210917</v>
      </c>
      <c r="C57" s="764" t="s">
        <v>196</v>
      </c>
      <c r="D57" s="764" t="s">
        <v>193</v>
      </c>
      <c r="E57" s="764" t="s">
        <v>140</v>
      </c>
      <c r="F57" s="764" t="s">
        <v>174</v>
      </c>
      <c r="G57" s="764" t="s">
        <v>27</v>
      </c>
      <c r="H57" s="764"/>
      <c r="I57" s="764"/>
      <c r="J57" s="764"/>
      <c r="K57" s="764"/>
      <c r="L57" s="764"/>
      <c r="M57" s="764"/>
      <c r="N57" s="764"/>
      <c r="O57" s="764"/>
      <c r="P57" s="764"/>
      <c r="Q57" s="764"/>
      <c r="R57" s="764"/>
      <c r="S57" s="764"/>
      <c r="T57" s="764"/>
      <c r="U57" s="764"/>
      <c r="V57" s="764"/>
      <c r="W57" s="764"/>
      <c r="X57" s="764"/>
      <c r="Y57" s="764"/>
      <c r="Z57" s="764"/>
      <c r="AA57" s="764"/>
    </row>
    <row r="58" spans="1:27">
      <c r="A58" s="764">
        <v>44</v>
      </c>
      <c r="B58" s="764">
        <v>20210917</v>
      </c>
      <c r="C58" s="764" t="s">
        <v>197</v>
      </c>
      <c r="D58" s="764" t="s">
        <v>189</v>
      </c>
      <c r="E58" s="764" t="s">
        <v>28</v>
      </c>
      <c r="F58" s="764" t="s">
        <v>174</v>
      </c>
      <c r="G58" s="764" t="s">
        <v>27</v>
      </c>
      <c r="H58" s="764"/>
      <c r="I58" s="764"/>
      <c r="J58" s="764"/>
      <c r="K58" s="764"/>
      <c r="L58" s="764"/>
      <c r="M58" s="764"/>
      <c r="N58" s="764"/>
      <c r="O58" s="764"/>
      <c r="P58" s="764"/>
      <c r="Q58" s="764"/>
      <c r="R58" s="764"/>
      <c r="S58" s="764"/>
      <c r="T58" s="764"/>
      <c r="U58" s="764"/>
      <c r="V58" s="764"/>
      <c r="W58" s="764"/>
      <c r="X58" s="764"/>
      <c r="Y58" s="764"/>
      <c r="Z58" s="764"/>
      <c r="AA58" s="764"/>
    </row>
    <row r="59" spans="1:27">
      <c r="A59" s="764">
        <v>45</v>
      </c>
      <c r="B59" s="764">
        <v>20210917</v>
      </c>
      <c r="C59" s="764" t="s">
        <v>198</v>
      </c>
      <c r="D59" s="764" t="s">
        <v>191</v>
      </c>
      <c r="E59" s="764" t="s">
        <v>28</v>
      </c>
      <c r="F59" s="764" t="s">
        <v>174</v>
      </c>
      <c r="G59" s="764" t="s">
        <v>27</v>
      </c>
      <c r="H59" s="764"/>
      <c r="I59" s="764"/>
      <c r="J59" s="764"/>
      <c r="K59" s="764"/>
      <c r="L59" s="764"/>
      <c r="M59" s="764"/>
      <c r="N59" s="764"/>
      <c r="O59" s="764"/>
      <c r="P59" s="764"/>
      <c r="Q59" s="764"/>
      <c r="R59" s="764"/>
      <c r="S59" s="764"/>
      <c r="T59" s="764"/>
      <c r="U59" s="764"/>
      <c r="V59" s="764"/>
      <c r="W59" s="764"/>
      <c r="X59" s="764"/>
      <c r="Y59" s="764"/>
      <c r="Z59" s="764"/>
      <c r="AA59" s="764"/>
    </row>
    <row r="60" spans="1:27">
      <c r="A60" s="764">
        <v>46</v>
      </c>
      <c r="B60" s="764">
        <v>20210917</v>
      </c>
      <c r="C60" s="764" t="s">
        <v>175</v>
      </c>
      <c r="D60" s="764" t="s">
        <v>176</v>
      </c>
      <c r="E60" s="764" t="s">
        <v>140</v>
      </c>
      <c r="F60" s="764" t="s">
        <v>174</v>
      </c>
      <c r="G60" s="764" t="s">
        <v>27</v>
      </c>
      <c r="H60" s="764"/>
      <c r="I60" s="764"/>
      <c r="J60" s="764"/>
      <c r="K60" s="764"/>
      <c r="L60" s="764"/>
      <c r="M60" s="764"/>
      <c r="N60" s="764"/>
      <c r="O60" s="764"/>
      <c r="P60" s="764"/>
      <c r="Q60" s="764"/>
      <c r="R60" s="764"/>
      <c r="S60" s="764"/>
      <c r="T60" s="764"/>
      <c r="U60" s="764"/>
      <c r="V60" s="764"/>
      <c r="W60" s="764"/>
      <c r="X60" s="764"/>
      <c r="Y60" s="764"/>
      <c r="Z60" s="764"/>
      <c r="AA60" s="764"/>
    </row>
    <row r="61" spans="1:27">
      <c r="A61" s="764">
        <v>47</v>
      </c>
      <c r="B61" s="764">
        <v>20210917</v>
      </c>
      <c r="C61" s="764" t="s">
        <v>177</v>
      </c>
      <c r="D61" s="764" t="s">
        <v>178</v>
      </c>
      <c r="E61" s="764" t="s">
        <v>140</v>
      </c>
      <c r="F61" s="764" t="s">
        <v>174</v>
      </c>
      <c r="G61" s="764" t="s">
        <v>27</v>
      </c>
      <c r="H61" s="764"/>
      <c r="I61" s="764"/>
      <c r="J61" s="764"/>
      <c r="K61" s="764"/>
      <c r="L61" s="764"/>
      <c r="M61" s="764"/>
      <c r="N61" s="764"/>
      <c r="O61" s="764"/>
      <c r="P61" s="764"/>
      <c r="Q61" s="764"/>
      <c r="R61" s="764"/>
      <c r="S61" s="764"/>
      <c r="T61" s="764"/>
      <c r="U61" s="764"/>
      <c r="V61" s="764"/>
      <c r="W61" s="764"/>
      <c r="X61" s="764"/>
      <c r="Y61" s="764"/>
      <c r="Z61" s="764"/>
      <c r="AA61" s="764"/>
    </row>
    <row r="62" spans="1:27">
      <c r="A62" s="764">
        <v>48</v>
      </c>
      <c r="B62" s="764">
        <v>20210917</v>
      </c>
      <c r="C62" s="764" t="s">
        <v>179</v>
      </c>
      <c r="D62" s="764" t="s">
        <v>180</v>
      </c>
      <c r="E62" s="764" t="s">
        <v>140</v>
      </c>
      <c r="F62" s="764" t="s">
        <v>174</v>
      </c>
      <c r="G62" s="764" t="s">
        <v>27</v>
      </c>
      <c r="H62" s="764"/>
      <c r="I62" s="764"/>
      <c r="J62" s="764"/>
      <c r="K62" s="764"/>
      <c r="L62" s="764"/>
      <c r="M62" s="764"/>
      <c r="N62" s="764"/>
      <c r="O62" s="764"/>
      <c r="P62" s="764"/>
      <c r="Q62" s="764"/>
      <c r="R62" s="764"/>
      <c r="S62" s="764"/>
      <c r="T62" s="764"/>
      <c r="U62" s="764"/>
      <c r="V62" s="764"/>
      <c r="W62" s="764"/>
      <c r="X62" s="764"/>
      <c r="Y62" s="764"/>
      <c r="Z62" s="764"/>
      <c r="AA62" s="764"/>
    </row>
    <row r="63" s="748" customFormat="1" spans="1:27">
      <c r="A63" s="764">
        <v>49</v>
      </c>
      <c r="B63" s="764">
        <v>20220106</v>
      </c>
      <c r="C63" s="764" t="s">
        <v>26</v>
      </c>
      <c r="D63" s="764" t="s">
        <v>15</v>
      </c>
      <c r="E63" s="764" t="s">
        <v>28</v>
      </c>
      <c r="F63" s="764" t="s">
        <v>134</v>
      </c>
      <c r="G63" s="764" t="s">
        <v>199</v>
      </c>
      <c r="H63" s="764"/>
      <c r="I63" s="764"/>
      <c r="J63" s="764"/>
      <c r="K63" s="764"/>
      <c r="L63" s="764"/>
      <c r="M63" s="764"/>
      <c r="N63" s="764"/>
      <c r="O63" s="764"/>
      <c r="P63" s="764"/>
      <c r="Q63" s="764"/>
      <c r="R63" s="764"/>
      <c r="S63" s="764"/>
      <c r="T63" s="764"/>
      <c r="U63" s="764"/>
      <c r="V63" s="764"/>
      <c r="W63" s="764"/>
      <c r="X63" s="764"/>
      <c r="Y63" s="764"/>
      <c r="Z63" s="764"/>
      <c r="AA63" s="764"/>
    </row>
    <row r="64" s="748" customFormat="1" spans="1:27">
      <c r="A64" s="764">
        <v>50</v>
      </c>
      <c r="B64" s="764">
        <v>20220106</v>
      </c>
      <c r="C64" s="764" t="s">
        <v>27</v>
      </c>
      <c r="D64" s="764" t="s">
        <v>200</v>
      </c>
      <c r="E64" s="764" t="s">
        <v>201</v>
      </c>
      <c r="F64" s="764" t="s">
        <v>134</v>
      </c>
      <c r="G64" s="764" t="s">
        <v>199</v>
      </c>
      <c r="H64" s="764"/>
      <c r="I64" s="764"/>
      <c r="J64" s="764"/>
      <c r="K64" s="764"/>
      <c r="L64" s="764"/>
      <c r="M64" s="764"/>
      <c r="N64" s="764"/>
      <c r="O64" s="764"/>
      <c r="P64" s="764"/>
      <c r="Q64" s="764"/>
      <c r="R64" s="764"/>
      <c r="S64" s="764"/>
      <c r="T64" s="764"/>
      <c r="U64" s="764"/>
      <c r="V64" s="764"/>
      <c r="W64" s="764"/>
      <c r="X64" s="764"/>
      <c r="Y64" s="764"/>
      <c r="Z64" s="764"/>
      <c r="AA64" s="764"/>
    </row>
    <row r="65" s="748" customFormat="1" ht="17.5" spans="1:27">
      <c r="A65" s="764">
        <v>51</v>
      </c>
      <c r="B65" s="764">
        <v>20220106</v>
      </c>
      <c r="C65" s="358" t="s">
        <v>202</v>
      </c>
      <c r="D65" s="358" t="s">
        <v>203</v>
      </c>
      <c r="E65" s="764" t="s">
        <v>28</v>
      </c>
      <c r="F65" s="764" t="s">
        <v>134</v>
      </c>
      <c r="G65" s="764" t="s">
        <v>199</v>
      </c>
      <c r="H65" s="764"/>
      <c r="I65" s="764"/>
      <c r="J65" s="764"/>
      <c r="K65" s="764"/>
      <c r="L65" s="764"/>
      <c r="M65" s="764"/>
      <c r="N65" s="764"/>
      <c r="O65" s="764"/>
      <c r="P65" s="764"/>
      <c r="Q65" s="764"/>
      <c r="R65" s="764"/>
      <c r="S65" s="764"/>
      <c r="T65" s="764"/>
      <c r="U65" s="764"/>
      <c r="V65" s="764"/>
      <c r="W65" s="764"/>
      <c r="X65" s="764"/>
      <c r="Y65" s="764"/>
      <c r="Z65" s="764"/>
      <c r="AA65" s="764"/>
    </row>
    <row r="66" s="748" customFormat="1" ht="17.5" spans="1:27">
      <c r="A66" s="764">
        <v>52</v>
      </c>
      <c r="B66" s="764">
        <v>20220106</v>
      </c>
      <c r="C66" s="507" t="s">
        <v>204</v>
      </c>
      <c r="D66" s="105" t="s">
        <v>205</v>
      </c>
      <c r="E66" s="764" t="s">
        <v>28</v>
      </c>
      <c r="F66" s="764" t="s">
        <v>134</v>
      </c>
      <c r="G66" s="764" t="s">
        <v>199</v>
      </c>
      <c r="H66" s="764"/>
      <c r="I66" s="764"/>
      <c r="J66" s="764"/>
      <c r="K66" s="764"/>
      <c r="L66" s="764"/>
      <c r="M66" s="764"/>
      <c r="N66" s="764"/>
      <c r="O66" s="764"/>
      <c r="P66" s="764"/>
      <c r="Q66" s="764"/>
      <c r="R66" s="764"/>
      <c r="S66" s="764"/>
      <c r="T66" s="764"/>
      <c r="U66" s="764"/>
      <c r="V66" s="764"/>
      <c r="W66" s="764"/>
      <c r="X66" s="764"/>
      <c r="Y66" s="764"/>
      <c r="Z66" s="764"/>
      <c r="AA66" s="764"/>
    </row>
    <row r="67" s="748" customFormat="1" ht="17.5" spans="1:27">
      <c r="A67" s="764">
        <v>53</v>
      </c>
      <c r="B67" s="764">
        <v>20220106</v>
      </c>
      <c r="C67" s="507" t="s">
        <v>206</v>
      </c>
      <c r="D67" s="507" t="s">
        <v>207</v>
      </c>
      <c r="E67" s="764" t="s">
        <v>28</v>
      </c>
      <c r="F67" s="764" t="s">
        <v>134</v>
      </c>
      <c r="G67" s="764" t="s">
        <v>199</v>
      </c>
      <c r="H67" s="764"/>
      <c r="I67" s="764"/>
      <c r="J67" s="764"/>
      <c r="K67" s="764"/>
      <c r="L67" s="764"/>
      <c r="M67" s="764"/>
      <c r="N67" s="764"/>
      <c r="O67" s="764"/>
      <c r="P67" s="764"/>
      <c r="Q67" s="764"/>
      <c r="R67" s="764"/>
      <c r="S67" s="764"/>
      <c r="T67" s="764"/>
      <c r="U67" s="764"/>
      <c r="V67" s="764"/>
      <c r="W67" s="764"/>
      <c r="X67" s="764"/>
      <c r="Y67" s="764"/>
      <c r="Z67" s="764"/>
      <c r="AA67" s="764"/>
    </row>
    <row r="68" s="748" customFormat="1" ht="17.5" spans="1:27">
      <c r="A68" s="764">
        <v>54</v>
      </c>
      <c r="B68" s="764">
        <v>20220115</v>
      </c>
      <c r="C68" s="507" t="s">
        <v>208</v>
      </c>
      <c r="D68" s="507" t="s">
        <v>209</v>
      </c>
      <c r="E68" s="764" t="s">
        <v>210</v>
      </c>
      <c r="F68" s="764" t="s">
        <v>211</v>
      </c>
      <c r="G68" s="764" t="s">
        <v>212</v>
      </c>
      <c r="H68" s="764"/>
      <c r="I68" s="764"/>
      <c r="J68" s="764"/>
      <c r="K68" s="764"/>
      <c r="L68" s="764"/>
      <c r="M68" s="764"/>
      <c r="N68" s="764"/>
      <c r="O68" s="764"/>
      <c r="P68" s="764"/>
      <c r="Q68" s="764"/>
      <c r="R68" s="764"/>
      <c r="S68" s="764"/>
      <c r="T68" s="764"/>
      <c r="U68" s="764"/>
      <c r="V68" s="764"/>
      <c r="W68" s="764"/>
      <c r="X68" s="764"/>
      <c r="Y68" s="764"/>
      <c r="Z68" s="764"/>
      <c r="AA68" s="764"/>
    </row>
    <row r="69" s="748" customFormat="1" ht="17.5" spans="1:27">
      <c r="A69" s="764">
        <v>55</v>
      </c>
      <c r="B69" s="764">
        <v>20220115</v>
      </c>
      <c r="C69" s="507" t="s">
        <v>186</v>
      </c>
      <c r="D69" s="507" t="s">
        <v>187</v>
      </c>
      <c r="E69" s="764" t="s">
        <v>213</v>
      </c>
      <c r="F69" s="764" t="s">
        <v>211</v>
      </c>
      <c r="G69" s="764" t="s">
        <v>212</v>
      </c>
      <c r="H69" s="764"/>
      <c r="I69" s="764"/>
      <c r="J69" s="764"/>
      <c r="K69" s="764"/>
      <c r="L69" s="764"/>
      <c r="M69" s="764"/>
      <c r="N69" s="764"/>
      <c r="O69" s="764"/>
      <c r="P69" s="764"/>
      <c r="Q69" s="764"/>
      <c r="R69" s="764"/>
      <c r="S69" s="764"/>
      <c r="T69" s="764"/>
      <c r="U69" s="764"/>
      <c r="V69" s="764"/>
      <c r="W69" s="764"/>
      <c r="X69" s="764"/>
      <c r="Y69" s="764"/>
      <c r="Z69" s="764"/>
      <c r="AA69" s="764"/>
    </row>
    <row r="70" s="748" customFormat="1" ht="35" spans="1:27">
      <c r="A70" s="764">
        <v>56</v>
      </c>
      <c r="B70" s="764">
        <v>20220115</v>
      </c>
      <c r="C70" s="507" t="s">
        <v>214</v>
      </c>
      <c r="D70" s="507" t="s">
        <v>215</v>
      </c>
      <c r="E70" s="764" t="s">
        <v>216</v>
      </c>
      <c r="F70" s="764" t="s">
        <v>211</v>
      </c>
      <c r="G70" s="764" t="s">
        <v>212</v>
      </c>
      <c r="H70" s="764"/>
      <c r="I70" s="764"/>
      <c r="J70" s="764"/>
      <c r="K70" s="764"/>
      <c r="L70" s="764"/>
      <c r="M70" s="764"/>
      <c r="N70" s="764"/>
      <c r="O70" s="764"/>
      <c r="P70" s="764"/>
      <c r="Q70" s="764"/>
      <c r="R70" s="764"/>
      <c r="S70" s="764"/>
      <c r="T70" s="764"/>
      <c r="U70" s="764"/>
      <c r="V70" s="764"/>
      <c r="W70" s="764"/>
      <c r="X70" s="764"/>
      <c r="Y70" s="764"/>
      <c r="Z70" s="764"/>
      <c r="AA70" s="764"/>
    </row>
    <row r="71" s="748" customFormat="1" ht="17.5" spans="1:27">
      <c r="A71" s="764">
        <v>57</v>
      </c>
      <c r="B71" s="764">
        <v>20220706</v>
      </c>
      <c r="C71" s="507" t="s">
        <v>217</v>
      </c>
      <c r="D71" s="507" t="s">
        <v>218</v>
      </c>
      <c r="E71" s="764" t="s">
        <v>140</v>
      </c>
      <c r="F71" s="764" t="s">
        <v>219</v>
      </c>
      <c r="G71" s="764" t="s">
        <v>220</v>
      </c>
      <c r="H71" s="764"/>
      <c r="I71" s="764"/>
      <c r="J71" s="764"/>
      <c r="K71" s="764"/>
      <c r="L71" s="764"/>
      <c r="M71" s="764"/>
      <c r="N71" s="764"/>
      <c r="O71" s="764"/>
      <c r="P71" s="764"/>
      <c r="Q71" s="764"/>
      <c r="R71" s="764"/>
      <c r="S71" s="764"/>
      <c r="T71" s="764"/>
      <c r="U71" s="764"/>
      <c r="V71" s="764"/>
      <c r="W71" s="764"/>
      <c r="X71" s="764"/>
      <c r="Y71" s="764"/>
      <c r="Z71" s="764"/>
      <c r="AA71" s="764"/>
    </row>
    <row r="72" s="748" customFormat="1" ht="17.5" spans="1:27">
      <c r="A72" s="764">
        <v>58</v>
      </c>
      <c r="B72" s="764">
        <v>20220706</v>
      </c>
      <c r="C72" s="507" t="s">
        <v>221</v>
      </c>
      <c r="D72" s="507" t="s">
        <v>222</v>
      </c>
      <c r="E72" s="764" t="s">
        <v>28</v>
      </c>
      <c r="F72" s="764" t="s">
        <v>219</v>
      </c>
      <c r="G72" s="764" t="s">
        <v>220</v>
      </c>
      <c r="H72" s="764"/>
      <c r="I72" s="764"/>
      <c r="J72" s="764"/>
      <c r="K72" s="764"/>
      <c r="L72" s="764"/>
      <c r="M72" s="764"/>
      <c r="N72" s="764"/>
      <c r="O72" s="764"/>
      <c r="P72" s="764"/>
      <c r="Q72" s="764"/>
      <c r="R72" s="764"/>
      <c r="S72" s="764"/>
      <c r="T72" s="764"/>
      <c r="U72" s="764"/>
      <c r="V72" s="764"/>
      <c r="W72" s="764"/>
      <c r="X72" s="764"/>
      <c r="Y72" s="764"/>
      <c r="Z72" s="764"/>
      <c r="AA72" s="764"/>
    </row>
    <row r="73" s="748" customFormat="1" ht="17.5" spans="1:27">
      <c r="A73" s="764">
        <v>59</v>
      </c>
      <c r="B73" s="764">
        <v>20220706</v>
      </c>
      <c r="C73" s="507" t="s">
        <v>223</v>
      </c>
      <c r="D73" s="507" t="s">
        <v>224</v>
      </c>
      <c r="E73" s="764" t="s">
        <v>28</v>
      </c>
      <c r="F73" s="764" t="s">
        <v>219</v>
      </c>
      <c r="G73" s="764" t="s">
        <v>220</v>
      </c>
      <c r="H73" s="764"/>
      <c r="I73" s="764"/>
      <c r="J73" s="764"/>
      <c r="K73" s="764"/>
      <c r="L73" s="764"/>
      <c r="M73" s="764"/>
      <c r="N73" s="764"/>
      <c r="O73" s="764"/>
      <c r="P73" s="764"/>
      <c r="Q73" s="764"/>
      <c r="R73" s="764"/>
      <c r="S73" s="764"/>
      <c r="T73" s="764"/>
      <c r="U73" s="764"/>
      <c r="V73" s="764"/>
      <c r="W73" s="764"/>
      <c r="X73" s="764"/>
      <c r="Y73" s="764"/>
      <c r="Z73" s="764"/>
      <c r="AA73" s="764"/>
    </row>
    <row r="74" s="748" customFormat="1" ht="35" spans="1:27">
      <c r="A74" s="764">
        <v>60</v>
      </c>
      <c r="B74" s="794">
        <v>20220714</v>
      </c>
      <c r="C74" s="528" t="s">
        <v>154</v>
      </c>
      <c r="D74" s="528" t="s">
        <v>155</v>
      </c>
      <c r="E74" s="794" t="s">
        <v>140</v>
      </c>
      <c r="F74" s="794" t="s">
        <v>212</v>
      </c>
      <c r="G74" s="764"/>
      <c r="H74" s="764"/>
      <c r="I74" s="764"/>
      <c r="J74" s="799"/>
      <c r="K74" s="764"/>
      <c r="L74" s="764"/>
      <c r="M74" s="764"/>
      <c r="N74" s="764"/>
      <c r="O74" s="764"/>
      <c r="P74" s="764"/>
      <c r="Q74" s="764"/>
      <c r="R74" s="764"/>
      <c r="S74" s="764"/>
      <c r="T74" s="764"/>
      <c r="U74" s="764"/>
      <c r="V74" s="764"/>
      <c r="W74" s="764"/>
      <c r="X74" s="764"/>
      <c r="Y74" s="764"/>
      <c r="Z74" s="764"/>
      <c r="AA74" s="764"/>
    </row>
    <row r="75" ht="17.5" spans="1:9">
      <c r="A75" s="764">
        <v>61</v>
      </c>
      <c r="B75" s="794">
        <v>20220714</v>
      </c>
      <c r="C75" s="528" t="s">
        <v>225</v>
      </c>
      <c r="D75" s="528" t="s">
        <v>155</v>
      </c>
      <c r="E75" s="794" t="s">
        <v>28</v>
      </c>
      <c r="F75" s="794" t="s">
        <v>212</v>
      </c>
      <c r="G75" s="795"/>
      <c r="H75" s="795"/>
      <c r="I75" s="795"/>
    </row>
    <row r="76" ht="17.5" spans="1:9">
      <c r="A76" s="764">
        <v>62</v>
      </c>
      <c r="B76" s="794">
        <v>20220714</v>
      </c>
      <c r="C76" s="528" t="s">
        <v>226</v>
      </c>
      <c r="D76" s="528" t="s">
        <v>227</v>
      </c>
      <c r="E76" s="794" t="s">
        <v>140</v>
      </c>
      <c r="F76" s="794" t="s">
        <v>212</v>
      </c>
      <c r="G76" s="795"/>
      <c r="H76" s="795"/>
      <c r="I76" s="795"/>
    </row>
    <row r="77" ht="17.5" spans="1:9">
      <c r="A77" s="764">
        <v>63</v>
      </c>
      <c r="B77" s="794">
        <v>20220714</v>
      </c>
      <c r="C77" s="695" t="s">
        <v>228</v>
      </c>
      <c r="D77" s="796" t="s">
        <v>229</v>
      </c>
      <c r="E77" s="794" t="s">
        <v>28</v>
      </c>
      <c r="F77" s="794" t="s">
        <v>212</v>
      </c>
      <c r="G77" s="795"/>
      <c r="H77" s="795"/>
      <c r="I77" s="795"/>
    </row>
    <row r="78" ht="17.5" spans="1:9">
      <c r="A78" s="764">
        <v>64</v>
      </c>
      <c r="B78" s="794">
        <v>20220714</v>
      </c>
      <c r="C78" s="528" t="s">
        <v>221</v>
      </c>
      <c r="D78" s="528" t="s">
        <v>222</v>
      </c>
      <c r="E78" s="797" t="s">
        <v>230</v>
      </c>
      <c r="F78" s="794" t="s">
        <v>212</v>
      </c>
      <c r="G78" s="795"/>
      <c r="H78" s="795"/>
      <c r="I78" s="795"/>
    </row>
    <row r="79" ht="17.5" spans="1:9">
      <c r="A79" s="764">
        <v>65</v>
      </c>
      <c r="B79" s="794">
        <v>20220714</v>
      </c>
      <c r="C79" s="528" t="s">
        <v>223</v>
      </c>
      <c r="D79" s="528" t="s">
        <v>224</v>
      </c>
      <c r="E79" s="798"/>
      <c r="F79" s="794" t="s">
        <v>212</v>
      </c>
      <c r="G79" s="795"/>
      <c r="H79" s="795"/>
      <c r="I79" s="795"/>
    </row>
  </sheetData>
  <mergeCells count="66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E7:H7"/>
    <mergeCell ref="I7:M7"/>
    <mergeCell ref="N7:T7"/>
    <mergeCell ref="U7:V7"/>
    <mergeCell ref="W7:X7"/>
    <mergeCell ref="E8:H8"/>
    <mergeCell ref="I8:M8"/>
    <mergeCell ref="N8:T8"/>
    <mergeCell ref="U8:V8"/>
    <mergeCell ref="W8:X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E11:H11"/>
    <mergeCell ref="I11:M11"/>
    <mergeCell ref="N11:T11"/>
    <mergeCell ref="U11:V11"/>
    <mergeCell ref="W11:X11"/>
    <mergeCell ref="E12:H12"/>
    <mergeCell ref="I12:M12"/>
    <mergeCell ref="N12:T12"/>
    <mergeCell ref="U12:V12"/>
    <mergeCell ref="W12:X12"/>
    <mergeCell ref="Y12:AA12"/>
    <mergeCell ref="A13:AA13"/>
    <mergeCell ref="E78:E79"/>
    <mergeCell ref="F16:F18"/>
    <mergeCell ref="F19:F23"/>
    <mergeCell ref="F24:F26"/>
    <mergeCell ref="F30:F31"/>
    <mergeCell ref="F41:F42"/>
    <mergeCell ref="W1:AA2"/>
    <mergeCell ref="Y10:AA11"/>
    <mergeCell ref="A6:C12"/>
    <mergeCell ref="Y6:AA8"/>
    <mergeCell ref="A3:B4"/>
    <mergeCell ref="C3:D4"/>
  </mergeCells>
  <conditionalFormatting sqref="C26">
    <cfRule type="duplicateValues" dxfId="3" priority="28"/>
  </conditionalFormatting>
  <conditionalFormatting sqref="C29">
    <cfRule type="duplicateValues" dxfId="3" priority="26"/>
  </conditionalFormatting>
  <conditionalFormatting sqref="C32:D32">
    <cfRule type="duplicateValues" dxfId="3" priority="24"/>
  </conditionalFormatting>
  <conditionalFormatting sqref="C41">
    <cfRule type="duplicateValues" dxfId="3" priority="22"/>
  </conditionalFormatting>
  <conditionalFormatting sqref="C42">
    <cfRule type="duplicateValues" dxfId="3" priority="21"/>
  </conditionalFormatting>
  <conditionalFormatting sqref="C65">
    <cfRule type="duplicateValues" dxfId="3" priority="19"/>
  </conditionalFormatting>
  <conditionalFormatting sqref="C66">
    <cfRule type="duplicateValues" dxfId="3" priority="18"/>
  </conditionalFormatting>
  <conditionalFormatting sqref="C67">
    <cfRule type="duplicateValues" dxfId="3" priority="17"/>
  </conditionalFormatting>
  <conditionalFormatting sqref="C68">
    <cfRule type="duplicateValues" dxfId="3" priority="13"/>
  </conditionalFormatting>
  <conditionalFormatting sqref="C69">
    <cfRule type="duplicateValues" dxfId="3" priority="12"/>
  </conditionalFormatting>
  <conditionalFormatting sqref="C70">
    <cfRule type="duplicateValues" dxfId="3" priority="11"/>
  </conditionalFormatting>
  <conditionalFormatting sqref="C71">
    <cfRule type="duplicateValues" dxfId="3" priority="10"/>
  </conditionalFormatting>
  <conditionalFormatting sqref="C72">
    <cfRule type="duplicateValues" dxfId="3" priority="9"/>
  </conditionalFormatting>
  <conditionalFormatting sqref="C73">
    <cfRule type="duplicateValues" dxfId="3" priority="8"/>
  </conditionalFormatting>
  <conditionalFormatting sqref="C74">
    <cfRule type="duplicateValues" dxfId="3" priority="6"/>
  </conditionalFormatting>
  <conditionalFormatting sqref="C75">
    <cfRule type="duplicateValues" dxfId="3" priority="5"/>
  </conditionalFormatting>
  <conditionalFormatting sqref="C76">
    <cfRule type="duplicateValues" dxfId="3" priority="4"/>
  </conditionalFormatting>
  <conditionalFormatting sqref="C77">
    <cfRule type="duplicateValues" dxfId="3" priority="3"/>
  </conditionalFormatting>
  <conditionalFormatting sqref="C78">
    <cfRule type="duplicateValues" dxfId="3" priority="1"/>
  </conditionalFormatting>
  <conditionalFormatting sqref="C79">
    <cfRule type="duplicateValues" dxfId="3" priority="2"/>
  </conditionalFormatting>
  <conditionalFormatting sqref="C24:C25">
    <cfRule type="duplicateValues" dxfId="3" priority="29"/>
  </conditionalFormatting>
  <conditionalFormatting sqref="C27:C28">
    <cfRule type="duplicateValues" dxfId="3" priority="27"/>
  </conditionalFormatting>
  <conditionalFormatting sqref="C30:C31">
    <cfRule type="duplicateValues" dxfId="3" priority="25"/>
  </conditionalFormatting>
  <conditionalFormatting sqref="C33:C40">
    <cfRule type="duplicateValues" dxfId="3" priority="23"/>
  </conditionalFormatting>
  <conditionalFormatting sqref="C43:D46 H43:XFD46">
    <cfRule type="duplicateValues" dxfId="3" priority="20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5">
    <pageSetUpPr fitToPage="1"/>
  </sheetPr>
  <dimension ref="A1:XFC119"/>
  <sheetViews>
    <sheetView zoomScale="70" zoomScaleNormal="70" zoomScaleSheetLayoutView="40" workbookViewId="0">
      <pane xSplit="15" ySplit="9" topLeftCell="AL39" activePane="bottomRight" state="frozen"/>
      <selection/>
      <selection pane="topRight"/>
      <selection pane="bottomLeft"/>
      <selection pane="bottomRight" activeCell="F40" sqref="F40"/>
    </sheetView>
  </sheetViews>
  <sheetFormatPr defaultColWidth="9" defaultRowHeight="14"/>
  <cols>
    <col min="1" max="1" width="5.87272727272727" style="1" customWidth="1"/>
    <col min="2" max="2" width="6.25454545454545" style="1" customWidth="1"/>
    <col min="3" max="3" width="8" style="1" customWidth="1"/>
    <col min="4" max="4" width="22" style="1" customWidth="1"/>
    <col min="5" max="5" width="14.8272727272727" style="1" customWidth="1"/>
    <col min="6" max="6" width="22" style="1" customWidth="1"/>
    <col min="7" max="7" width="15.5363636363636" style="482" hidden="1" customWidth="1" outlineLevel="1"/>
    <col min="8" max="8" width="4.87272727272727" style="1" hidden="1" customWidth="1" outlineLevel="1"/>
    <col min="9" max="9" width="5.25454545454545" style="1" hidden="1" customWidth="1" outlineLevel="1"/>
    <col min="10" max="10" width="10.5" style="1" customWidth="1" collapsed="1"/>
    <col min="11" max="11" width="6.12727272727273" style="3" hidden="1" customWidth="1" outlineLevel="1"/>
    <col min="12" max="12" width="21.2545454545455" style="1" hidden="1" customWidth="1" outlineLevel="1"/>
    <col min="13" max="13" width="8.12727272727273" style="4" hidden="1" customWidth="1" outlineLevel="1"/>
    <col min="14" max="15" width="7.25454545454545" style="3" hidden="1" customWidth="1" outlineLevel="1"/>
    <col min="16" max="16" width="11.2545454545455" style="3" customWidth="1" collapsed="1"/>
    <col min="17" max="17" width="11.3636363636364" style="3" customWidth="1" outlineLevel="1"/>
    <col min="18" max="18" width="24.2545454545455" style="3" hidden="1" customWidth="1" outlineLevel="1"/>
    <col min="19" max="19" width="11.8727272727273" style="3" hidden="1" customWidth="1" outlineLevel="1"/>
    <col min="20" max="21" width="10.3727272727273" style="1" hidden="1" customWidth="1" outlineLevel="1"/>
    <col min="22" max="22" width="9.64545454545454" style="483" customWidth="1"/>
    <col min="23" max="25" width="14.6272727272727" style="483" hidden="1" customWidth="1" outlineLevel="1"/>
    <col min="26" max="26" width="12.5" style="1" hidden="1" customWidth="1" collapsed="1"/>
    <col min="27" max="27" width="8.62727272727273" style="1" customWidth="1" outlineLevel="1"/>
    <col min="28" max="29" width="10.3727272727273" style="1" hidden="1" customWidth="1" outlineLevel="1"/>
    <col min="30" max="30" width="9.12727272727273" style="1" hidden="1" customWidth="1" outlineLevel="1"/>
    <col min="31" max="31" width="9.81818181818182" style="1" customWidth="1" outlineLevel="1"/>
    <col min="32" max="32" width="10.6272727272727" style="1" customWidth="1" outlineLevel="1"/>
    <col min="33" max="33" width="10.1727272727273" style="1" customWidth="1" outlineLevel="1"/>
    <col min="34" max="34" width="10.7090909090909" style="1" customWidth="1" outlineLevel="1"/>
    <col min="35" max="35" width="9.12727272727273" style="1" hidden="1" customWidth="1" outlineLevel="1"/>
    <col min="36" max="36" width="4.62727272727273" style="1" hidden="1" customWidth="1" outlineLevel="1"/>
    <col min="37" max="38" width="12.5" style="1" customWidth="1"/>
    <col min="39" max="39" width="11.1272727272727" style="1" hidden="1" customWidth="1"/>
    <col min="40" max="40" width="10.7090909090909" style="1" customWidth="1"/>
    <col min="41" max="41" width="10.1818181818182" style="1" customWidth="1"/>
    <col min="42" max="44" width="11.6272727272727" style="1" hidden="1" customWidth="1"/>
    <col min="45" max="45" width="10.7090909090909" style="1" customWidth="1"/>
    <col min="46" max="46" width="16" style="484" customWidth="1"/>
    <col min="47" max="47" width="20.7545454545455" style="1" customWidth="1"/>
    <col min="48" max="48" width="20.7545454545455" style="1" hidden="1" customWidth="1"/>
    <col min="49" max="51" width="9" style="1" hidden="1" customWidth="1"/>
    <col min="52" max="52" width="20.7545454545455" style="1" customWidth="1"/>
    <col min="53" max="54" width="9" style="1"/>
    <col min="55" max="55" width="14.3727272727273" style="1"/>
    <col min="56" max="16384" width="9" style="1"/>
  </cols>
  <sheetData>
    <row r="1" ht="20.25" customHeight="1" spans="1:45">
      <c r="A1" s="485"/>
      <c r="B1" s="485"/>
      <c r="C1" s="485"/>
      <c r="D1" s="485"/>
      <c r="E1" s="485"/>
      <c r="F1" s="485"/>
      <c r="G1" s="485"/>
      <c r="H1" s="485"/>
      <c r="I1" s="485"/>
      <c r="J1" s="485"/>
      <c r="K1" s="485"/>
      <c r="L1" s="485"/>
      <c r="M1" s="485"/>
      <c r="N1" s="485"/>
      <c r="O1" s="485"/>
      <c r="P1" s="485"/>
      <c r="Q1" s="485"/>
      <c r="R1" s="485"/>
      <c r="S1" s="485"/>
      <c r="T1" s="485"/>
      <c r="U1" s="485"/>
      <c r="V1" s="485"/>
      <c r="W1" s="485"/>
      <c r="X1" s="485"/>
      <c r="Y1" s="485"/>
      <c r="Z1" s="485"/>
      <c r="AA1" s="605"/>
      <c r="AB1" s="605"/>
      <c r="AC1" s="605"/>
      <c r="AD1" s="605"/>
      <c r="AE1" s="605"/>
      <c r="AF1" s="605"/>
      <c r="AG1" s="605"/>
      <c r="AH1" s="605"/>
      <c r="AI1" s="605"/>
      <c r="AJ1" s="605"/>
      <c r="AK1" s="605"/>
      <c r="AL1" s="605"/>
      <c r="AM1" s="485"/>
      <c r="AN1" s="485"/>
      <c r="AO1" s="485"/>
      <c r="AP1" s="669"/>
      <c r="AQ1" s="669"/>
      <c r="AR1" s="669"/>
      <c r="AS1" s="669"/>
    </row>
    <row r="2" ht="27.75" customHeight="1" spans="1:52">
      <c r="A2" s="486" t="s">
        <v>231</v>
      </c>
      <c r="B2" s="486"/>
      <c r="C2" s="487" t="s">
        <v>232</v>
      </c>
      <c r="D2" s="487"/>
      <c r="E2" s="487"/>
      <c r="F2" s="487"/>
      <c r="G2" s="488" t="s">
        <v>233</v>
      </c>
      <c r="H2" s="488"/>
      <c r="I2" s="488"/>
      <c r="J2" s="488"/>
      <c r="K2" s="488"/>
      <c r="L2" s="488"/>
      <c r="M2" s="488"/>
      <c r="N2" s="488"/>
      <c r="O2" s="488"/>
      <c r="P2" s="488"/>
      <c r="Q2" s="488"/>
      <c r="R2" s="488"/>
      <c r="S2" s="488"/>
      <c r="T2" s="488"/>
      <c r="U2" s="488"/>
      <c r="V2" s="488"/>
      <c r="W2" s="488"/>
      <c r="X2" s="488"/>
      <c r="Y2" s="488"/>
      <c r="Z2" s="606"/>
      <c r="AA2" s="488"/>
      <c r="AB2" s="607"/>
      <c r="AC2" s="607"/>
      <c r="AD2" s="607"/>
      <c r="AE2" s="488"/>
      <c r="AF2" s="488"/>
      <c r="AG2" s="488"/>
      <c r="AH2" s="488"/>
      <c r="AI2" s="607"/>
      <c r="AJ2" s="607"/>
      <c r="AK2" s="488"/>
      <c r="AL2" s="488"/>
      <c r="AM2" s="637" t="s">
        <v>115</v>
      </c>
      <c r="AN2" s="638" t="s">
        <v>16</v>
      </c>
      <c r="AO2" s="638" t="s">
        <v>23</v>
      </c>
      <c r="AP2" s="670" t="s">
        <v>30</v>
      </c>
      <c r="AQ2" s="670" t="s">
        <v>35</v>
      </c>
      <c r="AR2" s="670" t="s">
        <v>38</v>
      </c>
      <c r="AS2" s="638" t="s">
        <v>26</v>
      </c>
      <c r="AT2" s="671"/>
      <c r="AU2" s="638" t="s">
        <v>16</v>
      </c>
      <c r="AV2" s="638" t="s">
        <v>23</v>
      </c>
      <c r="AW2" s="670" t="s">
        <v>30</v>
      </c>
      <c r="AX2" s="670" t="s">
        <v>35</v>
      </c>
      <c r="AY2" s="670" t="s">
        <v>38</v>
      </c>
      <c r="AZ2" s="638" t="s">
        <v>26</v>
      </c>
    </row>
    <row r="3" ht="27.75" customHeight="1" spans="1:52">
      <c r="A3" s="486"/>
      <c r="B3" s="486"/>
      <c r="C3" s="487"/>
      <c r="D3" s="487"/>
      <c r="E3" s="487"/>
      <c r="F3" s="487"/>
      <c r="G3" s="488"/>
      <c r="H3" s="488"/>
      <c r="I3" s="488"/>
      <c r="J3" s="488"/>
      <c r="K3" s="488"/>
      <c r="L3" s="488"/>
      <c r="M3" s="488"/>
      <c r="N3" s="488"/>
      <c r="O3" s="488"/>
      <c r="P3" s="488"/>
      <c r="Q3" s="488"/>
      <c r="R3" s="488"/>
      <c r="S3" s="488"/>
      <c r="T3" s="488"/>
      <c r="U3" s="488"/>
      <c r="V3" s="488"/>
      <c r="W3" s="488"/>
      <c r="X3" s="488"/>
      <c r="Y3" s="488"/>
      <c r="Z3" s="606"/>
      <c r="AA3" s="488"/>
      <c r="AB3" s="608"/>
      <c r="AC3" s="608"/>
      <c r="AD3" s="608"/>
      <c r="AE3" s="488"/>
      <c r="AF3" s="488"/>
      <c r="AG3" s="488"/>
      <c r="AH3" s="488"/>
      <c r="AI3" s="608"/>
      <c r="AJ3" s="608"/>
      <c r="AK3" s="488"/>
      <c r="AL3" s="488"/>
      <c r="AM3" s="637" t="s">
        <v>234</v>
      </c>
      <c r="AN3" s="639" t="s">
        <v>19</v>
      </c>
      <c r="AO3" s="639" t="s">
        <v>25</v>
      </c>
      <c r="AP3" s="639" t="s">
        <v>32</v>
      </c>
      <c r="AQ3" s="639" t="s">
        <v>36</v>
      </c>
      <c r="AR3" s="639" t="s">
        <v>39</v>
      </c>
      <c r="AS3" s="670" t="s">
        <v>29</v>
      </c>
      <c r="AT3" s="671"/>
      <c r="AU3" s="639" t="s">
        <v>19</v>
      </c>
      <c r="AV3" s="639" t="s">
        <v>25</v>
      </c>
      <c r="AW3" s="639" t="s">
        <v>32</v>
      </c>
      <c r="AX3" s="639" t="s">
        <v>36</v>
      </c>
      <c r="AY3" s="639" t="s">
        <v>39</v>
      </c>
      <c r="AZ3" s="670" t="s">
        <v>29</v>
      </c>
    </row>
    <row r="4" ht="27" hidden="1" customHeight="1" spans="1:52">
      <c r="A4" s="489" t="s">
        <v>235</v>
      </c>
      <c r="B4" s="489"/>
      <c r="C4" s="489"/>
      <c r="D4" s="489"/>
      <c r="E4" s="489"/>
      <c r="F4" s="489"/>
      <c r="G4" s="488"/>
      <c r="H4" s="488"/>
      <c r="I4" s="488"/>
      <c r="J4" s="488"/>
      <c r="K4" s="488"/>
      <c r="L4" s="488"/>
      <c r="M4" s="488"/>
      <c r="N4" s="488"/>
      <c r="O4" s="488"/>
      <c r="P4" s="488"/>
      <c r="Q4" s="488"/>
      <c r="R4" s="488"/>
      <c r="S4" s="488"/>
      <c r="T4" s="488"/>
      <c r="U4" s="488"/>
      <c r="V4" s="488"/>
      <c r="W4" s="488"/>
      <c r="X4" s="488"/>
      <c r="Y4" s="488"/>
      <c r="Z4" s="606"/>
      <c r="AA4" s="488"/>
      <c r="AB4" s="608"/>
      <c r="AC4" s="608"/>
      <c r="AD4" s="608"/>
      <c r="AE4" s="488"/>
      <c r="AF4" s="488"/>
      <c r="AG4" s="488"/>
      <c r="AH4" s="488"/>
      <c r="AI4" s="608"/>
      <c r="AJ4" s="608"/>
      <c r="AK4" s="488"/>
      <c r="AL4" s="488"/>
      <c r="AM4" s="637" t="s">
        <v>7</v>
      </c>
      <c r="AN4" s="495" t="s">
        <v>15</v>
      </c>
      <c r="AO4" s="495" t="s">
        <v>15</v>
      </c>
      <c r="AP4" s="495" t="s">
        <v>15</v>
      </c>
      <c r="AQ4" s="495" t="s">
        <v>15</v>
      </c>
      <c r="AR4" s="495" t="s">
        <v>15</v>
      </c>
      <c r="AS4" s="495" t="s">
        <v>15</v>
      </c>
      <c r="AT4" s="671"/>
      <c r="AU4" s="495" t="s">
        <v>15</v>
      </c>
      <c r="AV4" s="495" t="s">
        <v>15</v>
      </c>
      <c r="AW4" s="495" t="s">
        <v>15</v>
      </c>
      <c r="AX4" s="495" t="s">
        <v>15</v>
      </c>
      <c r="AY4" s="495" t="s">
        <v>15</v>
      </c>
      <c r="AZ4" s="495" t="s">
        <v>15</v>
      </c>
    </row>
    <row r="5" ht="31.5" hidden="1" customHeight="1" spans="1:52">
      <c r="A5" s="490" t="s">
        <v>236</v>
      </c>
      <c r="B5" s="490"/>
      <c r="C5" s="490"/>
      <c r="D5" s="490"/>
      <c r="E5" s="490" t="s">
        <v>237</v>
      </c>
      <c r="F5" s="491"/>
      <c r="G5" s="488"/>
      <c r="H5" s="488"/>
      <c r="I5" s="488"/>
      <c r="J5" s="488"/>
      <c r="K5" s="488"/>
      <c r="L5" s="488"/>
      <c r="M5" s="488"/>
      <c r="N5" s="488"/>
      <c r="O5" s="488"/>
      <c r="P5" s="488"/>
      <c r="Q5" s="488"/>
      <c r="R5" s="488"/>
      <c r="S5" s="488"/>
      <c r="T5" s="488"/>
      <c r="U5" s="488"/>
      <c r="V5" s="488"/>
      <c r="W5" s="488"/>
      <c r="X5" s="488"/>
      <c r="Y5" s="488"/>
      <c r="Z5" s="606"/>
      <c r="AA5" s="488"/>
      <c r="AB5" s="608"/>
      <c r="AC5" s="608"/>
      <c r="AD5" s="608"/>
      <c r="AE5" s="488"/>
      <c r="AF5" s="488"/>
      <c r="AG5" s="488"/>
      <c r="AH5" s="488"/>
      <c r="AI5" s="608"/>
      <c r="AJ5" s="608"/>
      <c r="AK5" s="488"/>
      <c r="AL5" s="488"/>
      <c r="AM5" s="637" t="s">
        <v>238</v>
      </c>
      <c r="AN5" s="495" t="s">
        <v>239</v>
      </c>
      <c r="AO5" s="495" t="s">
        <v>240</v>
      </c>
      <c r="AP5" s="495" t="s">
        <v>241</v>
      </c>
      <c r="AQ5" s="495" t="s">
        <v>241</v>
      </c>
      <c r="AR5" s="495" t="s">
        <v>241</v>
      </c>
      <c r="AS5" s="495" t="s">
        <v>240</v>
      </c>
      <c r="AT5" s="671"/>
      <c r="AU5" s="495" t="s">
        <v>239</v>
      </c>
      <c r="AV5" s="495" t="s">
        <v>240</v>
      </c>
      <c r="AW5" s="495" t="s">
        <v>241</v>
      </c>
      <c r="AX5" s="495" t="s">
        <v>241</v>
      </c>
      <c r="AY5" s="495" t="s">
        <v>241</v>
      </c>
      <c r="AZ5" s="495" t="s">
        <v>240</v>
      </c>
    </row>
    <row r="6" ht="28.5" hidden="1" customHeight="1" spans="1:52">
      <c r="A6" s="492" t="s">
        <v>242</v>
      </c>
      <c r="B6" s="492"/>
      <c r="C6" s="492"/>
      <c r="D6" s="492"/>
      <c r="E6" s="492"/>
      <c r="F6" s="492"/>
      <c r="G6" s="488"/>
      <c r="H6" s="488"/>
      <c r="I6" s="488"/>
      <c r="J6" s="488"/>
      <c r="K6" s="488"/>
      <c r="L6" s="488"/>
      <c r="M6" s="488"/>
      <c r="N6" s="488"/>
      <c r="O6" s="488"/>
      <c r="P6" s="488"/>
      <c r="Q6" s="488"/>
      <c r="R6" s="488"/>
      <c r="S6" s="488"/>
      <c r="T6" s="488"/>
      <c r="U6" s="488"/>
      <c r="V6" s="488"/>
      <c r="W6" s="488"/>
      <c r="X6" s="488"/>
      <c r="Y6" s="488"/>
      <c r="Z6" s="606"/>
      <c r="AA6" s="488"/>
      <c r="AB6" s="608"/>
      <c r="AC6" s="608"/>
      <c r="AD6" s="608"/>
      <c r="AE6" s="488"/>
      <c r="AF6" s="488"/>
      <c r="AG6" s="488"/>
      <c r="AH6" s="488"/>
      <c r="AI6" s="608"/>
      <c r="AJ6" s="608"/>
      <c r="AK6" s="488"/>
      <c r="AL6" s="488"/>
      <c r="AM6" s="637" t="s">
        <v>103</v>
      </c>
      <c r="AN6" s="495" t="s">
        <v>88</v>
      </c>
      <c r="AO6" s="495" t="s">
        <v>88</v>
      </c>
      <c r="AP6" s="495" t="s">
        <v>88</v>
      </c>
      <c r="AQ6" s="495" t="s">
        <v>88</v>
      </c>
      <c r="AR6" s="495" t="s">
        <v>88</v>
      </c>
      <c r="AS6" s="495" t="s">
        <v>88</v>
      </c>
      <c r="AT6" s="671"/>
      <c r="AU6" s="495" t="s">
        <v>88</v>
      </c>
      <c r="AV6" s="495" t="s">
        <v>88</v>
      </c>
      <c r="AW6" s="495" t="s">
        <v>88</v>
      </c>
      <c r="AX6" s="495" t="s">
        <v>88</v>
      </c>
      <c r="AY6" s="495" t="s">
        <v>88</v>
      </c>
      <c r="AZ6" s="495" t="s">
        <v>88</v>
      </c>
    </row>
    <row r="7" ht="28.5" hidden="1" customHeight="1" spans="1:52">
      <c r="A7" s="493" t="s">
        <v>243</v>
      </c>
      <c r="B7" s="493"/>
      <c r="C7" s="493"/>
      <c r="D7" s="493"/>
      <c r="E7" s="493"/>
      <c r="F7" s="493"/>
      <c r="G7" s="488"/>
      <c r="H7" s="488"/>
      <c r="I7" s="488"/>
      <c r="J7" s="488"/>
      <c r="K7" s="488"/>
      <c r="L7" s="488"/>
      <c r="M7" s="488"/>
      <c r="N7" s="488"/>
      <c r="O7" s="488"/>
      <c r="P7" s="488"/>
      <c r="Q7" s="488"/>
      <c r="R7" s="488"/>
      <c r="S7" s="488"/>
      <c r="T7" s="488"/>
      <c r="U7" s="488"/>
      <c r="V7" s="488"/>
      <c r="W7" s="488"/>
      <c r="X7" s="488"/>
      <c r="Y7" s="488"/>
      <c r="Z7" s="606"/>
      <c r="AA7" s="488"/>
      <c r="AB7" s="609"/>
      <c r="AC7" s="609"/>
      <c r="AD7" s="609"/>
      <c r="AE7" s="488"/>
      <c r="AF7" s="488"/>
      <c r="AG7" s="488"/>
      <c r="AH7" s="488"/>
      <c r="AI7" s="609"/>
      <c r="AJ7" s="609"/>
      <c r="AK7" s="488"/>
      <c r="AL7" s="488"/>
      <c r="AM7" s="640" t="s">
        <v>244</v>
      </c>
      <c r="AN7" s="82" t="s">
        <v>245</v>
      </c>
      <c r="AO7" s="82" t="s">
        <v>246</v>
      </c>
      <c r="AP7" s="82" t="s">
        <v>246</v>
      </c>
      <c r="AQ7" s="82" t="s">
        <v>247</v>
      </c>
      <c r="AR7" s="82" t="s">
        <v>248</v>
      </c>
      <c r="AS7" s="82" t="s">
        <v>249</v>
      </c>
      <c r="AT7" s="671"/>
      <c r="AU7" s="82" t="s">
        <v>245</v>
      </c>
      <c r="AV7" s="82" t="s">
        <v>246</v>
      </c>
      <c r="AW7" s="82" t="s">
        <v>246</v>
      </c>
      <c r="AX7" s="82" t="s">
        <v>247</v>
      </c>
      <c r="AY7" s="82" t="s">
        <v>248</v>
      </c>
      <c r="AZ7" s="82" t="s">
        <v>249</v>
      </c>
    </row>
    <row r="8" ht="28.5" customHeight="1" spans="1:52">
      <c r="A8" s="494" t="s">
        <v>6</v>
      </c>
      <c r="B8" s="495" t="s">
        <v>250</v>
      </c>
      <c r="C8" s="495" t="s">
        <v>251</v>
      </c>
      <c r="D8" s="495" t="s">
        <v>252</v>
      </c>
      <c r="E8" s="496" t="s">
        <v>115</v>
      </c>
      <c r="F8" s="495" t="s">
        <v>7</v>
      </c>
      <c r="G8" s="497" t="s">
        <v>253</v>
      </c>
      <c r="H8" s="498" t="s">
        <v>254</v>
      </c>
      <c r="I8" s="498" t="s">
        <v>255</v>
      </c>
      <c r="J8" s="495" t="s">
        <v>97</v>
      </c>
      <c r="K8" s="545" t="s">
        <v>256</v>
      </c>
      <c r="L8" s="546" t="s">
        <v>257</v>
      </c>
      <c r="M8" s="547" t="s">
        <v>258</v>
      </c>
      <c r="N8" s="545" t="s">
        <v>259</v>
      </c>
      <c r="O8" s="548" t="s">
        <v>260</v>
      </c>
      <c r="P8" s="548" t="s">
        <v>261</v>
      </c>
      <c r="Q8" s="578" t="s">
        <v>262</v>
      </c>
      <c r="R8" s="578" t="s">
        <v>263</v>
      </c>
      <c r="S8" s="578" t="s">
        <v>264</v>
      </c>
      <c r="T8" s="498" t="s">
        <v>265</v>
      </c>
      <c r="U8" s="498" t="s">
        <v>266</v>
      </c>
      <c r="V8" s="579" t="s">
        <v>267</v>
      </c>
      <c r="W8" s="580" t="s">
        <v>268</v>
      </c>
      <c r="X8" s="581" t="s">
        <v>269</v>
      </c>
      <c r="Y8" s="581" t="s">
        <v>270</v>
      </c>
      <c r="Z8" s="610" t="s">
        <v>271</v>
      </c>
      <c r="AA8" s="611" t="s">
        <v>272</v>
      </c>
      <c r="AB8" s="612" t="s">
        <v>273</v>
      </c>
      <c r="AC8" s="613"/>
      <c r="AD8" s="614"/>
      <c r="AE8" s="615" t="s">
        <v>274</v>
      </c>
      <c r="AF8" s="616" t="s">
        <v>275</v>
      </c>
      <c r="AG8" s="613" t="s">
        <v>276</v>
      </c>
      <c r="AH8" s="615" t="s">
        <v>277</v>
      </c>
      <c r="AI8" s="641" t="s">
        <v>278</v>
      </c>
      <c r="AJ8" s="642" t="s">
        <v>279</v>
      </c>
      <c r="AK8" s="643" t="s">
        <v>280</v>
      </c>
      <c r="AL8" s="643" t="s">
        <v>281</v>
      </c>
      <c r="AM8" s="644" t="s">
        <v>282</v>
      </c>
      <c r="AN8" s="495" t="s">
        <v>283</v>
      </c>
      <c r="AO8" s="495" t="s">
        <v>283</v>
      </c>
      <c r="AP8" s="495" t="s">
        <v>283</v>
      </c>
      <c r="AQ8" s="495" t="s">
        <v>283</v>
      </c>
      <c r="AR8" s="495" t="s">
        <v>283</v>
      </c>
      <c r="AS8" s="495" t="s">
        <v>283</v>
      </c>
      <c r="AT8" s="672" t="s">
        <v>284</v>
      </c>
      <c r="AU8" s="495" t="s">
        <v>285</v>
      </c>
      <c r="AV8" s="495" t="s">
        <v>285</v>
      </c>
      <c r="AW8" s="495" t="s">
        <v>285</v>
      </c>
      <c r="AX8" s="495" t="s">
        <v>285</v>
      </c>
      <c r="AY8" s="495" t="s">
        <v>285</v>
      </c>
      <c r="AZ8" s="495" t="s">
        <v>285</v>
      </c>
    </row>
    <row r="9" ht="24.95" customHeight="1" spans="1:52">
      <c r="A9" s="494"/>
      <c r="B9" s="495"/>
      <c r="C9" s="495"/>
      <c r="D9" s="495"/>
      <c r="E9" s="496"/>
      <c r="F9" s="495"/>
      <c r="G9" s="499"/>
      <c r="H9" s="500"/>
      <c r="I9" s="500"/>
      <c r="J9" s="495"/>
      <c r="K9" s="549"/>
      <c r="L9" s="550"/>
      <c r="M9" s="551"/>
      <c r="N9" s="549"/>
      <c r="O9" s="548"/>
      <c r="P9" s="548"/>
      <c r="Q9" s="578"/>
      <c r="R9" s="578"/>
      <c r="S9" s="578"/>
      <c r="T9" s="500"/>
      <c r="U9" s="500"/>
      <c r="V9" s="579"/>
      <c r="W9" s="582"/>
      <c r="X9" s="583"/>
      <c r="Y9" s="583"/>
      <c r="Z9" s="617"/>
      <c r="AA9" s="611"/>
      <c r="AB9" s="612" t="s">
        <v>286</v>
      </c>
      <c r="AC9" s="613" t="s">
        <v>287</v>
      </c>
      <c r="AD9" s="614" t="s">
        <v>288</v>
      </c>
      <c r="AE9" s="615"/>
      <c r="AF9" s="616"/>
      <c r="AG9" s="613"/>
      <c r="AH9" s="615"/>
      <c r="AI9" s="641"/>
      <c r="AJ9" s="642"/>
      <c r="AK9" s="643"/>
      <c r="AL9" s="643"/>
      <c r="AM9" s="645"/>
      <c r="AN9" s="495"/>
      <c r="AO9" s="495"/>
      <c r="AP9" s="495"/>
      <c r="AQ9" s="495"/>
      <c r="AR9" s="495"/>
      <c r="AS9" s="495"/>
      <c r="AT9" s="671"/>
      <c r="AU9" s="495"/>
      <c r="AV9" s="495"/>
      <c r="AW9" s="495"/>
      <c r="AX9" s="495"/>
      <c r="AY9" s="495"/>
      <c r="AZ9" s="495"/>
    </row>
    <row r="10" s="477" customFormat="1" ht="45" customHeight="1" spans="1:52">
      <c r="A10" s="501">
        <f>ROW()-9</f>
        <v>1</v>
      </c>
      <c r="B10" s="106">
        <v>0</v>
      </c>
      <c r="C10" s="106" t="s">
        <v>88</v>
      </c>
      <c r="D10" s="106" t="s">
        <v>19</v>
      </c>
      <c r="E10" s="502" t="s">
        <v>16</v>
      </c>
      <c r="F10" s="503" t="s">
        <v>15</v>
      </c>
      <c r="G10" s="106" t="s">
        <v>289</v>
      </c>
      <c r="H10" s="504" t="s">
        <v>290</v>
      </c>
      <c r="I10" s="501" t="s">
        <v>291</v>
      </c>
      <c r="J10" s="552"/>
      <c r="K10" s="553" t="s">
        <v>290</v>
      </c>
      <c r="L10" s="106" t="s">
        <v>16</v>
      </c>
      <c r="M10" s="553" t="s">
        <v>290</v>
      </c>
      <c r="N10" s="524" t="s">
        <v>292</v>
      </c>
      <c r="O10" s="554" t="s">
        <v>293</v>
      </c>
      <c r="P10" s="504" t="s">
        <v>294</v>
      </c>
      <c r="Q10" s="504" t="s">
        <v>295</v>
      </c>
      <c r="R10" s="504" t="s">
        <v>27</v>
      </c>
      <c r="S10" s="504" t="s">
        <v>27</v>
      </c>
      <c r="T10" s="504" t="s">
        <v>296</v>
      </c>
      <c r="U10" s="504" t="s">
        <v>27</v>
      </c>
      <c r="V10" s="514">
        <v>43.65</v>
      </c>
      <c r="W10" s="584">
        <v>2</v>
      </c>
      <c r="X10" s="107" t="s">
        <v>27</v>
      </c>
      <c r="Y10" s="107" t="s">
        <v>27</v>
      </c>
      <c r="Z10" s="618" t="s">
        <v>27</v>
      </c>
      <c r="AA10" s="619" t="s">
        <v>297</v>
      </c>
      <c r="AB10" s="620"/>
      <c r="AC10" s="107"/>
      <c r="AD10" s="618"/>
      <c r="AE10" s="107"/>
      <c r="AF10" s="107"/>
      <c r="AG10" s="107"/>
      <c r="AH10" s="107"/>
      <c r="AI10" s="620"/>
      <c r="AJ10" s="618"/>
      <c r="AK10" s="646" t="s">
        <v>298</v>
      </c>
      <c r="AL10" s="646" t="s">
        <v>299</v>
      </c>
      <c r="AM10" s="647"/>
      <c r="AN10" s="507">
        <v>1</v>
      </c>
      <c r="AO10" s="106">
        <v>0</v>
      </c>
      <c r="AP10" s="106">
        <v>0</v>
      </c>
      <c r="AQ10" s="106">
        <v>0</v>
      </c>
      <c r="AR10" s="106">
        <v>0</v>
      </c>
      <c r="AS10" s="507">
        <v>1</v>
      </c>
      <c r="AT10" s="673"/>
      <c r="AU10" s="114"/>
      <c r="AV10" s="114"/>
      <c r="AW10" s="114"/>
      <c r="AX10" s="114"/>
      <c r="AY10" s="114"/>
      <c r="AZ10" s="114"/>
    </row>
    <row r="11" s="477" customFormat="1" ht="50.25" customHeight="1" spans="1:52">
      <c r="A11" s="501">
        <f t="shared" ref="A11:A25" si="0">ROW()-9</f>
        <v>2</v>
      </c>
      <c r="B11" s="106">
        <v>0</v>
      </c>
      <c r="C11" s="106" t="s">
        <v>88</v>
      </c>
      <c r="D11" s="505" t="s">
        <v>25</v>
      </c>
      <c r="E11" s="502" t="s">
        <v>23</v>
      </c>
      <c r="F11" s="503" t="s">
        <v>15</v>
      </c>
      <c r="G11" s="106" t="s">
        <v>289</v>
      </c>
      <c r="H11" s="504" t="s">
        <v>290</v>
      </c>
      <c r="I11" s="501" t="s">
        <v>291</v>
      </c>
      <c r="J11" s="552"/>
      <c r="K11" s="553" t="s">
        <v>290</v>
      </c>
      <c r="L11" s="106" t="s">
        <v>16</v>
      </c>
      <c r="M11" s="553" t="s">
        <v>290</v>
      </c>
      <c r="N11" s="524" t="s">
        <v>292</v>
      </c>
      <c r="O11" s="554" t="s">
        <v>293</v>
      </c>
      <c r="P11" s="504" t="s">
        <v>294</v>
      </c>
      <c r="Q11" s="504" t="s">
        <v>295</v>
      </c>
      <c r="R11" s="504" t="s">
        <v>27</v>
      </c>
      <c r="S11" s="504" t="s">
        <v>27</v>
      </c>
      <c r="T11" s="504" t="s">
        <v>296</v>
      </c>
      <c r="U11" s="504" t="s">
        <v>27</v>
      </c>
      <c r="V11" s="514">
        <v>41.36</v>
      </c>
      <c r="W11" s="584">
        <v>2</v>
      </c>
      <c r="X11" s="107" t="s">
        <v>27</v>
      </c>
      <c r="Y11" s="107" t="s">
        <v>27</v>
      </c>
      <c r="Z11" s="107" t="s">
        <v>27</v>
      </c>
      <c r="AA11" s="619" t="s">
        <v>297</v>
      </c>
      <c r="AB11" s="107"/>
      <c r="AC11" s="107"/>
      <c r="AD11" s="107"/>
      <c r="AE11" s="107"/>
      <c r="AF11" s="107"/>
      <c r="AG11" s="107"/>
      <c r="AH11" s="107"/>
      <c r="AI11" s="107"/>
      <c r="AJ11" s="107"/>
      <c r="AK11" s="646" t="s">
        <v>298</v>
      </c>
      <c r="AL11" s="646" t="s">
        <v>299</v>
      </c>
      <c r="AM11" s="524"/>
      <c r="AN11" s="507">
        <v>0</v>
      </c>
      <c r="AO11" s="106">
        <v>1</v>
      </c>
      <c r="AP11" s="106">
        <v>0</v>
      </c>
      <c r="AQ11" s="106">
        <v>0</v>
      </c>
      <c r="AR11" s="674">
        <v>0</v>
      </c>
      <c r="AS11" s="507">
        <v>0</v>
      </c>
      <c r="AT11" s="673"/>
      <c r="AU11" s="114"/>
      <c r="AV11" s="114"/>
      <c r="AW11" s="114"/>
      <c r="AX11" s="114"/>
      <c r="AY11" s="114"/>
      <c r="AZ11" s="114"/>
    </row>
    <row r="12" s="477" customFormat="1" ht="50.25" customHeight="1" spans="1:52">
      <c r="A12" s="501">
        <f t="shared" si="0"/>
        <v>3</v>
      </c>
      <c r="B12" s="106">
        <v>0</v>
      </c>
      <c r="C12" s="106" t="s">
        <v>88</v>
      </c>
      <c r="D12" s="505" t="s">
        <v>32</v>
      </c>
      <c r="E12" s="106" t="s">
        <v>30</v>
      </c>
      <c r="F12" s="503" t="s">
        <v>15</v>
      </c>
      <c r="G12" s="106" t="s">
        <v>289</v>
      </c>
      <c r="H12" s="504" t="s">
        <v>290</v>
      </c>
      <c r="I12" s="501" t="s">
        <v>291</v>
      </c>
      <c r="J12" s="552"/>
      <c r="K12" s="553" t="s">
        <v>290</v>
      </c>
      <c r="L12" s="106" t="s">
        <v>16</v>
      </c>
      <c r="M12" s="553" t="s">
        <v>290</v>
      </c>
      <c r="N12" s="524" t="s">
        <v>292</v>
      </c>
      <c r="O12" s="554" t="s">
        <v>293</v>
      </c>
      <c r="P12" s="504" t="s">
        <v>294</v>
      </c>
      <c r="Q12" s="504" t="s">
        <v>295</v>
      </c>
      <c r="R12" s="504" t="s">
        <v>27</v>
      </c>
      <c r="S12" s="504" t="s">
        <v>27</v>
      </c>
      <c r="T12" s="504" t="s">
        <v>296</v>
      </c>
      <c r="U12" s="504" t="s">
        <v>27</v>
      </c>
      <c r="V12" s="514">
        <v>41.36</v>
      </c>
      <c r="W12" s="584">
        <v>2</v>
      </c>
      <c r="X12" s="107" t="s">
        <v>27</v>
      </c>
      <c r="Y12" s="107" t="s">
        <v>27</v>
      </c>
      <c r="Z12" s="107" t="s">
        <v>27</v>
      </c>
      <c r="AA12" s="619" t="s">
        <v>297</v>
      </c>
      <c r="AB12" s="107"/>
      <c r="AC12" s="107"/>
      <c r="AD12" s="107"/>
      <c r="AE12" s="107"/>
      <c r="AF12" s="107"/>
      <c r="AG12" s="107"/>
      <c r="AH12" s="107"/>
      <c r="AI12" s="107"/>
      <c r="AJ12" s="107"/>
      <c r="AK12" s="646" t="s">
        <v>298</v>
      </c>
      <c r="AL12" s="646" t="s">
        <v>299</v>
      </c>
      <c r="AM12" s="524"/>
      <c r="AN12" s="507">
        <v>0</v>
      </c>
      <c r="AO12" s="106">
        <v>0</v>
      </c>
      <c r="AP12" s="106">
        <v>1</v>
      </c>
      <c r="AQ12" s="106">
        <v>0</v>
      </c>
      <c r="AR12" s="674">
        <v>0</v>
      </c>
      <c r="AS12" s="507">
        <v>0</v>
      </c>
      <c r="AT12" s="673"/>
      <c r="AU12" s="114"/>
      <c r="AV12" s="114"/>
      <c r="AW12" s="114"/>
      <c r="AX12" s="114"/>
      <c r="AY12" s="114"/>
      <c r="AZ12" s="114"/>
    </row>
    <row r="13" s="477" customFormat="1" ht="50.25" customHeight="1" spans="1:52">
      <c r="A13" s="501">
        <f t="shared" si="0"/>
        <v>4</v>
      </c>
      <c r="B13" s="106">
        <v>0</v>
      </c>
      <c r="C13" s="106" t="s">
        <v>88</v>
      </c>
      <c r="D13" s="505" t="s">
        <v>36</v>
      </c>
      <c r="E13" s="106" t="s">
        <v>35</v>
      </c>
      <c r="F13" s="503" t="s">
        <v>15</v>
      </c>
      <c r="G13" s="106" t="s">
        <v>289</v>
      </c>
      <c r="H13" s="504" t="s">
        <v>290</v>
      </c>
      <c r="I13" s="501" t="s">
        <v>291</v>
      </c>
      <c r="J13" s="552"/>
      <c r="K13" s="553" t="s">
        <v>290</v>
      </c>
      <c r="L13" s="106" t="s">
        <v>16</v>
      </c>
      <c r="M13" s="553" t="s">
        <v>290</v>
      </c>
      <c r="N13" s="524" t="s">
        <v>292</v>
      </c>
      <c r="O13" s="554" t="s">
        <v>293</v>
      </c>
      <c r="P13" s="504" t="s">
        <v>294</v>
      </c>
      <c r="Q13" s="504" t="s">
        <v>295</v>
      </c>
      <c r="R13" s="504" t="s">
        <v>27</v>
      </c>
      <c r="S13" s="504" t="s">
        <v>300</v>
      </c>
      <c r="T13" s="504" t="s">
        <v>296</v>
      </c>
      <c r="U13" s="504" t="s">
        <v>27</v>
      </c>
      <c r="V13" s="514">
        <v>43.65</v>
      </c>
      <c r="W13" s="584">
        <v>2</v>
      </c>
      <c r="X13" s="107" t="s">
        <v>27</v>
      </c>
      <c r="Y13" s="107" t="s">
        <v>27</v>
      </c>
      <c r="Z13" s="107" t="s">
        <v>27</v>
      </c>
      <c r="AA13" s="619" t="s">
        <v>297</v>
      </c>
      <c r="AB13" s="107"/>
      <c r="AC13" s="107"/>
      <c r="AD13" s="107"/>
      <c r="AE13" s="107"/>
      <c r="AF13" s="107"/>
      <c r="AG13" s="107"/>
      <c r="AH13" s="107"/>
      <c r="AI13" s="107"/>
      <c r="AJ13" s="107"/>
      <c r="AK13" s="646" t="s">
        <v>298</v>
      </c>
      <c r="AL13" s="646" t="s">
        <v>299</v>
      </c>
      <c r="AM13" s="524"/>
      <c r="AN13" s="507">
        <v>0</v>
      </c>
      <c r="AO13" s="106">
        <v>0</v>
      </c>
      <c r="AP13" s="106">
        <v>0</v>
      </c>
      <c r="AQ13" s="106">
        <v>1</v>
      </c>
      <c r="AR13" s="674">
        <v>0</v>
      </c>
      <c r="AS13" s="507">
        <v>0</v>
      </c>
      <c r="AT13" s="673"/>
      <c r="AU13" s="114"/>
      <c r="AV13" s="114"/>
      <c r="AW13" s="114"/>
      <c r="AX13" s="114"/>
      <c r="AY13" s="114"/>
      <c r="AZ13" s="114"/>
    </row>
    <row r="14" s="477" customFormat="1" ht="50.25" customHeight="1" spans="1:52">
      <c r="A14" s="501">
        <f t="shared" si="0"/>
        <v>5</v>
      </c>
      <c r="B14" s="106">
        <v>0</v>
      </c>
      <c r="C14" s="106" t="s">
        <v>88</v>
      </c>
      <c r="D14" s="505" t="s">
        <v>39</v>
      </c>
      <c r="E14" s="106" t="s">
        <v>38</v>
      </c>
      <c r="F14" s="503" t="s">
        <v>15</v>
      </c>
      <c r="G14" s="106" t="s">
        <v>289</v>
      </c>
      <c r="H14" s="504" t="s">
        <v>290</v>
      </c>
      <c r="I14" s="501" t="s">
        <v>291</v>
      </c>
      <c r="J14" s="552"/>
      <c r="K14" s="553" t="s">
        <v>290</v>
      </c>
      <c r="L14" s="106" t="s">
        <v>16</v>
      </c>
      <c r="M14" s="553" t="s">
        <v>290</v>
      </c>
      <c r="N14" s="524" t="s">
        <v>292</v>
      </c>
      <c r="O14" s="554" t="s">
        <v>293</v>
      </c>
      <c r="P14" s="504" t="s">
        <v>294</v>
      </c>
      <c r="Q14" s="504" t="s">
        <v>295</v>
      </c>
      <c r="R14" s="504" t="s">
        <v>27</v>
      </c>
      <c r="S14" s="504" t="s">
        <v>27</v>
      </c>
      <c r="T14" s="504" t="s">
        <v>296</v>
      </c>
      <c r="U14" s="504" t="s">
        <v>27</v>
      </c>
      <c r="V14" s="514">
        <v>41.36</v>
      </c>
      <c r="W14" s="584">
        <v>2</v>
      </c>
      <c r="X14" s="107" t="s">
        <v>27</v>
      </c>
      <c r="Y14" s="107" t="s">
        <v>27</v>
      </c>
      <c r="Z14" s="107" t="s">
        <v>27</v>
      </c>
      <c r="AA14" s="619" t="s">
        <v>297</v>
      </c>
      <c r="AB14" s="107"/>
      <c r="AC14" s="107"/>
      <c r="AD14" s="107"/>
      <c r="AE14" s="107"/>
      <c r="AF14" s="107"/>
      <c r="AG14" s="107"/>
      <c r="AH14" s="107"/>
      <c r="AI14" s="107"/>
      <c r="AJ14" s="107"/>
      <c r="AK14" s="646" t="s">
        <v>298</v>
      </c>
      <c r="AL14" s="646" t="s">
        <v>299</v>
      </c>
      <c r="AM14" s="524"/>
      <c r="AN14" s="507">
        <v>0</v>
      </c>
      <c r="AO14" s="106">
        <v>0</v>
      </c>
      <c r="AP14" s="106">
        <v>0</v>
      </c>
      <c r="AQ14" s="106">
        <v>0</v>
      </c>
      <c r="AR14" s="674">
        <v>1</v>
      </c>
      <c r="AS14" s="507">
        <v>0</v>
      </c>
      <c r="AT14" s="673"/>
      <c r="AU14" s="114"/>
      <c r="AV14" s="114"/>
      <c r="AW14" s="114"/>
      <c r="AX14" s="114"/>
      <c r="AY14" s="114"/>
      <c r="AZ14" s="114"/>
    </row>
    <row r="15" s="477" customFormat="1" ht="50.25" customHeight="1" spans="1:52">
      <c r="A15" s="501">
        <f t="shared" si="0"/>
        <v>6</v>
      </c>
      <c r="B15" s="106">
        <v>0</v>
      </c>
      <c r="C15" s="106" t="s">
        <v>88</v>
      </c>
      <c r="D15" s="106" t="s">
        <v>29</v>
      </c>
      <c r="E15" s="502" t="s">
        <v>26</v>
      </c>
      <c r="F15" s="503" t="s">
        <v>15</v>
      </c>
      <c r="G15" s="106" t="s">
        <v>289</v>
      </c>
      <c r="H15" s="504" t="s">
        <v>290</v>
      </c>
      <c r="I15" s="501" t="s">
        <v>291</v>
      </c>
      <c r="J15" s="552"/>
      <c r="K15" s="553"/>
      <c r="L15" s="106" t="s">
        <v>16</v>
      </c>
      <c r="M15" s="553" t="s">
        <v>290</v>
      </c>
      <c r="N15" s="524" t="s">
        <v>292</v>
      </c>
      <c r="O15" s="554" t="s">
        <v>293</v>
      </c>
      <c r="P15" s="504" t="s">
        <v>294</v>
      </c>
      <c r="Q15" s="504" t="s">
        <v>295</v>
      </c>
      <c r="R15" s="504" t="s">
        <v>27</v>
      </c>
      <c r="S15" s="504" t="s">
        <v>27</v>
      </c>
      <c r="T15" s="504" t="s">
        <v>296</v>
      </c>
      <c r="U15" s="504" t="s">
        <v>27</v>
      </c>
      <c r="V15" s="514">
        <v>41.36</v>
      </c>
      <c r="W15" s="584">
        <v>2</v>
      </c>
      <c r="X15" s="107" t="s">
        <v>27</v>
      </c>
      <c r="Y15" s="107" t="s">
        <v>27</v>
      </c>
      <c r="Z15" s="107" t="s">
        <v>27</v>
      </c>
      <c r="AA15" s="619" t="s">
        <v>297</v>
      </c>
      <c r="AB15" s="107"/>
      <c r="AC15" s="107"/>
      <c r="AD15" s="107"/>
      <c r="AE15" s="107"/>
      <c r="AF15" s="107"/>
      <c r="AG15" s="107"/>
      <c r="AH15" s="107"/>
      <c r="AI15" s="107"/>
      <c r="AJ15" s="107"/>
      <c r="AK15" s="646" t="s">
        <v>298</v>
      </c>
      <c r="AL15" s="646" t="s">
        <v>299</v>
      </c>
      <c r="AM15" s="524"/>
      <c r="AN15" s="507">
        <v>0</v>
      </c>
      <c r="AO15" s="106">
        <v>0</v>
      </c>
      <c r="AP15" s="106">
        <v>0</v>
      </c>
      <c r="AQ15" s="106">
        <v>0</v>
      </c>
      <c r="AR15" s="674">
        <v>0</v>
      </c>
      <c r="AS15" s="507">
        <v>1</v>
      </c>
      <c r="AT15" s="673"/>
      <c r="AU15" s="114"/>
      <c r="AV15" s="114"/>
      <c r="AW15" s="114"/>
      <c r="AX15" s="114"/>
      <c r="AY15" s="114"/>
      <c r="AZ15" s="114"/>
    </row>
    <row r="16" s="477" customFormat="1" ht="45" customHeight="1" spans="1:52">
      <c r="A16" s="501">
        <f t="shared" si="0"/>
        <v>7</v>
      </c>
      <c r="B16" s="106"/>
      <c r="C16" s="106" t="s">
        <v>88</v>
      </c>
      <c r="D16" s="106"/>
      <c r="E16" s="106" t="s">
        <v>301</v>
      </c>
      <c r="F16" s="106" t="s">
        <v>302</v>
      </c>
      <c r="G16" s="106" t="s">
        <v>303</v>
      </c>
      <c r="H16" s="504" t="s">
        <v>304</v>
      </c>
      <c r="I16" s="501" t="s">
        <v>291</v>
      </c>
      <c r="J16" s="552"/>
      <c r="K16" s="553" t="s">
        <v>290</v>
      </c>
      <c r="L16" s="106" t="s">
        <v>27</v>
      </c>
      <c r="M16" s="553" t="s">
        <v>290</v>
      </c>
      <c r="N16" s="524" t="s">
        <v>292</v>
      </c>
      <c r="O16" s="554" t="s">
        <v>293</v>
      </c>
      <c r="P16" s="504" t="s">
        <v>305</v>
      </c>
      <c r="Q16" s="504" t="s">
        <v>295</v>
      </c>
      <c r="R16" s="504" t="s">
        <v>27</v>
      </c>
      <c r="S16" s="504" t="s">
        <v>27</v>
      </c>
      <c r="T16" s="504" t="s">
        <v>306</v>
      </c>
      <c r="U16" s="504" t="s">
        <v>27</v>
      </c>
      <c r="V16" s="514">
        <v>18</v>
      </c>
      <c r="W16" s="584">
        <v>2</v>
      </c>
      <c r="X16" s="107" t="s">
        <v>27</v>
      </c>
      <c r="Y16" s="107" t="s">
        <v>27</v>
      </c>
      <c r="Z16" s="107" t="s">
        <v>27</v>
      </c>
      <c r="AA16" s="107"/>
      <c r="AB16" s="107"/>
      <c r="AC16" s="107"/>
      <c r="AD16" s="107"/>
      <c r="AE16" s="107"/>
      <c r="AF16" s="107"/>
      <c r="AG16" s="107"/>
      <c r="AH16" s="107"/>
      <c r="AI16" s="107"/>
      <c r="AJ16" s="107"/>
      <c r="AK16" s="107" t="s">
        <v>305</v>
      </c>
      <c r="AL16" s="107"/>
      <c r="AM16" s="524"/>
      <c r="AN16" s="507">
        <v>1</v>
      </c>
      <c r="AO16" s="106">
        <v>0</v>
      </c>
      <c r="AP16" s="106">
        <v>0</v>
      </c>
      <c r="AQ16" s="106">
        <v>0</v>
      </c>
      <c r="AR16" s="106">
        <v>0</v>
      </c>
      <c r="AS16" s="507">
        <v>0</v>
      </c>
      <c r="AT16" s="673"/>
      <c r="AU16" s="114"/>
      <c r="AV16" s="114"/>
      <c r="AW16" s="114"/>
      <c r="AX16" s="114"/>
      <c r="AY16" s="114"/>
      <c r="AZ16" s="114"/>
    </row>
    <row r="17" s="477" customFormat="1" ht="45" customHeight="1" spans="1:52">
      <c r="A17" s="501">
        <f t="shared" si="0"/>
        <v>8</v>
      </c>
      <c r="B17" s="106"/>
      <c r="C17" s="106" t="s">
        <v>88</v>
      </c>
      <c r="D17" s="106"/>
      <c r="E17" s="106" t="s">
        <v>307</v>
      </c>
      <c r="F17" s="106" t="s">
        <v>302</v>
      </c>
      <c r="G17" s="106" t="s">
        <v>308</v>
      </c>
      <c r="H17" s="504" t="s">
        <v>304</v>
      </c>
      <c r="I17" s="501" t="s">
        <v>291</v>
      </c>
      <c r="J17" s="552"/>
      <c r="K17" s="553" t="s">
        <v>290</v>
      </c>
      <c r="L17" s="106" t="s">
        <v>27</v>
      </c>
      <c r="M17" s="553" t="s">
        <v>290</v>
      </c>
      <c r="N17" s="524" t="s">
        <v>292</v>
      </c>
      <c r="O17" s="554" t="s">
        <v>293</v>
      </c>
      <c r="P17" s="504" t="s">
        <v>305</v>
      </c>
      <c r="Q17" s="504" t="s">
        <v>295</v>
      </c>
      <c r="R17" s="504" t="s">
        <v>27</v>
      </c>
      <c r="S17" s="504" t="s">
        <v>27</v>
      </c>
      <c r="T17" s="504" t="s">
        <v>306</v>
      </c>
      <c r="U17" s="504" t="s">
        <v>27</v>
      </c>
      <c r="V17" s="514">
        <v>18</v>
      </c>
      <c r="W17" s="584">
        <v>2</v>
      </c>
      <c r="X17" s="107" t="s">
        <v>27</v>
      </c>
      <c r="Y17" s="107" t="s">
        <v>27</v>
      </c>
      <c r="Z17" s="107" t="s">
        <v>27</v>
      </c>
      <c r="AA17" s="107"/>
      <c r="AB17" s="107"/>
      <c r="AC17" s="107"/>
      <c r="AD17" s="107"/>
      <c r="AE17" s="107"/>
      <c r="AF17" s="107"/>
      <c r="AG17" s="107"/>
      <c r="AH17" s="107"/>
      <c r="AI17" s="107"/>
      <c r="AJ17" s="107"/>
      <c r="AK17" s="107" t="s">
        <v>305</v>
      </c>
      <c r="AL17" s="107"/>
      <c r="AM17" s="524"/>
      <c r="AN17" s="507">
        <v>0</v>
      </c>
      <c r="AO17" s="106">
        <v>1</v>
      </c>
      <c r="AP17" s="106">
        <v>0</v>
      </c>
      <c r="AQ17" s="106">
        <v>0</v>
      </c>
      <c r="AR17" s="674">
        <v>0</v>
      </c>
      <c r="AS17" s="507">
        <v>0</v>
      </c>
      <c r="AT17" s="675"/>
      <c r="AU17" s="114"/>
      <c r="AV17" s="114">
        <f>AO17*AT17</f>
        <v>0</v>
      </c>
      <c r="AW17" s="114"/>
      <c r="AX17" s="114"/>
      <c r="AY17" s="114"/>
      <c r="AZ17" s="114"/>
    </row>
    <row r="18" s="477" customFormat="1" ht="45" customHeight="1" spans="1:52">
      <c r="A18" s="501">
        <f t="shared" si="0"/>
        <v>9</v>
      </c>
      <c r="B18" s="106"/>
      <c r="C18" s="106" t="s">
        <v>88</v>
      </c>
      <c r="D18" s="106"/>
      <c r="E18" s="106" t="s">
        <v>309</v>
      </c>
      <c r="F18" s="106" t="s">
        <v>302</v>
      </c>
      <c r="G18" s="106" t="s">
        <v>310</v>
      </c>
      <c r="H18" s="504" t="s">
        <v>304</v>
      </c>
      <c r="I18" s="501" t="s">
        <v>291</v>
      </c>
      <c r="J18" s="552"/>
      <c r="K18" s="553" t="s">
        <v>290</v>
      </c>
      <c r="L18" s="106" t="s">
        <v>27</v>
      </c>
      <c r="M18" s="553" t="s">
        <v>290</v>
      </c>
      <c r="N18" s="524" t="s">
        <v>292</v>
      </c>
      <c r="O18" s="554" t="s">
        <v>293</v>
      </c>
      <c r="P18" s="504" t="s">
        <v>305</v>
      </c>
      <c r="Q18" s="504" t="s">
        <v>295</v>
      </c>
      <c r="R18" s="504" t="s">
        <v>27</v>
      </c>
      <c r="S18" s="504" t="s">
        <v>27</v>
      </c>
      <c r="T18" s="504" t="s">
        <v>306</v>
      </c>
      <c r="U18" s="504" t="s">
        <v>27</v>
      </c>
      <c r="V18" s="514">
        <v>18</v>
      </c>
      <c r="W18" s="584">
        <v>2</v>
      </c>
      <c r="X18" s="107" t="s">
        <v>27</v>
      </c>
      <c r="Y18" s="107" t="s">
        <v>27</v>
      </c>
      <c r="Z18" s="107" t="s">
        <v>27</v>
      </c>
      <c r="AA18" s="107"/>
      <c r="AB18" s="107"/>
      <c r="AC18" s="107"/>
      <c r="AD18" s="107"/>
      <c r="AE18" s="107"/>
      <c r="AF18" s="107"/>
      <c r="AG18" s="107"/>
      <c r="AH18" s="107"/>
      <c r="AI18" s="107"/>
      <c r="AJ18" s="107"/>
      <c r="AK18" s="107" t="s">
        <v>305</v>
      </c>
      <c r="AL18" s="107"/>
      <c r="AM18" s="524"/>
      <c r="AN18" s="507">
        <v>0</v>
      </c>
      <c r="AO18" s="106">
        <v>0</v>
      </c>
      <c r="AP18" s="106">
        <v>1</v>
      </c>
      <c r="AQ18" s="106">
        <v>0</v>
      </c>
      <c r="AR18" s="674">
        <v>0</v>
      </c>
      <c r="AS18" s="507">
        <v>0</v>
      </c>
      <c r="AT18" s="673"/>
      <c r="AU18" s="114"/>
      <c r="AV18" s="114"/>
      <c r="AW18" s="114"/>
      <c r="AX18" s="114"/>
      <c r="AY18" s="114"/>
      <c r="AZ18" s="114"/>
    </row>
    <row r="19" s="477" customFormat="1" ht="45" customHeight="1" spans="1:52">
      <c r="A19" s="501">
        <f t="shared" si="0"/>
        <v>10</v>
      </c>
      <c r="B19" s="106"/>
      <c r="C19" s="106" t="s">
        <v>88</v>
      </c>
      <c r="D19" s="106"/>
      <c r="E19" s="106" t="s">
        <v>311</v>
      </c>
      <c r="F19" s="106" t="s">
        <v>302</v>
      </c>
      <c r="G19" s="106" t="s">
        <v>310</v>
      </c>
      <c r="H19" s="504" t="s">
        <v>304</v>
      </c>
      <c r="I19" s="501" t="s">
        <v>291</v>
      </c>
      <c r="J19" s="552"/>
      <c r="K19" s="553" t="s">
        <v>290</v>
      </c>
      <c r="L19" s="106" t="s">
        <v>27</v>
      </c>
      <c r="M19" s="553" t="s">
        <v>290</v>
      </c>
      <c r="N19" s="524" t="s">
        <v>292</v>
      </c>
      <c r="O19" s="554" t="s">
        <v>293</v>
      </c>
      <c r="P19" s="504" t="s">
        <v>305</v>
      </c>
      <c r="Q19" s="504" t="s">
        <v>295</v>
      </c>
      <c r="R19" s="504" t="s">
        <v>27</v>
      </c>
      <c r="S19" s="504" t="s">
        <v>27</v>
      </c>
      <c r="T19" s="504" t="s">
        <v>306</v>
      </c>
      <c r="U19" s="504" t="s">
        <v>27</v>
      </c>
      <c r="V19" s="514">
        <v>18</v>
      </c>
      <c r="W19" s="584">
        <v>2</v>
      </c>
      <c r="X19" s="107" t="s">
        <v>27</v>
      </c>
      <c r="Y19" s="107" t="s">
        <v>27</v>
      </c>
      <c r="Z19" s="107" t="s">
        <v>27</v>
      </c>
      <c r="AA19" s="107"/>
      <c r="AB19" s="107"/>
      <c r="AC19" s="107"/>
      <c r="AD19" s="107"/>
      <c r="AE19" s="107"/>
      <c r="AF19" s="107"/>
      <c r="AG19" s="107"/>
      <c r="AH19" s="107"/>
      <c r="AI19" s="107"/>
      <c r="AJ19" s="107"/>
      <c r="AK19" s="107" t="s">
        <v>305</v>
      </c>
      <c r="AL19" s="107"/>
      <c r="AM19" s="524"/>
      <c r="AN19" s="507">
        <v>0</v>
      </c>
      <c r="AO19" s="106">
        <v>0</v>
      </c>
      <c r="AP19" s="106">
        <v>0</v>
      </c>
      <c r="AQ19" s="106">
        <v>1</v>
      </c>
      <c r="AR19" s="674">
        <v>0</v>
      </c>
      <c r="AS19" s="507">
        <v>0</v>
      </c>
      <c r="AT19" s="673"/>
      <c r="AU19" s="114"/>
      <c r="AV19" s="114"/>
      <c r="AW19" s="114"/>
      <c r="AX19" s="114"/>
      <c r="AY19" s="114"/>
      <c r="AZ19" s="114"/>
    </row>
    <row r="20" s="477" customFormat="1" ht="45" customHeight="1" spans="1:52">
      <c r="A20" s="501">
        <f t="shared" si="0"/>
        <v>11</v>
      </c>
      <c r="B20" s="106"/>
      <c r="C20" s="106" t="s">
        <v>88</v>
      </c>
      <c r="D20" s="106"/>
      <c r="E20" s="106" t="s">
        <v>312</v>
      </c>
      <c r="F20" s="106" t="s">
        <v>302</v>
      </c>
      <c r="G20" s="106" t="s">
        <v>310</v>
      </c>
      <c r="H20" s="504" t="s">
        <v>304</v>
      </c>
      <c r="I20" s="501" t="s">
        <v>291</v>
      </c>
      <c r="J20" s="552"/>
      <c r="K20" s="553" t="s">
        <v>290</v>
      </c>
      <c r="L20" s="106" t="s">
        <v>27</v>
      </c>
      <c r="M20" s="553" t="s">
        <v>290</v>
      </c>
      <c r="N20" s="524" t="s">
        <v>292</v>
      </c>
      <c r="O20" s="554" t="s">
        <v>293</v>
      </c>
      <c r="P20" s="504" t="s">
        <v>305</v>
      </c>
      <c r="Q20" s="504" t="s">
        <v>295</v>
      </c>
      <c r="R20" s="504" t="s">
        <v>27</v>
      </c>
      <c r="S20" s="504" t="s">
        <v>27</v>
      </c>
      <c r="T20" s="504" t="s">
        <v>306</v>
      </c>
      <c r="U20" s="504" t="s">
        <v>27</v>
      </c>
      <c r="V20" s="514">
        <v>18</v>
      </c>
      <c r="W20" s="584">
        <v>2</v>
      </c>
      <c r="X20" s="107" t="s">
        <v>27</v>
      </c>
      <c r="Y20" s="107" t="s">
        <v>27</v>
      </c>
      <c r="Z20" s="107" t="s">
        <v>27</v>
      </c>
      <c r="AA20" s="107"/>
      <c r="AB20" s="107"/>
      <c r="AC20" s="107"/>
      <c r="AD20" s="107"/>
      <c r="AE20" s="107"/>
      <c r="AF20" s="107"/>
      <c r="AG20" s="107"/>
      <c r="AH20" s="107"/>
      <c r="AI20" s="107"/>
      <c r="AJ20" s="107"/>
      <c r="AK20" s="107" t="s">
        <v>305</v>
      </c>
      <c r="AL20" s="107"/>
      <c r="AM20" s="524"/>
      <c r="AN20" s="507">
        <v>0</v>
      </c>
      <c r="AO20" s="106">
        <v>0</v>
      </c>
      <c r="AP20" s="106">
        <v>0</v>
      </c>
      <c r="AQ20" s="106">
        <v>0</v>
      </c>
      <c r="AR20" s="674">
        <v>1</v>
      </c>
      <c r="AS20" s="507">
        <v>0</v>
      </c>
      <c r="AT20" s="673"/>
      <c r="AU20" s="114"/>
      <c r="AV20" s="114"/>
      <c r="AW20" s="114"/>
      <c r="AX20" s="114"/>
      <c r="AY20" s="114"/>
      <c r="AZ20" s="114"/>
    </row>
    <row r="21" s="477" customFormat="1" ht="45" customHeight="1" spans="1:52">
      <c r="A21" s="501">
        <f t="shared" si="0"/>
        <v>12</v>
      </c>
      <c r="B21" s="106"/>
      <c r="C21" s="106" t="s">
        <v>88</v>
      </c>
      <c r="D21" s="106"/>
      <c r="E21" s="106" t="s">
        <v>313</v>
      </c>
      <c r="F21" s="106" t="s">
        <v>302</v>
      </c>
      <c r="G21" s="106" t="s">
        <v>310</v>
      </c>
      <c r="H21" s="504" t="s">
        <v>304</v>
      </c>
      <c r="I21" s="501" t="s">
        <v>291</v>
      </c>
      <c r="J21" s="552"/>
      <c r="K21" s="553" t="s">
        <v>290</v>
      </c>
      <c r="L21" s="106" t="s">
        <v>27</v>
      </c>
      <c r="M21" s="553" t="s">
        <v>290</v>
      </c>
      <c r="N21" s="524" t="s">
        <v>292</v>
      </c>
      <c r="O21" s="554" t="s">
        <v>293</v>
      </c>
      <c r="P21" s="504" t="s">
        <v>305</v>
      </c>
      <c r="Q21" s="504" t="s">
        <v>295</v>
      </c>
      <c r="R21" s="504" t="s">
        <v>27</v>
      </c>
      <c r="S21" s="504" t="s">
        <v>27</v>
      </c>
      <c r="T21" s="504" t="s">
        <v>306</v>
      </c>
      <c r="U21" s="504" t="s">
        <v>27</v>
      </c>
      <c r="V21" s="514">
        <v>18</v>
      </c>
      <c r="W21" s="584">
        <v>2</v>
      </c>
      <c r="X21" s="107" t="s">
        <v>27</v>
      </c>
      <c r="Y21" s="107" t="s">
        <v>27</v>
      </c>
      <c r="Z21" s="107" t="s">
        <v>27</v>
      </c>
      <c r="AA21" s="107"/>
      <c r="AB21" s="107"/>
      <c r="AC21" s="107"/>
      <c r="AD21" s="107"/>
      <c r="AE21" s="107"/>
      <c r="AF21" s="107"/>
      <c r="AG21" s="107"/>
      <c r="AH21" s="107"/>
      <c r="AI21" s="107"/>
      <c r="AJ21" s="107"/>
      <c r="AK21" s="107" t="s">
        <v>305</v>
      </c>
      <c r="AL21" s="107"/>
      <c r="AM21" s="524"/>
      <c r="AN21" s="507">
        <v>0</v>
      </c>
      <c r="AO21" s="106">
        <v>0</v>
      </c>
      <c r="AP21" s="106">
        <v>0</v>
      </c>
      <c r="AQ21" s="106">
        <v>0</v>
      </c>
      <c r="AR21" s="674">
        <v>0</v>
      </c>
      <c r="AS21" s="507">
        <v>1</v>
      </c>
      <c r="AT21" s="673"/>
      <c r="AU21" s="114"/>
      <c r="AV21" s="114"/>
      <c r="AW21" s="114"/>
      <c r="AX21" s="114"/>
      <c r="AY21" s="114"/>
      <c r="AZ21" s="114"/>
    </row>
    <row r="22" s="477" customFormat="1" ht="45" customHeight="1" spans="1:52">
      <c r="A22" s="501">
        <f t="shared" si="0"/>
        <v>13</v>
      </c>
      <c r="B22" s="501">
        <v>1</v>
      </c>
      <c r="C22" s="106" t="s">
        <v>314</v>
      </c>
      <c r="D22" s="506" t="s">
        <v>315</v>
      </c>
      <c r="E22" s="106" t="s">
        <v>181</v>
      </c>
      <c r="F22" s="507" t="s">
        <v>182</v>
      </c>
      <c r="G22" s="507" t="s">
        <v>316</v>
      </c>
      <c r="H22" s="106" t="s">
        <v>317</v>
      </c>
      <c r="I22" s="501" t="s">
        <v>291</v>
      </c>
      <c r="J22" s="555"/>
      <c r="K22" s="553" t="s">
        <v>290</v>
      </c>
      <c r="L22" s="106" t="s">
        <v>181</v>
      </c>
      <c r="M22" s="553" t="s">
        <v>290</v>
      </c>
      <c r="N22" s="524" t="s">
        <v>293</v>
      </c>
      <c r="O22" s="554" t="s">
        <v>292</v>
      </c>
      <c r="P22" s="501" t="s">
        <v>318</v>
      </c>
      <c r="Q22" s="507" t="s">
        <v>319</v>
      </c>
      <c r="R22" s="504" t="s">
        <v>27</v>
      </c>
      <c r="S22" s="508" t="s">
        <v>27</v>
      </c>
      <c r="T22" s="501" t="s">
        <v>320</v>
      </c>
      <c r="U22" s="504" t="s">
        <v>27</v>
      </c>
      <c r="V22" s="585">
        <v>0.014</v>
      </c>
      <c r="W22" s="584">
        <v>2</v>
      </c>
      <c r="X22" s="107" t="s">
        <v>316</v>
      </c>
      <c r="Y22" s="554" t="s">
        <v>270</v>
      </c>
      <c r="Z22" s="107" t="s">
        <v>27</v>
      </c>
      <c r="AA22" s="398" t="s">
        <v>321</v>
      </c>
      <c r="AB22" s="621" t="s">
        <v>322</v>
      </c>
      <c r="AC22" s="107"/>
      <c r="AD22" s="107"/>
      <c r="AE22" s="622">
        <f>V22*1.04</f>
        <v>0.01456</v>
      </c>
      <c r="AF22" s="623">
        <f>V22/AE22</f>
        <v>0.961538461538462</v>
      </c>
      <c r="AG22" s="107"/>
      <c r="AH22" s="107"/>
      <c r="AI22" s="107"/>
      <c r="AJ22" s="107"/>
      <c r="AK22" s="648" t="s">
        <v>298</v>
      </c>
      <c r="AL22" s="646" t="s">
        <v>323</v>
      </c>
      <c r="AM22" s="524"/>
      <c r="AN22" s="106">
        <v>1</v>
      </c>
      <c r="AO22" s="106">
        <v>1</v>
      </c>
      <c r="AP22" s="106">
        <v>1</v>
      </c>
      <c r="AQ22" s="106">
        <v>1</v>
      </c>
      <c r="AR22" s="106">
        <v>1</v>
      </c>
      <c r="AS22" s="106">
        <v>1</v>
      </c>
      <c r="AT22" s="675">
        <v>0.195</v>
      </c>
      <c r="AU22" s="114">
        <f>AN22*$AT22</f>
        <v>0.195</v>
      </c>
      <c r="AV22" s="114">
        <f>AO22*$AT22</f>
        <v>0.195</v>
      </c>
      <c r="AW22" s="114">
        <f t="shared" ref="AU22:AZ22" si="1">AP22*$AT22</f>
        <v>0.195</v>
      </c>
      <c r="AX22" s="114">
        <f t="shared" si="1"/>
        <v>0.195</v>
      </c>
      <c r="AY22" s="114">
        <f t="shared" si="1"/>
        <v>0.195</v>
      </c>
      <c r="AZ22" s="114">
        <f t="shared" si="1"/>
        <v>0.195</v>
      </c>
    </row>
    <row r="23" s="477" customFormat="1" ht="45" customHeight="1" spans="1:52">
      <c r="A23" s="501">
        <f t="shared" si="0"/>
        <v>14</v>
      </c>
      <c r="B23" s="501">
        <v>1</v>
      </c>
      <c r="C23" s="106" t="s">
        <v>314</v>
      </c>
      <c r="D23" s="506" t="s">
        <v>324</v>
      </c>
      <c r="E23" s="106" t="s">
        <v>184</v>
      </c>
      <c r="F23" s="507" t="s">
        <v>185</v>
      </c>
      <c r="G23" s="508" t="s">
        <v>27</v>
      </c>
      <c r="H23" s="106" t="s">
        <v>317</v>
      </c>
      <c r="I23" s="501" t="s">
        <v>291</v>
      </c>
      <c r="J23" s="555"/>
      <c r="K23" s="553" t="s">
        <v>290</v>
      </c>
      <c r="L23" s="106" t="s">
        <v>184</v>
      </c>
      <c r="M23" s="553" t="s">
        <v>290</v>
      </c>
      <c r="N23" s="524" t="s">
        <v>293</v>
      </c>
      <c r="O23" s="554" t="s">
        <v>292</v>
      </c>
      <c r="P23" s="501" t="s">
        <v>325</v>
      </c>
      <c r="Q23" s="507" t="s">
        <v>326</v>
      </c>
      <c r="R23" s="507" t="s">
        <v>327</v>
      </c>
      <c r="S23" s="501" t="s">
        <v>328</v>
      </c>
      <c r="T23" s="508" t="s">
        <v>27</v>
      </c>
      <c r="U23" s="504" t="s">
        <v>27</v>
      </c>
      <c r="V23" s="585">
        <v>0.008</v>
      </c>
      <c r="W23" s="584">
        <v>2</v>
      </c>
      <c r="X23" s="107" t="s">
        <v>316</v>
      </c>
      <c r="Y23" s="107" t="s">
        <v>27</v>
      </c>
      <c r="Z23" s="514" t="s">
        <v>329</v>
      </c>
      <c r="AA23" s="514" t="s">
        <v>330</v>
      </c>
      <c r="AB23" s="514">
        <f>88+5</f>
        <v>93</v>
      </c>
      <c r="AC23" s="514">
        <f>50+2</f>
        <v>52</v>
      </c>
      <c r="AD23" s="514">
        <v>1</v>
      </c>
      <c r="AE23" s="624">
        <f>AB23*AC23*AD23*7860/1000000000</f>
        <v>0.03801096</v>
      </c>
      <c r="AF23" s="625">
        <f>V23/AE23</f>
        <v>0.210465613075808</v>
      </c>
      <c r="AG23" s="514"/>
      <c r="AH23" s="514"/>
      <c r="AI23" s="514"/>
      <c r="AJ23" s="514"/>
      <c r="AK23" s="649" t="s">
        <v>331</v>
      </c>
      <c r="AL23" s="650" t="s">
        <v>332</v>
      </c>
      <c r="AM23" s="524"/>
      <c r="AN23" s="106">
        <v>1</v>
      </c>
      <c r="AO23" s="106">
        <v>1</v>
      </c>
      <c r="AP23" s="106">
        <v>1</v>
      </c>
      <c r="AQ23" s="106">
        <v>1</v>
      </c>
      <c r="AR23" s="106">
        <v>1</v>
      </c>
      <c r="AS23" s="106">
        <v>1</v>
      </c>
      <c r="AT23" s="673">
        <v>0.8159</v>
      </c>
      <c r="AU23" s="114">
        <f t="shared" ref="AU23:AU54" si="2">AN23*$AT23</f>
        <v>0.8159</v>
      </c>
      <c r="AV23" s="114">
        <f t="shared" ref="AV23:AV54" si="3">AO23*$AT23</f>
        <v>0.8159</v>
      </c>
      <c r="AW23" s="114">
        <f t="shared" ref="AW23:AW54" si="4">AP23*$AT23</f>
        <v>0.8159</v>
      </c>
      <c r="AX23" s="114">
        <f t="shared" ref="AX23:AX54" si="5">AQ23*$AT23</f>
        <v>0.8159</v>
      </c>
      <c r="AY23" s="114">
        <f t="shared" ref="AY23:AY54" si="6">AR23*$AT23</f>
        <v>0.8159</v>
      </c>
      <c r="AZ23" s="114">
        <f t="shared" ref="AZ23:AZ54" si="7">AS23*$AT23</f>
        <v>0.8159</v>
      </c>
    </row>
    <row r="24" s="478" customFormat="1" ht="39.95" customHeight="1" spans="1:52">
      <c r="A24" s="501">
        <f t="shared" si="0"/>
        <v>15</v>
      </c>
      <c r="B24" s="501">
        <v>1</v>
      </c>
      <c r="C24" s="106" t="s">
        <v>314</v>
      </c>
      <c r="D24" s="505" t="s">
        <v>333</v>
      </c>
      <c r="E24" s="507" t="s">
        <v>334</v>
      </c>
      <c r="F24" s="507" t="s">
        <v>335</v>
      </c>
      <c r="G24" s="507" t="s">
        <v>336</v>
      </c>
      <c r="H24" s="106" t="s">
        <v>317</v>
      </c>
      <c r="I24" s="501" t="s">
        <v>291</v>
      </c>
      <c r="J24" s="508" t="s">
        <v>27</v>
      </c>
      <c r="K24" s="553" t="s">
        <v>290</v>
      </c>
      <c r="L24" s="507" t="s">
        <v>334</v>
      </c>
      <c r="M24" s="553" t="s">
        <v>290</v>
      </c>
      <c r="N24" s="524" t="s">
        <v>293</v>
      </c>
      <c r="O24" s="554" t="s">
        <v>292</v>
      </c>
      <c r="P24" s="508" t="s">
        <v>337</v>
      </c>
      <c r="Q24" s="508" t="s">
        <v>338</v>
      </c>
      <c r="R24" s="504" t="s">
        <v>27</v>
      </c>
      <c r="S24" s="508" t="s">
        <v>27</v>
      </c>
      <c r="T24" s="508" t="s">
        <v>339</v>
      </c>
      <c r="U24" s="504" t="s">
        <v>27</v>
      </c>
      <c r="V24" s="585">
        <v>0.001</v>
      </c>
      <c r="W24" s="584">
        <v>2</v>
      </c>
      <c r="X24" s="107" t="s">
        <v>27</v>
      </c>
      <c r="Y24" s="107" t="s">
        <v>27</v>
      </c>
      <c r="Z24" s="514" t="s">
        <v>27</v>
      </c>
      <c r="AA24" s="107"/>
      <c r="AB24" s="107"/>
      <c r="AC24" s="107"/>
      <c r="AD24" s="107"/>
      <c r="AE24" s="107"/>
      <c r="AF24" s="514"/>
      <c r="AG24" s="514"/>
      <c r="AH24" s="514"/>
      <c r="AI24" s="514"/>
      <c r="AJ24" s="514"/>
      <c r="AK24" s="649" t="s">
        <v>331</v>
      </c>
      <c r="AL24" s="650" t="s">
        <v>340</v>
      </c>
      <c r="AM24" s="587"/>
      <c r="AN24" s="507">
        <v>4</v>
      </c>
      <c r="AO24" s="507">
        <v>4</v>
      </c>
      <c r="AP24" s="507">
        <v>4</v>
      </c>
      <c r="AQ24" s="507">
        <v>4</v>
      </c>
      <c r="AR24" s="507">
        <v>4</v>
      </c>
      <c r="AS24" s="507">
        <v>4</v>
      </c>
      <c r="AT24" s="673">
        <v>0.019</v>
      </c>
      <c r="AU24" s="114">
        <f t="shared" si="2"/>
        <v>0.076</v>
      </c>
      <c r="AV24" s="114">
        <f t="shared" si="3"/>
        <v>0.076</v>
      </c>
      <c r="AW24" s="114">
        <f t="shared" si="4"/>
        <v>0.076</v>
      </c>
      <c r="AX24" s="114">
        <f t="shared" si="5"/>
        <v>0.076</v>
      </c>
      <c r="AY24" s="114">
        <f t="shared" si="6"/>
        <v>0.076</v>
      </c>
      <c r="AZ24" s="114">
        <f t="shared" si="7"/>
        <v>0.076</v>
      </c>
    </row>
    <row r="25" s="478" customFormat="1" ht="39.95" customHeight="1" spans="1:52">
      <c r="A25" s="501">
        <f t="shared" si="0"/>
        <v>16</v>
      </c>
      <c r="B25" s="501">
        <v>1</v>
      </c>
      <c r="C25" s="106" t="s">
        <v>88</v>
      </c>
      <c r="D25" s="106" t="s">
        <v>341</v>
      </c>
      <c r="E25" s="507" t="s">
        <v>341</v>
      </c>
      <c r="F25" s="507" t="s">
        <v>342</v>
      </c>
      <c r="G25" s="507" t="s">
        <v>343</v>
      </c>
      <c r="H25" s="106" t="s">
        <v>304</v>
      </c>
      <c r="I25" s="501" t="s">
        <v>291</v>
      </c>
      <c r="J25" s="508"/>
      <c r="K25" s="553" t="s">
        <v>290</v>
      </c>
      <c r="L25" s="507" t="s">
        <v>344</v>
      </c>
      <c r="M25" s="553" t="s">
        <v>290</v>
      </c>
      <c r="N25" s="524" t="s">
        <v>292</v>
      </c>
      <c r="O25" s="554" t="s">
        <v>293</v>
      </c>
      <c r="P25" s="508" t="s">
        <v>345</v>
      </c>
      <c r="Q25" s="508" t="s">
        <v>295</v>
      </c>
      <c r="R25" s="504" t="s">
        <v>27</v>
      </c>
      <c r="S25" s="508" t="s">
        <v>27</v>
      </c>
      <c r="T25" s="508" t="s">
        <v>346</v>
      </c>
      <c r="U25" s="504" t="s">
        <v>27</v>
      </c>
      <c r="V25" s="508">
        <v>1.314</v>
      </c>
      <c r="W25" s="584">
        <v>2</v>
      </c>
      <c r="X25" s="107" t="s">
        <v>27</v>
      </c>
      <c r="Y25" s="107" t="s">
        <v>27</v>
      </c>
      <c r="Z25" s="514" t="s">
        <v>27</v>
      </c>
      <c r="AA25" s="398" t="s">
        <v>347</v>
      </c>
      <c r="AB25" s="621" t="s">
        <v>348</v>
      </c>
      <c r="AC25" s="107"/>
      <c r="AD25" s="107"/>
      <c r="AE25" s="622">
        <f>V25*1.08</f>
        <v>1.41912</v>
      </c>
      <c r="AF25" s="623">
        <f>V25/AE25</f>
        <v>0.925925925925926</v>
      </c>
      <c r="AG25" s="514"/>
      <c r="AH25" s="514"/>
      <c r="AI25" s="514"/>
      <c r="AJ25" s="514"/>
      <c r="AK25" s="649" t="s">
        <v>298</v>
      </c>
      <c r="AL25" s="650" t="s">
        <v>349</v>
      </c>
      <c r="AM25" s="587"/>
      <c r="AN25" s="507">
        <v>0</v>
      </c>
      <c r="AO25" s="507">
        <v>1</v>
      </c>
      <c r="AP25" s="507">
        <v>1</v>
      </c>
      <c r="AQ25" s="507">
        <v>0</v>
      </c>
      <c r="AR25" s="676">
        <v>0</v>
      </c>
      <c r="AS25" s="507">
        <v>0</v>
      </c>
      <c r="AT25" s="675">
        <f>17.62*AE25</f>
        <v>25.0048944</v>
      </c>
      <c r="AU25" s="114">
        <f t="shared" si="2"/>
        <v>0</v>
      </c>
      <c r="AV25" s="114">
        <f t="shared" si="3"/>
        <v>25.0048944</v>
      </c>
      <c r="AW25" s="114">
        <f t="shared" si="4"/>
        <v>25.0048944</v>
      </c>
      <c r="AX25" s="114">
        <f t="shared" si="5"/>
        <v>0</v>
      </c>
      <c r="AY25" s="114">
        <f t="shared" si="6"/>
        <v>0</v>
      </c>
      <c r="AZ25" s="114">
        <f t="shared" si="7"/>
        <v>0</v>
      </c>
    </row>
    <row r="26" s="478" customFormat="1" ht="39.95" customHeight="1" spans="1:52">
      <c r="A26" s="501"/>
      <c r="B26" s="501"/>
      <c r="C26" s="106"/>
      <c r="D26" s="106"/>
      <c r="E26" s="509" t="s">
        <v>350</v>
      </c>
      <c r="F26" s="509" t="s">
        <v>351</v>
      </c>
      <c r="G26" s="509" t="s">
        <v>352</v>
      </c>
      <c r="H26" s="510"/>
      <c r="I26" s="16" t="s">
        <v>353</v>
      </c>
      <c r="J26" s="556"/>
      <c r="K26" s="319" t="s">
        <v>290</v>
      </c>
      <c r="L26" s="324" t="str">
        <f>E26</f>
        <v>SHT0013277</v>
      </c>
      <c r="M26" s="15" t="s">
        <v>290</v>
      </c>
      <c r="N26" s="15" t="s">
        <v>354</v>
      </c>
      <c r="O26" s="318" t="s">
        <v>293</v>
      </c>
      <c r="P26" s="556" t="s">
        <v>345</v>
      </c>
      <c r="Q26" s="556" t="s">
        <v>355</v>
      </c>
      <c r="R26" s="556" t="s">
        <v>27</v>
      </c>
      <c r="T26" s="556" t="s">
        <v>346</v>
      </c>
      <c r="V26" s="39">
        <v>1.214</v>
      </c>
      <c r="W26" s="584"/>
      <c r="X26" s="107"/>
      <c r="Y26" s="107"/>
      <c r="Z26" s="514"/>
      <c r="AA26" s="107"/>
      <c r="AB26" s="107"/>
      <c r="AC26" s="107"/>
      <c r="AD26" s="107"/>
      <c r="AE26" s="107" t="str">
        <f>VLOOKUP(E26,'[28]主驾-工艺BOM'!$O:$AJ,22,0)</f>
        <v>1.68</v>
      </c>
      <c r="AF26" s="623"/>
      <c r="AG26" s="514"/>
      <c r="AH26" s="514"/>
      <c r="AI26" s="514"/>
      <c r="AJ26" s="514"/>
      <c r="AK26" s="649"/>
      <c r="AL26" s="650"/>
      <c r="AM26" s="587"/>
      <c r="AN26" s="507">
        <v>0</v>
      </c>
      <c r="AO26" s="507">
        <v>1</v>
      </c>
      <c r="AP26" s="507">
        <v>1</v>
      </c>
      <c r="AQ26" s="507">
        <v>0</v>
      </c>
      <c r="AR26" s="676">
        <v>0</v>
      </c>
      <c r="AS26" s="507">
        <v>0</v>
      </c>
      <c r="AT26" s="673"/>
      <c r="AU26" s="114">
        <f t="shared" si="2"/>
        <v>0</v>
      </c>
      <c r="AV26" s="114">
        <f t="shared" si="3"/>
        <v>0</v>
      </c>
      <c r="AW26" s="114">
        <f t="shared" si="4"/>
        <v>0</v>
      </c>
      <c r="AX26" s="114">
        <f t="shared" si="5"/>
        <v>0</v>
      </c>
      <c r="AY26" s="114">
        <f t="shared" si="6"/>
        <v>0</v>
      </c>
      <c r="AZ26" s="114">
        <f t="shared" si="7"/>
        <v>0</v>
      </c>
    </row>
    <row r="27" s="478" customFormat="1" ht="39.95" customHeight="1" spans="1:52">
      <c r="A27" s="501">
        <f>ROW()-9</f>
        <v>18</v>
      </c>
      <c r="B27" s="501">
        <v>1</v>
      </c>
      <c r="C27" s="106" t="s">
        <v>88</v>
      </c>
      <c r="D27" s="106" t="s">
        <v>356</v>
      </c>
      <c r="E27" s="507" t="s">
        <v>356</v>
      </c>
      <c r="F27" s="507" t="s">
        <v>357</v>
      </c>
      <c r="G27" s="507" t="s">
        <v>358</v>
      </c>
      <c r="H27" s="106" t="s">
        <v>304</v>
      </c>
      <c r="I27" s="501" t="s">
        <v>291</v>
      </c>
      <c r="J27" s="508"/>
      <c r="K27" s="553" t="s">
        <v>290</v>
      </c>
      <c r="L27" s="507" t="s">
        <v>344</v>
      </c>
      <c r="M27" s="553" t="s">
        <v>290</v>
      </c>
      <c r="N27" s="524" t="s">
        <v>292</v>
      </c>
      <c r="O27" s="554" t="s">
        <v>293</v>
      </c>
      <c r="P27" s="508" t="s">
        <v>345</v>
      </c>
      <c r="Q27" s="508" t="s">
        <v>295</v>
      </c>
      <c r="R27" s="504" t="s">
        <v>27</v>
      </c>
      <c r="S27" s="508" t="s">
        <v>27</v>
      </c>
      <c r="T27" s="501" t="s">
        <v>359</v>
      </c>
      <c r="U27" s="504" t="s">
        <v>27</v>
      </c>
      <c r="V27" s="508">
        <v>1.314</v>
      </c>
      <c r="W27" s="584">
        <v>2</v>
      </c>
      <c r="X27" s="107" t="s">
        <v>27</v>
      </c>
      <c r="Y27" s="107" t="s">
        <v>27</v>
      </c>
      <c r="Z27" s="514" t="s">
        <v>27</v>
      </c>
      <c r="AA27" s="398" t="s">
        <v>347</v>
      </c>
      <c r="AB27" s="621" t="s">
        <v>348</v>
      </c>
      <c r="AC27" s="107"/>
      <c r="AD27" s="107"/>
      <c r="AE27" s="622">
        <f t="shared" ref="AE27:AE29" si="8">V27*1.08</f>
        <v>1.41912</v>
      </c>
      <c r="AF27" s="623">
        <f>V27/AE27</f>
        <v>0.925925925925926</v>
      </c>
      <c r="AG27" s="514"/>
      <c r="AH27" s="514"/>
      <c r="AI27" s="514"/>
      <c r="AJ27" s="514"/>
      <c r="AK27" s="649" t="s">
        <v>298</v>
      </c>
      <c r="AL27" s="650" t="s">
        <v>349</v>
      </c>
      <c r="AM27" s="587"/>
      <c r="AN27" s="507">
        <v>1</v>
      </c>
      <c r="AO27" s="507">
        <v>0</v>
      </c>
      <c r="AP27" s="507">
        <v>0</v>
      </c>
      <c r="AQ27" s="507">
        <v>0</v>
      </c>
      <c r="AR27" s="507">
        <v>0</v>
      </c>
      <c r="AS27" s="507">
        <v>1</v>
      </c>
      <c r="AT27" s="673">
        <f>17.62*AE27</f>
        <v>25.0048944</v>
      </c>
      <c r="AU27" s="114">
        <f t="shared" si="2"/>
        <v>25.0048944</v>
      </c>
      <c r="AV27" s="114">
        <f t="shared" si="3"/>
        <v>0</v>
      </c>
      <c r="AW27" s="114">
        <f t="shared" si="4"/>
        <v>0</v>
      </c>
      <c r="AX27" s="114">
        <f t="shared" si="5"/>
        <v>0</v>
      </c>
      <c r="AY27" s="114">
        <f t="shared" si="6"/>
        <v>0</v>
      </c>
      <c r="AZ27" s="114">
        <f t="shared" si="7"/>
        <v>25.0048944</v>
      </c>
    </row>
    <row r="28" s="478" customFormat="1" ht="39.95" customHeight="1" spans="1:52">
      <c r="A28" s="501">
        <f>ROW()-9</f>
        <v>19</v>
      </c>
      <c r="B28" s="501">
        <v>1</v>
      </c>
      <c r="C28" s="511" t="s">
        <v>360</v>
      </c>
      <c r="D28" s="511" t="s">
        <v>344</v>
      </c>
      <c r="E28" s="358" t="s">
        <v>344</v>
      </c>
      <c r="F28" s="358" t="s">
        <v>342</v>
      </c>
      <c r="G28" s="358" t="s">
        <v>361</v>
      </c>
      <c r="H28" s="512" t="s">
        <v>304</v>
      </c>
      <c r="I28" s="501" t="s">
        <v>291</v>
      </c>
      <c r="J28" s="557"/>
      <c r="K28" s="112" t="s">
        <v>290</v>
      </c>
      <c r="L28" s="358" t="s">
        <v>344</v>
      </c>
      <c r="M28" s="553" t="s">
        <v>290</v>
      </c>
      <c r="N28" s="524" t="s">
        <v>292</v>
      </c>
      <c r="O28" s="554" t="s">
        <v>293</v>
      </c>
      <c r="P28" s="557" t="s">
        <v>345</v>
      </c>
      <c r="Q28" s="557" t="s">
        <v>295</v>
      </c>
      <c r="R28" s="504" t="s">
        <v>27</v>
      </c>
      <c r="S28" s="557" t="s">
        <v>27</v>
      </c>
      <c r="T28" s="557" t="s">
        <v>346</v>
      </c>
      <c r="U28" s="504" t="s">
        <v>27</v>
      </c>
      <c r="V28" s="557">
        <v>1.314</v>
      </c>
      <c r="W28" s="584">
        <v>2</v>
      </c>
      <c r="X28" s="107" t="s">
        <v>27</v>
      </c>
      <c r="Y28" s="107" t="s">
        <v>27</v>
      </c>
      <c r="Z28" s="514" t="s">
        <v>27</v>
      </c>
      <c r="AA28" s="398" t="s">
        <v>347</v>
      </c>
      <c r="AB28" s="621" t="s">
        <v>348</v>
      </c>
      <c r="AC28" s="107"/>
      <c r="AD28" s="107"/>
      <c r="AE28" s="622">
        <f t="shared" si="8"/>
        <v>1.41912</v>
      </c>
      <c r="AF28" s="623">
        <f>V28/AE28</f>
        <v>0.925925925925926</v>
      </c>
      <c r="AG28" s="514"/>
      <c r="AH28" s="514"/>
      <c r="AI28" s="514"/>
      <c r="AJ28" s="514"/>
      <c r="AK28" s="649" t="s">
        <v>298</v>
      </c>
      <c r="AL28" s="650" t="s">
        <v>349</v>
      </c>
      <c r="AM28" s="515"/>
      <c r="AN28" s="507">
        <v>0</v>
      </c>
      <c r="AO28" s="507">
        <v>0</v>
      </c>
      <c r="AP28" s="507">
        <v>0</v>
      </c>
      <c r="AQ28" s="507">
        <v>0</v>
      </c>
      <c r="AR28" s="676">
        <v>1</v>
      </c>
      <c r="AS28" s="507">
        <v>0</v>
      </c>
      <c r="AT28" s="673">
        <f>17.62*AE28</f>
        <v>25.0048944</v>
      </c>
      <c r="AU28" s="114">
        <f t="shared" si="2"/>
        <v>0</v>
      </c>
      <c r="AV28" s="114">
        <f t="shared" si="3"/>
        <v>0</v>
      </c>
      <c r="AW28" s="114">
        <f t="shared" si="4"/>
        <v>0</v>
      </c>
      <c r="AX28" s="114">
        <f t="shared" si="5"/>
        <v>0</v>
      </c>
      <c r="AY28" s="114">
        <f t="shared" si="6"/>
        <v>25.0048944</v>
      </c>
      <c r="AZ28" s="114">
        <f t="shared" si="7"/>
        <v>0</v>
      </c>
    </row>
    <row r="29" s="478" customFormat="1" ht="39.95" customHeight="1" spans="1:52">
      <c r="A29" s="501">
        <f>ROW()-9</f>
        <v>20</v>
      </c>
      <c r="B29" s="501">
        <v>1</v>
      </c>
      <c r="C29" s="511" t="s">
        <v>360</v>
      </c>
      <c r="D29" s="511" t="s">
        <v>362</v>
      </c>
      <c r="E29" s="358" t="s">
        <v>362</v>
      </c>
      <c r="F29" s="358" t="s">
        <v>357</v>
      </c>
      <c r="G29" s="358" t="s">
        <v>363</v>
      </c>
      <c r="H29" s="512" t="s">
        <v>304</v>
      </c>
      <c r="I29" s="501" t="s">
        <v>291</v>
      </c>
      <c r="J29" s="557"/>
      <c r="K29" s="112" t="s">
        <v>290</v>
      </c>
      <c r="L29" s="507" t="s">
        <v>344</v>
      </c>
      <c r="M29" s="553" t="s">
        <v>290</v>
      </c>
      <c r="N29" s="524" t="s">
        <v>292</v>
      </c>
      <c r="O29" s="554" t="s">
        <v>293</v>
      </c>
      <c r="P29" s="508" t="s">
        <v>345</v>
      </c>
      <c r="Q29" s="557" t="s">
        <v>295</v>
      </c>
      <c r="R29" s="504" t="s">
        <v>27</v>
      </c>
      <c r="S29" s="557" t="s">
        <v>27</v>
      </c>
      <c r="T29" s="586" t="s">
        <v>359</v>
      </c>
      <c r="U29" s="504" t="s">
        <v>27</v>
      </c>
      <c r="V29" s="557">
        <v>1.314</v>
      </c>
      <c r="W29" s="584">
        <v>2</v>
      </c>
      <c r="X29" s="107" t="s">
        <v>27</v>
      </c>
      <c r="Y29" s="107" t="s">
        <v>27</v>
      </c>
      <c r="Z29" s="514" t="s">
        <v>27</v>
      </c>
      <c r="AA29" s="398" t="s">
        <v>347</v>
      </c>
      <c r="AB29" s="621" t="s">
        <v>348</v>
      </c>
      <c r="AC29" s="107"/>
      <c r="AD29" s="107"/>
      <c r="AE29" s="622">
        <f t="shared" si="8"/>
        <v>1.41912</v>
      </c>
      <c r="AF29" s="623">
        <f>V29/AE29</f>
        <v>0.925925925925926</v>
      </c>
      <c r="AG29" s="514"/>
      <c r="AH29" s="514"/>
      <c r="AI29" s="514"/>
      <c r="AJ29" s="514"/>
      <c r="AK29" s="649" t="s">
        <v>298</v>
      </c>
      <c r="AL29" s="650" t="s">
        <v>349</v>
      </c>
      <c r="AM29" s="515"/>
      <c r="AN29" s="507">
        <v>0</v>
      </c>
      <c r="AO29" s="507">
        <v>0</v>
      </c>
      <c r="AP29" s="507">
        <v>0</v>
      </c>
      <c r="AQ29" s="507">
        <v>1</v>
      </c>
      <c r="AR29" s="676">
        <v>0</v>
      </c>
      <c r="AS29" s="507">
        <v>0</v>
      </c>
      <c r="AT29" s="673">
        <f>17.62*AE29</f>
        <v>25.0048944</v>
      </c>
      <c r="AU29" s="114">
        <f t="shared" si="2"/>
        <v>0</v>
      </c>
      <c r="AV29" s="114">
        <f t="shared" si="3"/>
        <v>0</v>
      </c>
      <c r="AW29" s="114">
        <f t="shared" si="4"/>
        <v>0</v>
      </c>
      <c r="AX29" s="114">
        <f t="shared" si="5"/>
        <v>25.0048944</v>
      </c>
      <c r="AY29" s="114">
        <f t="shared" si="6"/>
        <v>0</v>
      </c>
      <c r="AZ29" s="114">
        <f t="shared" si="7"/>
        <v>0</v>
      </c>
    </row>
    <row r="30" s="478" customFormat="1" ht="39.95" customHeight="1" spans="1:52">
      <c r="A30" s="501"/>
      <c r="B30" s="501"/>
      <c r="C30" s="511"/>
      <c r="D30" s="358" t="s">
        <v>364</v>
      </c>
      <c r="E30" s="358" t="s">
        <v>364</v>
      </c>
      <c r="F30" s="358" t="s">
        <v>365</v>
      </c>
      <c r="G30" s="358"/>
      <c r="H30" s="512"/>
      <c r="I30" s="501"/>
      <c r="J30" s="557"/>
      <c r="K30" s="112"/>
      <c r="L30" s="507"/>
      <c r="M30" s="553"/>
      <c r="N30" s="524"/>
      <c r="O30" s="554"/>
      <c r="P30" s="508"/>
      <c r="Q30" s="557"/>
      <c r="R30" s="504"/>
      <c r="S30" s="557"/>
      <c r="T30" s="586"/>
      <c r="U30" s="504"/>
      <c r="V30" s="557"/>
      <c r="W30" s="584"/>
      <c r="X30" s="107"/>
      <c r="Y30" s="107"/>
      <c r="Z30" s="514"/>
      <c r="AA30" s="107"/>
      <c r="AB30" s="107"/>
      <c r="AC30" s="107"/>
      <c r="AD30" s="107"/>
      <c r="AE30" s="107"/>
      <c r="AF30" s="623"/>
      <c r="AG30" s="514"/>
      <c r="AH30" s="514"/>
      <c r="AI30" s="514"/>
      <c r="AJ30" s="514"/>
      <c r="AK30" s="651" t="s">
        <v>331</v>
      </c>
      <c r="AL30" s="652" t="s">
        <v>366</v>
      </c>
      <c r="AM30" s="515"/>
      <c r="AN30" s="507">
        <v>2</v>
      </c>
      <c r="AO30" s="507">
        <v>2</v>
      </c>
      <c r="AP30" s="507">
        <v>2</v>
      </c>
      <c r="AQ30" s="507">
        <v>2</v>
      </c>
      <c r="AR30" s="507">
        <v>2</v>
      </c>
      <c r="AS30" s="507">
        <v>2</v>
      </c>
      <c r="AT30" s="673">
        <v>0.1624</v>
      </c>
      <c r="AU30" s="114">
        <f t="shared" si="2"/>
        <v>0.3248</v>
      </c>
      <c r="AV30" s="114">
        <f t="shared" si="3"/>
        <v>0.3248</v>
      </c>
      <c r="AW30" s="114">
        <f t="shared" si="4"/>
        <v>0.3248</v>
      </c>
      <c r="AX30" s="114">
        <f t="shared" si="5"/>
        <v>0.3248</v>
      </c>
      <c r="AY30" s="114">
        <f t="shared" si="6"/>
        <v>0.3248</v>
      </c>
      <c r="AZ30" s="114">
        <f t="shared" si="7"/>
        <v>0.3248</v>
      </c>
    </row>
    <row r="31" s="478" customFormat="1" ht="39.95" customHeight="1" spans="1:52">
      <c r="A31" s="501"/>
      <c r="B31" s="501"/>
      <c r="C31" s="511"/>
      <c r="D31" s="513" t="s">
        <v>367</v>
      </c>
      <c r="E31" s="507" t="s">
        <v>368</v>
      </c>
      <c r="F31" s="507" t="s">
        <v>369</v>
      </c>
      <c r="G31" s="507" t="s">
        <v>370</v>
      </c>
      <c r="H31" s="514" t="s">
        <v>290</v>
      </c>
      <c r="I31" s="106" t="s">
        <v>353</v>
      </c>
      <c r="J31" s="508"/>
      <c r="K31" s="558" t="s">
        <v>290</v>
      </c>
      <c r="L31" s="514" t="str">
        <f>E31</f>
        <v>H4681010024A0</v>
      </c>
      <c r="M31" s="524" t="s">
        <v>290</v>
      </c>
      <c r="N31" s="524" t="s">
        <v>293</v>
      </c>
      <c r="O31" s="554" t="s">
        <v>292</v>
      </c>
      <c r="P31" s="501" t="s">
        <v>325</v>
      </c>
      <c r="Q31" s="507" t="s">
        <v>371</v>
      </c>
      <c r="R31" s="501" t="s">
        <v>328</v>
      </c>
      <c r="T31" s="501" t="s">
        <v>372</v>
      </c>
      <c r="U31" s="587" t="s">
        <v>27</v>
      </c>
      <c r="V31" s="585">
        <v>0.033</v>
      </c>
      <c r="W31" s="515"/>
      <c r="X31" s="515"/>
      <c r="Y31" s="515"/>
      <c r="Z31" s="515"/>
      <c r="AA31" s="107" t="s">
        <v>330</v>
      </c>
      <c r="AB31" s="626">
        <v>154</v>
      </c>
      <c r="AC31" s="627">
        <v>55</v>
      </c>
      <c r="AD31" s="627" t="s">
        <v>373</v>
      </c>
      <c r="AE31" s="627">
        <v>0.0665742</v>
      </c>
      <c r="AF31" s="628">
        <v>0.495687518588282</v>
      </c>
      <c r="AG31" s="515"/>
      <c r="AH31" s="627"/>
      <c r="AI31" s="627"/>
      <c r="AK31" s="627" t="s">
        <v>331</v>
      </c>
      <c r="AL31" s="627" t="s">
        <v>332</v>
      </c>
      <c r="AM31" s="515"/>
      <c r="AN31" s="507">
        <v>1</v>
      </c>
      <c r="AO31" s="507">
        <v>1</v>
      </c>
      <c r="AP31" s="507">
        <v>1</v>
      </c>
      <c r="AQ31" s="507">
        <v>1</v>
      </c>
      <c r="AR31" s="507">
        <v>1</v>
      </c>
      <c r="AS31" s="507">
        <v>1</v>
      </c>
      <c r="AT31" s="673">
        <v>1.085139</v>
      </c>
      <c r="AU31" s="114">
        <f t="shared" si="2"/>
        <v>1.085139</v>
      </c>
      <c r="AV31" s="114">
        <f t="shared" si="3"/>
        <v>1.085139</v>
      </c>
      <c r="AW31" s="114">
        <f t="shared" si="4"/>
        <v>1.085139</v>
      </c>
      <c r="AX31" s="114">
        <f t="shared" si="5"/>
        <v>1.085139</v>
      </c>
      <c r="AY31" s="114">
        <f t="shared" si="6"/>
        <v>1.085139</v>
      </c>
      <c r="AZ31" s="114">
        <f t="shared" si="7"/>
        <v>1.085139</v>
      </c>
    </row>
    <row r="32" s="478" customFormat="1" ht="39.95" customHeight="1" spans="1:52">
      <c r="A32" s="501"/>
      <c r="B32" s="501"/>
      <c r="C32" s="511"/>
      <c r="D32" s="398" t="s">
        <v>374</v>
      </c>
      <c r="E32" s="398" t="s">
        <v>374</v>
      </c>
      <c r="F32" s="398" t="s">
        <v>375</v>
      </c>
      <c r="G32" s="515"/>
      <c r="H32" s="515"/>
      <c r="I32" s="515"/>
      <c r="J32" s="559"/>
      <c r="K32" s="112" t="s">
        <v>290</v>
      </c>
      <c r="L32" s="560" t="s">
        <v>374</v>
      </c>
      <c r="M32" s="114" t="s">
        <v>290</v>
      </c>
      <c r="N32" s="114" t="s">
        <v>292</v>
      </c>
      <c r="O32" s="561" t="s">
        <v>293</v>
      </c>
      <c r="P32" s="562" t="s">
        <v>376</v>
      </c>
      <c r="Q32" s="588" t="s">
        <v>377</v>
      </c>
      <c r="R32" s="562" t="s">
        <v>378</v>
      </c>
      <c r="S32" s="515"/>
      <c r="T32" s="589" t="s">
        <v>379</v>
      </c>
      <c r="U32" s="114"/>
      <c r="V32" s="590">
        <v>0.006</v>
      </c>
      <c r="W32" s="114"/>
      <c r="X32" s="515"/>
      <c r="Y32" s="515"/>
      <c r="Z32" s="515"/>
      <c r="AA32" s="561" t="s">
        <v>380</v>
      </c>
      <c r="AB32" s="107"/>
      <c r="AC32" s="107"/>
      <c r="AD32" s="107"/>
      <c r="AE32" s="629">
        <v>0.006</v>
      </c>
      <c r="AF32" s="630">
        <v>1</v>
      </c>
      <c r="AG32" s="629"/>
      <c r="AH32" s="515"/>
      <c r="AI32" s="653"/>
      <c r="AJ32" s="114"/>
      <c r="AK32" s="651" t="s">
        <v>331</v>
      </c>
      <c r="AL32" s="652" t="s">
        <v>366</v>
      </c>
      <c r="AM32" s="515"/>
      <c r="AN32" s="507">
        <v>2</v>
      </c>
      <c r="AO32" s="507">
        <v>3</v>
      </c>
      <c r="AP32" s="507">
        <v>3</v>
      </c>
      <c r="AQ32" s="507">
        <v>3</v>
      </c>
      <c r="AR32" s="507">
        <v>3</v>
      </c>
      <c r="AS32" s="507">
        <v>2</v>
      </c>
      <c r="AT32" s="673">
        <v>0.1111</v>
      </c>
      <c r="AU32" s="114">
        <f t="shared" si="2"/>
        <v>0.2222</v>
      </c>
      <c r="AV32" s="114">
        <f t="shared" si="3"/>
        <v>0.3333</v>
      </c>
      <c r="AW32" s="114">
        <f t="shared" si="4"/>
        <v>0.3333</v>
      </c>
      <c r="AX32" s="114">
        <f t="shared" si="5"/>
        <v>0.3333</v>
      </c>
      <c r="AY32" s="114">
        <f t="shared" si="6"/>
        <v>0.3333</v>
      </c>
      <c r="AZ32" s="114">
        <f t="shared" si="7"/>
        <v>0.2222</v>
      </c>
    </row>
    <row r="33" s="478" customFormat="1" ht="39.95" customHeight="1" spans="1:53">
      <c r="A33" s="501"/>
      <c r="B33" s="501"/>
      <c r="C33" s="511"/>
      <c r="D33" s="398" t="s">
        <v>381</v>
      </c>
      <c r="E33" s="398" t="s">
        <v>381</v>
      </c>
      <c r="F33" s="398" t="s">
        <v>382</v>
      </c>
      <c r="G33" s="515"/>
      <c r="H33" s="515"/>
      <c r="I33" s="515"/>
      <c r="J33" s="559"/>
      <c r="K33" s="112"/>
      <c r="L33" s="560"/>
      <c r="M33" s="114"/>
      <c r="N33" s="114"/>
      <c r="O33" s="561"/>
      <c r="P33" s="562"/>
      <c r="Q33" s="588"/>
      <c r="R33" s="562"/>
      <c r="S33" s="515"/>
      <c r="T33" s="589"/>
      <c r="U33" s="114"/>
      <c r="V33" s="590"/>
      <c r="W33" s="114"/>
      <c r="X33" s="515"/>
      <c r="Y33" s="515"/>
      <c r="Z33" s="515"/>
      <c r="AA33" s="107" t="str">
        <f>VLOOKUP(E33,'[28]主驾-工艺BOM'!$O:$AF,18,0)</f>
        <v>折弯</v>
      </c>
      <c r="AB33" s="107"/>
      <c r="AC33" s="107"/>
      <c r="AD33" s="107"/>
      <c r="AE33" s="107"/>
      <c r="AF33" s="630"/>
      <c r="AG33" s="629"/>
      <c r="AH33" s="515"/>
      <c r="AI33" s="653"/>
      <c r="AJ33" s="114"/>
      <c r="AK33" s="651"/>
      <c r="AL33" s="652"/>
      <c r="AM33" s="515"/>
      <c r="AN33" s="507">
        <v>1</v>
      </c>
      <c r="AO33" s="507">
        <v>0</v>
      </c>
      <c r="AP33" s="507">
        <v>0</v>
      </c>
      <c r="AQ33" s="507">
        <v>1</v>
      </c>
      <c r="AR33" s="507">
        <v>0</v>
      </c>
      <c r="AS33" s="507">
        <v>1</v>
      </c>
      <c r="AT33" s="677">
        <v>0.74</v>
      </c>
      <c r="AU33" s="114">
        <f t="shared" si="2"/>
        <v>0.74</v>
      </c>
      <c r="AV33" s="114">
        <f t="shared" si="3"/>
        <v>0</v>
      </c>
      <c r="AW33" s="114">
        <f t="shared" si="4"/>
        <v>0</v>
      </c>
      <c r="AX33" s="114">
        <f t="shared" si="5"/>
        <v>0.74</v>
      </c>
      <c r="AY33" s="114">
        <f t="shared" si="6"/>
        <v>0</v>
      </c>
      <c r="AZ33" s="114">
        <f t="shared" si="7"/>
        <v>0.74</v>
      </c>
      <c r="BA33" s="477" t="s">
        <v>383</v>
      </c>
    </row>
    <row r="34" s="478" customFormat="1" ht="39.95" customHeight="1" spans="1:52">
      <c r="A34" s="501"/>
      <c r="B34" s="501"/>
      <c r="C34" s="511"/>
      <c r="D34" s="398" t="s">
        <v>384</v>
      </c>
      <c r="E34" s="398" t="s">
        <v>384</v>
      </c>
      <c r="F34" s="398" t="s">
        <v>385</v>
      </c>
      <c r="G34" s="358" t="s">
        <v>376</v>
      </c>
      <c r="H34" s="516" t="s">
        <v>304</v>
      </c>
      <c r="I34" s="563" t="s">
        <v>353</v>
      </c>
      <c r="J34" s="559"/>
      <c r="K34" s="112" t="s">
        <v>290</v>
      </c>
      <c r="L34" s="560" t="s">
        <v>386</v>
      </c>
      <c r="M34" s="114" t="s">
        <v>290</v>
      </c>
      <c r="N34" s="114" t="s">
        <v>292</v>
      </c>
      <c r="O34" s="561" t="s">
        <v>293</v>
      </c>
      <c r="P34" s="562" t="s">
        <v>376</v>
      </c>
      <c r="Q34" s="588" t="s">
        <v>377</v>
      </c>
      <c r="R34" s="562" t="s">
        <v>378</v>
      </c>
      <c r="S34" s="515"/>
      <c r="T34" s="589" t="s">
        <v>387</v>
      </c>
      <c r="U34" s="114"/>
      <c r="V34" s="590">
        <v>0.00725</v>
      </c>
      <c r="W34" s="114"/>
      <c r="X34" s="515"/>
      <c r="Y34" s="515"/>
      <c r="Z34" s="515"/>
      <c r="AA34" s="320" t="s">
        <v>380</v>
      </c>
      <c r="AB34" s="107"/>
      <c r="AC34" s="107"/>
      <c r="AD34" s="107"/>
      <c r="AE34" s="631">
        <v>0.00725</v>
      </c>
      <c r="AF34" s="632">
        <v>1</v>
      </c>
      <c r="AG34" s="631"/>
      <c r="AH34" s="515"/>
      <c r="AI34" s="653"/>
      <c r="AJ34" s="114"/>
      <c r="AK34" s="654" t="s">
        <v>331</v>
      </c>
      <c r="AL34" s="655" t="s">
        <v>366</v>
      </c>
      <c r="AM34" s="515"/>
      <c r="AN34" s="507">
        <v>1</v>
      </c>
      <c r="AO34" s="507">
        <v>1</v>
      </c>
      <c r="AP34" s="507">
        <v>1</v>
      </c>
      <c r="AQ34" s="507">
        <v>0</v>
      </c>
      <c r="AR34" s="507">
        <v>1</v>
      </c>
      <c r="AS34" s="507">
        <v>1</v>
      </c>
      <c r="AT34" s="673">
        <v>0.1111</v>
      </c>
      <c r="AU34" s="114">
        <f t="shared" si="2"/>
        <v>0.1111</v>
      </c>
      <c r="AV34" s="114">
        <f t="shared" si="3"/>
        <v>0.1111</v>
      </c>
      <c r="AW34" s="114">
        <f t="shared" si="4"/>
        <v>0.1111</v>
      </c>
      <c r="AX34" s="114">
        <f t="shared" si="5"/>
        <v>0</v>
      </c>
      <c r="AY34" s="114">
        <f t="shared" si="6"/>
        <v>0.1111</v>
      </c>
      <c r="AZ34" s="114">
        <f t="shared" si="7"/>
        <v>0.1111</v>
      </c>
    </row>
    <row r="35" s="478" customFormat="1" ht="39.95" customHeight="1" spans="1:52">
      <c r="A35" s="501">
        <f>ROW()-9</f>
        <v>26</v>
      </c>
      <c r="B35" s="501">
        <v>1</v>
      </c>
      <c r="C35" s="106" t="s">
        <v>88</v>
      </c>
      <c r="D35" s="106" t="s">
        <v>388</v>
      </c>
      <c r="E35" s="507" t="s">
        <v>388</v>
      </c>
      <c r="F35" s="517" t="s">
        <v>147</v>
      </c>
      <c r="G35" s="518" t="s">
        <v>22</v>
      </c>
      <c r="H35" s="106" t="s">
        <v>317</v>
      </c>
      <c r="I35" s="501" t="s">
        <v>291</v>
      </c>
      <c r="J35" s="508" t="s">
        <v>300</v>
      </c>
      <c r="K35" s="553" t="s">
        <v>290</v>
      </c>
      <c r="L35" s="106" t="s">
        <v>27</v>
      </c>
      <c r="M35" s="553" t="s">
        <v>290</v>
      </c>
      <c r="N35" s="524" t="s">
        <v>292</v>
      </c>
      <c r="O35" s="554" t="s">
        <v>293</v>
      </c>
      <c r="P35" s="508" t="s">
        <v>389</v>
      </c>
      <c r="Q35" s="508" t="s">
        <v>295</v>
      </c>
      <c r="R35" s="504" t="s">
        <v>27</v>
      </c>
      <c r="S35" s="508" t="s">
        <v>27</v>
      </c>
      <c r="T35" s="508" t="s">
        <v>27</v>
      </c>
      <c r="U35" s="504" t="s">
        <v>27</v>
      </c>
      <c r="V35" s="585" t="s">
        <v>27</v>
      </c>
      <c r="W35" s="584">
        <v>2</v>
      </c>
      <c r="X35" s="107" t="s">
        <v>27</v>
      </c>
      <c r="Y35" s="107" t="s">
        <v>27</v>
      </c>
      <c r="Z35" s="514" t="s">
        <v>27</v>
      </c>
      <c r="AA35" s="107" t="str">
        <f>VLOOKUP(E35,'[28]主驾-工艺BOM'!$O:$AF,18,0)</f>
        <v>缝纫</v>
      </c>
      <c r="AB35" s="107"/>
      <c r="AC35" s="107"/>
      <c r="AD35" s="107"/>
      <c r="AE35" s="107"/>
      <c r="AF35" s="514"/>
      <c r="AG35" s="514"/>
      <c r="AH35" s="514"/>
      <c r="AI35" s="514"/>
      <c r="AJ35" s="514"/>
      <c r="AK35" s="649" t="s">
        <v>298</v>
      </c>
      <c r="AL35" s="650" t="s">
        <v>390</v>
      </c>
      <c r="AM35" s="587"/>
      <c r="AN35" s="507">
        <v>1</v>
      </c>
      <c r="AO35" s="507">
        <v>0</v>
      </c>
      <c r="AP35" s="507">
        <v>0</v>
      </c>
      <c r="AQ35" s="507">
        <v>0</v>
      </c>
      <c r="AR35" s="507">
        <v>0</v>
      </c>
      <c r="AS35" s="507">
        <v>0</v>
      </c>
      <c r="AT35" s="673">
        <f>面套BOM清单!AN44</f>
        <v>121.511734891836</v>
      </c>
      <c r="AU35" s="114">
        <f t="shared" si="2"/>
        <v>121.511734891836</v>
      </c>
      <c r="AV35" s="114">
        <f t="shared" si="3"/>
        <v>0</v>
      </c>
      <c r="AW35" s="114">
        <f t="shared" si="4"/>
        <v>0</v>
      </c>
      <c r="AX35" s="114">
        <f t="shared" si="5"/>
        <v>0</v>
      </c>
      <c r="AY35" s="114">
        <f t="shared" si="6"/>
        <v>0</v>
      </c>
      <c r="AZ35" s="114">
        <f t="shared" si="7"/>
        <v>0</v>
      </c>
    </row>
    <row r="36" s="478" customFormat="1" ht="39.95" customHeight="1" spans="1:52">
      <c r="A36" s="501">
        <f>ROW()-9</f>
        <v>27</v>
      </c>
      <c r="B36" s="501">
        <v>1</v>
      </c>
      <c r="C36" s="106" t="s">
        <v>88</v>
      </c>
      <c r="D36" s="106" t="s">
        <v>391</v>
      </c>
      <c r="E36" s="507" t="s">
        <v>391</v>
      </c>
      <c r="F36" s="517" t="s">
        <v>147</v>
      </c>
      <c r="G36" s="518"/>
      <c r="H36" s="106" t="s">
        <v>317</v>
      </c>
      <c r="I36" s="501" t="s">
        <v>291</v>
      </c>
      <c r="J36" s="508"/>
      <c r="K36" s="553" t="s">
        <v>290</v>
      </c>
      <c r="L36" s="106" t="s">
        <v>27</v>
      </c>
      <c r="M36" s="553" t="s">
        <v>290</v>
      </c>
      <c r="N36" s="524" t="s">
        <v>292</v>
      </c>
      <c r="O36" s="554" t="s">
        <v>293</v>
      </c>
      <c r="P36" s="508" t="s">
        <v>389</v>
      </c>
      <c r="Q36" s="508" t="s">
        <v>295</v>
      </c>
      <c r="R36" s="504" t="s">
        <v>27</v>
      </c>
      <c r="S36" s="508" t="s">
        <v>27</v>
      </c>
      <c r="T36" s="508" t="s">
        <v>27</v>
      </c>
      <c r="U36" s="504" t="s">
        <v>27</v>
      </c>
      <c r="V36" s="585" t="s">
        <v>27</v>
      </c>
      <c r="W36" s="584">
        <v>2</v>
      </c>
      <c r="X36" s="107" t="s">
        <v>27</v>
      </c>
      <c r="Y36" s="107" t="s">
        <v>27</v>
      </c>
      <c r="Z36" s="514" t="s">
        <v>27</v>
      </c>
      <c r="AA36" s="107" t="str">
        <f>VLOOKUP(E36,'[28]主驾-工艺BOM'!$O:$AF,18,0)</f>
        <v>缝纫</v>
      </c>
      <c r="AB36" s="107"/>
      <c r="AC36" s="107"/>
      <c r="AD36" s="107"/>
      <c r="AE36" s="107"/>
      <c r="AF36" s="514"/>
      <c r="AG36" s="514"/>
      <c r="AH36" s="514"/>
      <c r="AI36" s="514"/>
      <c r="AJ36" s="514"/>
      <c r="AK36" s="649" t="s">
        <v>298</v>
      </c>
      <c r="AL36" s="650" t="s">
        <v>390</v>
      </c>
      <c r="AM36" s="587"/>
      <c r="AN36" s="507">
        <v>0</v>
      </c>
      <c r="AO36" s="507">
        <v>1</v>
      </c>
      <c r="AP36" s="507">
        <v>0</v>
      </c>
      <c r="AQ36" s="507">
        <v>0</v>
      </c>
      <c r="AR36" s="676">
        <v>0</v>
      </c>
      <c r="AS36" s="507">
        <v>0</v>
      </c>
      <c r="AT36" s="673">
        <f>面套BOM清单!AO44</f>
        <v>121.336234891836</v>
      </c>
      <c r="AU36" s="114">
        <f t="shared" si="2"/>
        <v>0</v>
      </c>
      <c r="AV36" s="114">
        <f t="shared" si="3"/>
        <v>121.336234891836</v>
      </c>
      <c r="AW36" s="114">
        <f t="shared" si="4"/>
        <v>0</v>
      </c>
      <c r="AX36" s="114">
        <f t="shared" si="5"/>
        <v>0</v>
      </c>
      <c r="AY36" s="114">
        <f t="shared" si="6"/>
        <v>0</v>
      </c>
      <c r="AZ36" s="114">
        <f t="shared" si="7"/>
        <v>0</v>
      </c>
    </row>
    <row r="37" s="478" customFormat="1" ht="39.95" customHeight="1" spans="1:52">
      <c r="A37" s="501">
        <f t="shared" ref="A37:A49" si="9">ROW()-9</f>
        <v>28</v>
      </c>
      <c r="B37" s="501">
        <v>1</v>
      </c>
      <c r="C37" s="106" t="s">
        <v>88</v>
      </c>
      <c r="D37" s="106" t="s">
        <v>392</v>
      </c>
      <c r="E37" s="507" t="s">
        <v>392</v>
      </c>
      <c r="F37" s="507" t="s">
        <v>147</v>
      </c>
      <c r="G37" s="519" t="s">
        <v>34</v>
      </c>
      <c r="H37" s="106" t="s">
        <v>317</v>
      </c>
      <c r="I37" s="501" t="s">
        <v>291</v>
      </c>
      <c r="J37" s="508"/>
      <c r="K37" s="553"/>
      <c r="L37" s="106" t="s">
        <v>27</v>
      </c>
      <c r="M37" s="553" t="s">
        <v>290</v>
      </c>
      <c r="N37" s="524" t="s">
        <v>292</v>
      </c>
      <c r="O37" s="554" t="s">
        <v>293</v>
      </c>
      <c r="P37" s="508" t="s">
        <v>389</v>
      </c>
      <c r="Q37" s="508" t="s">
        <v>295</v>
      </c>
      <c r="R37" s="504" t="s">
        <v>27</v>
      </c>
      <c r="S37" s="508" t="s">
        <v>27</v>
      </c>
      <c r="T37" s="508" t="s">
        <v>27</v>
      </c>
      <c r="U37" s="504" t="s">
        <v>27</v>
      </c>
      <c r="V37" s="585" t="s">
        <v>27</v>
      </c>
      <c r="W37" s="584">
        <v>2</v>
      </c>
      <c r="X37" s="107" t="s">
        <v>27</v>
      </c>
      <c r="Y37" s="107" t="s">
        <v>27</v>
      </c>
      <c r="Z37" s="514" t="s">
        <v>27</v>
      </c>
      <c r="AA37" s="107" t="str">
        <f>VLOOKUP(E37,'[28]主驾-工艺BOM'!$O:$AF,18,0)</f>
        <v>缝纫</v>
      </c>
      <c r="AB37" s="107"/>
      <c r="AC37" s="107"/>
      <c r="AD37" s="107"/>
      <c r="AE37" s="107"/>
      <c r="AF37" s="514"/>
      <c r="AG37" s="514"/>
      <c r="AH37" s="514"/>
      <c r="AI37" s="514"/>
      <c r="AJ37" s="514"/>
      <c r="AK37" s="649" t="s">
        <v>298</v>
      </c>
      <c r="AL37" s="650" t="s">
        <v>390</v>
      </c>
      <c r="AM37" s="587"/>
      <c r="AN37" s="507">
        <v>0</v>
      </c>
      <c r="AO37" s="507">
        <v>0</v>
      </c>
      <c r="AP37" s="507">
        <v>1</v>
      </c>
      <c r="AQ37" s="507">
        <v>0</v>
      </c>
      <c r="AR37" s="676">
        <v>0</v>
      </c>
      <c r="AS37" s="507">
        <v>0</v>
      </c>
      <c r="AT37" s="677"/>
      <c r="AU37" s="114">
        <f t="shared" si="2"/>
        <v>0</v>
      </c>
      <c r="AV37" s="114">
        <f t="shared" si="3"/>
        <v>0</v>
      </c>
      <c r="AW37" s="114">
        <f t="shared" si="4"/>
        <v>0</v>
      </c>
      <c r="AX37" s="114">
        <f t="shared" si="5"/>
        <v>0</v>
      </c>
      <c r="AY37" s="114">
        <f t="shared" si="6"/>
        <v>0</v>
      </c>
      <c r="AZ37" s="114">
        <f t="shared" si="7"/>
        <v>0</v>
      </c>
    </row>
    <row r="38" s="478" customFormat="1" ht="39.95" customHeight="1" spans="1:52">
      <c r="A38" s="501">
        <f t="shared" si="9"/>
        <v>29</v>
      </c>
      <c r="B38" s="501">
        <v>1</v>
      </c>
      <c r="C38" s="106" t="s">
        <v>88</v>
      </c>
      <c r="D38" s="106" t="s">
        <v>146</v>
      </c>
      <c r="E38" s="507" t="s">
        <v>146</v>
      </c>
      <c r="F38" s="507" t="s">
        <v>147</v>
      </c>
      <c r="G38" s="518" t="s">
        <v>393</v>
      </c>
      <c r="H38" s="106" t="s">
        <v>317</v>
      </c>
      <c r="I38" s="501" t="s">
        <v>291</v>
      </c>
      <c r="J38" s="508"/>
      <c r="K38" s="553"/>
      <c r="L38" s="106" t="s">
        <v>27</v>
      </c>
      <c r="M38" s="553" t="s">
        <v>290</v>
      </c>
      <c r="N38" s="524" t="s">
        <v>292</v>
      </c>
      <c r="O38" s="554" t="s">
        <v>293</v>
      </c>
      <c r="P38" s="508" t="s">
        <v>389</v>
      </c>
      <c r="Q38" s="508" t="s">
        <v>295</v>
      </c>
      <c r="R38" s="504" t="s">
        <v>27</v>
      </c>
      <c r="S38" s="508" t="s">
        <v>27</v>
      </c>
      <c r="T38" s="508" t="s">
        <v>27</v>
      </c>
      <c r="U38" s="504" t="s">
        <v>27</v>
      </c>
      <c r="V38" s="585" t="s">
        <v>27</v>
      </c>
      <c r="W38" s="584">
        <v>2</v>
      </c>
      <c r="X38" s="107" t="s">
        <v>27</v>
      </c>
      <c r="Y38" s="107" t="s">
        <v>27</v>
      </c>
      <c r="Z38" s="514" t="s">
        <v>27</v>
      </c>
      <c r="AA38" s="107"/>
      <c r="AB38" s="107"/>
      <c r="AC38" s="107"/>
      <c r="AD38" s="107"/>
      <c r="AE38" s="107"/>
      <c r="AF38" s="514"/>
      <c r="AG38" s="514"/>
      <c r="AH38" s="514"/>
      <c r="AI38" s="514"/>
      <c r="AJ38" s="514"/>
      <c r="AK38" s="649" t="s">
        <v>298</v>
      </c>
      <c r="AL38" s="650" t="s">
        <v>390</v>
      </c>
      <c r="AM38" s="587"/>
      <c r="AN38" s="507">
        <v>0</v>
      </c>
      <c r="AO38" s="507">
        <v>0</v>
      </c>
      <c r="AP38" s="507">
        <v>0</v>
      </c>
      <c r="AQ38" s="507">
        <v>1</v>
      </c>
      <c r="AR38" s="676">
        <v>0</v>
      </c>
      <c r="AS38" s="507">
        <v>0</v>
      </c>
      <c r="AT38" s="677"/>
      <c r="AU38" s="114">
        <f t="shared" si="2"/>
        <v>0</v>
      </c>
      <c r="AV38" s="114">
        <f t="shared" si="3"/>
        <v>0</v>
      </c>
      <c r="AW38" s="114">
        <f t="shared" si="4"/>
        <v>0</v>
      </c>
      <c r="AX38" s="114">
        <f t="shared" si="5"/>
        <v>0</v>
      </c>
      <c r="AY38" s="114">
        <f t="shared" si="6"/>
        <v>0</v>
      </c>
      <c r="AZ38" s="114">
        <f t="shared" si="7"/>
        <v>0</v>
      </c>
    </row>
    <row r="39" s="478" customFormat="1" ht="39.95" customHeight="1" spans="1:52">
      <c r="A39" s="501">
        <f t="shared" si="9"/>
        <v>30</v>
      </c>
      <c r="B39" s="501">
        <v>1</v>
      </c>
      <c r="C39" s="106" t="s">
        <v>88</v>
      </c>
      <c r="D39" s="106" t="s">
        <v>149</v>
      </c>
      <c r="E39" s="507" t="s">
        <v>149</v>
      </c>
      <c r="F39" s="507" t="s">
        <v>147</v>
      </c>
      <c r="G39" s="518"/>
      <c r="H39" s="106" t="s">
        <v>317</v>
      </c>
      <c r="I39" s="501" t="s">
        <v>291</v>
      </c>
      <c r="J39" s="508"/>
      <c r="K39" s="553"/>
      <c r="L39" s="106" t="s">
        <v>27</v>
      </c>
      <c r="M39" s="553" t="s">
        <v>290</v>
      </c>
      <c r="N39" s="524" t="s">
        <v>292</v>
      </c>
      <c r="O39" s="554" t="s">
        <v>293</v>
      </c>
      <c r="P39" s="508" t="s">
        <v>389</v>
      </c>
      <c r="Q39" s="508" t="s">
        <v>295</v>
      </c>
      <c r="R39" s="504" t="s">
        <v>27</v>
      </c>
      <c r="S39" s="508" t="s">
        <v>27</v>
      </c>
      <c r="T39" s="508" t="s">
        <v>27</v>
      </c>
      <c r="U39" s="504" t="s">
        <v>27</v>
      </c>
      <c r="V39" s="585" t="s">
        <v>27</v>
      </c>
      <c r="W39" s="584">
        <v>2</v>
      </c>
      <c r="X39" s="107" t="s">
        <v>27</v>
      </c>
      <c r="Y39" s="107" t="s">
        <v>27</v>
      </c>
      <c r="Z39" s="514" t="s">
        <v>27</v>
      </c>
      <c r="AA39" s="107"/>
      <c r="AB39" s="107"/>
      <c r="AC39" s="107"/>
      <c r="AD39" s="107"/>
      <c r="AE39" s="107"/>
      <c r="AF39" s="514"/>
      <c r="AG39" s="514"/>
      <c r="AH39" s="514"/>
      <c r="AI39" s="514"/>
      <c r="AJ39" s="514"/>
      <c r="AK39" s="649" t="s">
        <v>298</v>
      </c>
      <c r="AL39" s="650" t="s">
        <v>390</v>
      </c>
      <c r="AM39" s="587"/>
      <c r="AN39" s="507">
        <v>0</v>
      </c>
      <c r="AO39" s="507">
        <v>0</v>
      </c>
      <c r="AP39" s="507">
        <v>0</v>
      </c>
      <c r="AQ39" s="507">
        <v>0</v>
      </c>
      <c r="AR39" s="676">
        <v>1</v>
      </c>
      <c r="AS39" s="507">
        <v>0</v>
      </c>
      <c r="AT39" s="677"/>
      <c r="AU39" s="114">
        <f t="shared" si="2"/>
        <v>0</v>
      </c>
      <c r="AV39" s="114">
        <f t="shared" si="3"/>
        <v>0</v>
      </c>
      <c r="AW39" s="114">
        <f t="shared" si="4"/>
        <v>0</v>
      </c>
      <c r="AX39" s="114">
        <f t="shared" si="5"/>
        <v>0</v>
      </c>
      <c r="AY39" s="114">
        <f t="shared" si="6"/>
        <v>0</v>
      </c>
      <c r="AZ39" s="114">
        <f t="shared" si="7"/>
        <v>0</v>
      </c>
    </row>
    <row r="40" s="478" customFormat="1" ht="39.95" customHeight="1" spans="1:52">
      <c r="A40" s="501">
        <f t="shared" si="9"/>
        <v>31</v>
      </c>
      <c r="B40" s="501">
        <v>1</v>
      </c>
      <c r="C40" s="106" t="s">
        <v>88</v>
      </c>
      <c r="D40" s="106" t="s">
        <v>394</v>
      </c>
      <c r="E40" s="507" t="s">
        <v>394</v>
      </c>
      <c r="F40" s="517" t="s">
        <v>147</v>
      </c>
      <c r="G40" s="518" t="s">
        <v>22</v>
      </c>
      <c r="H40" s="106" t="s">
        <v>317</v>
      </c>
      <c r="I40" s="501" t="s">
        <v>291</v>
      </c>
      <c r="J40" s="508"/>
      <c r="K40" s="553"/>
      <c r="L40" s="106" t="s">
        <v>27</v>
      </c>
      <c r="M40" s="553" t="s">
        <v>290</v>
      </c>
      <c r="N40" s="524" t="s">
        <v>292</v>
      </c>
      <c r="O40" s="554" t="s">
        <v>293</v>
      </c>
      <c r="P40" s="508" t="s">
        <v>389</v>
      </c>
      <c r="Q40" s="508" t="s">
        <v>295</v>
      </c>
      <c r="R40" s="504" t="s">
        <v>27</v>
      </c>
      <c r="S40" s="508" t="s">
        <v>27</v>
      </c>
      <c r="T40" s="508" t="s">
        <v>27</v>
      </c>
      <c r="U40" s="504" t="s">
        <v>27</v>
      </c>
      <c r="V40" s="585" t="s">
        <v>27</v>
      </c>
      <c r="W40" s="584">
        <v>2</v>
      </c>
      <c r="X40" s="107" t="s">
        <v>27</v>
      </c>
      <c r="Y40" s="107" t="s">
        <v>27</v>
      </c>
      <c r="Z40" s="514" t="s">
        <v>27</v>
      </c>
      <c r="AA40" s="107"/>
      <c r="AB40" s="107"/>
      <c r="AC40" s="107"/>
      <c r="AD40" s="107"/>
      <c r="AE40" s="107"/>
      <c r="AF40" s="514"/>
      <c r="AG40" s="514"/>
      <c r="AH40" s="514"/>
      <c r="AI40" s="514"/>
      <c r="AJ40" s="514"/>
      <c r="AK40" s="649" t="s">
        <v>298</v>
      </c>
      <c r="AL40" s="650" t="s">
        <v>390</v>
      </c>
      <c r="AM40" s="587"/>
      <c r="AN40" s="507">
        <v>0</v>
      </c>
      <c r="AO40" s="507">
        <v>0</v>
      </c>
      <c r="AP40" s="507">
        <v>0</v>
      </c>
      <c r="AQ40" s="507">
        <v>0</v>
      </c>
      <c r="AR40" s="676">
        <v>0</v>
      </c>
      <c r="AS40" s="507">
        <v>1</v>
      </c>
      <c r="AT40" s="673">
        <f>面套BOM清单!AP44</f>
        <v>121.511734891836</v>
      </c>
      <c r="AU40" s="114">
        <f t="shared" si="2"/>
        <v>0</v>
      </c>
      <c r="AV40" s="114">
        <f t="shared" si="3"/>
        <v>0</v>
      </c>
      <c r="AW40" s="114">
        <f t="shared" si="4"/>
        <v>0</v>
      </c>
      <c r="AX40" s="114">
        <f t="shared" si="5"/>
        <v>0</v>
      </c>
      <c r="AY40" s="114">
        <f t="shared" si="6"/>
        <v>0</v>
      </c>
      <c r="AZ40" s="114">
        <f t="shared" si="7"/>
        <v>121.511734891836</v>
      </c>
    </row>
    <row r="41" s="478" customFormat="1" ht="39.95" customHeight="1" spans="1:52">
      <c r="A41" s="501">
        <f t="shared" si="9"/>
        <v>32</v>
      </c>
      <c r="B41" s="501">
        <v>1</v>
      </c>
      <c r="C41" s="106" t="s">
        <v>88</v>
      </c>
      <c r="D41" s="106" t="s">
        <v>395</v>
      </c>
      <c r="E41" s="507" t="s">
        <v>395</v>
      </c>
      <c r="F41" s="520" t="s">
        <v>151</v>
      </c>
      <c r="G41" s="504" t="s">
        <v>246</v>
      </c>
      <c r="H41" s="521" t="s">
        <v>290</v>
      </c>
      <c r="I41" s="501" t="s">
        <v>291</v>
      </c>
      <c r="J41" s="106"/>
      <c r="K41" s="553" t="s">
        <v>290</v>
      </c>
      <c r="L41" s="507" t="s">
        <v>150</v>
      </c>
      <c r="M41" s="553" t="s">
        <v>396</v>
      </c>
      <c r="N41" s="524" t="s">
        <v>292</v>
      </c>
      <c r="O41" s="554" t="s">
        <v>293</v>
      </c>
      <c r="P41" s="504" t="s">
        <v>397</v>
      </c>
      <c r="Q41" s="524" t="s">
        <v>295</v>
      </c>
      <c r="R41" s="504" t="s">
        <v>27</v>
      </c>
      <c r="S41" s="501" t="s">
        <v>27</v>
      </c>
      <c r="T41" s="501" t="s">
        <v>27</v>
      </c>
      <c r="U41" s="504" t="s">
        <v>27</v>
      </c>
      <c r="V41" s="591">
        <v>5.6836</v>
      </c>
      <c r="W41" s="584">
        <v>2</v>
      </c>
      <c r="X41" s="107" t="s">
        <v>316</v>
      </c>
      <c r="Y41" s="107" t="s">
        <v>27</v>
      </c>
      <c r="Z41" s="109" t="s">
        <v>329</v>
      </c>
      <c r="AA41" s="109" t="s">
        <v>398</v>
      </c>
      <c r="AB41" s="107"/>
      <c r="AC41" s="107"/>
      <c r="AD41" s="107"/>
      <c r="AE41" s="107"/>
      <c r="AF41" s="109"/>
      <c r="AG41" s="109">
        <v>150</v>
      </c>
      <c r="AH41" s="109"/>
      <c r="AI41" s="109"/>
      <c r="AJ41" s="109"/>
      <c r="AK41" s="656" t="s">
        <v>298</v>
      </c>
      <c r="AL41" s="657" t="s">
        <v>399</v>
      </c>
      <c r="AM41" s="587"/>
      <c r="AN41" s="507">
        <v>1</v>
      </c>
      <c r="AO41" s="507">
        <v>1</v>
      </c>
      <c r="AP41" s="507">
        <v>1</v>
      </c>
      <c r="AQ41" s="507">
        <v>0</v>
      </c>
      <c r="AR41" s="507">
        <v>0</v>
      </c>
      <c r="AS41" s="507">
        <v>1</v>
      </c>
      <c r="AT41" s="675">
        <f>'SHT0013282 靠背骨架'!AZ31</f>
        <v>42.836227926</v>
      </c>
      <c r="AU41" s="114">
        <f t="shared" si="2"/>
        <v>42.836227926</v>
      </c>
      <c r="AV41" s="114">
        <f t="shared" si="3"/>
        <v>42.836227926</v>
      </c>
      <c r="AW41" s="114">
        <f t="shared" si="4"/>
        <v>42.836227926</v>
      </c>
      <c r="AX41" s="114">
        <f t="shared" si="5"/>
        <v>0</v>
      </c>
      <c r="AY41" s="114">
        <f t="shared" si="6"/>
        <v>0</v>
      </c>
      <c r="AZ41" s="114">
        <f t="shared" si="7"/>
        <v>42.836227926</v>
      </c>
    </row>
    <row r="42" s="478" customFormat="1" ht="39.95" customHeight="1" spans="1:52">
      <c r="A42" s="501">
        <f t="shared" si="9"/>
        <v>33</v>
      </c>
      <c r="B42" s="501">
        <v>1</v>
      </c>
      <c r="C42" s="511" t="s">
        <v>360</v>
      </c>
      <c r="D42" s="511" t="s">
        <v>150</v>
      </c>
      <c r="E42" s="512" t="s">
        <v>150</v>
      </c>
      <c r="F42" s="398" t="s">
        <v>151</v>
      </c>
      <c r="G42" s="511" t="s">
        <v>248</v>
      </c>
      <c r="H42" s="522" t="s">
        <v>290</v>
      </c>
      <c r="I42" s="501" t="s">
        <v>291</v>
      </c>
      <c r="J42" s="512"/>
      <c r="K42" s="112" t="s">
        <v>290</v>
      </c>
      <c r="L42" s="507" t="s">
        <v>150</v>
      </c>
      <c r="M42" s="553" t="s">
        <v>396</v>
      </c>
      <c r="N42" s="524" t="s">
        <v>292</v>
      </c>
      <c r="O42" s="554" t="s">
        <v>293</v>
      </c>
      <c r="P42" s="511" t="s">
        <v>397</v>
      </c>
      <c r="Q42" s="110" t="s">
        <v>295</v>
      </c>
      <c r="R42" s="504" t="s">
        <v>27</v>
      </c>
      <c r="S42" s="586" t="s">
        <v>27</v>
      </c>
      <c r="T42" s="586" t="s">
        <v>27</v>
      </c>
      <c r="U42" s="504" t="s">
        <v>27</v>
      </c>
      <c r="V42" s="592">
        <v>5.6836</v>
      </c>
      <c r="W42" s="584">
        <v>2</v>
      </c>
      <c r="X42" s="107" t="s">
        <v>316</v>
      </c>
      <c r="Y42" s="107" t="s">
        <v>27</v>
      </c>
      <c r="Z42" s="114" t="s">
        <v>329</v>
      </c>
      <c r="AA42" s="114" t="s">
        <v>398</v>
      </c>
      <c r="AB42" s="107"/>
      <c r="AC42" s="107"/>
      <c r="AD42" s="107"/>
      <c r="AE42" s="107"/>
      <c r="AF42" s="114"/>
      <c r="AG42" s="114">
        <v>150</v>
      </c>
      <c r="AH42" s="114"/>
      <c r="AI42" s="114"/>
      <c r="AJ42" s="114"/>
      <c r="AK42" s="656" t="s">
        <v>298</v>
      </c>
      <c r="AL42" s="657" t="s">
        <v>399</v>
      </c>
      <c r="AM42" s="515"/>
      <c r="AN42" s="358">
        <v>0</v>
      </c>
      <c r="AO42" s="358">
        <v>0</v>
      </c>
      <c r="AP42" s="515">
        <v>0</v>
      </c>
      <c r="AQ42" s="515">
        <v>1</v>
      </c>
      <c r="AR42" s="653">
        <v>1</v>
      </c>
      <c r="AS42" s="358">
        <v>0</v>
      </c>
      <c r="AT42" s="673">
        <v>41.7905878023</v>
      </c>
      <c r="AU42" s="114">
        <f t="shared" si="2"/>
        <v>0</v>
      </c>
      <c r="AV42" s="114">
        <f t="shared" si="3"/>
        <v>0</v>
      </c>
      <c r="AW42" s="114">
        <f t="shared" si="4"/>
        <v>0</v>
      </c>
      <c r="AX42" s="114">
        <f t="shared" si="5"/>
        <v>41.7905878023</v>
      </c>
      <c r="AY42" s="114">
        <f t="shared" si="6"/>
        <v>41.7905878023</v>
      </c>
      <c r="AZ42" s="114">
        <f t="shared" si="7"/>
        <v>0</v>
      </c>
    </row>
    <row r="43" s="477" customFormat="1" ht="39.95" customHeight="1" spans="1:52">
      <c r="A43" s="501">
        <f t="shared" si="9"/>
        <v>34</v>
      </c>
      <c r="B43" s="501">
        <v>1</v>
      </c>
      <c r="C43" s="106" t="s">
        <v>360</v>
      </c>
      <c r="D43" s="106" t="s">
        <v>400</v>
      </c>
      <c r="E43" s="523" t="s">
        <v>400</v>
      </c>
      <c r="F43" s="523" t="s">
        <v>401</v>
      </c>
      <c r="G43" s="107" t="s">
        <v>402</v>
      </c>
      <c r="H43" s="107" t="s">
        <v>304</v>
      </c>
      <c r="I43" s="501" t="s">
        <v>291</v>
      </c>
      <c r="J43" s="105"/>
      <c r="K43" s="553" t="s">
        <v>290</v>
      </c>
      <c r="L43" s="507" t="s">
        <v>400</v>
      </c>
      <c r="M43" s="553" t="s">
        <v>290</v>
      </c>
      <c r="N43" s="524" t="s">
        <v>292</v>
      </c>
      <c r="O43" s="554" t="s">
        <v>293</v>
      </c>
      <c r="P43" s="504" t="s">
        <v>295</v>
      </c>
      <c r="Q43" s="107" t="s">
        <v>295</v>
      </c>
      <c r="R43" s="504" t="s">
        <v>27</v>
      </c>
      <c r="S43" s="109" t="s">
        <v>27</v>
      </c>
      <c r="T43" s="107" t="s">
        <v>403</v>
      </c>
      <c r="U43" s="504" t="s">
        <v>27</v>
      </c>
      <c r="V43" s="593">
        <v>0.4721</v>
      </c>
      <c r="W43" s="584">
        <v>2</v>
      </c>
      <c r="X43" s="107" t="s">
        <v>27</v>
      </c>
      <c r="Y43" s="107" t="s">
        <v>27</v>
      </c>
      <c r="Z43" s="501" t="s">
        <v>27</v>
      </c>
      <c r="AA43" s="107" t="str">
        <f>VLOOKUP(E43,'[28]主驾-工艺BOM'!$O:$AF,18,0)</f>
        <v>组装</v>
      </c>
      <c r="AB43" s="107"/>
      <c r="AC43" s="107"/>
      <c r="AD43" s="107"/>
      <c r="AE43" s="107"/>
      <c r="AF43" s="501"/>
      <c r="AG43" s="501"/>
      <c r="AH43" s="501"/>
      <c r="AI43" s="501"/>
      <c r="AJ43" s="501"/>
      <c r="AK43" s="591" t="s">
        <v>331</v>
      </c>
      <c r="AL43" s="658" t="s">
        <v>404</v>
      </c>
      <c r="AM43" s="109"/>
      <c r="AN43" s="109">
        <v>1</v>
      </c>
      <c r="AO43" s="109">
        <v>1</v>
      </c>
      <c r="AP43" s="109">
        <v>1</v>
      </c>
      <c r="AQ43" s="109">
        <v>1</v>
      </c>
      <c r="AR43" s="109">
        <v>1</v>
      </c>
      <c r="AS43" s="109">
        <v>1</v>
      </c>
      <c r="AT43" s="675">
        <v>17.49</v>
      </c>
      <c r="AU43" s="114">
        <f t="shared" si="2"/>
        <v>17.49</v>
      </c>
      <c r="AV43" s="114">
        <f t="shared" si="3"/>
        <v>17.49</v>
      </c>
      <c r="AW43" s="114">
        <f t="shared" si="4"/>
        <v>17.49</v>
      </c>
      <c r="AX43" s="114">
        <f t="shared" si="5"/>
        <v>17.49</v>
      </c>
      <c r="AY43" s="114">
        <f t="shared" si="6"/>
        <v>17.49</v>
      </c>
      <c r="AZ43" s="114">
        <f t="shared" si="7"/>
        <v>17.49</v>
      </c>
    </row>
    <row r="44" s="1" customFormat="1" ht="39.95" customHeight="1" spans="1:52">
      <c r="A44" s="501">
        <f t="shared" si="9"/>
        <v>35</v>
      </c>
      <c r="B44" s="501">
        <v>1</v>
      </c>
      <c r="C44" s="106" t="s">
        <v>360</v>
      </c>
      <c r="D44" s="106" t="s">
        <v>405</v>
      </c>
      <c r="E44" s="507" t="s">
        <v>405</v>
      </c>
      <c r="F44" s="507" t="s">
        <v>406</v>
      </c>
      <c r="G44" s="507" t="s">
        <v>407</v>
      </c>
      <c r="H44" s="507" t="s">
        <v>304</v>
      </c>
      <c r="I44" s="501" t="s">
        <v>291</v>
      </c>
      <c r="J44" s="507"/>
      <c r="K44" s="507"/>
      <c r="L44" s="507" t="s">
        <v>405</v>
      </c>
      <c r="M44" s="553" t="s">
        <v>290</v>
      </c>
      <c r="N44" s="524" t="s">
        <v>292</v>
      </c>
      <c r="O44" s="554" t="s">
        <v>293</v>
      </c>
      <c r="P44" s="507" t="s">
        <v>408</v>
      </c>
      <c r="Q44" s="507" t="s">
        <v>295</v>
      </c>
      <c r="R44" s="504" t="s">
        <v>27</v>
      </c>
      <c r="S44" s="109" t="s">
        <v>27</v>
      </c>
      <c r="T44" s="507" t="s">
        <v>409</v>
      </c>
      <c r="U44" s="504" t="s">
        <v>27</v>
      </c>
      <c r="V44" s="507">
        <v>0.0008</v>
      </c>
      <c r="W44" s="584">
        <v>2</v>
      </c>
      <c r="X44" s="107" t="s">
        <v>27</v>
      </c>
      <c r="Y44" s="107" t="s">
        <v>27</v>
      </c>
      <c r="Z44" s="507" t="s">
        <v>27</v>
      </c>
      <c r="AA44" s="107"/>
      <c r="AB44" s="107"/>
      <c r="AC44" s="107"/>
      <c r="AD44" s="107"/>
      <c r="AE44" s="107"/>
      <c r="AF44" s="507"/>
      <c r="AG44" s="507"/>
      <c r="AH44" s="507"/>
      <c r="AI44" s="507"/>
      <c r="AJ44" s="507"/>
      <c r="AK44" s="659" t="s">
        <v>331</v>
      </c>
      <c r="AL44" s="660" t="s">
        <v>410</v>
      </c>
      <c r="AM44" s="507"/>
      <c r="AN44" s="507">
        <v>1</v>
      </c>
      <c r="AO44" s="507">
        <v>0</v>
      </c>
      <c r="AP44" s="507">
        <v>0</v>
      </c>
      <c r="AQ44" s="507">
        <v>1</v>
      </c>
      <c r="AR44" s="507">
        <v>0</v>
      </c>
      <c r="AS44" s="507">
        <v>1</v>
      </c>
      <c r="AT44" s="673">
        <v>12.6</v>
      </c>
      <c r="AU44" s="114">
        <f t="shared" si="2"/>
        <v>12.6</v>
      </c>
      <c r="AV44" s="114">
        <f t="shared" si="3"/>
        <v>0</v>
      </c>
      <c r="AW44" s="114">
        <f t="shared" si="4"/>
        <v>0</v>
      </c>
      <c r="AX44" s="114">
        <f t="shared" si="5"/>
        <v>12.6</v>
      </c>
      <c r="AY44" s="114">
        <f t="shared" si="6"/>
        <v>0</v>
      </c>
      <c r="AZ44" s="114">
        <f t="shared" si="7"/>
        <v>12.6</v>
      </c>
    </row>
    <row r="45" s="1" customFormat="1" ht="39.95" customHeight="1" spans="1:52">
      <c r="A45" s="501">
        <f t="shared" si="9"/>
        <v>36</v>
      </c>
      <c r="B45" s="501">
        <v>1</v>
      </c>
      <c r="C45" s="106" t="s">
        <v>360</v>
      </c>
      <c r="D45" s="106" t="s">
        <v>411</v>
      </c>
      <c r="E45" s="507" t="s">
        <v>411</v>
      </c>
      <c r="F45" s="507" t="s">
        <v>412</v>
      </c>
      <c r="G45" s="507" t="s">
        <v>407</v>
      </c>
      <c r="H45" s="507" t="s">
        <v>304</v>
      </c>
      <c r="I45" s="501" t="s">
        <v>291</v>
      </c>
      <c r="J45" s="507"/>
      <c r="K45" s="507"/>
      <c r="L45" s="507" t="s">
        <v>411</v>
      </c>
      <c r="M45" s="553" t="s">
        <v>290</v>
      </c>
      <c r="N45" s="524" t="s">
        <v>292</v>
      </c>
      <c r="O45" s="554" t="s">
        <v>293</v>
      </c>
      <c r="P45" s="507" t="s">
        <v>407</v>
      </c>
      <c r="Q45" s="507" t="s">
        <v>295</v>
      </c>
      <c r="R45" s="504" t="s">
        <v>27</v>
      </c>
      <c r="S45" s="109" t="s">
        <v>27</v>
      </c>
      <c r="T45" s="507" t="s">
        <v>413</v>
      </c>
      <c r="U45" s="504" t="s">
        <v>27</v>
      </c>
      <c r="V45" s="507">
        <v>0.0069</v>
      </c>
      <c r="W45" s="584">
        <v>2</v>
      </c>
      <c r="X45" s="107" t="s">
        <v>27</v>
      </c>
      <c r="Y45" s="107" t="s">
        <v>27</v>
      </c>
      <c r="Z45" s="507" t="s">
        <v>27</v>
      </c>
      <c r="AA45" s="107"/>
      <c r="AB45" s="107"/>
      <c r="AC45" s="107"/>
      <c r="AD45" s="107"/>
      <c r="AE45" s="107"/>
      <c r="AF45" s="507"/>
      <c r="AG45" s="507"/>
      <c r="AH45" s="507"/>
      <c r="AI45" s="507"/>
      <c r="AJ45" s="507"/>
      <c r="AK45" s="659" t="s">
        <v>331</v>
      </c>
      <c r="AL45" s="660" t="s">
        <v>414</v>
      </c>
      <c r="AM45" s="507"/>
      <c r="AN45" s="507">
        <v>1</v>
      </c>
      <c r="AO45" s="507">
        <v>0</v>
      </c>
      <c r="AP45" s="507">
        <v>0</v>
      </c>
      <c r="AQ45" s="507">
        <v>1</v>
      </c>
      <c r="AR45" s="507">
        <v>0</v>
      </c>
      <c r="AS45" s="507">
        <v>1</v>
      </c>
      <c r="AT45" s="673">
        <v>9.37</v>
      </c>
      <c r="AU45" s="114">
        <f t="shared" si="2"/>
        <v>9.37</v>
      </c>
      <c r="AV45" s="114">
        <f t="shared" si="3"/>
        <v>0</v>
      </c>
      <c r="AW45" s="114">
        <f t="shared" si="4"/>
        <v>0</v>
      </c>
      <c r="AX45" s="114">
        <f t="shared" si="5"/>
        <v>9.37</v>
      </c>
      <c r="AY45" s="114">
        <f t="shared" si="6"/>
        <v>0</v>
      </c>
      <c r="AZ45" s="114">
        <f t="shared" si="7"/>
        <v>9.37</v>
      </c>
    </row>
    <row r="46" s="1" customFormat="1" ht="39.95" customHeight="1" spans="1:52">
      <c r="A46" s="501">
        <f t="shared" si="9"/>
        <v>37</v>
      </c>
      <c r="B46" s="501">
        <v>1</v>
      </c>
      <c r="C46" s="106" t="s">
        <v>360</v>
      </c>
      <c r="D46" s="106" t="s">
        <v>415</v>
      </c>
      <c r="E46" s="507" t="s">
        <v>415</v>
      </c>
      <c r="F46" s="507" t="s">
        <v>416</v>
      </c>
      <c r="G46" s="507" t="s">
        <v>407</v>
      </c>
      <c r="H46" s="507" t="s">
        <v>304</v>
      </c>
      <c r="I46" s="501" t="s">
        <v>291</v>
      </c>
      <c r="J46" s="507"/>
      <c r="K46" s="507"/>
      <c r="L46" s="507" t="s">
        <v>415</v>
      </c>
      <c r="M46" s="553" t="s">
        <v>290</v>
      </c>
      <c r="N46" s="524" t="s">
        <v>292</v>
      </c>
      <c r="O46" s="554" t="s">
        <v>293</v>
      </c>
      <c r="P46" s="507" t="s">
        <v>407</v>
      </c>
      <c r="Q46" s="507" t="s">
        <v>295</v>
      </c>
      <c r="R46" s="504" t="s">
        <v>27</v>
      </c>
      <c r="S46" s="109" t="s">
        <v>27</v>
      </c>
      <c r="T46" s="507" t="s">
        <v>417</v>
      </c>
      <c r="U46" s="504" t="s">
        <v>27</v>
      </c>
      <c r="V46" s="507">
        <v>0.0087</v>
      </c>
      <c r="W46" s="584">
        <v>2</v>
      </c>
      <c r="X46" s="107" t="s">
        <v>27</v>
      </c>
      <c r="Y46" s="107" t="s">
        <v>27</v>
      </c>
      <c r="Z46" s="507" t="s">
        <v>27</v>
      </c>
      <c r="AA46" s="107"/>
      <c r="AB46" s="107"/>
      <c r="AC46" s="107"/>
      <c r="AD46" s="107"/>
      <c r="AE46" s="107"/>
      <c r="AF46" s="507"/>
      <c r="AG46" s="507"/>
      <c r="AH46" s="507"/>
      <c r="AI46" s="507"/>
      <c r="AJ46" s="507"/>
      <c r="AK46" s="659" t="s">
        <v>331</v>
      </c>
      <c r="AL46" s="660" t="s">
        <v>414</v>
      </c>
      <c r="AM46" s="507"/>
      <c r="AN46" s="507">
        <v>1</v>
      </c>
      <c r="AO46" s="507">
        <v>0</v>
      </c>
      <c r="AP46" s="507">
        <v>0</v>
      </c>
      <c r="AQ46" s="507">
        <v>1</v>
      </c>
      <c r="AR46" s="507">
        <v>0</v>
      </c>
      <c r="AS46" s="507">
        <v>1</v>
      </c>
      <c r="AT46" s="673">
        <v>5.48</v>
      </c>
      <c r="AU46" s="114">
        <f t="shared" si="2"/>
        <v>5.48</v>
      </c>
      <c r="AV46" s="114">
        <f t="shared" si="3"/>
        <v>0</v>
      </c>
      <c r="AW46" s="114">
        <f t="shared" si="4"/>
        <v>0</v>
      </c>
      <c r="AX46" s="114">
        <f t="shared" si="5"/>
        <v>5.48</v>
      </c>
      <c r="AY46" s="114">
        <f t="shared" si="6"/>
        <v>0</v>
      </c>
      <c r="AZ46" s="114">
        <f t="shared" si="7"/>
        <v>5.48</v>
      </c>
    </row>
    <row r="47" ht="39.95" customHeight="1" spans="1:52">
      <c r="A47" s="501">
        <f t="shared" si="9"/>
        <v>38</v>
      </c>
      <c r="B47" s="501">
        <v>1</v>
      </c>
      <c r="C47" s="106" t="s">
        <v>360</v>
      </c>
      <c r="D47" s="106" t="s">
        <v>418</v>
      </c>
      <c r="E47" s="106" t="s">
        <v>418</v>
      </c>
      <c r="F47" s="507" t="s">
        <v>215</v>
      </c>
      <c r="G47" s="507" t="s">
        <v>419</v>
      </c>
      <c r="H47" s="507" t="s">
        <v>304</v>
      </c>
      <c r="I47" s="501" t="s">
        <v>291</v>
      </c>
      <c r="J47" s="507"/>
      <c r="K47" s="507" t="s">
        <v>290</v>
      </c>
      <c r="L47" s="507" t="s">
        <v>214</v>
      </c>
      <c r="M47" s="553" t="s">
        <v>290</v>
      </c>
      <c r="N47" s="524" t="s">
        <v>292</v>
      </c>
      <c r="O47" s="554" t="s">
        <v>293</v>
      </c>
      <c r="P47" s="507" t="s">
        <v>419</v>
      </c>
      <c r="Q47" s="507" t="s">
        <v>295</v>
      </c>
      <c r="R47" s="504" t="s">
        <v>27</v>
      </c>
      <c r="S47" s="109" t="s">
        <v>27</v>
      </c>
      <c r="T47" s="507" t="s">
        <v>420</v>
      </c>
      <c r="U47" s="504" t="s">
        <v>27</v>
      </c>
      <c r="V47" s="507">
        <v>0.046</v>
      </c>
      <c r="W47" s="584">
        <v>2</v>
      </c>
      <c r="X47" s="107" t="s">
        <v>27</v>
      </c>
      <c r="Y47" s="107" t="s">
        <v>27</v>
      </c>
      <c r="Z47" s="507" t="s">
        <v>27</v>
      </c>
      <c r="AA47" s="107"/>
      <c r="AB47" s="107"/>
      <c r="AC47" s="107"/>
      <c r="AD47" s="107"/>
      <c r="AE47" s="107"/>
      <c r="AF47" s="507"/>
      <c r="AG47" s="507"/>
      <c r="AH47" s="507"/>
      <c r="AI47" s="507"/>
      <c r="AJ47" s="507"/>
      <c r="AK47" s="659" t="s">
        <v>331</v>
      </c>
      <c r="AL47" s="660" t="s">
        <v>421</v>
      </c>
      <c r="AM47" s="507"/>
      <c r="AN47" s="507">
        <v>1</v>
      </c>
      <c r="AO47" s="678">
        <v>0</v>
      </c>
      <c r="AP47" s="678">
        <v>0</v>
      </c>
      <c r="AQ47" s="507">
        <v>1</v>
      </c>
      <c r="AR47" s="678">
        <v>0</v>
      </c>
      <c r="AS47" s="507">
        <v>0</v>
      </c>
      <c r="AT47" s="673">
        <v>129.96</v>
      </c>
      <c r="AU47" s="114">
        <f t="shared" si="2"/>
        <v>129.96</v>
      </c>
      <c r="AV47" s="114">
        <f t="shared" si="3"/>
        <v>0</v>
      </c>
      <c r="AW47" s="114">
        <f t="shared" si="4"/>
        <v>0</v>
      </c>
      <c r="AX47" s="114">
        <f t="shared" si="5"/>
        <v>129.96</v>
      </c>
      <c r="AY47" s="114">
        <f t="shared" si="6"/>
        <v>0</v>
      </c>
      <c r="AZ47" s="114">
        <f t="shared" si="7"/>
        <v>0</v>
      </c>
    </row>
    <row r="48" s="1" customFormat="1" ht="39.95" customHeight="1" spans="1:52">
      <c r="A48" s="501">
        <f t="shared" si="9"/>
        <v>39</v>
      </c>
      <c r="B48" s="501">
        <v>1</v>
      </c>
      <c r="C48" s="106" t="s">
        <v>88</v>
      </c>
      <c r="D48" s="106" t="s">
        <v>206</v>
      </c>
      <c r="E48" s="507" t="s">
        <v>206</v>
      </c>
      <c r="F48" s="507" t="s">
        <v>207</v>
      </c>
      <c r="G48" s="507" t="s">
        <v>419</v>
      </c>
      <c r="H48" s="507" t="s">
        <v>304</v>
      </c>
      <c r="I48" s="501" t="s">
        <v>291</v>
      </c>
      <c r="J48" s="507"/>
      <c r="K48" s="507" t="s">
        <v>290</v>
      </c>
      <c r="L48" s="507" t="s">
        <v>214</v>
      </c>
      <c r="M48" s="553" t="s">
        <v>290</v>
      </c>
      <c r="N48" s="524" t="s">
        <v>292</v>
      </c>
      <c r="O48" s="554" t="s">
        <v>293</v>
      </c>
      <c r="P48" s="507" t="s">
        <v>419</v>
      </c>
      <c r="Q48" s="507" t="s">
        <v>295</v>
      </c>
      <c r="R48" s="504" t="s">
        <v>27</v>
      </c>
      <c r="S48" s="109" t="s">
        <v>27</v>
      </c>
      <c r="T48" s="507" t="s">
        <v>420</v>
      </c>
      <c r="U48" s="504" t="s">
        <v>27</v>
      </c>
      <c r="V48" s="507">
        <v>0.046</v>
      </c>
      <c r="W48" s="584">
        <v>2</v>
      </c>
      <c r="X48" s="107" t="s">
        <v>27</v>
      </c>
      <c r="Y48" s="107" t="s">
        <v>27</v>
      </c>
      <c r="Z48" s="507" t="s">
        <v>27</v>
      </c>
      <c r="AA48" s="107"/>
      <c r="AB48" s="107"/>
      <c r="AC48" s="107"/>
      <c r="AD48" s="107"/>
      <c r="AE48" s="107"/>
      <c r="AF48" s="507"/>
      <c r="AG48" s="507"/>
      <c r="AH48" s="507"/>
      <c r="AI48" s="507"/>
      <c r="AJ48" s="507"/>
      <c r="AK48" s="659" t="s">
        <v>331</v>
      </c>
      <c r="AL48" s="660" t="s">
        <v>421</v>
      </c>
      <c r="AM48" s="507"/>
      <c r="AN48" s="507">
        <v>0</v>
      </c>
      <c r="AO48" s="678">
        <v>0</v>
      </c>
      <c r="AP48" s="678">
        <v>0</v>
      </c>
      <c r="AQ48" s="507">
        <v>0</v>
      </c>
      <c r="AR48" s="679">
        <v>0</v>
      </c>
      <c r="AS48" s="507">
        <v>1</v>
      </c>
      <c r="AT48" s="673">
        <v>105.24</v>
      </c>
      <c r="AU48" s="114">
        <f t="shared" si="2"/>
        <v>0</v>
      </c>
      <c r="AV48" s="114">
        <f t="shared" si="3"/>
        <v>0</v>
      </c>
      <c r="AW48" s="114">
        <f t="shared" si="4"/>
        <v>0</v>
      </c>
      <c r="AX48" s="114">
        <f t="shared" si="5"/>
        <v>0</v>
      </c>
      <c r="AY48" s="114">
        <f t="shared" si="6"/>
        <v>0</v>
      </c>
      <c r="AZ48" s="114">
        <f t="shared" si="7"/>
        <v>105.24</v>
      </c>
    </row>
    <row r="49" ht="39.95" customHeight="1" spans="1:52">
      <c r="A49" s="501">
        <f t="shared" si="9"/>
        <v>40</v>
      </c>
      <c r="B49" s="501">
        <v>1</v>
      </c>
      <c r="C49" s="106" t="s">
        <v>360</v>
      </c>
      <c r="D49" s="106" t="s">
        <v>422</v>
      </c>
      <c r="E49" s="507" t="s">
        <v>422</v>
      </c>
      <c r="F49" s="507" t="s">
        <v>423</v>
      </c>
      <c r="G49" s="507" t="s">
        <v>424</v>
      </c>
      <c r="H49" s="507" t="s">
        <v>304</v>
      </c>
      <c r="I49" s="501" t="s">
        <v>291</v>
      </c>
      <c r="J49" s="507"/>
      <c r="K49" s="507" t="s">
        <v>290</v>
      </c>
      <c r="L49" s="507" t="s">
        <v>422</v>
      </c>
      <c r="M49" s="553" t="s">
        <v>290</v>
      </c>
      <c r="N49" s="524" t="s">
        <v>292</v>
      </c>
      <c r="O49" s="554" t="s">
        <v>293</v>
      </c>
      <c r="P49" s="507" t="s">
        <v>419</v>
      </c>
      <c r="Q49" s="507" t="s">
        <v>295</v>
      </c>
      <c r="R49" s="504" t="s">
        <v>27</v>
      </c>
      <c r="S49" s="109" t="s">
        <v>27</v>
      </c>
      <c r="T49" s="507" t="s">
        <v>425</v>
      </c>
      <c r="U49" s="504" t="s">
        <v>27</v>
      </c>
      <c r="V49" s="507">
        <v>0.103</v>
      </c>
      <c r="W49" s="584">
        <v>2</v>
      </c>
      <c r="X49" s="107" t="s">
        <v>27</v>
      </c>
      <c r="Y49" s="107" t="s">
        <v>27</v>
      </c>
      <c r="Z49" s="507" t="s">
        <v>27</v>
      </c>
      <c r="AA49" s="107"/>
      <c r="AB49" s="107"/>
      <c r="AC49" s="107"/>
      <c r="AD49" s="107"/>
      <c r="AE49" s="107"/>
      <c r="AF49" s="507"/>
      <c r="AG49" s="507"/>
      <c r="AH49" s="507"/>
      <c r="AI49" s="507"/>
      <c r="AJ49" s="507"/>
      <c r="AK49" s="659" t="s">
        <v>331</v>
      </c>
      <c r="AL49" s="660" t="s">
        <v>421</v>
      </c>
      <c r="AM49" s="507"/>
      <c r="AN49" s="507">
        <v>1</v>
      </c>
      <c r="AO49" s="678">
        <v>0</v>
      </c>
      <c r="AP49" s="678">
        <v>0</v>
      </c>
      <c r="AQ49" s="507">
        <v>1</v>
      </c>
      <c r="AR49" s="678">
        <v>0</v>
      </c>
      <c r="AS49" s="507">
        <v>1</v>
      </c>
      <c r="AT49" s="673">
        <v>44.9</v>
      </c>
      <c r="AU49" s="114">
        <f t="shared" si="2"/>
        <v>44.9</v>
      </c>
      <c r="AV49" s="114">
        <f t="shared" si="3"/>
        <v>0</v>
      </c>
      <c r="AW49" s="114">
        <f t="shared" si="4"/>
        <v>0</v>
      </c>
      <c r="AX49" s="114">
        <f t="shared" si="5"/>
        <v>44.9</v>
      </c>
      <c r="AY49" s="114">
        <f t="shared" si="6"/>
        <v>0</v>
      </c>
      <c r="AZ49" s="114">
        <f t="shared" si="7"/>
        <v>44.9</v>
      </c>
    </row>
    <row r="50" s="1" customFormat="1" ht="39.95" customHeight="1" spans="1:52">
      <c r="A50" s="501">
        <f t="shared" ref="A50:A64" si="10">ROW()-9</f>
        <v>41</v>
      </c>
      <c r="B50" s="501">
        <v>1</v>
      </c>
      <c r="C50" s="106"/>
      <c r="D50" s="507" t="s">
        <v>186</v>
      </c>
      <c r="E50" s="507" t="s">
        <v>186</v>
      </c>
      <c r="F50" s="507" t="s">
        <v>187</v>
      </c>
      <c r="G50" s="507" t="s">
        <v>419</v>
      </c>
      <c r="H50" s="507" t="s">
        <v>304</v>
      </c>
      <c r="I50" s="501" t="s">
        <v>291</v>
      </c>
      <c r="J50" s="507"/>
      <c r="K50" s="507" t="s">
        <v>290</v>
      </c>
      <c r="L50" s="358" t="s">
        <v>186</v>
      </c>
      <c r="M50" s="553" t="s">
        <v>290</v>
      </c>
      <c r="N50" s="524" t="s">
        <v>292</v>
      </c>
      <c r="O50" s="554" t="s">
        <v>293</v>
      </c>
      <c r="P50" s="507" t="s">
        <v>419</v>
      </c>
      <c r="Q50" s="507" t="s">
        <v>295</v>
      </c>
      <c r="R50" s="504"/>
      <c r="S50" s="109"/>
      <c r="T50" s="507" t="s">
        <v>426</v>
      </c>
      <c r="U50" s="504" t="s">
        <v>27</v>
      </c>
      <c r="V50" s="507">
        <v>0.015</v>
      </c>
      <c r="W50" s="584">
        <v>2</v>
      </c>
      <c r="X50" s="107" t="s">
        <v>27</v>
      </c>
      <c r="Y50" s="107" t="s">
        <v>27</v>
      </c>
      <c r="Z50" s="507" t="s">
        <v>27</v>
      </c>
      <c r="AA50" s="107" t="str">
        <f>VLOOKUP(E50,'[28]主驾-工艺BOM'!$O:$AF,18,0)</f>
        <v>注塑</v>
      </c>
      <c r="AB50" s="107" t="str">
        <f>VLOOKUP(E50,'[28]主驾-工艺BOM'!$O:$AG,19,0)</f>
        <v>4%损耗</v>
      </c>
      <c r="AC50" s="107"/>
      <c r="AD50" s="107"/>
      <c r="AE50" s="107">
        <f>VLOOKUP(E50,'[28]主驾-工艺BOM'!$O:$AJ,22,0)</f>
        <v>0.0156</v>
      </c>
      <c r="AF50" s="507"/>
      <c r="AG50" s="507"/>
      <c r="AH50" s="507"/>
      <c r="AI50" s="507"/>
      <c r="AJ50" s="507"/>
      <c r="AK50" s="659" t="s">
        <v>331</v>
      </c>
      <c r="AL50" s="660" t="s">
        <v>421</v>
      </c>
      <c r="AM50" s="507"/>
      <c r="AN50" s="507">
        <v>2</v>
      </c>
      <c r="AO50" s="678">
        <v>0</v>
      </c>
      <c r="AP50" s="678">
        <v>0</v>
      </c>
      <c r="AQ50" s="507">
        <v>2</v>
      </c>
      <c r="AR50" s="678">
        <v>0</v>
      </c>
      <c r="AS50" s="507">
        <v>2</v>
      </c>
      <c r="AT50" s="673">
        <v>1.72</v>
      </c>
      <c r="AU50" s="114">
        <f t="shared" si="2"/>
        <v>3.44</v>
      </c>
      <c r="AV50" s="114">
        <f t="shared" si="3"/>
        <v>0</v>
      </c>
      <c r="AW50" s="114">
        <f t="shared" si="4"/>
        <v>0</v>
      </c>
      <c r="AX50" s="114">
        <f t="shared" si="5"/>
        <v>3.44</v>
      </c>
      <c r="AY50" s="114">
        <f t="shared" si="6"/>
        <v>0</v>
      </c>
      <c r="AZ50" s="114">
        <f t="shared" si="7"/>
        <v>3.44</v>
      </c>
    </row>
    <row r="51" ht="39.95" customHeight="1" spans="1:52">
      <c r="A51" s="501">
        <f t="shared" si="10"/>
        <v>42</v>
      </c>
      <c r="B51" s="501">
        <v>1</v>
      </c>
      <c r="C51" s="106" t="s">
        <v>360</v>
      </c>
      <c r="D51" s="106" t="s">
        <v>427</v>
      </c>
      <c r="E51" s="507" t="s">
        <v>427</v>
      </c>
      <c r="F51" s="507" t="s">
        <v>428</v>
      </c>
      <c r="G51" s="507" t="s">
        <v>419</v>
      </c>
      <c r="H51" s="507" t="s">
        <v>304</v>
      </c>
      <c r="I51" s="501" t="s">
        <v>291</v>
      </c>
      <c r="J51" s="507"/>
      <c r="K51" s="507" t="s">
        <v>290</v>
      </c>
      <c r="L51" s="507" t="s">
        <v>427</v>
      </c>
      <c r="M51" s="553" t="s">
        <v>290</v>
      </c>
      <c r="N51" s="524" t="s">
        <v>292</v>
      </c>
      <c r="O51" s="554" t="s">
        <v>293</v>
      </c>
      <c r="P51" s="507" t="s">
        <v>419</v>
      </c>
      <c r="Q51" s="507" t="s">
        <v>295</v>
      </c>
      <c r="R51" s="504" t="s">
        <v>27</v>
      </c>
      <c r="S51" s="109" t="s">
        <v>27</v>
      </c>
      <c r="T51" s="507" t="s">
        <v>429</v>
      </c>
      <c r="U51" s="504" t="s">
        <v>27</v>
      </c>
      <c r="V51" s="507">
        <v>0.047</v>
      </c>
      <c r="W51" s="584">
        <v>2</v>
      </c>
      <c r="X51" s="107" t="s">
        <v>27</v>
      </c>
      <c r="Y51" s="107" t="s">
        <v>27</v>
      </c>
      <c r="Z51" s="507" t="s">
        <v>27</v>
      </c>
      <c r="AA51" s="107"/>
      <c r="AB51" s="107"/>
      <c r="AC51" s="107"/>
      <c r="AD51" s="107"/>
      <c r="AE51" s="107"/>
      <c r="AF51" s="507"/>
      <c r="AG51" s="507"/>
      <c r="AH51" s="507"/>
      <c r="AI51" s="507"/>
      <c r="AJ51" s="507"/>
      <c r="AK51" s="660" t="s">
        <v>331</v>
      </c>
      <c r="AL51" s="660" t="s">
        <v>421</v>
      </c>
      <c r="AM51" s="507"/>
      <c r="AN51" s="507">
        <v>1</v>
      </c>
      <c r="AO51" s="678">
        <v>0</v>
      </c>
      <c r="AP51" s="678">
        <v>0</v>
      </c>
      <c r="AQ51" s="507">
        <v>1</v>
      </c>
      <c r="AR51" s="678">
        <v>0</v>
      </c>
      <c r="AS51" s="507">
        <v>0</v>
      </c>
      <c r="AT51" s="673">
        <v>23.97</v>
      </c>
      <c r="AU51" s="114">
        <f t="shared" si="2"/>
        <v>23.97</v>
      </c>
      <c r="AV51" s="114">
        <f t="shared" si="3"/>
        <v>0</v>
      </c>
      <c r="AW51" s="114">
        <f t="shared" si="4"/>
        <v>0</v>
      </c>
      <c r="AX51" s="114">
        <f t="shared" si="5"/>
        <v>23.97</v>
      </c>
      <c r="AY51" s="114">
        <f t="shared" si="6"/>
        <v>0</v>
      </c>
      <c r="AZ51" s="114">
        <f t="shared" si="7"/>
        <v>0</v>
      </c>
    </row>
    <row r="52" s="478" customFormat="1" ht="39.95" customHeight="1" spans="1:52">
      <c r="A52" s="501">
        <f t="shared" si="10"/>
        <v>43</v>
      </c>
      <c r="B52" s="524">
        <v>1</v>
      </c>
      <c r="C52" s="106" t="s">
        <v>360</v>
      </c>
      <c r="D52" s="507" t="s">
        <v>152</v>
      </c>
      <c r="E52" s="507" t="s">
        <v>152</v>
      </c>
      <c r="F52" s="507" t="s">
        <v>153</v>
      </c>
      <c r="G52" s="507" t="s">
        <v>430</v>
      </c>
      <c r="H52" s="106" t="s">
        <v>290</v>
      </c>
      <c r="I52" s="501" t="s">
        <v>291</v>
      </c>
      <c r="J52" s="564"/>
      <c r="K52" s="553" t="s">
        <v>290</v>
      </c>
      <c r="L52" s="507" t="s">
        <v>152</v>
      </c>
      <c r="M52" s="553" t="s">
        <v>290</v>
      </c>
      <c r="N52" s="524" t="s">
        <v>292</v>
      </c>
      <c r="O52" s="554" t="s">
        <v>293</v>
      </c>
      <c r="P52" s="501" t="s">
        <v>430</v>
      </c>
      <c r="Q52" s="507" t="s">
        <v>295</v>
      </c>
      <c r="R52" s="504" t="s">
        <v>27</v>
      </c>
      <c r="S52" s="501" t="s">
        <v>431</v>
      </c>
      <c r="T52" s="514" t="s">
        <v>27</v>
      </c>
      <c r="U52" s="504" t="s">
        <v>27</v>
      </c>
      <c r="V52" s="514" t="s">
        <v>27</v>
      </c>
      <c r="W52" s="584">
        <v>2</v>
      </c>
      <c r="X52" s="107" t="s">
        <v>27</v>
      </c>
      <c r="Y52" s="107" t="s">
        <v>27</v>
      </c>
      <c r="Z52" s="514" t="s">
        <v>27</v>
      </c>
      <c r="AA52" s="107"/>
      <c r="AB52" s="107"/>
      <c r="AC52" s="107"/>
      <c r="AD52" s="107"/>
      <c r="AE52" s="107"/>
      <c r="AF52" s="514"/>
      <c r="AG52" s="514"/>
      <c r="AH52" s="514"/>
      <c r="AI52" s="514"/>
      <c r="AJ52" s="514"/>
      <c r="AK52" s="649" t="s">
        <v>331</v>
      </c>
      <c r="AL52" s="650" t="s">
        <v>432</v>
      </c>
      <c r="AM52" s="514" t="s">
        <v>27</v>
      </c>
      <c r="AN52" s="106">
        <v>1</v>
      </c>
      <c r="AO52" s="106">
        <v>1</v>
      </c>
      <c r="AP52" s="106">
        <v>1</v>
      </c>
      <c r="AQ52" s="106">
        <v>1</v>
      </c>
      <c r="AR52" s="106">
        <v>1</v>
      </c>
      <c r="AS52" s="106">
        <v>1</v>
      </c>
      <c r="AT52" s="673">
        <v>31</v>
      </c>
      <c r="AU52" s="114">
        <f t="shared" si="2"/>
        <v>31</v>
      </c>
      <c r="AV52" s="114">
        <f t="shared" si="3"/>
        <v>31</v>
      </c>
      <c r="AW52" s="114">
        <f t="shared" si="4"/>
        <v>31</v>
      </c>
      <c r="AX52" s="114">
        <f t="shared" si="5"/>
        <v>31</v>
      </c>
      <c r="AY52" s="114">
        <f t="shared" si="6"/>
        <v>31</v>
      </c>
      <c r="AZ52" s="114">
        <f t="shared" si="7"/>
        <v>31</v>
      </c>
    </row>
    <row r="53" s="479" customFormat="1" ht="39.95" customHeight="1" spans="1:52">
      <c r="A53" s="525">
        <f t="shared" si="10"/>
        <v>44</v>
      </c>
      <c r="B53" s="526">
        <v>1</v>
      </c>
      <c r="C53" s="527" t="s">
        <v>88</v>
      </c>
      <c r="D53" s="528" t="s">
        <v>225</v>
      </c>
      <c r="E53" s="528" t="s">
        <v>225</v>
      </c>
      <c r="F53" s="528" t="s">
        <v>155</v>
      </c>
      <c r="G53" s="528" t="s">
        <v>430</v>
      </c>
      <c r="H53" s="527" t="s">
        <v>290</v>
      </c>
      <c r="I53" s="525" t="s">
        <v>291</v>
      </c>
      <c r="J53" s="565"/>
      <c r="K53" s="566" t="s">
        <v>290</v>
      </c>
      <c r="L53" s="528" t="s">
        <v>225</v>
      </c>
      <c r="M53" s="566" t="s">
        <v>290</v>
      </c>
      <c r="N53" s="526" t="s">
        <v>292</v>
      </c>
      <c r="O53" s="567" t="s">
        <v>293</v>
      </c>
      <c r="P53" s="525" t="s">
        <v>430</v>
      </c>
      <c r="Q53" s="528" t="s">
        <v>295</v>
      </c>
      <c r="R53" s="594" t="s">
        <v>27</v>
      </c>
      <c r="S53" s="525" t="s">
        <v>431</v>
      </c>
      <c r="T53" s="595" t="s">
        <v>27</v>
      </c>
      <c r="U53" s="594" t="s">
        <v>27</v>
      </c>
      <c r="V53" s="595" t="s">
        <v>27</v>
      </c>
      <c r="W53" s="596">
        <v>2</v>
      </c>
      <c r="X53" s="597" t="s">
        <v>27</v>
      </c>
      <c r="Y53" s="597" t="s">
        <v>27</v>
      </c>
      <c r="Z53" s="595" t="s">
        <v>27</v>
      </c>
      <c r="AA53" s="107"/>
      <c r="AB53" s="107"/>
      <c r="AC53" s="107"/>
      <c r="AD53" s="107"/>
      <c r="AE53" s="107"/>
      <c r="AF53" s="595"/>
      <c r="AG53" s="595"/>
      <c r="AH53" s="595"/>
      <c r="AI53" s="595"/>
      <c r="AJ53" s="595"/>
      <c r="AK53" s="661" t="s">
        <v>331</v>
      </c>
      <c r="AL53" s="662" t="s">
        <v>433</v>
      </c>
      <c r="AM53" s="595" t="s">
        <v>27</v>
      </c>
      <c r="AN53" s="527">
        <v>1</v>
      </c>
      <c r="AO53" s="527">
        <v>1</v>
      </c>
      <c r="AP53" s="527">
        <v>1</v>
      </c>
      <c r="AQ53" s="527">
        <v>1</v>
      </c>
      <c r="AR53" s="527">
        <v>1</v>
      </c>
      <c r="AS53" s="527">
        <v>1</v>
      </c>
      <c r="AT53" s="675">
        <v>16.5</v>
      </c>
      <c r="AU53" s="114">
        <f t="shared" si="2"/>
        <v>16.5</v>
      </c>
      <c r="AV53" s="114">
        <f t="shared" si="3"/>
        <v>16.5</v>
      </c>
      <c r="AW53" s="114">
        <f t="shared" si="4"/>
        <v>16.5</v>
      </c>
      <c r="AX53" s="114">
        <f t="shared" si="5"/>
        <v>16.5</v>
      </c>
      <c r="AY53" s="114">
        <f t="shared" si="6"/>
        <v>16.5</v>
      </c>
      <c r="AZ53" s="114">
        <f t="shared" si="7"/>
        <v>16.5</v>
      </c>
    </row>
    <row r="54" s="477" customFormat="1" ht="39.95" customHeight="1" spans="1:52">
      <c r="A54" s="501">
        <f t="shared" si="10"/>
        <v>45</v>
      </c>
      <c r="B54" s="524">
        <v>1</v>
      </c>
      <c r="C54" s="106" t="s">
        <v>360</v>
      </c>
      <c r="D54" s="502" t="s">
        <v>120</v>
      </c>
      <c r="E54" s="105" t="s">
        <v>120</v>
      </c>
      <c r="F54" s="105" t="s">
        <v>434</v>
      </c>
      <c r="G54" s="108" t="s">
        <v>435</v>
      </c>
      <c r="H54" s="107" t="s">
        <v>304</v>
      </c>
      <c r="I54" s="501" t="s">
        <v>291</v>
      </c>
      <c r="J54" s="108"/>
      <c r="K54" s="553" t="s">
        <v>290</v>
      </c>
      <c r="L54" s="105" t="s">
        <v>120</v>
      </c>
      <c r="M54" s="553" t="s">
        <v>304</v>
      </c>
      <c r="N54" s="524" t="s">
        <v>292</v>
      </c>
      <c r="O54" s="554" t="s">
        <v>293</v>
      </c>
      <c r="P54" s="108" t="s">
        <v>289</v>
      </c>
      <c r="Q54" s="108" t="s">
        <v>295</v>
      </c>
      <c r="R54" s="504" t="s">
        <v>27</v>
      </c>
      <c r="S54" s="109" t="s">
        <v>27</v>
      </c>
      <c r="T54" s="108" t="s">
        <v>436</v>
      </c>
      <c r="U54" s="504" t="s">
        <v>27</v>
      </c>
      <c r="V54" s="598" t="s">
        <v>437</v>
      </c>
      <c r="W54" s="584">
        <v>2</v>
      </c>
      <c r="X54" s="107" t="s">
        <v>27</v>
      </c>
      <c r="Y54" s="107" t="s">
        <v>27</v>
      </c>
      <c r="Z54" s="514" t="s">
        <v>27</v>
      </c>
      <c r="AA54" s="107"/>
      <c r="AB54" s="107"/>
      <c r="AC54" s="107"/>
      <c r="AD54" s="107"/>
      <c r="AE54" s="107"/>
      <c r="AF54" s="514"/>
      <c r="AG54" s="514"/>
      <c r="AH54" s="514"/>
      <c r="AI54" s="514"/>
      <c r="AJ54" s="514"/>
      <c r="AK54" s="649" t="s">
        <v>331</v>
      </c>
      <c r="AL54" s="650" t="s">
        <v>438</v>
      </c>
      <c r="AM54" s="109"/>
      <c r="AN54" s="507">
        <v>1</v>
      </c>
      <c r="AO54" s="507">
        <v>1</v>
      </c>
      <c r="AP54" s="507">
        <v>1</v>
      </c>
      <c r="AQ54" s="507">
        <v>1</v>
      </c>
      <c r="AR54" s="507">
        <v>1</v>
      </c>
      <c r="AS54" s="507">
        <v>1</v>
      </c>
      <c r="AT54" s="673">
        <v>31.655460243</v>
      </c>
      <c r="AU54" s="114">
        <f t="shared" si="2"/>
        <v>31.655460243</v>
      </c>
      <c r="AV54" s="114">
        <f t="shared" si="3"/>
        <v>31.655460243</v>
      </c>
      <c r="AW54" s="114">
        <f t="shared" si="4"/>
        <v>31.655460243</v>
      </c>
      <c r="AX54" s="114">
        <f t="shared" si="5"/>
        <v>31.655460243</v>
      </c>
      <c r="AY54" s="114">
        <f t="shared" si="6"/>
        <v>31.655460243</v>
      </c>
      <c r="AZ54" s="114">
        <f t="shared" si="7"/>
        <v>31.655460243</v>
      </c>
    </row>
    <row r="55" s="477" customFormat="1" ht="39.95" customHeight="1" spans="1:52">
      <c r="A55" s="501">
        <f t="shared" si="10"/>
        <v>46</v>
      </c>
      <c r="B55" s="524">
        <v>1</v>
      </c>
      <c r="C55" s="529" t="s">
        <v>360</v>
      </c>
      <c r="D55" s="530" t="s">
        <v>156</v>
      </c>
      <c r="E55" s="531" t="s">
        <v>156</v>
      </c>
      <c r="F55" s="531" t="s">
        <v>157</v>
      </c>
      <c r="G55" s="532" t="s">
        <v>439</v>
      </c>
      <c r="H55" s="107" t="s">
        <v>304</v>
      </c>
      <c r="I55" s="501" t="s">
        <v>291</v>
      </c>
      <c r="J55" s="541"/>
      <c r="K55" s="112" t="s">
        <v>290</v>
      </c>
      <c r="L55" s="531" t="s">
        <v>156</v>
      </c>
      <c r="M55" s="553" t="s">
        <v>304</v>
      </c>
      <c r="N55" s="524" t="s">
        <v>292</v>
      </c>
      <c r="O55" s="554" t="s">
        <v>293</v>
      </c>
      <c r="P55" s="107" t="s">
        <v>289</v>
      </c>
      <c r="Q55" s="108" t="s">
        <v>295</v>
      </c>
      <c r="R55" s="504" t="s">
        <v>27</v>
      </c>
      <c r="S55" s="109" t="s">
        <v>27</v>
      </c>
      <c r="T55" s="108" t="s">
        <v>440</v>
      </c>
      <c r="U55" s="504" t="s">
        <v>27</v>
      </c>
      <c r="V55" s="598" t="s">
        <v>437</v>
      </c>
      <c r="W55" s="584">
        <v>2</v>
      </c>
      <c r="X55" s="107" t="s">
        <v>27</v>
      </c>
      <c r="Y55" s="107" t="s">
        <v>27</v>
      </c>
      <c r="Z55" s="514" t="s">
        <v>27</v>
      </c>
      <c r="AA55" s="107"/>
      <c r="AB55" s="107"/>
      <c r="AC55" s="107"/>
      <c r="AD55" s="107"/>
      <c r="AE55" s="107"/>
      <c r="AF55" s="514"/>
      <c r="AG55" s="514"/>
      <c r="AH55" s="514"/>
      <c r="AI55" s="514"/>
      <c r="AJ55" s="514"/>
      <c r="AK55" s="649" t="s">
        <v>298</v>
      </c>
      <c r="AL55" s="650" t="s">
        <v>438</v>
      </c>
      <c r="AM55" s="109"/>
      <c r="AN55" s="507">
        <v>0</v>
      </c>
      <c r="AO55" s="507">
        <v>0</v>
      </c>
      <c r="AP55" s="507">
        <v>0</v>
      </c>
      <c r="AQ55" s="507">
        <v>1</v>
      </c>
      <c r="AR55" s="676">
        <v>1</v>
      </c>
      <c r="AS55" s="507">
        <v>0</v>
      </c>
      <c r="AT55" s="673">
        <v>31.655460243</v>
      </c>
      <c r="AU55" s="114">
        <f t="shared" ref="AU55:AU75" si="11">AN55*$AT55</f>
        <v>0</v>
      </c>
      <c r="AV55" s="114">
        <f t="shared" ref="AV55:AV75" si="12">AO55*$AT55</f>
        <v>0</v>
      </c>
      <c r="AW55" s="114">
        <f t="shared" ref="AW55:AW75" si="13">AP55*$AT55</f>
        <v>0</v>
      </c>
      <c r="AX55" s="114">
        <f t="shared" ref="AX55:AX75" si="14">AQ55*$AT55</f>
        <v>31.655460243</v>
      </c>
      <c r="AY55" s="114">
        <f t="shared" ref="AY55:AY75" si="15">AR55*$AT55</f>
        <v>31.655460243</v>
      </c>
      <c r="AZ55" s="114">
        <f t="shared" ref="AZ55:AZ75" si="16">AS55*$AT55</f>
        <v>0</v>
      </c>
    </row>
    <row r="56" s="480" customFormat="1" ht="39.95" customHeight="1" spans="1:52">
      <c r="A56" s="525">
        <f t="shared" si="10"/>
        <v>47</v>
      </c>
      <c r="B56" s="526">
        <v>1</v>
      </c>
      <c r="C56" s="533" t="s">
        <v>88</v>
      </c>
      <c r="D56" s="534" t="s">
        <v>441</v>
      </c>
      <c r="E56" s="535"/>
      <c r="F56" s="535" t="s">
        <v>442</v>
      </c>
      <c r="G56" s="533"/>
      <c r="H56" s="536" t="s">
        <v>304</v>
      </c>
      <c r="I56" s="568" t="s">
        <v>291</v>
      </c>
      <c r="J56" s="533"/>
      <c r="K56" s="569" t="s">
        <v>290</v>
      </c>
      <c r="L56" s="533" t="s">
        <v>221</v>
      </c>
      <c r="M56" s="569" t="s">
        <v>290</v>
      </c>
      <c r="N56" s="570" t="s">
        <v>292</v>
      </c>
      <c r="O56" s="571" t="s">
        <v>293</v>
      </c>
      <c r="P56" s="571" t="s">
        <v>397</v>
      </c>
      <c r="Q56" s="536" t="s">
        <v>295</v>
      </c>
      <c r="R56" s="536" t="s">
        <v>27</v>
      </c>
      <c r="S56" s="570" t="s">
        <v>27</v>
      </c>
      <c r="T56" s="570" t="s">
        <v>27</v>
      </c>
      <c r="U56" s="536" t="s">
        <v>27</v>
      </c>
      <c r="V56" s="599">
        <v>0.3824</v>
      </c>
      <c r="W56" s="600"/>
      <c r="X56" s="536"/>
      <c r="Y56" s="536"/>
      <c r="Z56" s="633" t="s">
        <v>329</v>
      </c>
      <c r="AA56" s="107"/>
      <c r="AB56" s="107"/>
      <c r="AC56" s="107"/>
      <c r="AD56" s="107"/>
      <c r="AE56" s="107"/>
      <c r="AF56" s="603"/>
      <c r="AG56" s="663"/>
      <c r="AH56" s="595"/>
      <c r="AI56" s="595"/>
      <c r="AJ56" s="595"/>
      <c r="AK56" s="662"/>
      <c r="AL56" s="662"/>
      <c r="AM56" s="526"/>
      <c r="AN56" s="528">
        <v>0</v>
      </c>
      <c r="AO56" s="528">
        <v>0</v>
      </c>
      <c r="AP56" s="528">
        <v>0</v>
      </c>
      <c r="AQ56" s="528">
        <v>1</v>
      </c>
      <c r="AR56" s="528">
        <v>1</v>
      </c>
      <c r="AS56" s="528">
        <v>0</v>
      </c>
      <c r="AT56" s="673">
        <v>7.5997444965</v>
      </c>
      <c r="AU56" s="114">
        <f t="shared" si="11"/>
        <v>0</v>
      </c>
      <c r="AV56" s="114">
        <f t="shared" si="12"/>
        <v>0</v>
      </c>
      <c r="AW56" s="114">
        <f t="shared" si="13"/>
        <v>0</v>
      </c>
      <c r="AX56" s="114">
        <f t="shared" si="14"/>
        <v>7.5997444965</v>
      </c>
      <c r="AY56" s="114">
        <f t="shared" si="15"/>
        <v>7.5997444965</v>
      </c>
      <c r="AZ56" s="114">
        <f t="shared" si="16"/>
        <v>0</v>
      </c>
    </row>
    <row r="57" s="481" customFormat="1" ht="39.95" customHeight="1" spans="1:52">
      <c r="A57" s="525">
        <f t="shared" si="10"/>
        <v>48</v>
      </c>
      <c r="B57" s="526">
        <v>1</v>
      </c>
      <c r="C57" s="527" t="s">
        <v>88</v>
      </c>
      <c r="D57" s="534" t="s">
        <v>443</v>
      </c>
      <c r="E57" s="534"/>
      <c r="F57" s="534" t="s">
        <v>444</v>
      </c>
      <c r="G57" s="537"/>
      <c r="H57" s="538" t="s">
        <v>304</v>
      </c>
      <c r="I57" s="572" t="s">
        <v>291</v>
      </c>
      <c r="J57" s="534"/>
      <c r="K57" s="573" t="s">
        <v>290</v>
      </c>
      <c r="L57" s="537" t="s">
        <v>221</v>
      </c>
      <c r="M57" s="572" t="s">
        <v>290</v>
      </c>
      <c r="N57" s="574" t="s">
        <v>292</v>
      </c>
      <c r="O57" s="575" t="s">
        <v>293</v>
      </c>
      <c r="P57" s="576" t="s">
        <v>397</v>
      </c>
      <c r="Q57" s="538" t="s">
        <v>295</v>
      </c>
      <c r="R57" s="601" t="s">
        <v>27</v>
      </c>
      <c r="S57" s="537" t="s">
        <v>27</v>
      </c>
      <c r="T57" s="537" t="s">
        <v>27</v>
      </c>
      <c r="U57" s="602" t="s">
        <v>27</v>
      </c>
      <c r="V57" s="603">
        <v>0.3824</v>
      </c>
      <c r="W57" s="575">
        <v>2</v>
      </c>
      <c r="X57" s="604" t="s">
        <v>316</v>
      </c>
      <c r="Y57" s="604" t="s">
        <v>27</v>
      </c>
      <c r="Z57" s="604" t="s">
        <v>329</v>
      </c>
      <c r="AA57" s="107"/>
      <c r="AB57" s="107"/>
      <c r="AC57" s="107"/>
      <c r="AD57" s="107"/>
      <c r="AE57" s="107"/>
      <c r="AF57" s="634"/>
      <c r="AG57" s="664"/>
      <c r="AH57" s="665"/>
      <c r="AI57" s="665"/>
      <c r="AJ57" s="665"/>
      <c r="AK57" s="662" t="s">
        <v>298</v>
      </c>
      <c r="AL57" s="662" t="s">
        <v>445</v>
      </c>
      <c r="AM57" s="666"/>
      <c r="AN57" s="528">
        <v>1</v>
      </c>
      <c r="AO57" s="528">
        <v>1</v>
      </c>
      <c r="AP57" s="528">
        <v>1</v>
      </c>
      <c r="AQ57" s="528">
        <v>1</v>
      </c>
      <c r="AR57" s="528">
        <v>1</v>
      </c>
      <c r="AS57" s="528">
        <v>1</v>
      </c>
      <c r="AT57" s="673">
        <v>7.194</v>
      </c>
      <c r="AU57" s="114">
        <f t="shared" si="11"/>
        <v>7.194</v>
      </c>
      <c r="AV57" s="114">
        <f t="shared" si="12"/>
        <v>7.194</v>
      </c>
      <c r="AW57" s="114">
        <f t="shared" si="13"/>
        <v>7.194</v>
      </c>
      <c r="AX57" s="114">
        <f t="shared" si="14"/>
        <v>7.194</v>
      </c>
      <c r="AY57" s="114">
        <f t="shared" si="15"/>
        <v>7.194</v>
      </c>
      <c r="AZ57" s="114">
        <f t="shared" si="16"/>
        <v>7.194</v>
      </c>
    </row>
    <row r="58" s="477" customFormat="1" ht="39.95" customHeight="1" spans="1:52">
      <c r="A58" s="501">
        <f t="shared" si="10"/>
        <v>49</v>
      </c>
      <c r="B58" s="524">
        <v>1</v>
      </c>
      <c r="C58" s="106" t="s">
        <v>446</v>
      </c>
      <c r="D58" s="106" t="s">
        <v>447</v>
      </c>
      <c r="E58" s="539" t="s">
        <v>447</v>
      </c>
      <c r="F58" s="540" t="s">
        <v>448</v>
      </c>
      <c r="G58" s="108" t="s">
        <v>449</v>
      </c>
      <c r="H58" s="107" t="s">
        <v>304</v>
      </c>
      <c r="I58" s="501" t="s">
        <v>291</v>
      </c>
      <c r="J58" s="105"/>
      <c r="K58" s="553" t="s">
        <v>290</v>
      </c>
      <c r="L58" s="539" t="s">
        <v>447</v>
      </c>
      <c r="M58" s="553" t="s">
        <v>290</v>
      </c>
      <c r="N58" s="524" t="s">
        <v>293</v>
      </c>
      <c r="O58" s="554" t="s">
        <v>292</v>
      </c>
      <c r="P58" s="577" t="s">
        <v>450</v>
      </c>
      <c r="Q58" s="541" t="s">
        <v>326</v>
      </c>
      <c r="R58" s="504" t="s">
        <v>27</v>
      </c>
      <c r="S58" s="109" t="s">
        <v>27</v>
      </c>
      <c r="T58" s="541" t="s">
        <v>451</v>
      </c>
      <c r="U58" s="504" t="s">
        <v>27</v>
      </c>
      <c r="V58" s="598">
        <v>0.051</v>
      </c>
      <c r="W58" s="584">
        <v>2</v>
      </c>
      <c r="X58" s="107" t="s">
        <v>27</v>
      </c>
      <c r="Y58" s="107" t="s">
        <v>27</v>
      </c>
      <c r="Z58" s="514" t="s">
        <v>27</v>
      </c>
      <c r="AA58" s="635" t="s">
        <v>452</v>
      </c>
      <c r="AB58" s="636">
        <v>50</v>
      </c>
      <c r="AC58" s="636">
        <v>14</v>
      </c>
      <c r="AD58" s="107"/>
      <c r="AE58" s="629">
        <f>AC58/2*AC58/2*3.14*50*7860/1000000000</f>
        <v>0.06046698</v>
      </c>
      <c r="AF58" s="630">
        <f>V58/AE58</f>
        <v>0.843435541182973</v>
      </c>
      <c r="AG58" s="514"/>
      <c r="AH58" s="514"/>
      <c r="AI58" s="514"/>
      <c r="AJ58" s="514"/>
      <c r="AK58" s="649" t="s">
        <v>331</v>
      </c>
      <c r="AL58" s="650" t="s">
        <v>453</v>
      </c>
      <c r="AM58" s="109"/>
      <c r="AN58" s="507">
        <v>1</v>
      </c>
      <c r="AO58" s="507">
        <v>1</v>
      </c>
      <c r="AP58" s="507">
        <v>1</v>
      </c>
      <c r="AQ58" s="507">
        <v>2</v>
      </c>
      <c r="AR58" s="507">
        <v>2</v>
      </c>
      <c r="AS58" s="507">
        <v>1</v>
      </c>
      <c r="AT58" s="673">
        <v>0.95</v>
      </c>
      <c r="AU58" s="114">
        <f t="shared" si="11"/>
        <v>0.95</v>
      </c>
      <c r="AV58" s="114">
        <f t="shared" si="12"/>
        <v>0.95</v>
      </c>
      <c r="AW58" s="114">
        <f t="shared" si="13"/>
        <v>0.95</v>
      </c>
      <c r="AX58" s="114">
        <f t="shared" si="14"/>
        <v>1.9</v>
      </c>
      <c r="AY58" s="114">
        <f t="shared" si="15"/>
        <v>1.9</v>
      </c>
      <c r="AZ58" s="114">
        <f t="shared" si="16"/>
        <v>0.95</v>
      </c>
    </row>
    <row r="59" s="477" customFormat="1" ht="39.95" customHeight="1" spans="1:52">
      <c r="A59" s="501">
        <f t="shared" si="10"/>
        <v>50</v>
      </c>
      <c r="B59" s="524">
        <v>1</v>
      </c>
      <c r="C59" s="106" t="s">
        <v>446</v>
      </c>
      <c r="D59" s="106" t="s">
        <v>454</v>
      </c>
      <c r="E59" s="541" t="s">
        <v>454</v>
      </c>
      <c r="F59" s="540" t="s">
        <v>455</v>
      </c>
      <c r="G59" s="108" t="s">
        <v>449</v>
      </c>
      <c r="H59" s="107" t="s">
        <v>317</v>
      </c>
      <c r="I59" s="501" t="s">
        <v>291</v>
      </c>
      <c r="J59" s="105"/>
      <c r="K59" s="553" t="s">
        <v>290</v>
      </c>
      <c r="L59" s="541" t="s">
        <v>454</v>
      </c>
      <c r="M59" s="553" t="s">
        <v>290</v>
      </c>
      <c r="N59" s="524" t="s">
        <v>293</v>
      </c>
      <c r="O59" s="554" t="s">
        <v>292</v>
      </c>
      <c r="P59" s="555" t="s">
        <v>318</v>
      </c>
      <c r="Q59" s="541" t="s">
        <v>456</v>
      </c>
      <c r="R59" s="504" t="s">
        <v>27</v>
      </c>
      <c r="S59" s="109" t="s">
        <v>27</v>
      </c>
      <c r="T59" s="541" t="s">
        <v>457</v>
      </c>
      <c r="U59" s="504" t="s">
        <v>27</v>
      </c>
      <c r="V59" s="598">
        <v>0.013</v>
      </c>
      <c r="W59" s="584">
        <v>2</v>
      </c>
      <c r="X59" s="107" t="s">
        <v>27</v>
      </c>
      <c r="Y59" s="107" t="s">
        <v>27</v>
      </c>
      <c r="Z59" s="514" t="s">
        <v>27</v>
      </c>
      <c r="AA59" s="514" t="s">
        <v>321</v>
      </c>
      <c r="AB59" s="621" t="s">
        <v>322</v>
      </c>
      <c r="AC59" s="107"/>
      <c r="AD59" s="107"/>
      <c r="AE59" s="622">
        <f>V59*1.04</f>
        <v>0.01352</v>
      </c>
      <c r="AF59" s="623">
        <f>V59/AE59</f>
        <v>0.961538461538462</v>
      </c>
      <c r="AG59" s="514"/>
      <c r="AH59" s="514"/>
      <c r="AI59" s="514"/>
      <c r="AJ59" s="514"/>
      <c r="AK59" s="649" t="s">
        <v>298</v>
      </c>
      <c r="AL59" s="650" t="s">
        <v>458</v>
      </c>
      <c r="AM59" s="109"/>
      <c r="AN59" s="507">
        <v>1</v>
      </c>
      <c r="AO59" s="507">
        <v>1</v>
      </c>
      <c r="AP59" s="507">
        <v>1</v>
      </c>
      <c r="AQ59" s="507">
        <v>2</v>
      </c>
      <c r="AR59" s="507">
        <v>2</v>
      </c>
      <c r="AS59" s="507">
        <v>1</v>
      </c>
      <c r="AT59" s="673">
        <v>0.2028</v>
      </c>
      <c r="AU59" s="114">
        <f t="shared" si="11"/>
        <v>0.2028</v>
      </c>
      <c r="AV59" s="114">
        <f t="shared" si="12"/>
        <v>0.2028</v>
      </c>
      <c r="AW59" s="114">
        <f t="shared" si="13"/>
        <v>0.2028</v>
      </c>
      <c r="AX59" s="114">
        <f t="shared" si="14"/>
        <v>0.4056</v>
      </c>
      <c r="AY59" s="114">
        <f t="shared" si="15"/>
        <v>0.4056</v>
      </c>
      <c r="AZ59" s="114">
        <f t="shared" si="16"/>
        <v>0.2028</v>
      </c>
    </row>
    <row r="60" s="477" customFormat="1" ht="39.95" customHeight="1" spans="1:52">
      <c r="A60" s="501">
        <f t="shared" si="10"/>
        <v>51</v>
      </c>
      <c r="B60" s="524">
        <v>1</v>
      </c>
      <c r="C60" s="106" t="s">
        <v>27</v>
      </c>
      <c r="D60" s="512" t="s">
        <v>459</v>
      </c>
      <c r="E60" s="542" t="s">
        <v>459</v>
      </c>
      <c r="F60" s="543" t="s">
        <v>460</v>
      </c>
      <c r="G60" s="106" t="s">
        <v>461</v>
      </c>
      <c r="H60" s="106" t="s">
        <v>304</v>
      </c>
      <c r="I60" s="501" t="s">
        <v>291</v>
      </c>
      <c r="J60" s="552"/>
      <c r="K60" s="553" t="s">
        <v>290</v>
      </c>
      <c r="L60" s="106" t="s">
        <v>462</v>
      </c>
      <c r="M60" s="553" t="s">
        <v>290</v>
      </c>
      <c r="N60" s="524" t="s">
        <v>293</v>
      </c>
      <c r="O60" s="554" t="s">
        <v>292</v>
      </c>
      <c r="P60" s="504" t="s">
        <v>337</v>
      </c>
      <c r="Q60" s="504" t="s">
        <v>27</v>
      </c>
      <c r="R60" s="504" t="s">
        <v>27</v>
      </c>
      <c r="S60" s="504" t="s">
        <v>27</v>
      </c>
      <c r="T60" s="514" t="s">
        <v>463</v>
      </c>
      <c r="U60" s="504" t="s">
        <v>27</v>
      </c>
      <c r="V60" s="514">
        <v>0.001</v>
      </c>
      <c r="W60" s="584">
        <v>2</v>
      </c>
      <c r="X60" s="107" t="s">
        <v>27</v>
      </c>
      <c r="Y60" s="107" t="s">
        <v>27</v>
      </c>
      <c r="Z60" s="514" t="s">
        <v>27</v>
      </c>
      <c r="AA60" s="107"/>
      <c r="AB60" s="107"/>
      <c r="AC60" s="107"/>
      <c r="AD60" s="107"/>
      <c r="AE60" s="107"/>
      <c r="AF60" s="514"/>
      <c r="AG60" s="514"/>
      <c r="AH60" s="514"/>
      <c r="AI60" s="514"/>
      <c r="AJ60" s="514"/>
      <c r="AK60" s="649" t="s">
        <v>331</v>
      </c>
      <c r="AL60" s="650" t="s">
        <v>464</v>
      </c>
      <c r="AM60" s="109"/>
      <c r="AN60" s="507">
        <v>2</v>
      </c>
      <c r="AO60" s="507">
        <v>2</v>
      </c>
      <c r="AP60" s="507">
        <v>2</v>
      </c>
      <c r="AQ60" s="507">
        <v>4</v>
      </c>
      <c r="AR60" s="507">
        <v>4</v>
      </c>
      <c r="AS60" s="507">
        <v>2</v>
      </c>
      <c r="AT60" s="673">
        <v>0.48</v>
      </c>
      <c r="AU60" s="114">
        <f t="shared" si="11"/>
        <v>0.96</v>
      </c>
      <c r="AV60" s="114">
        <f t="shared" si="12"/>
        <v>0.96</v>
      </c>
      <c r="AW60" s="114">
        <f t="shared" si="13"/>
        <v>0.96</v>
      </c>
      <c r="AX60" s="114">
        <f t="shared" si="14"/>
        <v>1.92</v>
      </c>
      <c r="AY60" s="114">
        <f t="shared" si="15"/>
        <v>1.92</v>
      </c>
      <c r="AZ60" s="114">
        <f t="shared" si="16"/>
        <v>0.96</v>
      </c>
    </row>
    <row r="61" s="477" customFormat="1" ht="39.95" customHeight="1" spans="1:52">
      <c r="A61" s="501">
        <f t="shared" si="10"/>
        <v>52</v>
      </c>
      <c r="B61" s="524">
        <v>1</v>
      </c>
      <c r="C61" s="106" t="s">
        <v>465</v>
      </c>
      <c r="D61" s="106" t="s">
        <v>466</v>
      </c>
      <c r="E61" s="106" t="s">
        <v>466</v>
      </c>
      <c r="F61" s="544" t="s">
        <v>467</v>
      </c>
      <c r="G61" s="524" t="s">
        <v>468</v>
      </c>
      <c r="H61" s="504" t="s">
        <v>290</v>
      </c>
      <c r="I61" s="501" t="s">
        <v>291</v>
      </c>
      <c r="J61" s="554"/>
      <c r="K61" s="553" t="s">
        <v>290</v>
      </c>
      <c r="L61" s="106" t="s">
        <v>466</v>
      </c>
      <c r="M61" s="553" t="s">
        <v>290</v>
      </c>
      <c r="N61" s="524" t="s">
        <v>293</v>
      </c>
      <c r="O61" s="554" t="s">
        <v>292</v>
      </c>
      <c r="P61" s="504" t="s">
        <v>294</v>
      </c>
      <c r="Q61" s="501" t="s">
        <v>295</v>
      </c>
      <c r="R61" s="504" t="s">
        <v>27</v>
      </c>
      <c r="S61" s="501" t="s">
        <v>27</v>
      </c>
      <c r="T61" s="501" t="s">
        <v>469</v>
      </c>
      <c r="U61" s="504" t="s">
        <v>27</v>
      </c>
      <c r="V61" s="591">
        <v>2.106</v>
      </c>
      <c r="W61" s="584">
        <v>2</v>
      </c>
      <c r="X61" s="107" t="s">
        <v>27</v>
      </c>
      <c r="Y61" s="107" t="s">
        <v>27</v>
      </c>
      <c r="Z61" s="514" t="s">
        <v>27</v>
      </c>
      <c r="AA61" s="107"/>
      <c r="AB61" s="107"/>
      <c r="AC61" s="107"/>
      <c r="AD61" s="107"/>
      <c r="AE61" s="107"/>
      <c r="AF61" s="514"/>
      <c r="AG61" s="514"/>
      <c r="AH61" s="514"/>
      <c r="AI61" s="514"/>
      <c r="AJ61" s="514"/>
      <c r="AK61" s="649" t="s">
        <v>298</v>
      </c>
      <c r="AL61" s="650" t="s">
        <v>399</v>
      </c>
      <c r="AM61" s="524"/>
      <c r="AN61" s="667" t="s">
        <v>373</v>
      </c>
      <c r="AO61" s="667" t="s">
        <v>373</v>
      </c>
      <c r="AP61" s="667" t="s">
        <v>373</v>
      </c>
      <c r="AQ61" s="667" t="s">
        <v>373</v>
      </c>
      <c r="AR61" s="667" t="s">
        <v>373</v>
      </c>
      <c r="AS61" s="667" t="s">
        <v>373</v>
      </c>
      <c r="AT61" s="673">
        <f>主驾驶调角器总成!AT41</f>
        <v>64.3784</v>
      </c>
      <c r="AU61" s="114">
        <f t="shared" si="11"/>
        <v>64.3784</v>
      </c>
      <c r="AV61" s="114">
        <f t="shared" si="12"/>
        <v>64.3784</v>
      </c>
      <c r="AW61" s="114">
        <f t="shared" si="13"/>
        <v>64.3784</v>
      </c>
      <c r="AX61" s="114">
        <f t="shared" si="14"/>
        <v>64.3784</v>
      </c>
      <c r="AY61" s="114">
        <f t="shared" si="15"/>
        <v>64.3784</v>
      </c>
      <c r="AZ61" s="114">
        <f t="shared" si="16"/>
        <v>64.3784</v>
      </c>
    </row>
    <row r="62" s="478" customFormat="1" ht="39.95" customHeight="1" spans="1:52">
      <c r="A62" s="501">
        <f t="shared" ref="A62:A75" si="17">ROW()-9</f>
        <v>53</v>
      </c>
      <c r="B62" s="524">
        <v>1</v>
      </c>
      <c r="C62" s="106" t="s">
        <v>314</v>
      </c>
      <c r="D62" s="505" t="s">
        <v>470</v>
      </c>
      <c r="E62" s="507" t="s">
        <v>471</v>
      </c>
      <c r="F62" s="507" t="s">
        <v>472</v>
      </c>
      <c r="G62" s="507" t="s">
        <v>473</v>
      </c>
      <c r="H62" s="106" t="s">
        <v>304</v>
      </c>
      <c r="I62" s="501" t="s">
        <v>291</v>
      </c>
      <c r="J62" s="106"/>
      <c r="K62" s="553" t="s">
        <v>290</v>
      </c>
      <c r="L62" s="507" t="s">
        <v>471</v>
      </c>
      <c r="M62" s="553" t="s">
        <v>290</v>
      </c>
      <c r="N62" s="524" t="s">
        <v>293</v>
      </c>
      <c r="O62" s="554" t="s">
        <v>292</v>
      </c>
      <c r="P62" s="504" t="s">
        <v>337</v>
      </c>
      <c r="Q62" s="501" t="s">
        <v>27</v>
      </c>
      <c r="R62" s="504" t="s">
        <v>27</v>
      </c>
      <c r="S62" s="501" t="s">
        <v>27</v>
      </c>
      <c r="T62" s="501" t="s">
        <v>474</v>
      </c>
      <c r="U62" s="504" t="s">
        <v>27</v>
      </c>
      <c r="V62" s="591">
        <v>0.026</v>
      </c>
      <c r="W62" s="584">
        <v>2</v>
      </c>
      <c r="X62" s="107" t="s">
        <v>27</v>
      </c>
      <c r="Y62" s="107" t="s">
        <v>27</v>
      </c>
      <c r="Z62" s="107" t="s">
        <v>27</v>
      </c>
      <c r="AA62" s="107"/>
      <c r="AB62" s="107"/>
      <c r="AC62" s="107"/>
      <c r="AD62" s="107"/>
      <c r="AE62" s="107"/>
      <c r="AF62" s="107"/>
      <c r="AG62" s="107"/>
      <c r="AH62" s="107"/>
      <c r="AI62" s="107"/>
      <c r="AJ62" s="107"/>
      <c r="AK62" s="648" t="s">
        <v>331</v>
      </c>
      <c r="AL62" s="646" t="s">
        <v>340</v>
      </c>
      <c r="AM62" s="524"/>
      <c r="AN62" s="667" t="s">
        <v>475</v>
      </c>
      <c r="AO62" s="667" t="s">
        <v>475</v>
      </c>
      <c r="AP62" s="667" t="s">
        <v>475</v>
      </c>
      <c r="AQ62" s="667" t="s">
        <v>475</v>
      </c>
      <c r="AR62" s="667" t="s">
        <v>475</v>
      </c>
      <c r="AS62" s="667" t="s">
        <v>475</v>
      </c>
      <c r="AT62" s="673">
        <v>0.18</v>
      </c>
      <c r="AU62" s="114">
        <f t="shared" si="11"/>
        <v>1.44</v>
      </c>
      <c r="AV62" s="114">
        <f t="shared" si="12"/>
        <v>1.44</v>
      </c>
      <c r="AW62" s="114">
        <f t="shared" si="13"/>
        <v>1.44</v>
      </c>
      <c r="AX62" s="114">
        <f t="shared" si="14"/>
        <v>1.44</v>
      </c>
      <c r="AY62" s="114">
        <f t="shared" si="15"/>
        <v>1.44</v>
      </c>
      <c r="AZ62" s="114">
        <f t="shared" si="16"/>
        <v>1.44</v>
      </c>
    </row>
    <row r="63" s="478" customFormat="1" ht="39.95" customHeight="1" spans="1:52">
      <c r="A63" s="501">
        <f t="shared" si="17"/>
        <v>54</v>
      </c>
      <c r="B63" s="524">
        <v>1</v>
      </c>
      <c r="C63" s="106" t="s">
        <v>314</v>
      </c>
      <c r="D63" s="505" t="s">
        <v>476</v>
      </c>
      <c r="E63" s="507" t="s">
        <v>477</v>
      </c>
      <c r="F63" s="507" t="s">
        <v>478</v>
      </c>
      <c r="G63" s="507" t="s">
        <v>473</v>
      </c>
      <c r="H63" s="106" t="s">
        <v>304</v>
      </c>
      <c r="I63" s="501" t="s">
        <v>291</v>
      </c>
      <c r="J63" s="106"/>
      <c r="K63" s="553" t="s">
        <v>290</v>
      </c>
      <c r="L63" s="507" t="s">
        <v>477</v>
      </c>
      <c r="M63" s="553" t="s">
        <v>290</v>
      </c>
      <c r="N63" s="524" t="s">
        <v>293</v>
      </c>
      <c r="O63" s="554" t="s">
        <v>292</v>
      </c>
      <c r="P63" s="504" t="s">
        <v>337</v>
      </c>
      <c r="Q63" s="501" t="s">
        <v>27</v>
      </c>
      <c r="R63" s="504" t="s">
        <v>27</v>
      </c>
      <c r="S63" s="501" t="s">
        <v>27</v>
      </c>
      <c r="T63" s="501" t="s">
        <v>479</v>
      </c>
      <c r="U63" s="504" t="s">
        <v>27</v>
      </c>
      <c r="V63" s="591">
        <v>0.004</v>
      </c>
      <c r="W63" s="584">
        <v>2</v>
      </c>
      <c r="X63" s="107" t="s">
        <v>27</v>
      </c>
      <c r="Y63" s="107" t="s">
        <v>27</v>
      </c>
      <c r="Z63" s="107" t="s">
        <v>27</v>
      </c>
      <c r="AA63" s="107"/>
      <c r="AB63" s="107"/>
      <c r="AC63" s="107"/>
      <c r="AD63" s="107"/>
      <c r="AE63" s="107"/>
      <c r="AF63" s="107"/>
      <c r="AG63" s="107"/>
      <c r="AH63" s="107"/>
      <c r="AI63" s="107"/>
      <c r="AJ63" s="107"/>
      <c r="AK63" s="648" t="s">
        <v>331</v>
      </c>
      <c r="AL63" s="646" t="s">
        <v>340</v>
      </c>
      <c r="AM63" s="668"/>
      <c r="AN63" s="667" t="s">
        <v>475</v>
      </c>
      <c r="AO63" s="667" t="s">
        <v>475</v>
      </c>
      <c r="AP63" s="667" t="s">
        <v>475</v>
      </c>
      <c r="AQ63" s="667" t="s">
        <v>475</v>
      </c>
      <c r="AR63" s="667" t="s">
        <v>475</v>
      </c>
      <c r="AS63" s="667" t="s">
        <v>475</v>
      </c>
      <c r="AT63" s="673">
        <v>0.0255</v>
      </c>
      <c r="AU63" s="114">
        <f t="shared" si="11"/>
        <v>0.204</v>
      </c>
      <c r="AV63" s="114">
        <f t="shared" si="12"/>
        <v>0.204</v>
      </c>
      <c r="AW63" s="114">
        <f t="shared" si="13"/>
        <v>0.204</v>
      </c>
      <c r="AX63" s="114">
        <f t="shared" si="14"/>
        <v>0.204</v>
      </c>
      <c r="AY63" s="114">
        <f t="shared" si="15"/>
        <v>0.204</v>
      </c>
      <c r="AZ63" s="114">
        <f t="shared" si="16"/>
        <v>0.204</v>
      </c>
    </row>
    <row r="64" s="478" customFormat="1" ht="39.95" customHeight="1" spans="1:52">
      <c r="A64" s="501">
        <f t="shared" si="17"/>
        <v>55</v>
      </c>
      <c r="B64" s="524">
        <v>1</v>
      </c>
      <c r="C64" s="106" t="s">
        <v>314</v>
      </c>
      <c r="D64" s="505" t="s">
        <v>480</v>
      </c>
      <c r="E64" s="507" t="s">
        <v>481</v>
      </c>
      <c r="F64" s="507" t="s">
        <v>482</v>
      </c>
      <c r="G64" s="507" t="s">
        <v>473</v>
      </c>
      <c r="H64" s="106" t="s">
        <v>304</v>
      </c>
      <c r="I64" s="501" t="s">
        <v>291</v>
      </c>
      <c r="J64" s="106"/>
      <c r="K64" s="553" t="s">
        <v>290</v>
      </c>
      <c r="L64" s="507" t="s">
        <v>481</v>
      </c>
      <c r="M64" s="553" t="s">
        <v>290</v>
      </c>
      <c r="N64" s="524" t="s">
        <v>293</v>
      </c>
      <c r="O64" s="554" t="s">
        <v>292</v>
      </c>
      <c r="P64" s="504" t="s">
        <v>337</v>
      </c>
      <c r="Q64" s="501" t="s">
        <v>27</v>
      </c>
      <c r="R64" s="504" t="s">
        <v>27</v>
      </c>
      <c r="S64" s="501" t="s">
        <v>27</v>
      </c>
      <c r="T64" s="501" t="s">
        <v>483</v>
      </c>
      <c r="U64" s="504" t="s">
        <v>27</v>
      </c>
      <c r="V64" s="591">
        <v>0.006</v>
      </c>
      <c r="W64" s="584">
        <v>2</v>
      </c>
      <c r="X64" s="107" t="s">
        <v>27</v>
      </c>
      <c r="Y64" s="107" t="s">
        <v>27</v>
      </c>
      <c r="Z64" s="107" t="s">
        <v>27</v>
      </c>
      <c r="AA64" s="107"/>
      <c r="AB64" s="107"/>
      <c r="AC64" s="107"/>
      <c r="AD64" s="107"/>
      <c r="AE64" s="107"/>
      <c r="AF64" s="107"/>
      <c r="AG64" s="107"/>
      <c r="AH64" s="107"/>
      <c r="AI64" s="107"/>
      <c r="AJ64" s="107"/>
      <c r="AK64" s="648" t="s">
        <v>331</v>
      </c>
      <c r="AL64" s="646" t="s">
        <v>340</v>
      </c>
      <c r="AM64" s="524"/>
      <c r="AN64" s="667" t="s">
        <v>475</v>
      </c>
      <c r="AO64" s="667" t="s">
        <v>475</v>
      </c>
      <c r="AP64" s="667" t="s">
        <v>475</v>
      </c>
      <c r="AQ64" s="667" t="s">
        <v>475</v>
      </c>
      <c r="AR64" s="667" t="s">
        <v>475</v>
      </c>
      <c r="AS64" s="667" t="s">
        <v>475</v>
      </c>
      <c r="AT64" s="673">
        <v>0.021</v>
      </c>
      <c r="AU64" s="114">
        <f t="shared" si="11"/>
        <v>0.168</v>
      </c>
      <c r="AV64" s="114">
        <f t="shared" si="12"/>
        <v>0.168</v>
      </c>
      <c r="AW64" s="114">
        <f t="shared" si="13"/>
        <v>0.168</v>
      </c>
      <c r="AX64" s="114">
        <f t="shared" si="14"/>
        <v>0.168</v>
      </c>
      <c r="AY64" s="114">
        <f t="shared" si="15"/>
        <v>0.168</v>
      </c>
      <c r="AZ64" s="114">
        <f t="shared" si="16"/>
        <v>0.168</v>
      </c>
    </row>
    <row r="65" s="478" customFormat="1" ht="39.95" customHeight="1" spans="1:52">
      <c r="A65" s="501">
        <f t="shared" si="17"/>
        <v>56</v>
      </c>
      <c r="B65" s="524"/>
      <c r="C65" s="106" t="s">
        <v>88</v>
      </c>
      <c r="D65" s="106"/>
      <c r="E65" s="507" t="s">
        <v>158</v>
      </c>
      <c r="F65" s="504" t="s">
        <v>159</v>
      </c>
      <c r="G65" s="504" t="s">
        <v>305</v>
      </c>
      <c r="H65" s="521" t="s">
        <v>304</v>
      </c>
      <c r="I65" s="501" t="s">
        <v>291</v>
      </c>
      <c r="J65" s="554"/>
      <c r="K65" s="553" t="s">
        <v>290</v>
      </c>
      <c r="L65" s="507" t="s">
        <v>158</v>
      </c>
      <c r="M65" s="553" t="s">
        <v>290</v>
      </c>
      <c r="N65" s="524" t="s">
        <v>292</v>
      </c>
      <c r="O65" s="554" t="s">
        <v>293</v>
      </c>
      <c r="P65" s="504" t="s">
        <v>294</v>
      </c>
      <c r="Q65" s="501" t="s">
        <v>295</v>
      </c>
      <c r="R65" s="504" t="s">
        <v>27</v>
      </c>
      <c r="S65" s="501" t="s">
        <v>27</v>
      </c>
      <c r="T65" s="501" t="s">
        <v>484</v>
      </c>
      <c r="U65" s="504" t="s">
        <v>27</v>
      </c>
      <c r="V65" s="711" t="s">
        <v>27</v>
      </c>
      <c r="W65" s="584">
        <v>2</v>
      </c>
      <c r="X65" s="107" t="s">
        <v>27</v>
      </c>
      <c r="Y65" s="107" t="s">
        <v>27</v>
      </c>
      <c r="Z65" s="711" t="s">
        <v>27</v>
      </c>
      <c r="AA65" s="107"/>
      <c r="AB65" s="107"/>
      <c r="AC65" s="107"/>
      <c r="AD65" s="107"/>
      <c r="AE65" s="107"/>
      <c r="AF65" s="711"/>
      <c r="AG65" s="711"/>
      <c r="AH65" s="711"/>
      <c r="AI65" s="711"/>
      <c r="AJ65" s="711"/>
      <c r="AK65" s="711" t="s">
        <v>305</v>
      </c>
      <c r="AL65" s="711"/>
      <c r="AM65" s="524"/>
      <c r="AN65" s="667">
        <v>1</v>
      </c>
      <c r="AO65" s="667">
        <v>0</v>
      </c>
      <c r="AP65" s="667">
        <v>0</v>
      </c>
      <c r="AQ65" s="667">
        <v>0</v>
      </c>
      <c r="AR65" s="667">
        <v>0</v>
      </c>
      <c r="AS65" s="667">
        <v>0</v>
      </c>
      <c r="AT65" s="673"/>
      <c r="AU65" s="114">
        <f t="shared" si="11"/>
        <v>0</v>
      </c>
      <c r="AV65" s="114">
        <f t="shared" si="12"/>
        <v>0</v>
      </c>
      <c r="AW65" s="114">
        <f t="shared" si="13"/>
        <v>0</v>
      </c>
      <c r="AX65" s="114">
        <f t="shared" si="14"/>
        <v>0</v>
      </c>
      <c r="AY65" s="114">
        <f t="shared" si="15"/>
        <v>0</v>
      </c>
      <c r="AZ65" s="114">
        <f t="shared" si="16"/>
        <v>0</v>
      </c>
    </row>
    <row r="66" s="478" customFormat="1" ht="39.95" customHeight="1" spans="1:52">
      <c r="A66" s="501">
        <f t="shared" si="17"/>
        <v>57</v>
      </c>
      <c r="B66" s="524"/>
      <c r="C66" s="106" t="s">
        <v>88</v>
      </c>
      <c r="D66" s="106"/>
      <c r="E66" s="507" t="s">
        <v>160</v>
      </c>
      <c r="F66" s="504" t="s">
        <v>159</v>
      </c>
      <c r="G66" s="504" t="s">
        <v>305</v>
      </c>
      <c r="H66" s="521" t="s">
        <v>304</v>
      </c>
      <c r="I66" s="501" t="s">
        <v>291</v>
      </c>
      <c r="J66" s="554"/>
      <c r="K66" s="553" t="s">
        <v>290</v>
      </c>
      <c r="L66" s="507" t="s">
        <v>160</v>
      </c>
      <c r="M66" s="553" t="s">
        <v>290</v>
      </c>
      <c r="N66" s="524" t="s">
        <v>292</v>
      </c>
      <c r="O66" s="554" t="s">
        <v>293</v>
      </c>
      <c r="P66" s="504" t="s">
        <v>294</v>
      </c>
      <c r="Q66" s="501" t="s">
        <v>295</v>
      </c>
      <c r="R66" s="504" t="s">
        <v>27</v>
      </c>
      <c r="S66" s="501" t="s">
        <v>27</v>
      </c>
      <c r="T66" s="501" t="s">
        <v>484</v>
      </c>
      <c r="U66" s="504" t="s">
        <v>27</v>
      </c>
      <c r="V66" s="711" t="s">
        <v>27</v>
      </c>
      <c r="W66" s="584">
        <v>2</v>
      </c>
      <c r="X66" s="107" t="s">
        <v>27</v>
      </c>
      <c r="Y66" s="107" t="s">
        <v>27</v>
      </c>
      <c r="Z66" s="711" t="s">
        <v>27</v>
      </c>
      <c r="AA66" s="107"/>
      <c r="AB66" s="107"/>
      <c r="AC66" s="107"/>
      <c r="AD66" s="107"/>
      <c r="AE66" s="107"/>
      <c r="AF66" s="711"/>
      <c r="AG66" s="711"/>
      <c r="AH66" s="711"/>
      <c r="AI66" s="711"/>
      <c r="AJ66" s="711"/>
      <c r="AK66" s="711" t="s">
        <v>305</v>
      </c>
      <c r="AL66" s="711"/>
      <c r="AM66" s="524"/>
      <c r="AN66" s="667">
        <v>0</v>
      </c>
      <c r="AO66" s="667">
        <v>1</v>
      </c>
      <c r="AP66" s="667">
        <v>0</v>
      </c>
      <c r="AQ66" s="667">
        <v>0</v>
      </c>
      <c r="AR66" s="736">
        <v>0</v>
      </c>
      <c r="AS66" s="667">
        <v>0</v>
      </c>
      <c r="AT66" s="673"/>
      <c r="AU66" s="114">
        <f t="shared" si="11"/>
        <v>0</v>
      </c>
      <c r="AV66" s="114">
        <f t="shared" si="12"/>
        <v>0</v>
      </c>
      <c r="AW66" s="114">
        <f t="shared" si="13"/>
        <v>0</v>
      </c>
      <c r="AX66" s="114">
        <f t="shared" si="14"/>
        <v>0</v>
      </c>
      <c r="AY66" s="114">
        <f t="shared" si="15"/>
        <v>0</v>
      </c>
      <c r="AZ66" s="114">
        <f t="shared" si="16"/>
        <v>0</v>
      </c>
    </row>
    <row r="67" s="478" customFormat="1" ht="39.95" customHeight="1" spans="1:52">
      <c r="A67" s="501">
        <f t="shared" si="17"/>
        <v>58</v>
      </c>
      <c r="B67" s="524"/>
      <c r="C67" s="106" t="s">
        <v>88</v>
      </c>
      <c r="D67" s="106"/>
      <c r="E67" s="507" t="s">
        <v>161</v>
      </c>
      <c r="F67" s="504" t="s">
        <v>159</v>
      </c>
      <c r="G67" s="504" t="s">
        <v>305</v>
      </c>
      <c r="H67" s="521" t="s">
        <v>304</v>
      </c>
      <c r="I67" s="501" t="s">
        <v>291</v>
      </c>
      <c r="J67" s="554"/>
      <c r="K67" s="553" t="s">
        <v>290</v>
      </c>
      <c r="L67" s="507" t="s">
        <v>161</v>
      </c>
      <c r="M67" s="553" t="s">
        <v>290</v>
      </c>
      <c r="N67" s="524" t="s">
        <v>292</v>
      </c>
      <c r="O67" s="554" t="s">
        <v>293</v>
      </c>
      <c r="P67" s="504" t="s">
        <v>294</v>
      </c>
      <c r="Q67" s="501" t="s">
        <v>295</v>
      </c>
      <c r="R67" s="504" t="s">
        <v>27</v>
      </c>
      <c r="S67" s="501" t="s">
        <v>27</v>
      </c>
      <c r="T67" s="501" t="s">
        <v>484</v>
      </c>
      <c r="U67" s="504" t="s">
        <v>27</v>
      </c>
      <c r="V67" s="711" t="s">
        <v>27</v>
      </c>
      <c r="W67" s="584">
        <v>2</v>
      </c>
      <c r="X67" s="107" t="s">
        <v>27</v>
      </c>
      <c r="Y67" s="107" t="s">
        <v>27</v>
      </c>
      <c r="Z67" s="711" t="s">
        <v>27</v>
      </c>
      <c r="AA67" s="107"/>
      <c r="AB67" s="107"/>
      <c r="AC67" s="107"/>
      <c r="AD67" s="107"/>
      <c r="AE67" s="107"/>
      <c r="AF67" s="711"/>
      <c r="AG67" s="711"/>
      <c r="AH67" s="711"/>
      <c r="AI67" s="711"/>
      <c r="AJ67" s="711"/>
      <c r="AK67" s="711" t="s">
        <v>305</v>
      </c>
      <c r="AL67" s="711"/>
      <c r="AM67" s="524"/>
      <c r="AN67" s="667">
        <v>0</v>
      </c>
      <c r="AO67" s="667">
        <v>0</v>
      </c>
      <c r="AP67" s="667">
        <v>1</v>
      </c>
      <c r="AQ67" s="667">
        <v>0</v>
      </c>
      <c r="AR67" s="736">
        <v>0</v>
      </c>
      <c r="AS67" s="667">
        <v>0</v>
      </c>
      <c r="AT67" s="673"/>
      <c r="AU67" s="114">
        <f t="shared" si="11"/>
        <v>0</v>
      </c>
      <c r="AV67" s="114">
        <f t="shared" si="12"/>
        <v>0</v>
      </c>
      <c r="AW67" s="114">
        <f t="shared" si="13"/>
        <v>0</v>
      </c>
      <c r="AX67" s="114">
        <f t="shared" si="14"/>
        <v>0</v>
      </c>
      <c r="AY67" s="114">
        <f t="shared" si="15"/>
        <v>0</v>
      </c>
      <c r="AZ67" s="114">
        <f t="shared" si="16"/>
        <v>0</v>
      </c>
    </row>
    <row r="68" s="478" customFormat="1" ht="39.95" customHeight="1" spans="1:52">
      <c r="A68" s="501">
        <f t="shared" si="17"/>
        <v>59</v>
      </c>
      <c r="B68" s="524"/>
      <c r="C68" s="106" t="s">
        <v>88</v>
      </c>
      <c r="D68" s="106"/>
      <c r="E68" s="507" t="s">
        <v>162</v>
      </c>
      <c r="F68" s="504" t="s">
        <v>159</v>
      </c>
      <c r="G68" s="504" t="s">
        <v>305</v>
      </c>
      <c r="H68" s="521" t="s">
        <v>304</v>
      </c>
      <c r="I68" s="501" t="s">
        <v>291</v>
      </c>
      <c r="J68" s="554"/>
      <c r="K68" s="553" t="s">
        <v>290</v>
      </c>
      <c r="L68" s="507" t="s">
        <v>162</v>
      </c>
      <c r="M68" s="553" t="s">
        <v>290</v>
      </c>
      <c r="N68" s="524" t="s">
        <v>292</v>
      </c>
      <c r="O68" s="554" t="s">
        <v>293</v>
      </c>
      <c r="P68" s="504" t="s">
        <v>294</v>
      </c>
      <c r="Q68" s="501" t="s">
        <v>295</v>
      </c>
      <c r="R68" s="504" t="s">
        <v>27</v>
      </c>
      <c r="S68" s="501" t="s">
        <v>27</v>
      </c>
      <c r="T68" s="501" t="s">
        <v>484</v>
      </c>
      <c r="U68" s="504" t="s">
        <v>27</v>
      </c>
      <c r="V68" s="711" t="s">
        <v>27</v>
      </c>
      <c r="W68" s="584">
        <v>2</v>
      </c>
      <c r="X68" s="107" t="s">
        <v>27</v>
      </c>
      <c r="Y68" s="107" t="s">
        <v>27</v>
      </c>
      <c r="Z68" s="711" t="s">
        <v>27</v>
      </c>
      <c r="AA68" s="107"/>
      <c r="AB68" s="107"/>
      <c r="AC68" s="107"/>
      <c r="AD68" s="107"/>
      <c r="AE68" s="107"/>
      <c r="AF68" s="711"/>
      <c r="AG68" s="711"/>
      <c r="AH68" s="711"/>
      <c r="AI68" s="711"/>
      <c r="AJ68" s="711"/>
      <c r="AK68" s="711" t="s">
        <v>305</v>
      </c>
      <c r="AL68" s="711"/>
      <c r="AM68" s="524"/>
      <c r="AN68" s="667">
        <v>0</v>
      </c>
      <c r="AO68" s="667">
        <v>0</v>
      </c>
      <c r="AP68" s="667">
        <v>0</v>
      </c>
      <c r="AQ68" s="667">
        <v>1</v>
      </c>
      <c r="AR68" s="736">
        <v>0</v>
      </c>
      <c r="AS68" s="667">
        <v>0</v>
      </c>
      <c r="AT68" s="673"/>
      <c r="AU68" s="114">
        <f t="shared" si="11"/>
        <v>0</v>
      </c>
      <c r="AV68" s="114">
        <f t="shared" si="12"/>
        <v>0</v>
      </c>
      <c r="AW68" s="114">
        <f t="shared" si="13"/>
        <v>0</v>
      </c>
      <c r="AX68" s="114">
        <f t="shared" si="14"/>
        <v>0</v>
      </c>
      <c r="AY68" s="114">
        <f t="shared" si="15"/>
        <v>0</v>
      </c>
      <c r="AZ68" s="114">
        <f t="shared" si="16"/>
        <v>0</v>
      </c>
    </row>
    <row r="69" s="478" customFormat="1" ht="39.95" customHeight="1" spans="1:52">
      <c r="A69" s="501">
        <f t="shared" si="17"/>
        <v>60</v>
      </c>
      <c r="B69" s="524"/>
      <c r="C69" s="106" t="s">
        <v>88</v>
      </c>
      <c r="D69" s="106"/>
      <c r="E69" s="507" t="s">
        <v>163</v>
      </c>
      <c r="F69" s="504" t="s">
        <v>159</v>
      </c>
      <c r="G69" s="504" t="s">
        <v>305</v>
      </c>
      <c r="H69" s="521" t="s">
        <v>304</v>
      </c>
      <c r="I69" s="501" t="s">
        <v>291</v>
      </c>
      <c r="J69" s="554"/>
      <c r="K69" s="553" t="s">
        <v>290</v>
      </c>
      <c r="L69" s="507" t="s">
        <v>163</v>
      </c>
      <c r="M69" s="553" t="s">
        <v>290</v>
      </c>
      <c r="N69" s="524" t="s">
        <v>292</v>
      </c>
      <c r="O69" s="554" t="s">
        <v>293</v>
      </c>
      <c r="P69" s="504" t="s">
        <v>294</v>
      </c>
      <c r="Q69" s="501" t="s">
        <v>295</v>
      </c>
      <c r="R69" s="504" t="s">
        <v>27</v>
      </c>
      <c r="S69" s="501" t="s">
        <v>27</v>
      </c>
      <c r="T69" s="501" t="s">
        <v>484</v>
      </c>
      <c r="U69" s="504" t="s">
        <v>27</v>
      </c>
      <c r="V69" s="711" t="s">
        <v>27</v>
      </c>
      <c r="W69" s="584">
        <v>2</v>
      </c>
      <c r="X69" s="107" t="s">
        <v>27</v>
      </c>
      <c r="Y69" s="107" t="s">
        <v>27</v>
      </c>
      <c r="Z69" s="711" t="s">
        <v>27</v>
      </c>
      <c r="AA69" s="107"/>
      <c r="AB69" s="107"/>
      <c r="AC69" s="107"/>
      <c r="AD69" s="107"/>
      <c r="AE69" s="107"/>
      <c r="AF69" s="711"/>
      <c r="AG69" s="711"/>
      <c r="AH69" s="711"/>
      <c r="AI69" s="711"/>
      <c r="AJ69" s="711"/>
      <c r="AK69" s="711" t="s">
        <v>305</v>
      </c>
      <c r="AL69" s="711"/>
      <c r="AM69" s="524"/>
      <c r="AN69" s="667">
        <v>0</v>
      </c>
      <c r="AO69" s="667">
        <v>0</v>
      </c>
      <c r="AP69" s="667">
        <v>0</v>
      </c>
      <c r="AQ69" s="667">
        <v>0</v>
      </c>
      <c r="AR69" s="736">
        <v>1</v>
      </c>
      <c r="AS69" s="667">
        <v>0</v>
      </c>
      <c r="AT69" s="673"/>
      <c r="AU69" s="114">
        <f t="shared" si="11"/>
        <v>0</v>
      </c>
      <c r="AV69" s="114">
        <f t="shared" si="12"/>
        <v>0</v>
      </c>
      <c r="AW69" s="114">
        <f t="shared" si="13"/>
        <v>0</v>
      </c>
      <c r="AX69" s="114">
        <f t="shared" si="14"/>
        <v>0</v>
      </c>
      <c r="AY69" s="114">
        <f t="shared" si="15"/>
        <v>0</v>
      </c>
      <c r="AZ69" s="114">
        <f t="shared" si="16"/>
        <v>0</v>
      </c>
    </row>
    <row r="70" s="478" customFormat="1" ht="39.95" customHeight="1" spans="1:52">
      <c r="A70" s="501">
        <f t="shared" si="17"/>
        <v>61</v>
      </c>
      <c r="B70" s="524"/>
      <c r="C70" s="106" t="s">
        <v>88</v>
      </c>
      <c r="D70" s="106"/>
      <c r="E70" s="507" t="s">
        <v>485</v>
      </c>
      <c r="F70" s="504" t="s">
        <v>159</v>
      </c>
      <c r="G70" s="504" t="s">
        <v>305</v>
      </c>
      <c r="H70" s="521" t="s">
        <v>304</v>
      </c>
      <c r="I70" s="501" t="s">
        <v>291</v>
      </c>
      <c r="J70" s="554"/>
      <c r="K70" s="553" t="s">
        <v>290</v>
      </c>
      <c r="L70" s="507" t="s">
        <v>163</v>
      </c>
      <c r="M70" s="553" t="s">
        <v>290</v>
      </c>
      <c r="N70" s="524" t="s">
        <v>292</v>
      </c>
      <c r="O70" s="554" t="s">
        <v>293</v>
      </c>
      <c r="P70" s="504" t="s">
        <v>294</v>
      </c>
      <c r="Q70" s="501" t="s">
        <v>295</v>
      </c>
      <c r="R70" s="504" t="s">
        <v>27</v>
      </c>
      <c r="S70" s="501" t="s">
        <v>27</v>
      </c>
      <c r="T70" s="501" t="s">
        <v>484</v>
      </c>
      <c r="U70" s="504" t="s">
        <v>27</v>
      </c>
      <c r="V70" s="711" t="s">
        <v>27</v>
      </c>
      <c r="W70" s="584">
        <v>2</v>
      </c>
      <c r="X70" s="107" t="s">
        <v>27</v>
      </c>
      <c r="Y70" s="107" t="s">
        <v>27</v>
      </c>
      <c r="Z70" s="711" t="s">
        <v>27</v>
      </c>
      <c r="AA70" s="107"/>
      <c r="AB70" s="107"/>
      <c r="AC70" s="107"/>
      <c r="AD70" s="107"/>
      <c r="AE70" s="107"/>
      <c r="AF70" s="711"/>
      <c r="AG70" s="711"/>
      <c r="AH70" s="711"/>
      <c r="AI70" s="711"/>
      <c r="AJ70" s="711"/>
      <c r="AK70" s="711" t="s">
        <v>305</v>
      </c>
      <c r="AL70" s="711"/>
      <c r="AM70" s="524"/>
      <c r="AN70" s="667">
        <v>0</v>
      </c>
      <c r="AO70" s="667">
        <v>0</v>
      </c>
      <c r="AP70" s="667">
        <v>0</v>
      </c>
      <c r="AQ70" s="667">
        <v>0</v>
      </c>
      <c r="AR70" s="736">
        <v>0</v>
      </c>
      <c r="AS70" s="667">
        <v>1</v>
      </c>
      <c r="AT70" s="673"/>
      <c r="AU70" s="114">
        <f t="shared" si="11"/>
        <v>0</v>
      </c>
      <c r="AV70" s="114">
        <f t="shared" si="12"/>
        <v>0</v>
      </c>
      <c r="AW70" s="114">
        <f t="shared" si="13"/>
        <v>0</v>
      </c>
      <c r="AX70" s="114">
        <f t="shared" si="14"/>
        <v>0</v>
      </c>
      <c r="AY70" s="114">
        <f t="shared" si="15"/>
        <v>0</v>
      </c>
      <c r="AZ70" s="114">
        <f t="shared" si="16"/>
        <v>0</v>
      </c>
    </row>
    <row r="71" s="478" customFormat="1" ht="39.95" customHeight="1" spans="1:52">
      <c r="A71" s="501">
        <f t="shared" si="17"/>
        <v>62</v>
      </c>
      <c r="B71" s="524">
        <v>1</v>
      </c>
      <c r="C71" s="106" t="s">
        <v>88</v>
      </c>
      <c r="D71" s="507" t="s">
        <v>164</v>
      </c>
      <c r="E71" s="507" t="s">
        <v>164</v>
      </c>
      <c r="F71" s="680" t="s">
        <v>165</v>
      </c>
      <c r="G71" s="504" t="s">
        <v>486</v>
      </c>
      <c r="H71" s="521" t="s">
        <v>317</v>
      </c>
      <c r="I71" s="501" t="s">
        <v>291</v>
      </c>
      <c r="J71" s="554"/>
      <c r="K71" s="553" t="s">
        <v>290</v>
      </c>
      <c r="L71" s="507" t="s">
        <v>164</v>
      </c>
      <c r="M71" s="553" t="s">
        <v>290</v>
      </c>
      <c r="N71" s="524" t="s">
        <v>292</v>
      </c>
      <c r="O71" s="554" t="s">
        <v>293</v>
      </c>
      <c r="P71" s="504" t="s">
        <v>389</v>
      </c>
      <c r="Q71" s="501" t="s">
        <v>295</v>
      </c>
      <c r="R71" s="504" t="s">
        <v>27</v>
      </c>
      <c r="S71" s="501" t="s">
        <v>27</v>
      </c>
      <c r="T71" s="501" t="s">
        <v>487</v>
      </c>
      <c r="U71" s="504" t="s">
        <v>27</v>
      </c>
      <c r="V71" s="711" t="s">
        <v>27</v>
      </c>
      <c r="W71" s="584">
        <v>2</v>
      </c>
      <c r="X71" s="107" t="s">
        <v>27</v>
      </c>
      <c r="Y71" s="107" t="s">
        <v>27</v>
      </c>
      <c r="Z71" s="711" t="s">
        <v>27</v>
      </c>
      <c r="AA71" s="107" t="str">
        <f>VLOOKUP(E71,'[28]主驾-工艺BOM'!$O:$AF,18,0)</f>
        <v>缝纫</v>
      </c>
      <c r="AB71" s="107"/>
      <c r="AC71" s="107"/>
      <c r="AD71" s="107"/>
      <c r="AE71" s="107"/>
      <c r="AF71" s="711"/>
      <c r="AG71" s="711"/>
      <c r="AH71" s="711"/>
      <c r="AI71" s="711"/>
      <c r="AJ71" s="711"/>
      <c r="AK71" s="649" t="s">
        <v>298</v>
      </c>
      <c r="AL71" s="650" t="s">
        <v>390</v>
      </c>
      <c r="AM71" s="524"/>
      <c r="AN71" s="667">
        <v>1</v>
      </c>
      <c r="AO71" s="667">
        <v>1</v>
      </c>
      <c r="AP71" s="667">
        <v>0</v>
      </c>
      <c r="AQ71" s="667">
        <v>0</v>
      </c>
      <c r="AR71" s="667">
        <v>0</v>
      </c>
      <c r="AS71" s="667">
        <v>1</v>
      </c>
      <c r="AT71" s="673">
        <f>面套BOM清单!AT44</f>
        <v>89.1192320153257</v>
      </c>
      <c r="AU71" s="114">
        <f t="shared" si="11"/>
        <v>89.1192320153257</v>
      </c>
      <c r="AV71" s="114">
        <f t="shared" si="12"/>
        <v>89.1192320153257</v>
      </c>
      <c r="AW71" s="114">
        <f t="shared" si="13"/>
        <v>0</v>
      </c>
      <c r="AX71" s="114">
        <f t="shared" si="14"/>
        <v>0</v>
      </c>
      <c r="AY71" s="114">
        <f t="shared" si="15"/>
        <v>0</v>
      </c>
      <c r="AZ71" s="114">
        <f t="shared" si="16"/>
        <v>89.1192320153257</v>
      </c>
    </row>
    <row r="72" s="478" customFormat="1" ht="39.95" customHeight="1" spans="1:52">
      <c r="A72" s="501">
        <f t="shared" si="17"/>
        <v>63</v>
      </c>
      <c r="B72" s="524">
        <v>1</v>
      </c>
      <c r="C72" s="106" t="s">
        <v>88</v>
      </c>
      <c r="D72" s="507" t="s">
        <v>166</v>
      </c>
      <c r="E72" s="507" t="s">
        <v>166</v>
      </c>
      <c r="F72" s="504" t="s">
        <v>165</v>
      </c>
      <c r="G72" s="504" t="s">
        <v>241</v>
      </c>
      <c r="H72" s="106" t="s">
        <v>317</v>
      </c>
      <c r="I72" s="501" t="s">
        <v>291</v>
      </c>
      <c r="J72" s="554"/>
      <c r="K72" s="553" t="s">
        <v>290</v>
      </c>
      <c r="L72" s="507" t="s">
        <v>166</v>
      </c>
      <c r="M72" s="553" t="s">
        <v>290</v>
      </c>
      <c r="N72" s="524" t="s">
        <v>292</v>
      </c>
      <c r="O72" s="554" t="s">
        <v>293</v>
      </c>
      <c r="P72" s="504" t="s">
        <v>389</v>
      </c>
      <c r="Q72" s="501" t="s">
        <v>295</v>
      </c>
      <c r="R72" s="504" t="s">
        <v>27</v>
      </c>
      <c r="S72" s="501" t="s">
        <v>27</v>
      </c>
      <c r="T72" s="501" t="s">
        <v>487</v>
      </c>
      <c r="U72" s="504" t="s">
        <v>27</v>
      </c>
      <c r="V72" s="711" t="s">
        <v>27</v>
      </c>
      <c r="W72" s="584">
        <v>2</v>
      </c>
      <c r="X72" s="107" t="s">
        <v>27</v>
      </c>
      <c r="Y72" s="107" t="s">
        <v>27</v>
      </c>
      <c r="Z72" s="711" t="s">
        <v>27</v>
      </c>
      <c r="AA72" s="107" t="str">
        <f>VLOOKUP(E72,'[28]主驾-工艺BOM'!$O:$AF,18,0)</f>
        <v>缝纫</v>
      </c>
      <c r="AB72" s="107"/>
      <c r="AC72" s="107"/>
      <c r="AD72" s="107"/>
      <c r="AE72" s="107"/>
      <c r="AF72" s="711"/>
      <c r="AG72" s="711"/>
      <c r="AH72" s="711"/>
      <c r="AI72" s="711"/>
      <c r="AJ72" s="711"/>
      <c r="AK72" s="649" t="s">
        <v>298</v>
      </c>
      <c r="AL72" s="650" t="s">
        <v>390</v>
      </c>
      <c r="AM72" s="524"/>
      <c r="AN72" s="667">
        <v>0</v>
      </c>
      <c r="AO72" s="667">
        <v>0</v>
      </c>
      <c r="AP72" s="667">
        <v>1</v>
      </c>
      <c r="AQ72" s="515">
        <v>0</v>
      </c>
      <c r="AR72" s="653">
        <v>0</v>
      </c>
      <c r="AS72" s="667">
        <v>0</v>
      </c>
      <c r="AT72" s="677"/>
      <c r="AU72" s="114">
        <f t="shared" si="11"/>
        <v>0</v>
      </c>
      <c r="AV72" s="114">
        <f t="shared" si="12"/>
        <v>0</v>
      </c>
      <c r="AW72" s="114">
        <f t="shared" si="13"/>
        <v>0</v>
      </c>
      <c r="AX72" s="114">
        <f t="shared" si="14"/>
        <v>0</v>
      </c>
      <c r="AY72" s="114">
        <f t="shared" si="15"/>
        <v>0</v>
      </c>
      <c r="AZ72" s="114">
        <f t="shared" si="16"/>
        <v>0</v>
      </c>
    </row>
    <row r="73" s="478" customFormat="1" ht="39.95" customHeight="1" spans="1:52">
      <c r="A73" s="501">
        <f t="shared" si="17"/>
        <v>64</v>
      </c>
      <c r="B73" s="524">
        <v>1</v>
      </c>
      <c r="C73" s="106" t="s">
        <v>88</v>
      </c>
      <c r="D73" s="507" t="s">
        <v>167</v>
      </c>
      <c r="E73" s="507" t="s">
        <v>167</v>
      </c>
      <c r="F73" s="504" t="s">
        <v>165</v>
      </c>
      <c r="G73" s="504" t="s">
        <v>241</v>
      </c>
      <c r="H73" s="106" t="s">
        <v>317</v>
      </c>
      <c r="I73" s="501" t="s">
        <v>291</v>
      </c>
      <c r="J73" s="554"/>
      <c r="K73" s="553" t="s">
        <v>290</v>
      </c>
      <c r="L73" s="507" t="s">
        <v>167</v>
      </c>
      <c r="M73" s="553" t="s">
        <v>290</v>
      </c>
      <c r="N73" s="524" t="s">
        <v>292</v>
      </c>
      <c r="O73" s="554" t="s">
        <v>293</v>
      </c>
      <c r="P73" s="504" t="s">
        <v>389</v>
      </c>
      <c r="Q73" s="501" t="s">
        <v>295</v>
      </c>
      <c r="R73" s="504" t="s">
        <v>27</v>
      </c>
      <c r="S73" s="501" t="s">
        <v>27</v>
      </c>
      <c r="T73" s="501" t="s">
        <v>487</v>
      </c>
      <c r="U73" s="504" t="s">
        <v>27</v>
      </c>
      <c r="V73" s="711" t="s">
        <v>27</v>
      </c>
      <c r="W73" s="584">
        <v>2</v>
      </c>
      <c r="X73" s="107" t="s">
        <v>27</v>
      </c>
      <c r="Y73" s="107" t="s">
        <v>27</v>
      </c>
      <c r="Z73" s="711" t="s">
        <v>27</v>
      </c>
      <c r="AA73" s="107"/>
      <c r="AB73" s="107"/>
      <c r="AC73" s="107"/>
      <c r="AD73" s="107"/>
      <c r="AE73" s="107"/>
      <c r="AF73" s="711"/>
      <c r="AG73" s="711"/>
      <c r="AH73" s="711"/>
      <c r="AI73" s="711"/>
      <c r="AJ73" s="711"/>
      <c r="AK73" s="649" t="s">
        <v>298</v>
      </c>
      <c r="AL73" s="650" t="s">
        <v>390</v>
      </c>
      <c r="AM73" s="524"/>
      <c r="AN73" s="667">
        <v>0</v>
      </c>
      <c r="AO73" s="667">
        <v>0</v>
      </c>
      <c r="AP73" s="667">
        <v>0</v>
      </c>
      <c r="AQ73" s="667">
        <v>1</v>
      </c>
      <c r="AR73" s="736">
        <v>1</v>
      </c>
      <c r="AS73" s="667">
        <v>0</v>
      </c>
      <c r="AT73" s="677"/>
      <c r="AU73" s="114">
        <f t="shared" si="11"/>
        <v>0</v>
      </c>
      <c r="AV73" s="114">
        <f t="shared" si="12"/>
        <v>0</v>
      </c>
      <c r="AW73" s="114">
        <f t="shared" si="13"/>
        <v>0</v>
      </c>
      <c r="AX73" s="114">
        <f t="shared" si="14"/>
        <v>0</v>
      </c>
      <c r="AY73" s="114">
        <f t="shared" si="15"/>
        <v>0</v>
      </c>
      <c r="AZ73" s="114">
        <f t="shared" si="16"/>
        <v>0</v>
      </c>
    </row>
    <row r="74" s="479" customFormat="1" ht="39.95" customHeight="1" spans="1:52">
      <c r="A74" s="525">
        <f t="shared" si="17"/>
        <v>65</v>
      </c>
      <c r="B74" s="526">
        <v>1</v>
      </c>
      <c r="C74" s="527" t="s">
        <v>360</v>
      </c>
      <c r="D74" s="526" t="s">
        <v>488</v>
      </c>
      <c r="E74" s="526" t="s">
        <v>488</v>
      </c>
      <c r="F74" s="594" t="s">
        <v>489</v>
      </c>
      <c r="G74" s="594" t="s">
        <v>347</v>
      </c>
      <c r="H74" s="681" t="s">
        <v>304</v>
      </c>
      <c r="I74" s="525" t="s">
        <v>291</v>
      </c>
      <c r="J74" s="567"/>
      <c r="K74" s="566" t="s">
        <v>290</v>
      </c>
      <c r="L74" s="526" t="s">
        <v>488</v>
      </c>
      <c r="M74" s="566" t="s">
        <v>290</v>
      </c>
      <c r="N74" s="526" t="s">
        <v>292</v>
      </c>
      <c r="O74" s="567" t="s">
        <v>293</v>
      </c>
      <c r="P74" s="594" t="s">
        <v>347</v>
      </c>
      <c r="Q74" s="525" t="s">
        <v>295</v>
      </c>
      <c r="R74" s="594" t="s">
        <v>27</v>
      </c>
      <c r="S74" s="525" t="s">
        <v>27</v>
      </c>
      <c r="T74" s="525" t="s">
        <v>490</v>
      </c>
      <c r="U74" s="594" t="s">
        <v>27</v>
      </c>
      <c r="V74" s="712">
        <v>0.539</v>
      </c>
      <c r="W74" s="596">
        <v>2</v>
      </c>
      <c r="X74" s="597" t="s">
        <v>27</v>
      </c>
      <c r="Y74" s="597" t="s">
        <v>27</v>
      </c>
      <c r="Z74" s="726" t="s">
        <v>27</v>
      </c>
      <c r="AA74" s="695" t="s">
        <v>347</v>
      </c>
      <c r="AB74" s="727" t="s">
        <v>348</v>
      </c>
      <c r="AC74" s="107"/>
      <c r="AD74" s="107"/>
      <c r="AE74" s="728">
        <v>0.539</v>
      </c>
      <c r="AF74" s="729">
        <f t="shared" ref="AF74:AF77" si="18">V74/AE74</f>
        <v>1</v>
      </c>
      <c r="AG74" s="726"/>
      <c r="AH74" s="726"/>
      <c r="AI74" s="726"/>
      <c r="AJ74" s="726"/>
      <c r="AK74" s="726" t="s">
        <v>298</v>
      </c>
      <c r="AL74" s="726" t="s">
        <v>349</v>
      </c>
      <c r="AM74" s="526"/>
      <c r="AN74" s="732">
        <v>0</v>
      </c>
      <c r="AO74" s="737" t="s">
        <v>373</v>
      </c>
      <c r="AP74" s="737" t="s">
        <v>373</v>
      </c>
      <c r="AQ74" s="737">
        <v>0</v>
      </c>
      <c r="AR74" s="738" t="s">
        <v>373</v>
      </c>
      <c r="AS74" s="732">
        <v>0</v>
      </c>
      <c r="AT74" s="673"/>
      <c r="AU74" s="114">
        <f t="shared" si="11"/>
        <v>0</v>
      </c>
      <c r="AV74" s="114">
        <f t="shared" si="12"/>
        <v>0</v>
      </c>
      <c r="AW74" s="114">
        <f t="shared" si="13"/>
        <v>0</v>
      </c>
      <c r="AX74" s="114">
        <f t="shared" si="14"/>
        <v>0</v>
      </c>
      <c r="AY74" s="114">
        <f t="shared" si="15"/>
        <v>0</v>
      </c>
      <c r="AZ74" s="114">
        <f t="shared" si="16"/>
        <v>0</v>
      </c>
    </row>
    <row r="75" s="479" customFormat="1" ht="39.95" customHeight="1" spans="1:52">
      <c r="A75" s="525"/>
      <c r="B75" s="526"/>
      <c r="C75" s="527"/>
      <c r="D75" s="526"/>
      <c r="E75" s="682" t="s">
        <v>491</v>
      </c>
      <c r="F75" s="683" t="s">
        <v>492</v>
      </c>
      <c r="G75" s="683" t="s">
        <v>305</v>
      </c>
      <c r="H75" s="684" t="s">
        <v>304</v>
      </c>
      <c r="I75" s="701" t="s">
        <v>353</v>
      </c>
      <c r="J75" s="702"/>
      <c r="K75" s="684" t="s">
        <v>290</v>
      </c>
      <c r="L75" s="682" t="s">
        <v>27</v>
      </c>
      <c r="M75" s="684" t="s">
        <v>290</v>
      </c>
      <c r="N75" s="682" t="s">
        <v>354</v>
      </c>
      <c r="O75" s="702" t="s">
        <v>493</v>
      </c>
      <c r="P75" s="683" t="s">
        <v>347</v>
      </c>
      <c r="Q75" s="701" t="s">
        <v>494</v>
      </c>
      <c r="R75" s="701" t="s">
        <v>27</v>
      </c>
      <c r="T75" s="701" t="s">
        <v>490</v>
      </c>
      <c r="V75" s="713">
        <v>0.511</v>
      </c>
      <c r="W75" s="596"/>
      <c r="X75" s="597"/>
      <c r="Y75" s="597"/>
      <c r="Z75" s="726"/>
      <c r="AA75" s="107"/>
      <c r="AB75" s="107"/>
      <c r="AC75" s="107"/>
      <c r="AD75" s="107"/>
      <c r="AE75" s="107">
        <v>0.98</v>
      </c>
      <c r="AF75" s="729"/>
      <c r="AG75" s="726"/>
      <c r="AH75" s="726"/>
      <c r="AI75" s="726"/>
      <c r="AJ75" s="726"/>
      <c r="AK75" s="726" t="s">
        <v>305</v>
      </c>
      <c r="AL75" s="726"/>
      <c r="AM75" s="526"/>
      <c r="AN75" s="732">
        <v>0</v>
      </c>
      <c r="AO75" s="737" t="s">
        <v>373</v>
      </c>
      <c r="AP75" s="737" t="s">
        <v>373</v>
      </c>
      <c r="AQ75" s="737">
        <v>0</v>
      </c>
      <c r="AR75" s="738" t="s">
        <v>373</v>
      </c>
      <c r="AS75" s="732">
        <v>0</v>
      </c>
      <c r="AT75" s="673">
        <f>17.62*AE75</f>
        <v>17.2676</v>
      </c>
      <c r="AU75" s="114">
        <f t="shared" si="11"/>
        <v>0</v>
      </c>
      <c r="AV75" s="114">
        <f t="shared" si="12"/>
        <v>17.2676</v>
      </c>
      <c r="AW75" s="114">
        <f t="shared" si="13"/>
        <v>17.2676</v>
      </c>
      <c r="AX75" s="114">
        <f t="shared" si="14"/>
        <v>0</v>
      </c>
      <c r="AY75" s="114">
        <f t="shared" si="15"/>
        <v>17.2676</v>
      </c>
      <c r="AZ75" s="114">
        <f t="shared" si="16"/>
        <v>0</v>
      </c>
    </row>
    <row r="76" s="478" customFormat="1" ht="39.95" customHeight="1" spans="1:52">
      <c r="A76" s="501">
        <f>ROW()-9</f>
        <v>67</v>
      </c>
      <c r="B76" s="524">
        <v>1</v>
      </c>
      <c r="C76" s="106" t="s">
        <v>360</v>
      </c>
      <c r="D76" s="524" t="s">
        <v>495</v>
      </c>
      <c r="E76" s="524" t="s">
        <v>495</v>
      </c>
      <c r="F76" s="504" t="s">
        <v>496</v>
      </c>
      <c r="G76" s="504" t="s">
        <v>347</v>
      </c>
      <c r="H76" s="504" t="s">
        <v>304</v>
      </c>
      <c r="I76" s="501" t="s">
        <v>291</v>
      </c>
      <c r="J76" s="554"/>
      <c r="K76" s="553" t="s">
        <v>290</v>
      </c>
      <c r="L76" s="524" t="s">
        <v>495</v>
      </c>
      <c r="M76" s="553" t="s">
        <v>290</v>
      </c>
      <c r="N76" s="524" t="s">
        <v>292</v>
      </c>
      <c r="O76" s="554" t="s">
        <v>293</v>
      </c>
      <c r="P76" s="504" t="s">
        <v>347</v>
      </c>
      <c r="Q76" s="501" t="s">
        <v>295</v>
      </c>
      <c r="R76" s="504" t="s">
        <v>27</v>
      </c>
      <c r="S76" s="501" t="s">
        <v>27</v>
      </c>
      <c r="T76" s="501" t="s">
        <v>490</v>
      </c>
      <c r="U76" s="504" t="s">
        <v>27</v>
      </c>
      <c r="V76" s="591">
        <v>0.539</v>
      </c>
      <c r="W76" s="584">
        <v>2</v>
      </c>
      <c r="X76" s="107" t="s">
        <v>27</v>
      </c>
      <c r="Y76" s="107" t="s">
        <v>27</v>
      </c>
      <c r="Z76" s="711" t="s">
        <v>27</v>
      </c>
      <c r="AA76" s="398" t="s">
        <v>347</v>
      </c>
      <c r="AB76" s="621" t="s">
        <v>348</v>
      </c>
      <c r="AC76" s="107"/>
      <c r="AD76" s="107"/>
      <c r="AE76" s="622">
        <f>V76*1.08</f>
        <v>0.58212</v>
      </c>
      <c r="AF76" s="623">
        <f t="shared" si="18"/>
        <v>0.925925925925926</v>
      </c>
      <c r="AG76" s="711"/>
      <c r="AH76" s="711"/>
      <c r="AI76" s="711"/>
      <c r="AJ76" s="711"/>
      <c r="AK76" s="711" t="s">
        <v>298</v>
      </c>
      <c r="AL76" s="711" t="s">
        <v>349</v>
      </c>
      <c r="AM76" s="524"/>
      <c r="AN76" s="667" t="s">
        <v>373</v>
      </c>
      <c r="AO76" s="587">
        <v>0</v>
      </c>
      <c r="AP76" s="587">
        <v>0</v>
      </c>
      <c r="AQ76" s="667" t="s">
        <v>373</v>
      </c>
      <c r="AR76" s="587">
        <v>0</v>
      </c>
      <c r="AS76" s="667" t="s">
        <v>373</v>
      </c>
      <c r="AT76" s="673">
        <f>17.62*AE76</f>
        <v>10.2569544</v>
      </c>
      <c r="AU76" s="114">
        <f t="shared" ref="AU76:AU112" si="19">AN76*$AT76</f>
        <v>10.2569544</v>
      </c>
      <c r="AV76" s="114">
        <f t="shared" ref="AV76:AV112" si="20">AO76*$AT76</f>
        <v>0</v>
      </c>
      <c r="AW76" s="114">
        <f t="shared" ref="AW76:AW112" si="21">AP76*$AT76</f>
        <v>0</v>
      </c>
      <c r="AX76" s="114">
        <f t="shared" ref="AX76:AX112" si="22">AQ76*$AT76</f>
        <v>10.2569544</v>
      </c>
      <c r="AY76" s="114">
        <f t="shared" ref="AY76:AY112" si="23">AR76*$AT76</f>
        <v>0</v>
      </c>
      <c r="AZ76" s="114">
        <f t="shared" ref="AZ76:AZ112" si="24">AS76*$AT76</f>
        <v>10.2569544</v>
      </c>
    </row>
    <row r="77" s="478" customFormat="1" ht="39.95" customHeight="1" spans="1:52">
      <c r="A77" s="501"/>
      <c r="B77" s="524"/>
      <c r="C77" s="106"/>
      <c r="D77" s="524" t="s">
        <v>497</v>
      </c>
      <c r="E77" s="524" t="s">
        <v>497</v>
      </c>
      <c r="F77" s="317" t="s">
        <v>498</v>
      </c>
      <c r="G77" s="317" t="s">
        <v>305</v>
      </c>
      <c r="H77" s="317"/>
      <c r="I77" s="16" t="s">
        <v>353</v>
      </c>
      <c r="J77" s="318"/>
      <c r="K77" s="319" t="s">
        <v>290</v>
      </c>
      <c r="L77" s="15" t="s">
        <v>27</v>
      </c>
      <c r="M77" s="319" t="s">
        <v>290</v>
      </c>
      <c r="N77" s="15" t="s">
        <v>354</v>
      </c>
      <c r="O77" s="318" t="s">
        <v>493</v>
      </c>
      <c r="P77" s="317" t="s">
        <v>347</v>
      </c>
      <c r="Q77" s="16" t="s">
        <v>494</v>
      </c>
      <c r="R77" s="16" t="s">
        <v>27</v>
      </c>
      <c r="T77" s="16" t="s">
        <v>490</v>
      </c>
      <c r="V77" s="39">
        <v>0.511</v>
      </c>
      <c r="W77" s="584"/>
      <c r="X77" s="107"/>
      <c r="Y77" s="107"/>
      <c r="Z77" s="711"/>
      <c r="AA77" s="107"/>
      <c r="AB77" s="107"/>
      <c r="AC77" s="107"/>
      <c r="AD77" s="107"/>
      <c r="AE77" s="107">
        <v>0.5519</v>
      </c>
      <c r="AF77" s="623">
        <f t="shared" si="18"/>
        <v>0.925892371806487</v>
      </c>
      <c r="AG77" s="711"/>
      <c r="AH77" s="711"/>
      <c r="AI77" s="711"/>
      <c r="AJ77" s="711"/>
      <c r="AK77" s="711" t="s">
        <v>305</v>
      </c>
      <c r="AL77" s="711"/>
      <c r="AM77" s="524"/>
      <c r="AN77" s="667" t="s">
        <v>373</v>
      </c>
      <c r="AO77" s="587">
        <v>0</v>
      </c>
      <c r="AP77" s="587">
        <v>0</v>
      </c>
      <c r="AQ77" s="667" t="s">
        <v>373</v>
      </c>
      <c r="AR77" s="587">
        <v>0</v>
      </c>
      <c r="AS77" s="667" t="s">
        <v>373</v>
      </c>
      <c r="AT77" s="673">
        <f>17.62*AE77</f>
        <v>9.724478</v>
      </c>
      <c r="AU77" s="114">
        <f t="shared" si="19"/>
        <v>9.724478</v>
      </c>
      <c r="AV77" s="114">
        <f t="shared" si="20"/>
        <v>0</v>
      </c>
      <c r="AW77" s="114">
        <f t="shared" si="21"/>
        <v>0</v>
      </c>
      <c r="AX77" s="114">
        <f t="shared" si="22"/>
        <v>9.724478</v>
      </c>
      <c r="AY77" s="114">
        <f t="shared" si="23"/>
        <v>0</v>
      </c>
      <c r="AZ77" s="114">
        <f t="shared" si="24"/>
        <v>9.724478</v>
      </c>
    </row>
    <row r="78" s="478" customFormat="1" ht="39.95" customHeight="1" spans="1:16383">
      <c r="A78" s="501"/>
      <c r="B78" s="524">
        <v>2</v>
      </c>
      <c r="C78" s="106"/>
      <c r="D78" s="524" t="s">
        <v>374</v>
      </c>
      <c r="E78" s="524" t="s">
        <v>374</v>
      </c>
      <c r="F78" s="504" t="s">
        <v>375</v>
      </c>
      <c r="G78" s="358" t="s">
        <v>376</v>
      </c>
      <c r="H78" s="516"/>
      <c r="I78" s="563" t="s">
        <v>353</v>
      </c>
      <c r="J78" s="559"/>
      <c r="K78" s="112" t="s">
        <v>290</v>
      </c>
      <c r="L78" s="560" t="str">
        <f>E78</f>
        <v>SLT0001092</v>
      </c>
      <c r="M78" s="114" t="s">
        <v>290</v>
      </c>
      <c r="N78" s="114" t="s">
        <v>292</v>
      </c>
      <c r="O78" s="561" t="s">
        <v>293</v>
      </c>
      <c r="P78" s="562" t="s">
        <v>376</v>
      </c>
      <c r="Q78" s="588" t="s">
        <v>377</v>
      </c>
      <c r="R78" s="562" t="s">
        <v>378</v>
      </c>
      <c r="S78" s="515"/>
      <c r="T78" s="589" t="s">
        <v>379</v>
      </c>
      <c r="V78" s="590">
        <v>0.006</v>
      </c>
      <c r="W78" s="714"/>
      <c r="X78" s="107"/>
      <c r="Y78" s="667"/>
      <c r="Z78" s="667"/>
      <c r="AA78" s="561" t="s">
        <v>380</v>
      </c>
      <c r="AB78" s="107"/>
      <c r="AC78" s="107"/>
      <c r="AD78" s="107"/>
      <c r="AE78" s="629">
        <v>0.006</v>
      </c>
      <c r="AF78" s="630">
        <v>1</v>
      </c>
      <c r="AG78" s="636"/>
      <c r="AH78" s="629"/>
      <c r="AI78" s="515"/>
      <c r="AJ78" s="515"/>
      <c r="AK78" s="651" t="s">
        <v>331</v>
      </c>
      <c r="AL78" s="652" t="s">
        <v>366</v>
      </c>
      <c r="AM78" s="515"/>
      <c r="AN78" s="515">
        <v>1</v>
      </c>
      <c r="AO78" s="515">
        <v>1</v>
      </c>
      <c r="AP78" s="515">
        <v>1</v>
      </c>
      <c r="AQ78" s="515">
        <v>1</v>
      </c>
      <c r="AR78" s="515">
        <v>1</v>
      </c>
      <c r="AS78" s="515">
        <v>1</v>
      </c>
      <c r="AT78" s="673">
        <v>0.1111</v>
      </c>
      <c r="AU78" s="114">
        <f t="shared" si="19"/>
        <v>0.1111</v>
      </c>
      <c r="AV78" s="114">
        <f t="shared" si="20"/>
        <v>0.1111</v>
      </c>
      <c r="AW78" s="114">
        <f t="shared" si="21"/>
        <v>0.1111</v>
      </c>
      <c r="AX78" s="114">
        <f t="shared" si="22"/>
        <v>0.1111</v>
      </c>
      <c r="AY78" s="114">
        <f t="shared" si="23"/>
        <v>0.1111</v>
      </c>
      <c r="AZ78" s="114">
        <f t="shared" si="24"/>
        <v>0.1111</v>
      </c>
      <c r="XEH78" s="501"/>
      <c r="XEI78" s="524"/>
      <c r="XEJ78" s="106"/>
      <c r="XEK78" s="524"/>
      <c r="XEL78" s="524"/>
      <c r="XEM78" s="504"/>
      <c r="XEN78" s="504"/>
      <c r="XEO78" s="504"/>
      <c r="XEP78" s="501"/>
      <c r="XEQ78" s="554"/>
      <c r="XER78" s="504"/>
      <c r="XES78" s="591"/>
      <c r="XET78" s="711"/>
      <c r="XEU78" s="711"/>
      <c r="XEV78" s="711"/>
      <c r="XEW78" s="524"/>
      <c r="XEX78" s="667"/>
      <c r="XEY78" s="587"/>
      <c r="XEZ78" s="587"/>
      <c r="XFA78" s="667"/>
      <c r="XFB78" s="745"/>
      <c r="XFC78" s="667"/>
    </row>
    <row r="79" s="478" customFormat="1" ht="39.95" customHeight="1" spans="1:16383">
      <c r="A79" s="501"/>
      <c r="B79" s="524">
        <v>2</v>
      </c>
      <c r="C79" s="106"/>
      <c r="D79" s="524" t="s">
        <v>499</v>
      </c>
      <c r="E79" s="524" t="s">
        <v>499</v>
      </c>
      <c r="F79" s="504" t="s">
        <v>500</v>
      </c>
      <c r="G79" s="114" t="s">
        <v>376</v>
      </c>
      <c r="H79" s="685" t="s">
        <v>317</v>
      </c>
      <c r="I79" s="586" t="s">
        <v>353</v>
      </c>
      <c r="J79" s="561"/>
      <c r="K79" s="112" t="s">
        <v>290</v>
      </c>
      <c r="L79" s="114" t="s">
        <v>501</v>
      </c>
      <c r="M79" s="112" t="s">
        <v>502</v>
      </c>
      <c r="N79" s="114" t="s">
        <v>292</v>
      </c>
      <c r="O79" s="561" t="s">
        <v>293</v>
      </c>
      <c r="P79" s="685" t="s">
        <v>376</v>
      </c>
      <c r="Q79" s="477"/>
      <c r="R79" s="563" t="s">
        <v>503</v>
      </c>
      <c r="S79" s="563" t="s">
        <v>378</v>
      </c>
      <c r="T79" s="563" t="s">
        <v>504</v>
      </c>
      <c r="V79" s="715">
        <f>0.025*420/1000</f>
        <v>0.0105</v>
      </c>
      <c r="X79" s="107"/>
      <c r="Y79" s="667"/>
      <c r="Z79" s="667"/>
      <c r="AA79" s="730" t="s">
        <v>380</v>
      </c>
      <c r="AB79" s="107"/>
      <c r="AC79" s="107"/>
      <c r="AD79" s="107"/>
      <c r="AE79" s="624">
        <v>0.0105</v>
      </c>
      <c r="AF79" s="630">
        <v>1</v>
      </c>
      <c r="AG79" s="114"/>
      <c r="AH79" s="114"/>
      <c r="AI79" s="114"/>
      <c r="AJ79" s="114"/>
      <c r="AK79" s="114" t="s">
        <v>331</v>
      </c>
      <c r="AL79" s="114" t="s">
        <v>366</v>
      </c>
      <c r="AM79" s="515"/>
      <c r="AN79" s="515">
        <v>2</v>
      </c>
      <c r="AO79" s="515">
        <v>2</v>
      </c>
      <c r="AP79" s="515">
        <v>2</v>
      </c>
      <c r="AQ79" s="515">
        <v>2</v>
      </c>
      <c r="AR79" s="515">
        <v>2</v>
      </c>
      <c r="AS79" s="515">
        <v>2</v>
      </c>
      <c r="AT79" s="673">
        <v>0.188</v>
      </c>
      <c r="AU79" s="114">
        <f t="shared" si="19"/>
        <v>0.376</v>
      </c>
      <c r="AV79" s="114">
        <f t="shared" si="20"/>
        <v>0.376</v>
      </c>
      <c r="AW79" s="114">
        <f t="shared" si="21"/>
        <v>0.376</v>
      </c>
      <c r="AX79" s="114">
        <f t="shared" si="22"/>
        <v>0.376</v>
      </c>
      <c r="AY79" s="114">
        <f t="shared" si="23"/>
        <v>0.376</v>
      </c>
      <c r="AZ79" s="114">
        <f t="shared" si="24"/>
        <v>0.376</v>
      </c>
      <c r="XEH79" s="501"/>
      <c r="XEI79" s="524"/>
      <c r="XEJ79" s="106"/>
      <c r="XEK79" s="524"/>
      <c r="XEL79" s="524"/>
      <c r="XEM79" s="504"/>
      <c r="XEN79" s="504"/>
      <c r="XEO79" s="504"/>
      <c r="XEP79" s="501"/>
      <c r="XEQ79" s="554"/>
      <c r="XER79" s="504"/>
      <c r="XES79" s="591"/>
      <c r="XET79" s="711"/>
      <c r="XEU79" s="711"/>
      <c r="XEV79" s="711"/>
      <c r="XEW79" s="524"/>
      <c r="XEX79" s="667"/>
      <c r="XEY79" s="587"/>
      <c r="XEZ79" s="587"/>
      <c r="XFA79" s="667"/>
      <c r="XFB79" s="745"/>
      <c r="XFC79" s="667"/>
    </row>
    <row r="80" s="478" customFormat="1" ht="39.95" customHeight="1" spans="1:52">
      <c r="A80" s="501">
        <f t="shared" ref="A80:A85" si="25">ROW()-9</f>
        <v>71</v>
      </c>
      <c r="B80" s="524">
        <v>1</v>
      </c>
      <c r="C80" s="106" t="s">
        <v>505</v>
      </c>
      <c r="D80" s="505" t="s">
        <v>506</v>
      </c>
      <c r="E80" s="686" t="s">
        <v>507</v>
      </c>
      <c r="F80" s="687" t="s">
        <v>508</v>
      </c>
      <c r="G80" s="688" t="s">
        <v>509</v>
      </c>
      <c r="H80" s="688" t="s">
        <v>304</v>
      </c>
      <c r="I80" s="501" t="s">
        <v>291</v>
      </c>
      <c r="J80" s="703"/>
      <c r="K80" s="553" t="s">
        <v>290</v>
      </c>
      <c r="L80" s="504" t="s">
        <v>507</v>
      </c>
      <c r="M80" s="553" t="s">
        <v>290</v>
      </c>
      <c r="N80" s="524" t="s">
        <v>293</v>
      </c>
      <c r="O80" s="554" t="s">
        <v>292</v>
      </c>
      <c r="P80" s="704" t="s">
        <v>294</v>
      </c>
      <c r="Q80" s="501" t="s">
        <v>295</v>
      </c>
      <c r="R80" s="504" t="s">
        <v>27</v>
      </c>
      <c r="S80" s="501" t="s">
        <v>27</v>
      </c>
      <c r="T80" s="501" t="s">
        <v>510</v>
      </c>
      <c r="U80" s="504" t="s">
        <v>27</v>
      </c>
      <c r="V80" s="591">
        <v>2.077</v>
      </c>
      <c r="W80" s="584">
        <v>2</v>
      </c>
      <c r="X80" s="107" t="s">
        <v>316</v>
      </c>
      <c r="Y80" s="107" t="s">
        <v>27</v>
      </c>
      <c r="Z80" s="109" t="s">
        <v>329</v>
      </c>
      <c r="AA80" s="107"/>
      <c r="AB80" s="107"/>
      <c r="AC80" s="107"/>
      <c r="AD80" s="107"/>
      <c r="AE80" s="107"/>
      <c r="AF80" s="109"/>
      <c r="AG80" s="109"/>
      <c r="AH80" s="109"/>
      <c r="AI80" s="109"/>
      <c r="AJ80" s="109"/>
      <c r="AK80" s="657" t="s">
        <v>331</v>
      </c>
      <c r="AL80" s="657" t="s">
        <v>511</v>
      </c>
      <c r="AM80" s="524"/>
      <c r="AN80" s="703" t="s">
        <v>373</v>
      </c>
      <c r="AO80" s="703" t="s">
        <v>373</v>
      </c>
      <c r="AP80" s="703" t="s">
        <v>373</v>
      </c>
      <c r="AQ80" s="703" t="s">
        <v>373</v>
      </c>
      <c r="AR80" s="703" t="s">
        <v>373</v>
      </c>
      <c r="AS80" s="703" t="s">
        <v>373</v>
      </c>
      <c r="AT80" s="673">
        <v>27.93</v>
      </c>
      <c r="AU80" s="114">
        <f t="shared" si="19"/>
        <v>27.93</v>
      </c>
      <c r="AV80" s="114">
        <f t="shared" si="20"/>
        <v>27.93</v>
      </c>
      <c r="AW80" s="114">
        <f t="shared" si="21"/>
        <v>27.93</v>
      </c>
      <c r="AX80" s="114">
        <f t="shared" si="22"/>
        <v>27.93</v>
      </c>
      <c r="AY80" s="114">
        <f t="shared" si="23"/>
        <v>27.93</v>
      </c>
      <c r="AZ80" s="114">
        <f t="shared" si="24"/>
        <v>27.93</v>
      </c>
    </row>
    <row r="81" s="1" customFormat="1" ht="39.95" customHeight="1" spans="1:52">
      <c r="A81" s="501">
        <f t="shared" si="25"/>
        <v>72</v>
      </c>
      <c r="B81" s="524">
        <v>1</v>
      </c>
      <c r="C81" s="106" t="s">
        <v>360</v>
      </c>
      <c r="D81" s="106" t="s">
        <v>512</v>
      </c>
      <c r="E81" s="507" t="s">
        <v>512</v>
      </c>
      <c r="F81" s="107" t="s">
        <v>513</v>
      </c>
      <c r="G81" s="507"/>
      <c r="H81" s="507" t="s">
        <v>304</v>
      </c>
      <c r="I81" s="501" t="s">
        <v>291</v>
      </c>
      <c r="J81" s="507"/>
      <c r="K81" s="507"/>
      <c r="L81" s="507" t="s">
        <v>512</v>
      </c>
      <c r="M81" s="553" t="s">
        <v>290</v>
      </c>
      <c r="N81" s="524" t="s">
        <v>292</v>
      </c>
      <c r="O81" s="554" t="s">
        <v>293</v>
      </c>
      <c r="P81" s="507"/>
      <c r="Q81" s="507" t="s">
        <v>295</v>
      </c>
      <c r="R81" s="504" t="s">
        <v>27</v>
      </c>
      <c r="S81" s="501" t="s">
        <v>27</v>
      </c>
      <c r="T81" s="507" t="s">
        <v>417</v>
      </c>
      <c r="U81" s="504" t="s">
        <v>27</v>
      </c>
      <c r="V81" s="507">
        <v>0.0012</v>
      </c>
      <c r="W81" s="584">
        <v>2</v>
      </c>
      <c r="X81" s="107" t="s">
        <v>27</v>
      </c>
      <c r="Y81" s="107" t="s">
        <v>27</v>
      </c>
      <c r="Z81" s="507" t="s">
        <v>27</v>
      </c>
      <c r="AA81" s="107"/>
      <c r="AB81" s="107"/>
      <c r="AC81" s="107"/>
      <c r="AD81" s="107"/>
      <c r="AE81" s="107"/>
      <c r="AF81" s="507"/>
      <c r="AG81" s="507"/>
      <c r="AH81" s="507"/>
      <c r="AI81" s="507"/>
      <c r="AJ81" s="507"/>
      <c r="AK81" s="660" t="s">
        <v>331</v>
      </c>
      <c r="AL81" s="660" t="s">
        <v>514</v>
      </c>
      <c r="AM81" s="507"/>
      <c r="AN81" s="507">
        <v>1</v>
      </c>
      <c r="AO81" s="507">
        <v>0</v>
      </c>
      <c r="AP81" s="507">
        <v>0</v>
      </c>
      <c r="AQ81" s="507">
        <v>1</v>
      </c>
      <c r="AR81" s="507">
        <v>0</v>
      </c>
      <c r="AS81" s="507">
        <v>1</v>
      </c>
      <c r="AT81" s="673">
        <v>6.8</v>
      </c>
      <c r="AU81" s="114">
        <f t="shared" si="19"/>
        <v>6.8</v>
      </c>
      <c r="AV81" s="114">
        <f t="shared" si="20"/>
        <v>0</v>
      </c>
      <c r="AW81" s="114">
        <f t="shared" si="21"/>
        <v>0</v>
      </c>
      <c r="AX81" s="114">
        <f t="shared" si="22"/>
        <v>6.8</v>
      </c>
      <c r="AY81" s="114">
        <f t="shared" si="23"/>
        <v>0</v>
      </c>
      <c r="AZ81" s="114">
        <f t="shared" si="24"/>
        <v>6.8</v>
      </c>
    </row>
    <row r="82" s="1" customFormat="1" ht="39.95" customHeight="1" spans="1:52">
      <c r="A82" s="501">
        <f t="shared" si="25"/>
        <v>73</v>
      </c>
      <c r="B82" s="524">
        <v>1</v>
      </c>
      <c r="C82" s="106" t="s">
        <v>360</v>
      </c>
      <c r="D82" s="106" t="s">
        <v>515</v>
      </c>
      <c r="E82" s="507" t="s">
        <v>515</v>
      </c>
      <c r="F82" s="507" t="s">
        <v>516</v>
      </c>
      <c r="G82" s="507" t="s">
        <v>517</v>
      </c>
      <c r="H82" s="507" t="s">
        <v>304</v>
      </c>
      <c r="I82" s="501" t="s">
        <v>291</v>
      </c>
      <c r="J82" s="507"/>
      <c r="K82" s="507" t="s">
        <v>290</v>
      </c>
      <c r="L82" s="507" t="s">
        <v>515</v>
      </c>
      <c r="M82" s="553" t="s">
        <v>290</v>
      </c>
      <c r="N82" s="524" t="s">
        <v>292</v>
      </c>
      <c r="O82" s="554" t="s">
        <v>293</v>
      </c>
      <c r="P82" s="507" t="s">
        <v>419</v>
      </c>
      <c r="Q82" s="507" t="s">
        <v>295</v>
      </c>
      <c r="R82" s="504" t="s">
        <v>27</v>
      </c>
      <c r="S82" s="501" t="s">
        <v>27</v>
      </c>
      <c r="T82" s="507" t="s">
        <v>425</v>
      </c>
      <c r="U82" s="504" t="s">
        <v>27</v>
      </c>
      <c r="V82" s="507">
        <v>0.072</v>
      </c>
      <c r="W82" s="584">
        <v>2</v>
      </c>
      <c r="X82" s="107" t="s">
        <v>27</v>
      </c>
      <c r="Y82" s="107" t="s">
        <v>27</v>
      </c>
      <c r="Z82" s="507" t="s">
        <v>27</v>
      </c>
      <c r="AA82" s="107"/>
      <c r="AB82" s="107"/>
      <c r="AC82" s="107"/>
      <c r="AD82" s="107"/>
      <c r="AE82" s="107"/>
      <c r="AF82" s="507"/>
      <c r="AG82" s="507"/>
      <c r="AH82" s="507"/>
      <c r="AI82" s="507"/>
      <c r="AJ82" s="507"/>
      <c r="AK82" s="660" t="s">
        <v>331</v>
      </c>
      <c r="AL82" s="660" t="s">
        <v>421</v>
      </c>
      <c r="AM82" s="507"/>
      <c r="AN82" s="507">
        <v>1</v>
      </c>
      <c r="AO82" s="678">
        <v>0</v>
      </c>
      <c r="AP82" s="678">
        <v>0</v>
      </c>
      <c r="AQ82" s="507">
        <v>1</v>
      </c>
      <c r="AR82" s="678">
        <v>0</v>
      </c>
      <c r="AS82" s="507">
        <v>1</v>
      </c>
      <c r="AT82" s="673">
        <v>66.25</v>
      </c>
      <c r="AU82" s="114">
        <f t="shared" si="19"/>
        <v>66.25</v>
      </c>
      <c r="AV82" s="114">
        <f t="shared" si="20"/>
        <v>0</v>
      </c>
      <c r="AW82" s="114">
        <f t="shared" si="21"/>
        <v>0</v>
      </c>
      <c r="AX82" s="114">
        <f t="shared" si="22"/>
        <v>66.25</v>
      </c>
      <c r="AY82" s="114">
        <f t="shared" si="23"/>
        <v>0</v>
      </c>
      <c r="AZ82" s="114">
        <f t="shared" si="24"/>
        <v>66.25</v>
      </c>
    </row>
    <row r="83" s="1" customFormat="1" ht="39.95" customHeight="1" spans="1:52">
      <c r="A83" s="501">
        <f t="shared" si="25"/>
        <v>74</v>
      </c>
      <c r="B83" s="524">
        <v>1</v>
      </c>
      <c r="C83" s="106"/>
      <c r="D83" s="358" t="s">
        <v>186</v>
      </c>
      <c r="E83" s="358" t="s">
        <v>186</v>
      </c>
      <c r="F83" s="358" t="s">
        <v>187</v>
      </c>
      <c r="G83" s="358" t="s">
        <v>419</v>
      </c>
      <c r="H83" s="507" t="s">
        <v>304</v>
      </c>
      <c r="I83" s="501" t="s">
        <v>291</v>
      </c>
      <c r="J83" s="507"/>
      <c r="K83" s="507" t="s">
        <v>290</v>
      </c>
      <c r="L83" s="358" t="s">
        <v>186</v>
      </c>
      <c r="M83" s="358" t="s">
        <v>290</v>
      </c>
      <c r="N83" s="524" t="s">
        <v>292</v>
      </c>
      <c r="O83" s="554" t="s">
        <v>293</v>
      </c>
      <c r="P83" s="358" t="s">
        <v>419</v>
      </c>
      <c r="Q83" s="358" t="s">
        <v>295</v>
      </c>
      <c r="R83" s="358"/>
      <c r="S83" s="669"/>
      <c r="T83" s="358" t="s">
        <v>426</v>
      </c>
      <c r="U83" s="358" t="s">
        <v>27</v>
      </c>
      <c r="V83" s="358">
        <v>0.015</v>
      </c>
      <c r="W83" s="716">
        <v>2</v>
      </c>
      <c r="X83" s="717" t="s">
        <v>27</v>
      </c>
      <c r="Y83" s="717" t="s">
        <v>27</v>
      </c>
      <c r="Z83" s="507" t="s">
        <v>27</v>
      </c>
      <c r="AA83" s="107" t="str">
        <f>VLOOKUP(E83,'[28]主驾-工艺BOM'!$O:$AF,18,0)</f>
        <v>注塑</v>
      </c>
      <c r="AB83" s="107" t="str">
        <f>VLOOKUP(E83,'[28]主驾-工艺BOM'!$O:$AG,19,0)</f>
        <v>4%损耗</v>
      </c>
      <c r="AC83" s="107"/>
      <c r="AD83" s="107"/>
      <c r="AE83" s="107">
        <f>VLOOKUP(E83,'[28]主驾-工艺BOM'!$O:$AJ,22,0)</f>
        <v>0.0156</v>
      </c>
      <c r="AF83" s="507"/>
      <c r="AG83" s="507"/>
      <c r="AH83" s="507"/>
      <c r="AI83" s="507"/>
      <c r="AJ83" s="507"/>
      <c r="AK83" s="660" t="s">
        <v>331</v>
      </c>
      <c r="AL83" s="660" t="s">
        <v>421</v>
      </c>
      <c r="AM83" s="507"/>
      <c r="AN83" s="507">
        <v>3</v>
      </c>
      <c r="AO83" s="678">
        <v>0</v>
      </c>
      <c r="AP83" s="678">
        <v>0</v>
      </c>
      <c r="AQ83" s="507">
        <v>3</v>
      </c>
      <c r="AR83" s="678">
        <v>0</v>
      </c>
      <c r="AS83" s="507">
        <v>3</v>
      </c>
      <c r="AT83" s="673">
        <v>0.4912052327745</v>
      </c>
      <c r="AU83" s="114">
        <f t="shared" si="19"/>
        <v>1.4736156983235</v>
      </c>
      <c r="AV83" s="114">
        <f t="shared" si="20"/>
        <v>0</v>
      </c>
      <c r="AW83" s="114">
        <f t="shared" si="21"/>
        <v>0</v>
      </c>
      <c r="AX83" s="114">
        <f t="shared" si="22"/>
        <v>1.4736156983235</v>
      </c>
      <c r="AY83" s="114">
        <f t="shared" si="23"/>
        <v>0</v>
      </c>
      <c r="AZ83" s="114">
        <f t="shared" si="24"/>
        <v>1.4736156983235</v>
      </c>
    </row>
    <row r="84" s="1" customFormat="1" ht="39.95" customHeight="1" spans="1:52">
      <c r="A84" s="501">
        <f t="shared" si="25"/>
        <v>75</v>
      </c>
      <c r="B84" s="524">
        <v>1</v>
      </c>
      <c r="C84" s="106" t="s">
        <v>360</v>
      </c>
      <c r="D84" s="106" t="s">
        <v>518</v>
      </c>
      <c r="E84" s="507" t="s">
        <v>518</v>
      </c>
      <c r="F84" s="507" t="s">
        <v>519</v>
      </c>
      <c r="G84" s="507" t="s">
        <v>419</v>
      </c>
      <c r="H84" s="507" t="s">
        <v>304</v>
      </c>
      <c r="I84" s="501" t="s">
        <v>291</v>
      </c>
      <c r="J84" s="507"/>
      <c r="K84" s="507" t="s">
        <v>290</v>
      </c>
      <c r="L84" s="507" t="s">
        <v>518</v>
      </c>
      <c r="M84" s="553" t="s">
        <v>290</v>
      </c>
      <c r="N84" s="524" t="s">
        <v>292</v>
      </c>
      <c r="O84" s="554" t="s">
        <v>293</v>
      </c>
      <c r="P84" s="507" t="s">
        <v>419</v>
      </c>
      <c r="Q84" s="507" t="s">
        <v>295</v>
      </c>
      <c r="R84" s="504" t="s">
        <v>27</v>
      </c>
      <c r="S84" s="501" t="s">
        <v>27</v>
      </c>
      <c r="T84" s="507" t="s">
        <v>520</v>
      </c>
      <c r="U84" s="504" t="s">
        <v>27</v>
      </c>
      <c r="V84" s="507">
        <v>0.064</v>
      </c>
      <c r="W84" s="584">
        <v>2</v>
      </c>
      <c r="X84" s="107" t="s">
        <v>27</v>
      </c>
      <c r="Y84" s="107" t="s">
        <v>27</v>
      </c>
      <c r="Z84" s="507" t="s">
        <v>27</v>
      </c>
      <c r="AA84" s="107"/>
      <c r="AB84" s="107"/>
      <c r="AC84" s="107"/>
      <c r="AD84" s="107"/>
      <c r="AE84" s="107"/>
      <c r="AF84" s="507"/>
      <c r="AG84" s="507"/>
      <c r="AH84" s="507"/>
      <c r="AI84" s="507"/>
      <c r="AJ84" s="507"/>
      <c r="AK84" s="660" t="s">
        <v>331</v>
      </c>
      <c r="AL84" s="660" t="s">
        <v>421</v>
      </c>
      <c r="AM84" s="507"/>
      <c r="AN84" s="507">
        <v>1</v>
      </c>
      <c r="AO84" s="678">
        <v>0</v>
      </c>
      <c r="AP84" s="678">
        <v>0</v>
      </c>
      <c r="AQ84" s="507">
        <v>1</v>
      </c>
      <c r="AR84" s="678">
        <v>0</v>
      </c>
      <c r="AS84" s="507">
        <v>0</v>
      </c>
      <c r="AT84" s="673">
        <v>36.78</v>
      </c>
      <c r="AU84" s="114">
        <f t="shared" si="19"/>
        <v>36.78</v>
      </c>
      <c r="AV84" s="114">
        <f t="shared" si="20"/>
        <v>0</v>
      </c>
      <c r="AW84" s="114">
        <f t="shared" si="21"/>
        <v>0</v>
      </c>
      <c r="AX84" s="114">
        <f t="shared" si="22"/>
        <v>36.78</v>
      </c>
      <c r="AY84" s="114">
        <f t="shared" si="23"/>
        <v>0</v>
      </c>
      <c r="AZ84" s="114">
        <f t="shared" si="24"/>
        <v>0</v>
      </c>
    </row>
    <row r="85" s="478" customFormat="1" ht="39.95" customHeight="1" spans="1:52">
      <c r="A85" s="501">
        <f t="shared" si="25"/>
        <v>76</v>
      </c>
      <c r="B85" s="524">
        <v>1</v>
      </c>
      <c r="C85" s="106" t="s">
        <v>88</v>
      </c>
      <c r="D85" s="106" t="s">
        <v>521</v>
      </c>
      <c r="E85" s="504" t="s">
        <v>521</v>
      </c>
      <c r="F85" s="689" t="s">
        <v>522</v>
      </c>
      <c r="G85" s="106" t="s">
        <v>468</v>
      </c>
      <c r="H85" s="106" t="s">
        <v>290</v>
      </c>
      <c r="I85" s="501" t="s">
        <v>291</v>
      </c>
      <c r="J85" s="552"/>
      <c r="K85" s="553" t="s">
        <v>290</v>
      </c>
      <c r="L85" s="504" t="s">
        <v>521</v>
      </c>
      <c r="M85" s="553" t="s">
        <v>290</v>
      </c>
      <c r="N85" s="524" t="s">
        <v>292</v>
      </c>
      <c r="O85" s="554" t="s">
        <v>293</v>
      </c>
      <c r="P85" s="504" t="s">
        <v>294</v>
      </c>
      <c r="Q85" s="507" t="s">
        <v>295</v>
      </c>
      <c r="R85" s="504" t="s">
        <v>27</v>
      </c>
      <c r="S85" s="504" t="s">
        <v>27</v>
      </c>
      <c r="T85" s="514" t="s">
        <v>523</v>
      </c>
      <c r="U85" s="504" t="s">
        <v>27</v>
      </c>
      <c r="V85" s="514">
        <v>17.4756</v>
      </c>
      <c r="W85" s="584">
        <v>2</v>
      </c>
      <c r="X85" s="107" t="s">
        <v>27</v>
      </c>
      <c r="Y85" s="107" t="s">
        <v>27</v>
      </c>
      <c r="Z85" s="501" t="s">
        <v>27</v>
      </c>
      <c r="AA85" s="107" t="str">
        <f>VLOOKUP(E85,'[28]主驾-工艺BOM'!$O:$AF,18,0)</f>
        <v>组装</v>
      </c>
      <c r="AB85" s="107"/>
      <c r="AC85" s="107"/>
      <c r="AD85" s="107"/>
      <c r="AE85" s="107"/>
      <c r="AF85" s="501"/>
      <c r="AG85" s="501"/>
      <c r="AH85" s="501"/>
      <c r="AI85" s="501"/>
      <c r="AJ85" s="501"/>
      <c r="AK85" s="658" t="s">
        <v>298</v>
      </c>
      <c r="AL85" s="658" t="s">
        <v>524</v>
      </c>
      <c r="AM85" s="524"/>
      <c r="AN85" s="507">
        <v>1</v>
      </c>
      <c r="AO85" s="507">
        <v>1</v>
      </c>
      <c r="AP85" s="507">
        <v>1</v>
      </c>
      <c r="AQ85" s="507">
        <v>1</v>
      </c>
      <c r="AR85" s="507">
        <v>1</v>
      </c>
      <c r="AS85" s="507">
        <v>1</v>
      </c>
      <c r="AT85" s="675">
        <f>SHT0013231底座模块化总成!AU140</f>
        <v>571.160979365462</v>
      </c>
      <c r="AU85" s="114">
        <f t="shared" si="19"/>
        <v>571.160979365462</v>
      </c>
      <c r="AV85" s="114">
        <f t="shared" si="20"/>
        <v>571.160979365462</v>
      </c>
      <c r="AW85" s="114">
        <f t="shared" si="21"/>
        <v>571.160979365462</v>
      </c>
      <c r="AX85" s="114">
        <f t="shared" si="22"/>
        <v>571.160979365462</v>
      </c>
      <c r="AY85" s="114">
        <f t="shared" si="23"/>
        <v>571.160979365462</v>
      </c>
      <c r="AZ85" s="114">
        <f t="shared" si="24"/>
        <v>571.160979365462</v>
      </c>
    </row>
    <row r="86" s="478" customFormat="1" ht="39.95" customHeight="1" spans="1:52">
      <c r="A86" s="501">
        <f t="shared" ref="A86:A95" si="26">ROW()-9</f>
        <v>77</v>
      </c>
      <c r="B86" s="524">
        <v>1</v>
      </c>
      <c r="C86" s="106" t="s">
        <v>525</v>
      </c>
      <c r="D86" s="512" t="s">
        <v>526</v>
      </c>
      <c r="E86" s="511" t="s">
        <v>526</v>
      </c>
      <c r="F86" s="511" t="s">
        <v>527</v>
      </c>
      <c r="G86" s="504" t="s">
        <v>468</v>
      </c>
      <c r="H86" s="521" t="s">
        <v>304</v>
      </c>
      <c r="I86" s="501" t="s">
        <v>291</v>
      </c>
      <c r="J86" s="504"/>
      <c r="K86" s="553" t="s">
        <v>290</v>
      </c>
      <c r="L86" s="504" t="s">
        <v>526</v>
      </c>
      <c r="M86" s="553" t="s">
        <v>290</v>
      </c>
      <c r="N86" s="524" t="s">
        <v>293</v>
      </c>
      <c r="O86" s="554" t="s">
        <v>292</v>
      </c>
      <c r="P86" s="504" t="s">
        <v>294</v>
      </c>
      <c r="Q86" s="507" t="s">
        <v>295</v>
      </c>
      <c r="R86" s="504" t="s">
        <v>27</v>
      </c>
      <c r="S86" s="501" t="s">
        <v>27</v>
      </c>
      <c r="T86" s="501" t="s">
        <v>528</v>
      </c>
      <c r="U86" s="504" t="s">
        <v>27</v>
      </c>
      <c r="V86" s="649" t="s">
        <v>27</v>
      </c>
      <c r="W86" s="584">
        <v>2</v>
      </c>
      <c r="X86" s="107" t="s">
        <v>316</v>
      </c>
      <c r="Y86" s="501" t="s">
        <v>270</v>
      </c>
      <c r="Z86" s="507" t="s">
        <v>27</v>
      </c>
      <c r="AA86" s="107" t="str">
        <f>VLOOKUP(E86,'[28]主驾-工艺BOM'!$O:$AF,18,0)</f>
        <v>组装</v>
      </c>
      <c r="AB86" s="107"/>
      <c r="AC86" s="107"/>
      <c r="AD86" s="107"/>
      <c r="AE86" s="107"/>
      <c r="AF86" s="507"/>
      <c r="AG86" s="507"/>
      <c r="AH86" s="507"/>
      <c r="AI86" s="507"/>
      <c r="AJ86" s="507"/>
      <c r="AK86" s="660" t="s">
        <v>331</v>
      </c>
      <c r="AL86" s="660" t="s">
        <v>421</v>
      </c>
      <c r="AM86" s="524"/>
      <c r="AN86" s="667">
        <v>1</v>
      </c>
      <c r="AO86" s="667">
        <v>1</v>
      </c>
      <c r="AP86" s="667">
        <v>1</v>
      </c>
      <c r="AQ86" s="667">
        <v>1</v>
      </c>
      <c r="AR86" s="667">
        <v>1</v>
      </c>
      <c r="AS86" s="667">
        <v>1</v>
      </c>
      <c r="AT86" s="673">
        <v>17.19</v>
      </c>
      <c r="AU86" s="114">
        <f t="shared" si="19"/>
        <v>17.19</v>
      </c>
      <c r="AV86" s="114">
        <f t="shared" si="20"/>
        <v>17.19</v>
      </c>
      <c r="AW86" s="114">
        <f t="shared" si="21"/>
        <v>17.19</v>
      </c>
      <c r="AX86" s="114">
        <f t="shared" si="22"/>
        <v>17.19</v>
      </c>
      <c r="AY86" s="114">
        <f t="shared" si="23"/>
        <v>17.19</v>
      </c>
      <c r="AZ86" s="114">
        <f t="shared" si="24"/>
        <v>17.19</v>
      </c>
    </row>
    <row r="87" s="478" customFormat="1" ht="39.95" customHeight="1" spans="1:52">
      <c r="A87" s="501">
        <f t="shared" si="26"/>
        <v>78</v>
      </c>
      <c r="B87" s="524">
        <v>1</v>
      </c>
      <c r="C87" s="106"/>
      <c r="D87" s="690" t="s">
        <v>529</v>
      </c>
      <c r="E87" s="690" t="s">
        <v>529</v>
      </c>
      <c r="F87" s="511" t="s">
        <v>530</v>
      </c>
      <c r="G87" s="504"/>
      <c r="H87" s="521"/>
      <c r="I87" s="501"/>
      <c r="J87" s="504"/>
      <c r="K87" s="553"/>
      <c r="L87" s="504"/>
      <c r="M87" s="553"/>
      <c r="N87" s="524" t="s">
        <v>293</v>
      </c>
      <c r="O87" s="554" t="s">
        <v>292</v>
      </c>
      <c r="P87" s="504"/>
      <c r="Q87" s="507"/>
      <c r="R87" s="504"/>
      <c r="S87" s="501"/>
      <c r="T87" s="501"/>
      <c r="U87" s="504"/>
      <c r="V87" s="649"/>
      <c r="W87" s="584"/>
      <c r="X87" s="107"/>
      <c r="Y87" s="501"/>
      <c r="Z87" s="507"/>
      <c r="AA87" s="107"/>
      <c r="AB87" s="107"/>
      <c r="AC87" s="107"/>
      <c r="AD87" s="107"/>
      <c r="AE87" s="107"/>
      <c r="AF87" s="507"/>
      <c r="AG87" s="507"/>
      <c r="AH87" s="507"/>
      <c r="AI87" s="507"/>
      <c r="AJ87" s="507"/>
      <c r="AK87" s="660" t="s">
        <v>331</v>
      </c>
      <c r="AL87" s="660" t="s">
        <v>531</v>
      </c>
      <c r="AM87" s="524"/>
      <c r="AN87" s="667">
        <v>1</v>
      </c>
      <c r="AO87" s="667">
        <v>1</v>
      </c>
      <c r="AP87" s="667">
        <v>1</v>
      </c>
      <c r="AQ87" s="667">
        <v>1</v>
      </c>
      <c r="AR87" s="667">
        <v>1</v>
      </c>
      <c r="AS87" s="667">
        <v>1</v>
      </c>
      <c r="AT87" s="673">
        <v>0.1176</v>
      </c>
      <c r="AU87" s="114">
        <f t="shared" si="19"/>
        <v>0.1176</v>
      </c>
      <c r="AV87" s="114">
        <f t="shared" si="20"/>
        <v>0.1176</v>
      </c>
      <c r="AW87" s="114">
        <f t="shared" si="21"/>
        <v>0.1176</v>
      </c>
      <c r="AX87" s="114">
        <f t="shared" si="22"/>
        <v>0.1176</v>
      </c>
      <c r="AY87" s="114">
        <f t="shared" si="23"/>
        <v>0.1176</v>
      </c>
      <c r="AZ87" s="114">
        <f t="shared" si="24"/>
        <v>0.1176</v>
      </c>
    </row>
    <row r="88" s="478" customFormat="1" ht="39.95" customHeight="1" spans="1:52">
      <c r="A88" s="501">
        <f t="shared" si="26"/>
        <v>79</v>
      </c>
      <c r="B88" s="524">
        <v>1</v>
      </c>
      <c r="C88" s="110" t="s">
        <v>314</v>
      </c>
      <c r="D88" s="691" t="s">
        <v>532</v>
      </c>
      <c r="E88" s="692" t="s">
        <v>171</v>
      </c>
      <c r="F88" s="692" t="s">
        <v>169</v>
      </c>
      <c r="G88" s="692" t="s">
        <v>345</v>
      </c>
      <c r="H88" s="522" t="s">
        <v>304</v>
      </c>
      <c r="I88" s="501" t="s">
        <v>291</v>
      </c>
      <c r="J88" s="705"/>
      <c r="K88" s="112"/>
      <c r="L88" s="692" t="s">
        <v>171</v>
      </c>
      <c r="M88" s="553" t="s">
        <v>290</v>
      </c>
      <c r="N88" s="524" t="s">
        <v>293</v>
      </c>
      <c r="O88" s="554" t="s">
        <v>292</v>
      </c>
      <c r="P88" s="692" t="s">
        <v>345</v>
      </c>
      <c r="Q88" s="718" t="s">
        <v>533</v>
      </c>
      <c r="R88" s="504" t="s">
        <v>27</v>
      </c>
      <c r="S88" s="586" t="s">
        <v>27</v>
      </c>
      <c r="T88" s="692" t="s">
        <v>534</v>
      </c>
      <c r="U88" s="504" t="s">
        <v>27</v>
      </c>
      <c r="V88" s="719">
        <v>0.02</v>
      </c>
      <c r="W88" s="584">
        <v>2</v>
      </c>
      <c r="X88" s="107" t="s">
        <v>27</v>
      </c>
      <c r="Y88" s="692" t="s">
        <v>27</v>
      </c>
      <c r="Z88" s="507" t="s">
        <v>27</v>
      </c>
      <c r="AA88" s="398" t="s">
        <v>321</v>
      </c>
      <c r="AB88" s="621" t="s">
        <v>322</v>
      </c>
      <c r="AC88" s="107"/>
      <c r="AD88" s="107"/>
      <c r="AE88" s="622">
        <f>V88*1.04</f>
        <v>0.0208</v>
      </c>
      <c r="AF88" s="623">
        <f>V88/AE88</f>
        <v>0.961538461538461</v>
      </c>
      <c r="AG88" s="507"/>
      <c r="AH88" s="507"/>
      <c r="AI88" s="507"/>
      <c r="AJ88" s="507"/>
      <c r="AK88" s="660" t="s">
        <v>331</v>
      </c>
      <c r="AL88" s="660" t="s">
        <v>458</v>
      </c>
      <c r="AM88" s="524"/>
      <c r="AN88" s="667">
        <v>1</v>
      </c>
      <c r="AO88" s="667">
        <v>1</v>
      </c>
      <c r="AP88" s="667">
        <v>1</v>
      </c>
      <c r="AQ88" s="667">
        <v>1</v>
      </c>
      <c r="AR88" s="667">
        <v>1</v>
      </c>
      <c r="AS88" s="667">
        <v>1</v>
      </c>
      <c r="AT88" s="673">
        <v>0.8222</v>
      </c>
      <c r="AU88" s="114">
        <f t="shared" si="19"/>
        <v>0.8222</v>
      </c>
      <c r="AV88" s="114">
        <f t="shared" si="20"/>
        <v>0.8222</v>
      </c>
      <c r="AW88" s="114">
        <f t="shared" si="21"/>
        <v>0.8222</v>
      </c>
      <c r="AX88" s="114">
        <f t="shared" si="22"/>
        <v>0.8222</v>
      </c>
      <c r="AY88" s="114">
        <f t="shared" si="23"/>
        <v>0.8222</v>
      </c>
      <c r="AZ88" s="114">
        <f t="shared" si="24"/>
        <v>0.8222</v>
      </c>
    </row>
    <row r="89" s="478" customFormat="1" ht="39.95" customHeight="1" spans="1:52">
      <c r="A89" s="501">
        <f t="shared" si="26"/>
        <v>80</v>
      </c>
      <c r="B89" s="524">
        <v>1</v>
      </c>
      <c r="C89" s="106" t="s">
        <v>525</v>
      </c>
      <c r="D89" s="106" t="s">
        <v>535</v>
      </c>
      <c r="E89" s="507" t="s">
        <v>535</v>
      </c>
      <c r="F89" s="507" t="s">
        <v>536</v>
      </c>
      <c r="G89" s="504" t="s">
        <v>345</v>
      </c>
      <c r="H89" s="521" t="s">
        <v>304</v>
      </c>
      <c r="I89" s="501" t="s">
        <v>291</v>
      </c>
      <c r="J89" s="504"/>
      <c r="K89" s="553" t="s">
        <v>290</v>
      </c>
      <c r="L89" s="507" t="s">
        <v>535</v>
      </c>
      <c r="M89" s="553" t="s">
        <v>290</v>
      </c>
      <c r="N89" s="524" t="s">
        <v>293</v>
      </c>
      <c r="O89" s="554" t="s">
        <v>292</v>
      </c>
      <c r="P89" s="504" t="s">
        <v>345</v>
      </c>
      <c r="Q89" s="720" t="s">
        <v>537</v>
      </c>
      <c r="R89" s="504" t="s">
        <v>27</v>
      </c>
      <c r="S89" s="501" t="s">
        <v>27</v>
      </c>
      <c r="T89" s="106" t="s">
        <v>538</v>
      </c>
      <c r="U89" s="504" t="s">
        <v>27</v>
      </c>
      <c r="V89" s="721">
        <v>0.3373</v>
      </c>
      <c r="W89" s="584">
        <v>2</v>
      </c>
      <c r="X89" s="107" t="s">
        <v>316</v>
      </c>
      <c r="Y89" s="501" t="s">
        <v>270</v>
      </c>
      <c r="Z89" s="507" t="s">
        <v>27</v>
      </c>
      <c r="AA89" s="398" t="s">
        <v>321</v>
      </c>
      <c r="AB89" s="621" t="s">
        <v>322</v>
      </c>
      <c r="AC89" s="107"/>
      <c r="AD89" s="107"/>
      <c r="AE89" s="622">
        <f t="shared" ref="AE89:AE95" si="27">V89*1.04</f>
        <v>0.350792</v>
      </c>
      <c r="AF89" s="623">
        <f t="shared" ref="AF89:AF95" si="28">V89/AE89</f>
        <v>0.961538461538462</v>
      </c>
      <c r="AG89" s="507"/>
      <c r="AH89" s="507"/>
      <c r="AI89" s="507"/>
      <c r="AJ89" s="507"/>
      <c r="AK89" s="660" t="s">
        <v>331</v>
      </c>
      <c r="AL89" s="660" t="s">
        <v>458</v>
      </c>
      <c r="AM89" s="524"/>
      <c r="AN89" s="667">
        <v>0</v>
      </c>
      <c r="AO89" s="667">
        <v>1</v>
      </c>
      <c r="AP89" s="667">
        <v>1</v>
      </c>
      <c r="AQ89" s="667">
        <v>0</v>
      </c>
      <c r="AR89" s="736">
        <v>1</v>
      </c>
      <c r="AS89" s="667">
        <v>0</v>
      </c>
      <c r="AT89" s="673">
        <f>10*AE89</f>
        <v>3.50792</v>
      </c>
      <c r="AU89" s="114">
        <f t="shared" si="19"/>
        <v>0</v>
      </c>
      <c r="AV89" s="114">
        <f t="shared" si="20"/>
        <v>3.50792</v>
      </c>
      <c r="AW89" s="114">
        <f t="shared" si="21"/>
        <v>3.50792</v>
      </c>
      <c r="AX89" s="114">
        <f t="shared" si="22"/>
        <v>0</v>
      </c>
      <c r="AY89" s="114">
        <f t="shared" si="23"/>
        <v>3.50792</v>
      </c>
      <c r="AZ89" s="114">
        <f t="shared" si="24"/>
        <v>0</v>
      </c>
    </row>
    <row r="90" s="478" customFormat="1" ht="39.95" customHeight="1" spans="1:52">
      <c r="A90" s="501">
        <f t="shared" si="26"/>
        <v>81</v>
      </c>
      <c r="B90" s="524">
        <v>1</v>
      </c>
      <c r="C90" s="106" t="s">
        <v>525</v>
      </c>
      <c r="D90" s="106" t="s">
        <v>539</v>
      </c>
      <c r="E90" s="507" t="s">
        <v>539</v>
      </c>
      <c r="F90" s="507" t="s">
        <v>536</v>
      </c>
      <c r="G90" s="504" t="s">
        <v>540</v>
      </c>
      <c r="H90" s="521" t="s">
        <v>304</v>
      </c>
      <c r="I90" s="501" t="s">
        <v>291</v>
      </c>
      <c r="J90" s="504"/>
      <c r="K90" s="553" t="s">
        <v>290</v>
      </c>
      <c r="L90" s="507" t="s">
        <v>539</v>
      </c>
      <c r="M90" s="553" t="s">
        <v>290</v>
      </c>
      <c r="N90" s="524" t="s">
        <v>293</v>
      </c>
      <c r="O90" s="554" t="s">
        <v>292</v>
      </c>
      <c r="P90" s="504" t="s">
        <v>345</v>
      </c>
      <c r="Q90" s="720" t="s">
        <v>537</v>
      </c>
      <c r="R90" s="504" t="s">
        <v>27</v>
      </c>
      <c r="S90" s="501" t="s">
        <v>27</v>
      </c>
      <c r="T90" s="106" t="s">
        <v>538</v>
      </c>
      <c r="U90" s="504" t="s">
        <v>27</v>
      </c>
      <c r="V90" s="721">
        <v>0.326</v>
      </c>
      <c r="W90" s="584">
        <v>2</v>
      </c>
      <c r="X90" s="107" t="s">
        <v>316</v>
      </c>
      <c r="Y90" s="501" t="s">
        <v>270</v>
      </c>
      <c r="Z90" s="501" t="s">
        <v>27</v>
      </c>
      <c r="AA90" s="398" t="s">
        <v>321</v>
      </c>
      <c r="AB90" s="621" t="s">
        <v>322</v>
      </c>
      <c r="AC90" s="107"/>
      <c r="AD90" s="107"/>
      <c r="AE90" s="622">
        <f t="shared" si="27"/>
        <v>0.33904</v>
      </c>
      <c r="AF90" s="623">
        <f t="shared" si="28"/>
        <v>0.961538461538462</v>
      </c>
      <c r="AG90" s="501"/>
      <c r="AH90" s="501"/>
      <c r="AI90" s="501"/>
      <c r="AJ90" s="501"/>
      <c r="AK90" s="658" t="s">
        <v>331</v>
      </c>
      <c r="AL90" s="658" t="s">
        <v>458</v>
      </c>
      <c r="AM90" s="524"/>
      <c r="AN90" s="667">
        <v>1</v>
      </c>
      <c r="AO90" s="667">
        <v>0</v>
      </c>
      <c r="AP90" s="667">
        <v>0</v>
      </c>
      <c r="AQ90" s="667">
        <v>1</v>
      </c>
      <c r="AR90" s="667">
        <v>0</v>
      </c>
      <c r="AS90" s="667">
        <v>1</v>
      </c>
      <c r="AT90" s="673">
        <f>10*AE90</f>
        <v>3.3904</v>
      </c>
      <c r="AU90" s="114">
        <f t="shared" si="19"/>
        <v>3.3904</v>
      </c>
      <c r="AV90" s="114">
        <f t="shared" si="20"/>
        <v>0</v>
      </c>
      <c r="AW90" s="114">
        <f t="shared" si="21"/>
        <v>0</v>
      </c>
      <c r="AX90" s="114">
        <f t="shared" si="22"/>
        <v>3.3904</v>
      </c>
      <c r="AY90" s="114">
        <f t="shared" si="23"/>
        <v>0</v>
      </c>
      <c r="AZ90" s="114">
        <f t="shared" si="24"/>
        <v>3.3904</v>
      </c>
    </row>
    <row r="91" s="478" customFormat="1" ht="39.95" customHeight="1" spans="1:52">
      <c r="A91" s="501">
        <f t="shared" si="26"/>
        <v>82</v>
      </c>
      <c r="B91" s="524">
        <v>1</v>
      </c>
      <c r="C91" s="106" t="s">
        <v>525</v>
      </c>
      <c r="D91" s="106" t="s">
        <v>541</v>
      </c>
      <c r="E91" s="507" t="s">
        <v>541</v>
      </c>
      <c r="F91" s="507" t="s">
        <v>542</v>
      </c>
      <c r="G91" s="504" t="s">
        <v>345</v>
      </c>
      <c r="H91" s="521" t="s">
        <v>304</v>
      </c>
      <c r="I91" s="501" t="s">
        <v>291</v>
      </c>
      <c r="J91" s="504"/>
      <c r="K91" s="553" t="s">
        <v>290</v>
      </c>
      <c r="L91" s="507" t="s">
        <v>541</v>
      </c>
      <c r="M91" s="553" t="s">
        <v>290</v>
      </c>
      <c r="N91" s="524" t="s">
        <v>293</v>
      </c>
      <c r="O91" s="554" t="s">
        <v>292</v>
      </c>
      <c r="P91" s="504" t="s">
        <v>345</v>
      </c>
      <c r="Q91" s="720" t="s">
        <v>537</v>
      </c>
      <c r="R91" s="504" t="s">
        <v>27</v>
      </c>
      <c r="S91" s="501" t="s">
        <v>27</v>
      </c>
      <c r="T91" s="106" t="s">
        <v>543</v>
      </c>
      <c r="U91" s="504" t="s">
        <v>27</v>
      </c>
      <c r="V91" s="721">
        <v>0.3434</v>
      </c>
      <c r="W91" s="584">
        <v>2</v>
      </c>
      <c r="X91" s="107" t="s">
        <v>316</v>
      </c>
      <c r="Y91" s="501" t="s">
        <v>270</v>
      </c>
      <c r="Z91" s="507" t="s">
        <v>27</v>
      </c>
      <c r="AA91" s="398" t="s">
        <v>321</v>
      </c>
      <c r="AB91" s="621" t="s">
        <v>322</v>
      </c>
      <c r="AC91" s="107"/>
      <c r="AD91" s="107"/>
      <c r="AE91" s="622">
        <f t="shared" si="27"/>
        <v>0.357136</v>
      </c>
      <c r="AF91" s="623">
        <f t="shared" si="28"/>
        <v>0.961538461538461</v>
      </c>
      <c r="AG91" s="507"/>
      <c r="AH91" s="507"/>
      <c r="AI91" s="507"/>
      <c r="AJ91" s="507"/>
      <c r="AK91" s="660" t="s">
        <v>331</v>
      </c>
      <c r="AL91" s="660" t="s">
        <v>458</v>
      </c>
      <c r="AM91" s="524"/>
      <c r="AN91" s="667">
        <v>1</v>
      </c>
      <c r="AO91" s="667">
        <v>1</v>
      </c>
      <c r="AP91" s="667">
        <v>1</v>
      </c>
      <c r="AQ91" s="667">
        <v>1</v>
      </c>
      <c r="AR91" s="667">
        <v>1</v>
      </c>
      <c r="AS91" s="667">
        <v>1</v>
      </c>
      <c r="AT91" s="675">
        <f>10*AE91</f>
        <v>3.57136</v>
      </c>
      <c r="AU91" s="114">
        <f t="shared" si="19"/>
        <v>3.57136</v>
      </c>
      <c r="AV91" s="114">
        <f t="shared" si="20"/>
        <v>3.57136</v>
      </c>
      <c r="AW91" s="114">
        <f t="shared" si="21"/>
        <v>3.57136</v>
      </c>
      <c r="AX91" s="114">
        <f t="shared" si="22"/>
        <v>3.57136</v>
      </c>
      <c r="AY91" s="114">
        <f t="shared" si="23"/>
        <v>3.57136</v>
      </c>
      <c r="AZ91" s="114">
        <f t="shared" si="24"/>
        <v>3.57136</v>
      </c>
    </row>
    <row r="92" s="478" customFormat="1" ht="39.95" customHeight="1" spans="1:52">
      <c r="A92" s="501">
        <f t="shared" si="26"/>
        <v>83</v>
      </c>
      <c r="B92" s="524">
        <v>1</v>
      </c>
      <c r="C92" s="106" t="s">
        <v>525</v>
      </c>
      <c r="D92" s="507" t="s">
        <v>544</v>
      </c>
      <c r="E92" s="507" t="s">
        <v>544</v>
      </c>
      <c r="F92" s="507" t="s">
        <v>545</v>
      </c>
      <c r="G92" s="504" t="s">
        <v>345</v>
      </c>
      <c r="H92" s="521" t="s">
        <v>304</v>
      </c>
      <c r="I92" s="501" t="s">
        <v>291</v>
      </c>
      <c r="J92" s="106"/>
      <c r="K92" s="553" t="s">
        <v>290</v>
      </c>
      <c r="L92" s="507" t="s">
        <v>544</v>
      </c>
      <c r="M92" s="553" t="s">
        <v>290</v>
      </c>
      <c r="N92" s="524" t="s">
        <v>293</v>
      </c>
      <c r="O92" s="554" t="s">
        <v>292</v>
      </c>
      <c r="P92" s="504" t="s">
        <v>345</v>
      </c>
      <c r="Q92" s="720" t="s">
        <v>537</v>
      </c>
      <c r="R92" s="504" t="s">
        <v>27</v>
      </c>
      <c r="S92" s="501" t="s">
        <v>27</v>
      </c>
      <c r="T92" s="106" t="s">
        <v>546</v>
      </c>
      <c r="U92" s="504" t="s">
        <v>27</v>
      </c>
      <c r="V92" s="721">
        <v>0.1282</v>
      </c>
      <c r="W92" s="584">
        <v>2</v>
      </c>
      <c r="X92" s="107" t="s">
        <v>316</v>
      </c>
      <c r="Y92" s="501" t="s">
        <v>270</v>
      </c>
      <c r="Z92" s="507" t="s">
        <v>27</v>
      </c>
      <c r="AA92" s="398" t="s">
        <v>321</v>
      </c>
      <c r="AB92" s="621" t="s">
        <v>322</v>
      </c>
      <c r="AC92" s="107"/>
      <c r="AD92" s="107"/>
      <c r="AE92" s="622">
        <f t="shared" si="27"/>
        <v>0.133328</v>
      </c>
      <c r="AF92" s="623">
        <f t="shared" si="28"/>
        <v>0.961538461538462</v>
      </c>
      <c r="AG92" s="507"/>
      <c r="AH92" s="507"/>
      <c r="AI92" s="507"/>
      <c r="AJ92" s="507"/>
      <c r="AK92" s="660" t="s">
        <v>331</v>
      </c>
      <c r="AL92" s="660" t="s">
        <v>458</v>
      </c>
      <c r="AM92" s="524"/>
      <c r="AN92" s="667">
        <v>1</v>
      </c>
      <c r="AO92" s="667">
        <v>1</v>
      </c>
      <c r="AP92" s="667">
        <v>1</v>
      </c>
      <c r="AQ92" s="667">
        <v>1</v>
      </c>
      <c r="AR92" s="667">
        <v>1</v>
      </c>
      <c r="AS92" s="667">
        <v>1</v>
      </c>
      <c r="AT92" s="673">
        <f>10*AE92</f>
        <v>1.33328</v>
      </c>
      <c r="AU92" s="114">
        <f t="shared" si="19"/>
        <v>1.33328</v>
      </c>
      <c r="AV92" s="114">
        <f t="shared" si="20"/>
        <v>1.33328</v>
      </c>
      <c r="AW92" s="114">
        <f t="shared" si="21"/>
        <v>1.33328</v>
      </c>
      <c r="AX92" s="114">
        <f t="shared" si="22"/>
        <v>1.33328</v>
      </c>
      <c r="AY92" s="114">
        <f t="shared" si="23"/>
        <v>1.33328</v>
      </c>
      <c r="AZ92" s="114">
        <f t="shared" si="24"/>
        <v>1.33328</v>
      </c>
    </row>
    <row r="93" s="478" customFormat="1" ht="39.95" customHeight="1" spans="1:52">
      <c r="A93" s="501">
        <f t="shared" si="26"/>
        <v>84</v>
      </c>
      <c r="B93" s="524">
        <v>1</v>
      </c>
      <c r="C93" s="106" t="s">
        <v>525</v>
      </c>
      <c r="D93" s="507" t="s">
        <v>547</v>
      </c>
      <c r="E93" s="507" t="s">
        <v>547</v>
      </c>
      <c r="F93" s="507" t="s">
        <v>548</v>
      </c>
      <c r="G93" s="504" t="s">
        <v>345</v>
      </c>
      <c r="H93" s="521" t="s">
        <v>304</v>
      </c>
      <c r="I93" s="501" t="s">
        <v>291</v>
      </c>
      <c r="J93" s="706"/>
      <c r="K93" s="553" t="s">
        <v>290</v>
      </c>
      <c r="L93" s="507" t="s">
        <v>547</v>
      </c>
      <c r="M93" s="553" t="s">
        <v>290</v>
      </c>
      <c r="N93" s="524" t="s">
        <v>293</v>
      </c>
      <c r="O93" s="554" t="s">
        <v>292</v>
      </c>
      <c r="P93" s="504" t="s">
        <v>345</v>
      </c>
      <c r="Q93" s="722" t="s">
        <v>549</v>
      </c>
      <c r="R93" s="504" t="s">
        <v>27</v>
      </c>
      <c r="S93" s="501" t="s">
        <v>27</v>
      </c>
      <c r="T93" s="106" t="s">
        <v>550</v>
      </c>
      <c r="U93" s="504" t="s">
        <v>27</v>
      </c>
      <c r="V93" s="721">
        <v>0.0481</v>
      </c>
      <c r="W93" s="584">
        <v>2</v>
      </c>
      <c r="X93" s="107" t="s">
        <v>316</v>
      </c>
      <c r="Y93" s="501" t="s">
        <v>270</v>
      </c>
      <c r="Z93" s="507" t="s">
        <v>27</v>
      </c>
      <c r="AA93" s="398" t="s">
        <v>321</v>
      </c>
      <c r="AB93" s="621" t="s">
        <v>322</v>
      </c>
      <c r="AC93" s="107"/>
      <c r="AD93" s="107"/>
      <c r="AE93" s="622">
        <f t="shared" si="27"/>
        <v>0.050024</v>
      </c>
      <c r="AF93" s="623">
        <f t="shared" si="28"/>
        <v>0.961538461538461</v>
      </c>
      <c r="AG93" s="507"/>
      <c r="AH93" s="507"/>
      <c r="AI93" s="507"/>
      <c r="AJ93" s="507"/>
      <c r="AK93" s="660" t="s">
        <v>331</v>
      </c>
      <c r="AL93" s="660" t="s">
        <v>458</v>
      </c>
      <c r="AM93" s="524"/>
      <c r="AN93" s="667">
        <v>1</v>
      </c>
      <c r="AO93" s="667">
        <v>1</v>
      </c>
      <c r="AP93" s="667">
        <v>1</v>
      </c>
      <c r="AQ93" s="667">
        <v>1</v>
      </c>
      <c r="AR93" s="667">
        <v>1</v>
      </c>
      <c r="AS93" s="667">
        <v>1</v>
      </c>
      <c r="AT93" s="673">
        <f>16.3*AE93</f>
        <v>0.8153912</v>
      </c>
      <c r="AU93" s="114">
        <f t="shared" si="19"/>
        <v>0.8153912</v>
      </c>
      <c r="AV93" s="114">
        <f t="shared" si="20"/>
        <v>0.8153912</v>
      </c>
      <c r="AW93" s="114">
        <f t="shared" si="21"/>
        <v>0.8153912</v>
      </c>
      <c r="AX93" s="114">
        <f t="shared" si="22"/>
        <v>0.8153912</v>
      </c>
      <c r="AY93" s="114">
        <f t="shared" si="23"/>
        <v>0.8153912</v>
      </c>
      <c r="AZ93" s="114">
        <f t="shared" si="24"/>
        <v>0.8153912</v>
      </c>
    </row>
    <row r="94" s="478" customFormat="1" ht="39.95" customHeight="1" spans="1:52">
      <c r="A94" s="501">
        <f t="shared" si="26"/>
        <v>85</v>
      </c>
      <c r="B94" s="524">
        <v>1</v>
      </c>
      <c r="C94" s="106" t="s">
        <v>525</v>
      </c>
      <c r="D94" s="507" t="s">
        <v>551</v>
      </c>
      <c r="E94" s="507" t="s">
        <v>551</v>
      </c>
      <c r="F94" s="105" t="s">
        <v>552</v>
      </c>
      <c r="G94" s="693" t="s">
        <v>345</v>
      </c>
      <c r="H94" s="694" t="s">
        <v>304</v>
      </c>
      <c r="I94" s="501" t="s">
        <v>291</v>
      </c>
      <c r="J94" s="693"/>
      <c r="K94" s="553" t="s">
        <v>290</v>
      </c>
      <c r="L94" s="507" t="s">
        <v>551</v>
      </c>
      <c r="M94" s="553" t="s">
        <v>290</v>
      </c>
      <c r="N94" s="524" t="s">
        <v>293</v>
      </c>
      <c r="O94" s="554" t="s">
        <v>292</v>
      </c>
      <c r="P94" s="693" t="s">
        <v>345</v>
      </c>
      <c r="Q94" s="722" t="s">
        <v>549</v>
      </c>
      <c r="R94" s="504" t="s">
        <v>27</v>
      </c>
      <c r="S94" s="501" t="s">
        <v>27</v>
      </c>
      <c r="T94" s="106" t="s">
        <v>553</v>
      </c>
      <c r="U94" s="504" t="s">
        <v>27</v>
      </c>
      <c r="V94" s="622">
        <v>0.062</v>
      </c>
      <c r="W94" s="584">
        <v>2</v>
      </c>
      <c r="X94" s="107" t="s">
        <v>316</v>
      </c>
      <c r="Y94" s="501" t="s">
        <v>270</v>
      </c>
      <c r="Z94" s="501" t="s">
        <v>27</v>
      </c>
      <c r="AA94" s="398" t="s">
        <v>321</v>
      </c>
      <c r="AB94" s="621" t="s">
        <v>322</v>
      </c>
      <c r="AC94" s="107"/>
      <c r="AD94" s="107"/>
      <c r="AE94" s="622">
        <f t="shared" si="27"/>
        <v>0.06448</v>
      </c>
      <c r="AF94" s="623">
        <f t="shared" si="28"/>
        <v>0.961538461538462</v>
      </c>
      <c r="AG94" s="501"/>
      <c r="AH94" s="501"/>
      <c r="AI94" s="501"/>
      <c r="AJ94" s="501"/>
      <c r="AK94" s="658" t="s">
        <v>331</v>
      </c>
      <c r="AL94" s="658" t="s">
        <v>458</v>
      </c>
      <c r="AM94" s="524"/>
      <c r="AN94" s="667">
        <v>1</v>
      </c>
      <c r="AO94" s="667">
        <v>1</v>
      </c>
      <c r="AP94" s="667">
        <v>1</v>
      </c>
      <c r="AQ94" s="667">
        <v>1</v>
      </c>
      <c r="AR94" s="667">
        <v>1</v>
      </c>
      <c r="AS94" s="667">
        <v>1</v>
      </c>
      <c r="AT94" s="673">
        <f>16.3*AE94</f>
        <v>1.051024</v>
      </c>
      <c r="AU94" s="114">
        <f t="shared" si="19"/>
        <v>1.051024</v>
      </c>
      <c r="AV94" s="114">
        <f t="shared" si="20"/>
        <v>1.051024</v>
      </c>
      <c r="AW94" s="114">
        <f t="shared" si="21"/>
        <v>1.051024</v>
      </c>
      <c r="AX94" s="114">
        <f t="shared" si="22"/>
        <v>1.051024</v>
      </c>
      <c r="AY94" s="114">
        <f t="shared" si="23"/>
        <v>1.051024</v>
      </c>
      <c r="AZ94" s="114">
        <f t="shared" si="24"/>
        <v>1.051024</v>
      </c>
    </row>
    <row r="95" s="478" customFormat="1" ht="39.95" customHeight="1" spans="1:52">
      <c r="A95" s="501">
        <f t="shared" si="26"/>
        <v>86</v>
      </c>
      <c r="B95" s="524">
        <v>1</v>
      </c>
      <c r="C95" s="106" t="s">
        <v>525</v>
      </c>
      <c r="D95" s="106" t="s">
        <v>554</v>
      </c>
      <c r="E95" s="507" t="s">
        <v>554</v>
      </c>
      <c r="F95" s="105" t="s">
        <v>555</v>
      </c>
      <c r="G95" s="693" t="s">
        <v>345</v>
      </c>
      <c r="H95" s="694" t="s">
        <v>304</v>
      </c>
      <c r="I95" s="501" t="s">
        <v>291</v>
      </c>
      <c r="J95" s="693"/>
      <c r="K95" s="553" t="s">
        <v>290</v>
      </c>
      <c r="L95" s="507" t="s">
        <v>554</v>
      </c>
      <c r="M95" s="553" t="s">
        <v>290</v>
      </c>
      <c r="N95" s="524" t="s">
        <v>293</v>
      </c>
      <c r="O95" s="554" t="s">
        <v>292</v>
      </c>
      <c r="P95" s="693" t="s">
        <v>345</v>
      </c>
      <c r="Q95" s="722" t="s">
        <v>549</v>
      </c>
      <c r="R95" s="504" t="s">
        <v>27</v>
      </c>
      <c r="S95" s="501" t="s">
        <v>27</v>
      </c>
      <c r="T95" s="106"/>
      <c r="U95" s="504" t="s">
        <v>27</v>
      </c>
      <c r="V95" s="622">
        <v>0.0167</v>
      </c>
      <c r="W95" s="584">
        <v>2</v>
      </c>
      <c r="X95" s="107" t="s">
        <v>316</v>
      </c>
      <c r="Y95" s="501" t="s">
        <v>270</v>
      </c>
      <c r="Z95" s="507" t="s">
        <v>27</v>
      </c>
      <c r="AA95" s="398" t="s">
        <v>321</v>
      </c>
      <c r="AB95" s="621" t="s">
        <v>322</v>
      </c>
      <c r="AC95" s="107"/>
      <c r="AD95" s="107"/>
      <c r="AE95" s="622">
        <f t="shared" si="27"/>
        <v>0.017368</v>
      </c>
      <c r="AF95" s="623">
        <f t="shared" si="28"/>
        <v>0.961538461538461</v>
      </c>
      <c r="AG95" s="507"/>
      <c r="AH95" s="507"/>
      <c r="AI95" s="507"/>
      <c r="AJ95" s="507"/>
      <c r="AK95" s="660" t="s">
        <v>331</v>
      </c>
      <c r="AL95" s="660" t="s">
        <v>458</v>
      </c>
      <c r="AM95" s="524"/>
      <c r="AN95" s="667">
        <v>1</v>
      </c>
      <c r="AO95" s="667">
        <v>0</v>
      </c>
      <c r="AP95" s="667">
        <v>0</v>
      </c>
      <c r="AQ95" s="667">
        <v>1</v>
      </c>
      <c r="AR95" s="667">
        <v>0</v>
      </c>
      <c r="AS95" s="667">
        <v>0</v>
      </c>
      <c r="AT95" s="673">
        <f>16.3*AE95</f>
        <v>0.2830984</v>
      </c>
      <c r="AU95" s="114">
        <f t="shared" si="19"/>
        <v>0.2830984</v>
      </c>
      <c r="AV95" s="114">
        <f t="shared" si="20"/>
        <v>0</v>
      </c>
      <c r="AW95" s="114">
        <f t="shared" si="21"/>
        <v>0</v>
      </c>
      <c r="AX95" s="114">
        <f t="shared" si="22"/>
        <v>0.2830984</v>
      </c>
      <c r="AY95" s="114">
        <f t="shared" si="23"/>
        <v>0</v>
      </c>
      <c r="AZ95" s="114">
        <f t="shared" si="24"/>
        <v>0</v>
      </c>
    </row>
    <row r="96" s="478" customFormat="1" ht="39.95" customHeight="1" spans="1:52">
      <c r="A96" s="501">
        <f t="shared" ref="A96:A105" si="29">ROW()-9</f>
        <v>87</v>
      </c>
      <c r="B96" s="524">
        <v>1</v>
      </c>
      <c r="C96" s="106" t="s">
        <v>525</v>
      </c>
      <c r="D96" s="106" t="s">
        <v>204</v>
      </c>
      <c r="E96" s="507" t="s">
        <v>204</v>
      </c>
      <c r="F96" s="105" t="s">
        <v>205</v>
      </c>
      <c r="G96" s="693" t="s">
        <v>345</v>
      </c>
      <c r="H96" s="694" t="s">
        <v>304</v>
      </c>
      <c r="I96" s="501" t="s">
        <v>291</v>
      </c>
      <c r="J96" s="693"/>
      <c r="K96" s="553" t="s">
        <v>290</v>
      </c>
      <c r="L96" s="507" t="s">
        <v>204</v>
      </c>
      <c r="M96" s="553" t="s">
        <v>290</v>
      </c>
      <c r="N96" s="524" t="s">
        <v>293</v>
      </c>
      <c r="O96" s="554" t="s">
        <v>292</v>
      </c>
      <c r="P96" s="693" t="s">
        <v>345</v>
      </c>
      <c r="Q96" s="722" t="s">
        <v>549</v>
      </c>
      <c r="R96" s="504" t="s">
        <v>27</v>
      </c>
      <c r="S96" s="501" t="s">
        <v>27</v>
      </c>
      <c r="T96" s="106"/>
      <c r="U96" s="504" t="s">
        <v>27</v>
      </c>
      <c r="V96" s="723" t="s">
        <v>27</v>
      </c>
      <c r="W96" s="584">
        <v>2</v>
      </c>
      <c r="X96" s="107" t="s">
        <v>316</v>
      </c>
      <c r="Y96" s="501" t="s">
        <v>270</v>
      </c>
      <c r="Z96" s="507" t="s">
        <v>27</v>
      </c>
      <c r="AA96" s="398" t="s">
        <v>321</v>
      </c>
      <c r="AB96" s="621" t="s">
        <v>322</v>
      </c>
      <c r="AC96" s="107"/>
      <c r="AD96" s="107"/>
      <c r="AE96" s="107"/>
      <c r="AF96" s="623"/>
      <c r="AG96" s="507"/>
      <c r="AH96" s="507"/>
      <c r="AI96" s="507"/>
      <c r="AJ96" s="507"/>
      <c r="AK96" s="660" t="s">
        <v>331</v>
      </c>
      <c r="AL96" s="660" t="s">
        <v>458</v>
      </c>
      <c r="AM96" s="524"/>
      <c r="AN96" s="667">
        <v>0</v>
      </c>
      <c r="AO96" s="667">
        <v>0</v>
      </c>
      <c r="AP96" s="667">
        <v>0</v>
      </c>
      <c r="AQ96" s="667">
        <v>0</v>
      </c>
      <c r="AR96" s="736">
        <v>0</v>
      </c>
      <c r="AS96" s="667">
        <v>1</v>
      </c>
      <c r="AT96" s="673">
        <v>0.1839831</v>
      </c>
      <c r="AU96" s="114">
        <f t="shared" si="19"/>
        <v>0</v>
      </c>
      <c r="AV96" s="114">
        <f t="shared" si="20"/>
        <v>0</v>
      </c>
      <c r="AW96" s="114">
        <f t="shared" si="21"/>
        <v>0</v>
      </c>
      <c r="AX96" s="114">
        <f t="shared" si="22"/>
        <v>0</v>
      </c>
      <c r="AY96" s="114">
        <f t="shared" si="23"/>
        <v>0</v>
      </c>
      <c r="AZ96" s="114">
        <f t="shared" si="24"/>
        <v>0.1839831</v>
      </c>
    </row>
    <row r="97" s="478" customFormat="1" ht="39.95" customHeight="1" spans="1:52">
      <c r="A97" s="501">
        <f t="shared" si="29"/>
        <v>88</v>
      </c>
      <c r="B97" s="524">
        <v>1</v>
      </c>
      <c r="C97" s="106" t="s">
        <v>525</v>
      </c>
      <c r="D97" s="106" t="s">
        <v>556</v>
      </c>
      <c r="E97" s="507" t="s">
        <v>556</v>
      </c>
      <c r="F97" s="507" t="s">
        <v>557</v>
      </c>
      <c r="G97" s="504" t="s">
        <v>289</v>
      </c>
      <c r="H97" s="521" t="s">
        <v>304</v>
      </c>
      <c r="I97" s="501" t="s">
        <v>291</v>
      </c>
      <c r="J97" s="706"/>
      <c r="K97" s="553" t="s">
        <v>290</v>
      </c>
      <c r="L97" s="507" t="s">
        <v>556</v>
      </c>
      <c r="M97" s="553" t="s">
        <v>290</v>
      </c>
      <c r="N97" s="524" t="s">
        <v>293</v>
      </c>
      <c r="O97" s="554" t="s">
        <v>292</v>
      </c>
      <c r="P97" s="504" t="s">
        <v>289</v>
      </c>
      <c r="Q97" s="106" t="s">
        <v>295</v>
      </c>
      <c r="R97" s="504" t="s">
        <v>27</v>
      </c>
      <c r="S97" s="501" t="s">
        <v>27</v>
      </c>
      <c r="T97" s="501" t="s">
        <v>27</v>
      </c>
      <c r="U97" s="504" t="s">
        <v>27</v>
      </c>
      <c r="V97" s="501" t="s">
        <v>27</v>
      </c>
      <c r="W97" s="584">
        <v>2</v>
      </c>
      <c r="X97" s="107" t="s">
        <v>316</v>
      </c>
      <c r="Y97" s="501" t="s">
        <v>270</v>
      </c>
      <c r="Z97" s="507" t="s">
        <v>27</v>
      </c>
      <c r="AA97" s="107" t="str">
        <f>VLOOKUP(E97,'[28]主驾-工艺BOM'!$O:$AF,18,0)</f>
        <v>组装</v>
      </c>
      <c r="AB97" s="107"/>
      <c r="AC97" s="107"/>
      <c r="AD97" s="107"/>
      <c r="AE97" s="107"/>
      <c r="AF97" s="507"/>
      <c r="AG97" s="507"/>
      <c r="AH97" s="507"/>
      <c r="AI97" s="507"/>
      <c r="AJ97" s="507"/>
      <c r="AK97" s="660" t="s">
        <v>331</v>
      </c>
      <c r="AL97" s="660" t="s">
        <v>421</v>
      </c>
      <c r="AM97" s="524"/>
      <c r="AN97" s="733">
        <v>1</v>
      </c>
      <c r="AO97" s="733">
        <v>1</v>
      </c>
      <c r="AP97" s="733">
        <v>1</v>
      </c>
      <c r="AQ97" s="733">
        <v>1</v>
      </c>
      <c r="AR97" s="733">
        <v>1</v>
      </c>
      <c r="AS97" s="733">
        <v>1</v>
      </c>
      <c r="AT97" s="675">
        <v>39.07</v>
      </c>
      <c r="AU97" s="114">
        <f t="shared" si="19"/>
        <v>39.07</v>
      </c>
      <c r="AV97" s="114">
        <f t="shared" si="20"/>
        <v>39.07</v>
      </c>
      <c r="AW97" s="114">
        <f t="shared" si="21"/>
        <v>39.07</v>
      </c>
      <c r="AX97" s="114">
        <f t="shared" si="22"/>
        <v>39.07</v>
      </c>
      <c r="AY97" s="114">
        <f t="shared" si="23"/>
        <v>39.07</v>
      </c>
      <c r="AZ97" s="114">
        <f t="shared" si="24"/>
        <v>39.07</v>
      </c>
    </row>
    <row r="98" s="478" customFormat="1" ht="39.95" customHeight="1" spans="1:53">
      <c r="A98" s="501">
        <f t="shared" si="29"/>
        <v>89</v>
      </c>
      <c r="B98" s="524">
        <v>1</v>
      </c>
      <c r="C98" s="106" t="s">
        <v>525</v>
      </c>
      <c r="D98" s="106" t="s">
        <v>558</v>
      </c>
      <c r="E98" s="507" t="s">
        <v>558</v>
      </c>
      <c r="F98" s="507" t="s">
        <v>559</v>
      </c>
      <c r="G98" s="504" t="s">
        <v>289</v>
      </c>
      <c r="H98" s="521" t="s">
        <v>304</v>
      </c>
      <c r="I98" s="501" t="s">
        <v>291</v>
      </c>
      <c r="J98" s="706"/>
      <c r="K98" s="553"/>
      <c r="L98" s="507" t="s">
        <v>558</v>
      </c>
      <c r="M98" s="553" t="s">
        <v>290</v>
      </c>
      <c r="N98" s="524" t="s">
        <v>293</v>
      </c>
      <c r="O98" s="554" t="s">
        <v>292</v>
      </c>
      <c r="P98" s="504" t="s">
        <v>289</v>
      </c>
      <c r="Q98" s="106" t="s">
        <v>295</v>
      </c>
      <c r="R98" s="501" t="s">
        <v>27</v>
      </c>
      <c r="S98" s="501" t="s">
        <v>560</v>
      </c>
      <c r="T98" s="501">
        <v>0.04347</v>
      </c>
      <c r="U98" s="504" t="s">
        <v>27</v>
      </c>
      <c r="V98" s="501" t="s">
        <v>27</v>
      </c>
      <c r="W98" s="584">
        <v>2</v>
      </c>
      <c r="X98" s="107" t="s">
        <v>316</v>
      </c>
      <c r="Y98" s="501" t="s">
        <v>270</v>
      </c>
      <c r="Z98" s="507" t="s">
        <v>27</v>
      </c>
      <c r="AA98" s="107" t="str">
        <f>VLOOKUP(E98,'[28]主驾-工艺BOM'!$O:$AF,18,0)</f>
        <v>组装</v>
      </c>
      <c r="AB98" s="107"/>
      <c r="AC98" s="107"/>
      <c r="AD98" s="107"/>
      <c r="AE98" s="107"/>
      <c r="AF98" s="507"/>
      <c r="AG98" s="507"/>
      <c r="AH98" s="507"/>
      <c r="AI98" s="507"/>
      <c r="AJ98" s="507"/>
      <c r="AK98" s="660" t="s">
        <v>331</v>
      </c>
      <c r="AL98" s="660" t="s">
        <v>421</v>
      </c>
      <c r="AM98" s="524"/>
      <c r="AN98" s="733">
        <v>1</v>
      </c>
      <c r="AO98" s="733">
        <v>1</v>
      </c>
      <c r="AP98" s="733">
        <v>1</v>
      </c>
      <c r="AQ98" s="733">
        <v>1</v>
      </c>
      <c r="AR98" s="733">
        <v>1</v>
      </c>
      <c r="AS98" s="733">
        <v>1</v>
      </c>
      <c r="AT98" s="677">
        <v>11.58</v>
      </c>
      <c r="AU98" s="114">
        <f t="shared" si="19"/>
        <v>11.58</v>
      </c>
      <c r="AV98" s="114">
        <f t="shared" si="20"/>
        <v>11.58</v>
      </c>
      <c r="AW98" s="114">
        <f t="shared" si="21"/>
        <v>11.58</v>
      </c>
      <c r="AX98" s="114">
        <f t="shared" si="22"/>
        <v>11.58</v>
      </c>
      <c r="AY98" s="114">
        <f t="shared" si="23"/>
        <v>11.58</v>
      </c>
      <c r="AZ98" s="114">
        <f t="shared" si="24"/>
        <v>11.58</v>
      </c>
      <c r="BA98" s="477" t="s">
        <v>140</v>
      </c>
    </row>
    <row r="99" s="478" customFormat="1" ht="30" customHeight="1" spans="1:52">
      <c r="A99" s="501">
        <f t="shared" si="29"/>
        <v>90</v>
      </c>
      <c r="B99" s="524">
        <v>1</v>
      </c>
      <c r="C99" s="106" t="s">
        <v>314</v>
      </c>
      <c r="D99" s="505" t="s">
        <v>561</v>
      </c>
      <c r="E99" s="507" t="s">
        <v>194</v>
      </c>
      <c r="F99" s="507" t="s">
        <v>195</v>
      </c>
      <c r="G99" s="504" t="s">
        <v>562</v>
      </c>
      <c r="H99" s="521" t="s">
        <v>317</v>
      </c>
      <c r="I99" s="501" t="s">
        <v>291</v>
      </c>
      <c r="J99" s="552"/>
      <c r="K99" s="553" t="s">
        <v>290</v>
      </c>
      <c r="L99" s="507" t="s">
        <v>27</v>
      </c>
      <c r="M99" s="553" t="s">
        <v>290</v>
      </c>
      <c r="N99" s="524" t="s">
        <v>293</v>
      </c>
      <c r="O99" s="554" t="s">
        <v>292</v>
      </c>
      <c r="P99" s="504" t="s">
        <v>337</v>
      </c>
      <c r="Q99" s="507" t="s">
        <v>27</v>
      </c>
      <c r="R99" s="507" t="s">
        <v>563</v>
      </c>
      <c r="S99" s="501" t="s">
        <v>27</v>
      </c>
      <c r="T99" s="109" t="s">
        <v>27</v>
      </c>
      <c r="U99" s="504" t="s">
        <v>27</v>
      </c>
      <c r="V99" s="507">
        <v>0.0015</v>
      </c>
      <c r="W99" s="584">
        <v>2</v>
      </c>
      <c r="X99" s="107" t="s">
        <v>27</v>
      </c>
      <c r="Y99" s="501" t="s">
        <v>27</v>
      </c>
      <c r="Z99" s="501" t="s">
        <v>27</v>
      </c>
      <c r="AA99" s="107"/>
      <c r="AB99" s="107"/>
      <c r="AC99" s="107"/>
      <c r="AD99" s="107"/>
      <c r="AE99" s="107"/>
      <c r="AF99" s="501"/>
      <c r="AG99" s="501"/>
      <c r="AH99" s="501"/>
      <c r="AI99" s="501"/>
      <c r="AJ99" s="501"/>
      <c r="AK99" s="658" t="s">
        <v>331</v>
      </c>
      <c r="AL99" s="658" t="s">
        <v>340</v>
      </c>
      <c r="AM99" s="507"/>
      <c r="AN99" s="667">
        <v>3</v>
      </c>
      <c r="AO99" s="667">
        <v>3</v>
      </c>
      <c r="AP99" s="667">
        <v>3</v>
      </c>
      <c r="AQ99" s="667">
        <v>3</v>
      </c>
      <c r="AR99" s="667">
        <v>3</v>
      </c>
      <c r="AS99" s="667">
        <v>3</v>
      </c>
      <c r="AT99" s="673">
        <v>0.0456</v>
      </c>
      <c r="AU99" s="114">
        <f t="shared" si="19"/>
        <v>0.1368</v>
      </c>
      <c r="AV99" s="114">
        <f t="shared" si="20"/>
        <v>0.1368</v>
      </c>
      <c r="AW99" s="114">
        <f t="shared" si="21"/>
        <v>0.1368</v>
      </c>
      <c r="AX99" s="114">
        <f t="shared" si="22"/>
        <v>0.1368</v>
      </c>
      <c r="AY99" s="114">
        <f t="shared" si="23"/>
        <v>0.1368</v>
      </c>
      <c r="AZ99" s="114">
        <f t="shared" si="24"/>
        <v>0.1368</v>
      </c>
    </row>
    <row r="100" s="478" customFormat="1" ht="39.95" customHeight="1" spans="1:52">
      <c r="A100" s="501">
        <f t="shared" si="29"/>
        <v>91</v>
      </c>
      <c r="B100" s="524">
        <v>1</v>
      </c>
      <c r="C100" s="106" t="s">
        <v>446</v>
      </c>
      <c r="D100" s="507" t="s">
        <v>564</v>
      </c>
      <c r="E100" s="507" t="s">
        <v>564</v>
      </c>
      <c r="F100" s="507" t="s">
        <v>565</v>
      </c>
      <c r="G100" s="504" t="s">
        <v>468</v>
      </c>
      <c r="H100" s="521" t="s">
        <v>304</v>
      </c>
      <c r="I100" s="501" t="s">
        <v>291</v>
      </c>
      <c r="J100" s="706"/>
      <c r="K100" s="553" t="s">
        <v>290</v>
      </c>
      <c r="L100" s="507" t="s">
        <v>564</v>
      </c>
      <c r="M100" s="553" t="s">
        <v>290</v>
      </c>
      <c r="N100" s="524" t="s">
        <v>293</v>
      </c>
      <c r="O100" s="554" t="s">
        <v>292</v>
      </c>
      <c r="P100" s="106" t="s">
        <v>468</v>
      </c>
      <c r="Q100" s="507" t="s">
        <v>295</v>
      </c>
      <c r="R100" s="501" t="s">
        <v>27</v>
      </c>
      <c r="S100" s="501" t="s">
        <v>27</v>
      </c>
      <c r="T100" s="501" t="s">
        <v>27</v>
      </c>
      <c r="U100" s="504" t="s">
        <v>27</v>
      </c>
      <c r="V100" s="504" t="s">
        <v>27</v>
      </c>
      <c r="W100" s="584">
        <v>2</v>
      </c>
      <c r="X100" s="107" t="s">
        <v>316</v>
      </c>
      <c r="Y100" s="501" t="s">
        <v>270</v>
      </c>
      <c r="Z100" s="507" t="s">
        <v>27</v>
      </c>
      <c r="AA100" s="107" t="str">
        <f>VLOOKUP(E100,'[28]主驾-工艺BOM'!$O:$AF,18,0)</f>
        <v>组装</v>
      </c>
      <c r="AB100" s="107"/>
      <c r="AC100" s="107"/>
      <c r="AD100" s="107"/>
      <c r="AE100" s="107"/>
      <c r="AF100" s="507"/>
      <c r="AG100" s="507"/>
      <c r="AH100" s="507"/>
      <c r="AI100" s="507"/>
      <c r="AJ100" s="507"/>
      <c r="AK100" s="660" t="s">
        <v>331</v>
      </c>
      <c r="AL100" s="660" t="s">
        <v>421</v>
      </c>
      <c r="AM100" s="524"/>
      <c r="AN100" s="733">
        <v>1</v>
      </c>
      <c r="AO100" s="733">
        <v>1</v>
      </c>
      <c r="AP100" s="733">
        <v>1</v>
      </c>
      <c r="AQ100" s="733">
        <v>1</v>
      </c>
      <c r="AR100" s="733">
        <v>1</v>
      </c>
      <c r="AS100" s="733">
        <v>1</v>
      </c>
      <c r="AT100" s="673">
        <v>103.17</v>
      </c>
      <c r="AU100" s="114">
        <f t="shared" si="19"/>
        <v>103.17</v>
      </c>
      <c r="AV100" s="114">
        <f t="shared" si="20"/>
        <v>103.17</v>
      </c>
      <c r="AW100" s="114">
        <f t="shared" si="21"/>
        <v>103.17</v>
      </c>
      <c r="AX100" s="114">
        <f t="shared" si="22"/>
        <v>103.17</v>
      </c>
      <c r="AY100" s="114">
        <f t="shared" si="23"/>
        <v>103.17</v>
      </c>
      <c r="AZ100" s="114">
        <f t="shared" si="24"/>
        <v>103.17</v>
      </c>
    </row>
    <row r="101" s="478" customFormat="1" ht="39.95" customHeight="1" spans="1:52">
      <c r="A101" s="501">
        <f t="shared" si="29"/>
        <v>92</v>
      </c>
      <c r="B101" s="524">
        <v>1</v>
      </c>
      <c r="C101" s="106" t="s">
        <v>566</v>
      </c>
      <c r="D101" s="505" t="s">
        <v>567</v>
      </c>
      <c r="E101" s="507" t="s">
        <v>208</v>
      </c>
      <c r="F101" s="507" t="s">
        <v>209</v>
      </c>
      <c r="G101" s="504" t="s">
        <v>568</v>
      </c>
      <c r="H101" s="521" t="s">
        <v>304</v>
      </c>
      <c r="I101" s="501" t="s">
        <v>291</v>
      </c>
      <c r="J101" s="524"/>
      <c r="K101" s="553" t="s">
        <v>290</v>
      </c>
      <c r="L101" s="507" t="s">
        <v>208</v>
      </c>
      <c r="M101" s="553" t="s">
        <v>290</v>
      </c>
      <c r="N101" s="524" t="s">
        <v>293</v>
      </c>
      <c r="O101" s="554" t="s">
        <v>292</v>
      </c>
      <c r="P101" s="504" t="s">
        <v>337</v>
      </c>
      <c r="Q101" s="501" t="s">
        <v>27</v>
      </c>
      <c r="R101" s="554" t="s">
        <v>569</v>
      </c>
      <c r="S101" s="524" t="s">
        <v>570</v>
      </c>
      <c r="T101" s="504" t="s">
        <v>27</v>
      </c>
      <c r="U101" s="504" t="s">
        <v>27</v>
      </c>
      <c r="V101" s="504" t="s">
        <v>27</v>
      </c>
      <c r="W101" s="584">
        <v>2</v>
      </c>
      <c r="X101" s="107" t="s">
        <v>27</v>
      </c>
      <c r="Y101" s="107" t="s">
        <v>27</v>
      </c>
      <c r="Z101" s="507" t="s">
        <v>27</v>
      </c>
      <c r="AA101" s="107"/>
      <c r="AB101" s="107"/>
      <c r="AC101" s="107"/>
      <c r="AD101" s="107"/>
      <c r="AE101" s="107"/>
      <c r="AF101" s="507"/>
      <c r="AG101" s="507"/>
      <c r="AH101" s="507"/>
      <c r="AI101" s="507"/>
      <c r="AJ101" s="507"/>
      <c r="AK101" s="660" t="s">
        <v>331</v>
      </c>
      <c r="AL101" s="660" t="s">
        <v>340</v>
      </c>
      <c r="AM101" s="524"/>
      <c r="AN101" s="733">
        <v>12</v>
      </c>
      <c r="AO101" s="733">
        <v>10</v>
      </c>
      <c r="AP101" s="733">
        <v>10</v>
      </c>
      <c r="AQ101" s="733">
        <v>12</v>
      </c>
      <c r="AR101" s="733">
        <v>10</v>
      </c>
      <c r="AS101" s="733">
        <v>12</v>
      </c>
      <c r="AT101" s="673">
        <v>0.0414</v>
      </c>
      <c r="AU101" s="114">
        <f t="shared" si="19"/>
        <v>0.4968</v>
      </c>
      <c r="AV101" s="114">
        <f t="shared" si="20"/>
        <v>0.414</v>
      </c>
      <c r="AW101" s="114">
        <f t="shared" si="21"/>
        <v>0.414</v>
      </c>
      <c r="AX101" s="114">
        <f t="shared" si="22"/>
        <v>0.4968</v>
      </c>
      <c r="AY101" s="114">
        <f t="shared" si="23"/>
        <v>0.414</v>
      </c>
      <c r="AZ101" s="114">
        <f t="shared" si="24"/>
        <v>0.4968</v>
      </c>
    </row>
    <row r="102" s="478" customFormat="1" ht="39.95" customHeight="1" spans="1:52">
      <c r="A102" s="501">
        <f t="shared" si="29"/>
        <v>93</v>
      </c>
      <c r="B102" s="524">
        <v>1</v>
      </c>
      <c r="C102" s="106" t="s">
        <v>314</v>
      </c>
      <c r="D102" s="505" t="s">
        <v>571</v>
      </c>
      <c r="E102" s="507" t="s">
        <v>572</v>
      </c>
      <c r="F102" s="507" t="s">
        <v>573</v>
      </c>
      <c r="G102" s="504" t="s">
        <v>337</v>
      </c>
      <c r="H102" s="469" t="s">
        <v>317</v>
      </c>
      <c r="I102" s="501" t="s">
        <v>291</v>
      </c>
      <c r="J102" s="706" t="s">
        <v>27</v>
      </c>
      <c r="K102" s="553" t="s">
        <v>290</v>
      </c>
      <c r="L102" s="507" t="s">
        <v>572</v>
      </c>
      <c r="M102" s="553" t="s">
        <v>290</v>
      </c>
      <c r="N102" s="524" t="s">
        <v>293</v>
      </c>
      <c r="O102" s="554" t="s">
        <v>292</v>
      </c>
      <c r="P102" s="504" t="s">
        <v>337</v>
      </c>
      <c r="Q102" s="501" t="s">
        <v>27</v>
      </c>
      <c r="R102" s="504" t="s">
        <v>27</v>
      </c>
      <c r="S102" s="501" t="s">
        <v>27</v>
      </c>
      <c r="T102" s="501" t="s">
        <v>27</v>
      </c>
      <c r="U102" s="504" t="s">
        <v>27</v>
      </c>
      <c r="V102" s="591" t="s">
        <v>27</v>
      </c>
      <c r="W102" s="584">
        <v>2</v>
      </c>
      <c r="X102" s="107" t="s">
        <v>27</v>
      </c>
      <c r="Y102" s="107" t="s">
        <v>27</v>
      </c>
      <c r="Z102" s="507" t="s">
        <v>27</v>
      </c>
      <c r="AA102" s="107"/>
      <c r="AB102" s="107"/>
      <c r="AC102" s="107"/>
      <c r="AD102" s="107"/>
      <c r="AE102" s="107"/>
      <c r="AF102" s="507"/>
      <c r="AG102" s="507"/>
      <c r="AH102" s="507"/>
      <c r="AI102" s="507"/>
      <c r="AJ102" s="507"/>
      <c r="AK102" s="660" t="s">
        <v>331</v>
      </c>
      <c r="AL102" s="660" t="s">
        <v>574</v>
      </c>
      <c r="AM102" s="524"/>
      <c r="AN102" s="706" t="s">
        <v>575</v>
      </c>
      <c r="AO102" s="706" t="s">
        <v>575</v>
      </c>
      <c r="AP102" s="706" t="s">
        <v>575</v>
      </c>
      <c r="AQ102" s="706" t="s">
        <v>575</v>
      </c>
      <c r="AR102" s="706" t="s">
        <v>575</v>
      </c>
      <c r="AS102" s="706" t="s">
        <v>575</v>
      </c>
      <c r="AT102" s="673">
        <v>0.0058</v>
      </c>
      <c r="AU102" s="114">
        <f t="shared" si="19"/>
        <v>0.1566</v>
      </c>
      <c r="AV102" s="114">
        <f t="shared" si="20"/>
        <v>0.1566</v>
      </c>
      <c r="AW102" s="114">
        <f t="shared" si="21"/>
        <v>0.1566</v>
      </c>
      <c r="AX102" s="114">
        <f t="shared" si="22"/>
        <v>0.1566</v>
      </c>
      <c r="AY102" s="114">
        <f t="shared" si="23"/>
        <v>0.1566</v>
      </c>
      <c r="AZ102" s="114">
        <f t="shared" si="24"/>
        <v>0.1566</v>
      </c>
    </row>
    <row r="103" s="479" customFormat="1" ht="39.95" customHeight="1" spans="1:52">
      <c r="A103" s="525">
        <f t="shared" si="29"/>
        <v>94</v>
      </c>
      <c r="B103" s="695">
        <v>1</v>
      </c>
      <c r="C103" s="695" t="s">
        <v>505</v>
      </c>
      <c r="D103" s="696" t="s">
        <v>576</v>
      </c>
      <c r="E103" s="695" t="s">
        <v>228</v>
      </c>
      <c r="F103" s="695" t="s">
        <v>229</v>
      </c>
      <c r="G103" s="695" t="s">
        <v>337</v>
      </c>
      <c r="H103" s="697" t="s">
        <v>317</v>
      </c>
      <c r="I103" s="697" t="s">
        <v>577</v>
      </c>
      <c r="J103" s="695"/>
      <c r="K103" s="697" t="s">
        <v>290</v>
      </c>
      <c r="L103" s="697" t="s">
        <v>27</v>
      </c>
      <c r="M103" s="697" t="s">
        <v>290</v>
      </c>
      <c r="N103" s="697" t="s">
        <v>293</v>
      </c>
      <c r="O103" s="697" t="s">
        <v>292</v>
      </c>
      <c r="P103" s="695" t="s">
        <v>337</v>
      </c>
      <c r="Q103" s="695" t="s">
        <v>27</v>
      </c>
      <c r="R103" s="695" t="s">
        <v>578</v>
      </c>
      <c r="S103" s="695" t="s">
        <v>27</v>
      </c>
      <c r="T103" s="695" t="s">
        <v>579</v>
      </c>
      <c r="U103" s="697" t="s">
        <v>27</v>
      </c>
      <c r="V103" s="724">
        <v>0.0009</v>
      </c>
      <c r="W103" s="697" t="s">
        <v>27</v>
      </c>
      <c r="X103" s="697" t="s">
        <v>27</v>
      </c>
      <c r="Y103" s="695" t="s">
        <v>27</v>
      </c>
      <c r="Z103" s="695" t="s">
        <v>27</v>
      </c>
      <c r="AA103" s="107"/>
      <c r="AB103" s="107"/>
      <c r="AC103" s="107"/>
      <c r="AD103" s="107"/>
      <c r="AE103" s="107"/>
      <c r="AF103" s="731"/>
      <c r="AG103" s="731"/>
      <c r="AH103" s="528"/>
      <c r="AI103" s="528"/>
      <c r="AJ103" s="528"/>
      <c r="AK103" s="734"/>
      <c r="AL103" s="734"/>
      <c r="AM103" s="526"/>
      <c r="AN103" s="695">
        <v>3</v>
      </c>
      <c r="AO103" s="695">
        <v>3</v>
      </c>
      <c r="AP103" s="695">
        <v>3</v>
      </c>
      <c r="AQ103" s="695">
        <v>3</v>
      </c>
      <c r="AR103" s="695">
        <v>3</v>
      </c>
      <c r="AS103" s="695">
        <v>3</v>
      </c>
      <c r="AT103" s="673">
        <v>0.05</v>
      </c>
      <c r="AU103" s="114">
        <f t="shared" si="19"/>
        <v>0.15</v>
      </c>
      <c r="AV103" s="114">
        <f t="shared" si="20"/>
        <v>0.15</v>
      </c>
      <c r="AW103" s="114">
        <f t="shared" si="21"/>
        <v>0.15</v>
      </c>
      <c r="AX103" s="114">
        <f t="shared" si="22"/>
        <v>0.15</v>
      </c>
      <c r="AY103" s="114">
        <f t="shared" si="23"/>
        <v>0.15</v>
      </c>
      <c r="AZ103" s="114">
        <f t="shared" si="24"/>
        <v>0.15</v>
      </c>
    </row>
    <row r="104" s="478" customFormat="1" ht="39.95" customHeight="1" spans="1:52">
      <c r="A104" s="501">
        <f t="shared" si="29"/>
        <v>95</v>
      </c>
      <c r="B104" s="524">
        <v>1</v>
      </c>
      <c r="C104" s="106" t="s">
        <v>360</v>
      </c>
      <c r="D104" s="698" t="s">
        <v>580</v>
      </c>
      <c r="E104" s="698" t="s">
        <v>580</v>
      </c>
      <c r="F104" s="698" t="s">
        <v>581</v>
      </c>
      <c r="G104" s="504" t="s">
        <v>582</v>
      </c>
      <c r="H104" s="469" t="s">
        <v>317</v>
      </c>
      <c r="I104" s="501" t="s">
        <v>291</v>
      </c>
      <c r="J104" s="706" t="s">
        <v>27</v>
      </c>
      <c r="K104" s="553" t="s">
        <v>290</v>
      </c>
      <c r="L104" s="698" t="s">
        <v>580</v>
      </c>
      <c r="M104" s="553" t="s">
        <v>290</v>
      </c>
      <c r="N104" s="524" t="s">
        <v>292</v>
      </c>
      <c r="O104" s="554" t="s">
        <v>293</v>
      </c>
      <c r="P104" s="501" t="s">
        <v>583</v>
      </c>
      <c r="Q104" s="501" t="s">
        <v>583</v>
      </c>
      <c r="R104" s="501" t="s">
        <v>584</v>
      </c>
      <c r="S104" s="504" t="s">
        <v>27</v>
      </c>
      <c r="T104" s="504" t="s">
        <v>27</v>
      </c>
      <c r="U104" s="504" t="s">
        <v>27</v>
      </c>
      <c r="V104" s="504" t="s">
        <v>27</v>
      </c>
      <c r="W104" s="584">
        <v>2</v>
      </c>
      <c r="X104" s="107" t="s">
        <v>27</v>
      </c>
      <c r="Y104" s="107" t="s">
        <v>27</v>
      </c>
      <c r="Z104" s="501" t="s">
        <v>27</v>
      </c>
      <c r="AA104" s="107"/>
      <c r="AB104" s="107"/>
      <c r="AC104" s="107"/>
      <c r="AD104" s="107"/>
      <c r="AE104" s="107"/>
      <c r="AF104" s="501"/>
      <c r="AG104" s="501"/>
      <c r="AH104" s="501"/>
      <c r="AI104" s="501"/>
      <c r="AJ104" s="501"/>
      <c r="AK104" s="658" t="s">
        <v>331</v>
      </c>
      <c r="AL104" s="658" t="s">
        <v>585</v>
      </c>
      <c r="AM104" s="524"/>
      <c r="AN104" s="706" t="s">
        <v>373</v>
      </c>
      <c r="AO104" s="706" t="s">
        <v>373</v>
      </c>
      <c r="AP104" s="706" t="s">
        <v>373</v>
      </c>
      <c r="AQ104" s="706" t="s">
        <v>586</v>
      </c>
      <c r="AR104" s="706" t="s">
        <v>586</v>
      </c>
      <c r="AS104" s="706" t="s">
        <v>373</v>
      </c>
      <c r="AT104" s="673">
        <v>0.34</v>
      </c>
      <c r="AU104" s="114">
        <f t="shared" si="19"/>
        <v>0.34</v>
      </c>
      <c r="AV104" s="114">
        <f t="shared" si="20"/>
        <v>0.34</v>
      </c>
      <c r="AW104" s="114">
        <f t="shared" si="21"/>
        <v>0.34</v>
      </c>
      <c r="AX104" s="114">
        <f t="shared" si="22"/>
        <v>0.68</v>
      </c>
      <c r="AY104" s="114">
        <f t="shared" si="23"/>
        <v>0.68</v>
      </c>
      <c r="AZ104" s="114">
        <f t="shared" si="24"/>
        <v>0.34</v>
      </c>
    </row>
    <row r="105" s="478" customFormat="1" ht="39.95" customHeight="1" spans="1:52">
      <c r="A105" s="501">
        <f t="shared" si="29"/>
        <v>96</v>
      </c>
      <c r="B105" s="524">
        <v>1</v>
      </c>
      <c r="C105" s="106" t="s">
        <v>360</v>
      </c>
      <c r="D105" s="507" t="s">
        <v>197</v>
      </c>
      <c r="E105" s="507" t="s">
        <v>197</v>
      </c>
      <c r="F105" s="507" t="s">
        <v>189</v>
      </c>
      <c r="G105" s="504" t="s">
        <v>345</v>
      </c>
      <c r="H105" s="469" t="s">
        <v>317</v>
      </c>
      <c r="I105" s="501" t="s">
        <v>291</v>
      </c>
      <c r="J105" s="706" t="s">
        <v>27</v>
      </c>
      <c r="K105" s="553" t="s">
        <v>290</v>
      </c>
      <c r="L105" s="507" t="s">
        <v>197</v>
      </c>
      <c r="M105" s="553" t="s">
        <v>290</v>
      </c>
      <c r="N105" s="524" t="s">
        <v>292</v>
      </c>
      <c r="O105" s="554" t="s">
        <v>293</v>
      </c>
      <c r="P105" s="501" t="s">
        <v>583</v>
      </c>
      <c r="Q105" s="501" t="s">
        <v>583</v>
      </c>
      <c r="R105" s="501" t="s">
        <v>587</v>
      </c>
      <c r="S105" s="501" t="s">
        <v>27</v>
      </c>
      <c r="T105" s="501" t="s">
        <v>27</v>
      </c>
      <c r="U105" s="504" t="s">
        <v>27</v>
      </c>
      <c r="V105" s="591" t="s">
        <v>27</v>
      </c>
      <c r="W105" s="584">
        <v>2</v>
      </c>
      <c r="X105" s="107" t="s">
        <v>27</v>
      </c>
      <c r="Y105" s="107" t="s">
        <v>27</v>
      </c>
      <c r="Z105" s="501" t="s">
        <v>27</v>
      </c>
      <c r="AA105" s="107"/>
      <c r="AB105" s="107"/>
      <c r="AC105" s="107"/>
      <c r="AD105" s="107"/>
      <c r="AE105" s="107"/>
      <c r="AF105" s="501"/>
      <c r="AG105" s="501"/>
      <c r="AH105" s="501"/>
      <c r="AI105" s="501"/>
      <c r="AJ105" s="501"/>
      <c r="AK105" s="658" t="s">
        <v>331</v>
      </c>
      <c r="AL105" s="658" t="s">
        <v>585</v>
      </c>
      <c r="AM105" s="524"/>
      <c r="AN105" s="706" t="s">
        <v>373</v>
      </c>
      <c r="AO105" s="706" t="s">
        <v>373</v>
      </c>
      <c r="AP105" s="706" t="s">
        <v>373</v>
      </c>
      <c r="AQ105" s="706" t="s">
        <v>373</v>
      </c>
      <c r="AR105" s="706" t="s">
        <v>373</v>
      </c>
      <c r="AS105" s="706" t="s">
        <v>373</v>
      </c>
      <c r="AT105" s="673">
        <v>2.59</v>
      </c>
      <c r="AU105" s="114">
        <f t="shared" si="19"/>
        <v>2.59</v>
      </c>
      <c r="AV105" s="114">
        <f t="shared" si="20"/>
        <v>2.59</v>
      </c>
      <c r="AW105" s="114">
        <f t="shared" si="21"/>
        <v>2.59</v>
      </c>
      <c r="AX105" s="114">
        <f t="shared" si="22"/>
        <v>2.59</v>
      </c>
      <c r="AY105" s="114">
        <f t="shared" si="23"/>
        <v>2.59</v>
      </c>
      <c r="AZ105" s="114">
        <f t="shared" si="24"/>
        <v>2.59</v>
      </c>
    </row>
    <row r="106" s="478" customFormat="1" ht="39.95" customHeight="1" spans="1:52">
      <c r="A106" s="501">
        <f t="shared" ref="A106:A112" si="30">ROW()-9</f>
        <v>97</v>
      </c>
      <c r="B106" s="524">
        <v>1</v>
      </c>
      <c r="C106" s="106" t="s">
        <v>360</v>
      </c>
      <c r="D106" s="507" t="s">
        <v>198</v>
      </c>
      <c r="E106" s="507" t="s">
        <v>198</v>
      </c>
      <c r="F106" s="507" t="s">
        <v>191</v>
      </c>
      <c r="G106" s="504" t="s">
        <v>345</v>
      </c>
      <c r="H106" s="469" t="s">
        <v>317</v>
      </c>
      <c r="I106" s="501" t="s">
        <v>291</v>
      </c>
      <c r="J106" s="706" t="s">
        <v>27</v>
      </c>
      <c r="K106" s="553" t="s">
        <v>290</v>
      </c>
      <c r="L106" s="507" t="s">
        <v>198</v>
      </c>
      <c r="M106" s="553" t="s">
        <v>290</v>
      </c>
      <c r="N106" s="524" t="s">
        <v>292</v>
      </c>
      <c r="O106" s="554" t="s">
        <v>293</v>
      </c>
      <c r="P106" s="501" t="s">
        <v>583</v>
      </c>
      <c r="Q106" s="501" t="s">
        <v>583</v>
      </c>
      <c r="R106" s="501" t="s">
        <v>587</v>
      </c>
      <c r="S106" s="501" t="s">
        <v>27</v>
      </c>
      <c r="T106" s="501" t="s">
        <v>27</v>
      </c>
      <c r="U106" s="504" t="s">
        <v>27</v>
      </c>
      <c r="V106" s="591" t="s">
        <v>27</v>
      </c>
      <c r="W106" s="584">
        <v>2</v>
      </c>
      <c r="X106" s="107" t="s">
        <v>27</v>
      </c>
      <c r="Y106" s="107" t="s">
        <v>27</v>
      </c>
      <c r="Z106" s="501" t="s">
        <v>27</v>
      </c>
      <c r="AA106" s="107"/>
      <c r="AB106" s="107"/>
      <c r="AC106" s="107"/>
      <c r="AD106" s="107"/>
      <c r="AE106" s="107"/>
      <c r="AF106" s="501"/>
      <c r="AG106" s="501"/>
      <c r="AH106" s="501"/>
      <c r="AI106" s="501"/>
      <c r="AJ106" s="501"/>
      <c r="AK106" s="658" t="s">
        <v>331</v>
      </c>
      <c r="AL106" s="658" t="s">
        <v>585</v>
      </c>
      <c r="AM106" s="524"/>
      <c r="AN106" s="706" t="s">
        <v>373</v>
      </c>
      <c r="AO106" s="706" t="s">
        <v>373</v>
      </c>
      <c r="AP106" s="706" t="s">
        <v>373</v>
      </c>
      <c r="AQ106" s="706" t="s">
        <v>373</v>
      </c>
      <c r="AR106" s="706" t="s">
        <v>373</v>
      </c>
      <c r="AS106" s="706" t="s">
        <v>373</v>
      </c>
      <c r="AT106" s="673">
        <v>2.14</v>
      </c>
      <c r="AU106" s="114">
        <f t="shared" si="19"/>
        <v>2.14</v>
      </c>
      <c r="AV106" s="114">
        <f t="shared" si="20"/>
        <v>2.14</v>
      </c>
      <c r="AW106" s="114">
        <f t="shared" si="21"/>
        <v>2.14</v>
      </c>
      <c r="AX106" s="114">
        <f t="shared" si="22"/>
        <v>2.14</v>
      </c>
      <c r="AY106" s="114">
        <f t="shared" si="23"/>
        <v>2.14</v>
      </c>
      <c r="AZ106" s="114">
        <f t="shared" si="24"/>
        <v>2.14</v>
      </c>
    </row>
    <row r="107" ht="39.95" customHeight="1" spans="1:52">
      <c r="A107" s="501">
        <f t="shared" si="30"/>
        <v>98</v>
      </c>
      <c r="B107" s="678">
        <v>1</v>
      </c>
      <c r="C107" s="106" t="s">
        <v>360</v>
      </c>
      <c r="D107" s="506" t="s">
        <v>124</v>
      </c>
      <c r="E107" s="358" t="s">
        <v>124</v>
      </c>
      <c r="F107" s="358" t="s">
        <v>588</v>
      </c>
      <c r="G107" s="358" t="s">
        <v>419</v>
      </c>
      <c r="H107" s="507" t="s">
        <v>304</v>
      </c>
      <c r="I107" s="501" t="s">
        <v>291</v>
      </c>
      <c r="J107" s="507"/>
      <c r="K107" s="507" t="s">
        <v>290</v>
      </c>
      <c r="L107" s="358" t="s">
        <v>124</v>
      </c>
      <c r="M107" s="553" t="s">
        <v>290</v>
      </c>
      <c r="N107" s="524" t="s">
        <v>292</v>
      </c>
      <c r="O107" s="554" t="s">
        <v>293</v>
      </c>
      <c r="P107" s="507" t="s">
        <v>419</v>
      </c>
      <c r="Q107" s="507" t="s">
        <v>295</v>
      </c>
      <c r="R107" s="507" t="s">
        <v>27</v>
      </c>
      <c r="S107" s="507" t="s">
        <v>27</v>
      </c>
      <c r="T107" s="507" t="s">
        <v>27</v>
      </c>
      <c r="U107" s="504" t="s">
        <v>27</v>
      </c>
      <c r="V107" s="507">
        <v>0.145</v>
      </c>
      <c r="W107" s="584">
        <v>2</v>
      </c>
      <c r="X107" s="107" t="s">
        <v>27</v>
      </c>
      <c r="Y107" s="107" t="s">
        <v>27</v>
      </c>
      <c r="Z107" s="507" t="s">
        <v>27</v>
      </c>
      <c r="AA107" s="107"/>
      <c r="AB107" s="107"/>
      <c r="AC107" s="107"/>
      <c r="AD107" s="107"/>
      <c r="AE107" s="107"/>
      <c r="AF107" s="507"/>
      <c r="AG107" s="507"/>
      <c r="AH107" s="507"/>
      <c r="AI107" s="507"/>
      <c r="AJ107" s="507"/>
      <c r="AK107" s="660" t="s">
        <v>331</v>
      </c>
      <c r="AL107" s="660" t="s">
        <v>421</v>
      </c>
      <c r="AM107" s="507"/>
      <c r="AN107" s="507">
        <v>1</v>
      </c>
      <c r="AO107" s="678">
        <v>0</v>
      </c>
      <c r="AP107" s="678">
        <v>0</v>
      </c>
      <c r="AQ107" s="678">
        <v>1</v>
      </c>
      <c r="AR107" s="678">
        <v>0</v>
      </c>
      <c r="AS107" s="507">
        <v>0</v>
      </c>
      <c r="AT107" s="673">
        <v>50.62</v>
      </c>
      <c r="AU107" s="114">
        <f t="shared" si="19"/>
        <v>50.62</v>
      </c>
      <c r="AV107" s="114">
        <f t="shared" si="20"/>
        <v>0</v>
      </c>
      <c r="AW107" s="114">
        <f t="shared" si="21"/>
        <v>0</v>
      </c>
      <c r="AX107" s="114">
        <f t="shared" si="22"/>
        <v>50.62</v>
      </c>
      <c r="AY107" s="114">
        <f t="shared" si="23"/>
        <v>0</v>
      </c>
      <c r="AZ107" s="114">
        <f t="shared" si="24"/>
        <v>0</v>
      </c>
    </row>
    <row r="108" s="1" customFormat="1" ht="39.95" customHeight="1" spans="1:52">
      <c r="A108" s="501">
        <f t="shared" si="30"/>
        <v>99</v>
      </c>
      <c r="B108" s="678">
        <v>1</v>
      </c>
      <c r="C108" s="106" t="s">
        <v>88</v>
      </c>
      <c r="D108" s="106" t="s">
        <v>202</v>
      </c>
      <c r="E108" s="358" t="s">
        <v>202</v>
      </c>
      <c r="F108" s="358" t="s">
        <v>203</v>
      </c>
      <c r="G108" s="358" t="s">
        <v>419</v>
      </c>
      <c r="H108" s="507" t="s">
        <v>304</v>
      </c>
      <c r="I108" s="501" t="s">
        <v>291</v>
      </c>
      <c r="J108" s="507"/>
      <c r="K108" s="507" t="s">
        <v>290</v>
      </c>
      <c r="L108" s="358" t="s">
        <v>124</v>
      </c>
      <c r="M108" s="553" t="s">
        <v>290</v>
      </c>
      <c r="N108" s="524" t="s">
        <v>293</v>
      </c>
      <c r="O108" s="554" t="s">
        <v>292</v>
      </c>
      <c r="P108" s="507" t="s">
        <v>419</v>
      </c>
      <c r="Q108" s="507" t="s">
        <v>295</v>
      </c>
      <c r="R108" s="507" t="s">
        <v>27</v>
      </c>
      <c r="S108" s="507" t="s">
        <v>27</v>
      </c>
      <c r="T108" s="507" t="s">
        <v>27</v>
      </c>
      <c r="U108" s="504" t="s">
        <v>27</v>
      </c>
      <c r="V108" s="507">
        <v>0.145</v>
      </c>
      <c r="W108" s="584">
        <v>2</v>
      </c>
      <c r="X108" s="107" t="s">
        <v>27</v>
      </c>
      <c r="Y108" s="107" t="s">
        <v>27</v>
      </c>
      <c r="Z108" s="507" t="s">
        <v>27</v>
      </c>
      <c r="AA108" s="107"/>
      <c r="AB108" s="107"/>
      <c r="AC108" s="107"/>
      <c r="AD108" s="107"/>
      <c r="AE108" s="107"/>
      <c r="AF108" s="507"/>
      <c r="AG108" s="507"/>
      <c r="AH108" s="507"/>
      <c r="AI108" s="507"/>
      <c r="AJ108" s="507"/>
      <c r="AK108" s="660" t="s">
        <v>331</v>
      </c>
      <c r="AL108" s="660" t="s">
        <v>421</v>
      </c>
      <c r="AM108" s="507"/>
      <c r="AN108" s="507">
        <v>0</v>
      </c>
      <c r="AO108" s="678">
        <v>0</v>
      </c>
      <c r="AP108" s="678">
        <v>0</v>
      </c>
      <c r="AQ108" s="678">
        <v>0</v>
      </c>
      <c r="AR108" s="679">
        <v>0</v>
      </c>
      <c r="AS108" s="507">
        <v>1</v>
      </c>
      <c r="AT108" s="677">
        <v>43.94</v>
      </c>
      <c r="AU108" s="114">
        <f t="shared" si="19"/>
        <v>0</v>
      </c>
      <c r="AV108" s="114">
        <f t="shared" si="20"/>
        <v>0</v>
      </c>
      <c r="AW108" s="114">
        <f t="shared" si="21"/>
        <v>0</v>
      </c>
      <c r="AX108" s="114">
        <f t="shared" si="22"/>
        <v>0</v>
      </c>
      <c r="AY108" s="114">
        <f t="shared" si="23"/>
        <v>0</v>
      </c>
      <c r="AZ108" s="114">
        <f t="shared" si="24"/>
        <v>43.94</v>
      </c>
    </row>
    <row r="109" ht="39.95" customHeight="1" spans="1:52">
      <c r="A109" s="501">
        <f t="shared" si="30"/>
        <v>100</v>
      </c>
      <c r="B109" s="678">
        <v>1</v>
      </c>
      <c r="C109" s="106" t="s">
        <v>360</v>
      </c>
      <c r="D109" s="106" t="s">
        <v>128</v>
      </c>
      <c r="E109" s="358" t="s">
        <v>128</v>
      </c>
      <c r="F109" s="358" t="s">
        <v>129</v>
      </c>
      <c r="G109" s="358" t="s">
        <v>419</v>
      </c>
      <c r="H109" s="507" t="s">
        <v>304</v>
      </c>
      <c r="I109" s="501" t="s">
        <v>291</v>
      </c>
      <c r="J109" s="507"/>
      <c r="K109" s="507" t="s">
        <v>290</v>
      </c>
      <c r="L109" s="358" t="s">
        <v>128</v>
      </c>
      <c r="M109" s="553" t="s">
        <v>290</v>
      </c>
      <c r="N109" s="524" t="s">
        <v>292</v>
      </c>
      <c r="O109" s="554" t="s">
        <v>293</v>
      </c>
      <c r="P109" s="507" t="s">
        <v>419</v>
      </c>
      <c r="Q109" s="507" t="s">
        <v>295</v>
      </c>
      <c r="R109" s="507" t="s">
        <v>27</v>
      </c>
      <c r="S109" s="507" t="s">
        <v>27</v>
      </c>
      <c r="T109" s="507" t="s">
        <v>589</v>
      </c>
      <c r="U109" s="504" t="s">
        <v>27</v>
      </c>
      <c r="V109" s="507">
        <v>0.023</v>
      </c>
      <c r="W109" s="584">
        <v>2</v>
      </c>
      <c r="X109" s="107" t="s">
        <v>316</v>
      </c>
      <c r="Y109" s="507" t="s">
        <v>270</v>
      </c>
      <c r="Z109" s="507" t="s">
        <v>270</v>
      </c>
      <c r="AA109" s="107"/>
      <c r="AB109" s="107"/>
      <c r="AC109" s="107"/>
      <c r="AD109" s="107"/>
      <c r="AE109" s="107"/>
      <c r="AF109" s="507"/>
      <c r="AG109" s="507"/>
      <c r="AH109" s="507"/>
      <c r="AI109" s="507"/>
      <c r="AJ109" s="507"/>
      <c r="AK109" s="660" t="s">
        <v>331</v>
      </c>
      <c r="AL109" s="660" t="s">
        <v>421</v>
      </c>
      <c r="AM109" s="507"/>
      <c r="AN109" s="507">
        <v>1</v>
      </c>
      <c r="AO109" s="678">
        <v>0</v>
      </c>
      <c r="AP109" s="678">
        <v>0</v>
      </c>
      <c r="AQ109" s="678">
        <v>1</v>
      </c>
      <c r="AR109" s="678">
        <v>0</v>
      </c>
      <c r="AS109" s="507">
        <v>1</v>
      </c>
      <c r="AT109" s="673">
        <v>16.06</v>
      </c>
      <c r="AU109" s="114">
        <f t="shared" si="19"/>
        <v>16.06</v>
      </c>
      <c r="AV109" s="114">
        <f t="shared" si="20"/>
        <v>0</v>
      </c>
      <c r="AW109" s="114">
        <f t="shared" si="21"/>
        <v>0</v>
      </c>
      <c r="AX109" s="114">
        <f t="shared" si="22"/>
        <v>16.06</v>
      </c>
      <c r="AY109" s="114">
        <f t="shared" si="23"/>
        <v>0</v>
      </c>
      <c r="AZ109" s="114">
        <f t="shared" si="24"/>
        <v>16.06</v>
      </c>
    </row>
    <row r="110" ht="39.95" customHeight="1" spans="1:52">
      <c r="A110" s="501">
        <f t="shared" si="30"/>
        <v>101</v>
      </c>
      <c r="B110" s="678">
        <v>1</v>
      </c>
      <c r="C110" s="106" t="s">
        <v>360</v>
      </c>
      <c r="D110" s="106" t="s">
        <v>131</v>
      </c>
      <c r="E110" s="358" t="s">
        <v>131</v>
      </c>
      <c r="F110" s="358" t="s">
        <v>132</v>
      </c>
      <c r="G110" s="358" t="s">
        <v>419</v>
      </c>
      <c r="H110" s="507" t="s">
        <v>304</v>
      </c>
      <c r="I110" s="501" t="s">
        <v>291</v>
      </c>
      <c r="J110" s="507"/>
      <c r="K110" s="507" t="s">
        <v>290</v>
      </c>
      <c r="L110" s="358" t="s">
        <v>131</v>
      </c>
      <c r="M110" s="553" t="s">
        <v>290</v>
      </c>
      <c r="N110" s="524" t="s">
        <v>292</v>
      </c>
      <c r="O110" s="554" t="s">
        <v>293</v>
      </c>
      <c r="P110" s="507" t="s">
        <v>419</v>
      </c>
      <c r="Q110" s="507" t="s">
        <v>295</v>
      </c>
      <c r="R110" s="507" t="s">
        <v>27</v>
      </c>
      <c r="S110" s="507" t="s">
        <v>27</v>
      </c>
      <c r="T110" s="507" t="s">
        <v>589</v>
      </c>
      <c r="U110" s="504" t="s">
        <v>27</v>
      </c>
      <c r="V110" s="507">
        <v>0.023</v>
      </c>
      <c r="W110" s="584">
        <v>2</v>
      </c>
      <c r="X110" s="107" t="s">
        <v>316</v>
      </c>
      <c r="Y110" s="507" t="s">
        <v>270</v>
      </c>
      <c r="Z110" s="507" t="s">
        <v>270</v>
      </c>
      <c r="AA110" s="107"/>
      <c r="AB110" s="107"/>
      <c r="AC110" s="107"/>
      <c r="AD110" s="107"/>
      <c r="AE110" s="107"/>
      <c r="AF110" s="507"/>
      <c r="AG110" s="507"/>
      <c r="AH110" s="507"/>
      <c r="AI110" s="507"/>
      <c r="AJ110" s="507"/>
      <c r="AK110" s="660" t="s">
        <v>331</v>
      </c>
      <c r="AL110" s="660" t="s">
        <v>421</v>
      </c>
      <c r="AM110" s="507"/>
      <c r="AN110" s="507">
        <v>1</v>
      </c>
      <c r="AO110" s="678">
        <v>0</v>
      </c>
      <c r="AP110" s="678">
        <v>0</v>
      </c>
      <c r="AQ110" s="678">
        <v>1</v>
      </c>
      <c r="AR110" s="678">
        <v>0</v>
      </c>
      <c r="AS110" s="507">
        <v>0</v>
      </c>
      <c r="AT110" s="673">
        <v>16.68</v>
      </c>
      <c r="AU110" s="114">
        <f t="shared" si="19"/>
        <v>16.68</v>
      </c>
      <c r="AV110" s="114">
        <f t="shared" si="20"/>
        <v>0</v>
      </c>
      <c r="AW110" s="114">
        <f t="shared" si="21"/>
        <v>0</v>
      </c>
      <c r="AX110" s="114">
        <f t="shared" si="22"/>
        <v>16.68</v>
      </c>
      <c r="AY110" s="114">
        <f t="shared" si="23"/>
        <v>0</v>
      </c>
      <c r="AZ110" s="114">
        <f t="shared" si="24"/>
        <v>0</v>
      </c>
    </row>
    <row r="111" ht="39.95" customHeight="1" spans="1:52">
      <c r="A111" s="501">
        <f t="shared" si="30"/>
        <v>102</v>
      </c>
      <c r="B111" s="507">
        <v>1</v>
      </c>
      <c r="C111" s="106" t="s">
        <v>88</v>
      </c>
      <c r="D111" s="106" t="s">
        <v>172</v>
      </c>
      <c r="E111" s="507" t="s">
        <v>172</v>
      </c>
      <c r="F111" s="358" t="s">
        <v>173</v>
      </c>
      <c r="G111" s="507" t="s">
        <v>590</v>
      </c>
      <c r="H111" s="507" t="s">
        <v>317</v>
      </c>
      <c r="I111" s="501" t="s">
        <v>291</v>
      </c>
      <c r="J111" s="507"/>
      <c r="K111" s="507" t="s">
        <v>290</v>
      </c>
      <c r="L111" s="507" t="s">
        <v>172</v>
      </c>
      <c r="M111" s="553" t="s">
        <v>290</v>
      </c>
      <c r="N111" s="524" t="s">
        <v>292</v>
      </c>
      <c r="O111" s="554" t="s">
        <v>293</v>
      </c>
      <c r="P111" s="507" t="s">
        <v>27</v>
      </c>
      <c r="Q111" s="507" t="s">
        <v>27</v>
      </c>
      <c r="R111" s="507" t="s">
        <v>27</v>
      </c>
      <c r="S111" s="507" t="s">
        <v>27</v>
      </c>
      <c r="T111" s="507" t="s">
        <v>27</v>
      </c>
      <c r="U111" s="504" t="s">
        <v>27</v>
      </c>
      <c r="V111" s="507" t="s">
        <v>27</v>
      </c>
      <c r="W111" s="584">
        <v>2</v>
      </c>
      <c r="X111" s="107" t="s">
        <v>27</v>
      </c>
      <c r="Y111" s="107" t="s">
        <v>27</v>
      </c>
      <c r="Z111" s="507" t="s">
        <v>27</v>
      </c>
      <c r="AA111" s="107"/>
      <c r="AB111" s="107"/>
      <c r="AC111" s="107"/>
      <c r="AD111" s="107"/>
      <c r="AE111" s="107"/>
      <c r="AF111" s="507"/>
      <c r="AG111" s="507"/>
      <c r="AH111" s="507"/>
      <c r="AI111" s="507"/>
      <c r="AJ111" s="507"/>
      <c r="AK111" s="660" t="s">
        <v>331</v>
      </c>
      <c r="AL111" s="660" t="s">
        <v>591</v>
      </c>
      <c r="AM111" s="507"/>
      <c r="AN111" s="507">
        <v>1</v>
      </c>
      <c r="AO111" s="507">
        <v>1</v>
      </c>
      <c r="AP111" s="507">
        <v>1</v>
      </c>
      <c r="AQ111" s="507">
        <v>1</v>
      </c>
      <c r="AR111" s="507">
        <v>1</v>
      </c>
      <c r="AS111" s="507">
        <v>1</v>
      </c>
      <c r="AT111" s="673">
        <v>0.28</v>
      </c>
      <c r="AU111" s="114">
        <f t="shared" si="19"/>
        <v>0.28</v>
      </c>
      <c r="AV111" s="114">
        <f t="shared" si="20"/>
        <v>0.28</v>
      </c>
      <c r="AW111" s="114">
        <f t="shared" si="21"/>
        <v>0.28</v>
      </c>
      <c r="AX111" s="114">
        <f t="shared" si="22"/>
        <v>0.28</v>
      </c>
      <c r="AY111" s="114">
        <f t="shared" si="23"/>
        <v>0.28</v>
      </c>
      <c r="AZ111" s="114">
        <f t="shared" si="24"/>
        <v>0.28</v>
      </c>
    </row>
    <row r="112" ht="39.95" customHeight="1" spans="1:52">
      <c r="A112" s="501">
        <f t="shared" si="30"/>
        <v>103</v>
      </c>
      <c r="B112" s="358">
        <v>1</v>
      </c>
      <c r="C112" s="358" t="s">
        <v>592</v>
      </c>
      <c r="D112" s="358" t="s">
        <v>593</v>
      </c>
      <c r="E112" s="358" t="s">
        <v>593</v>
      </c>
      <c r="F112" s="699" t="s">
        <v>594</v>
      </c>
      <c r="G112" s="358" t="s">
        <v>300</v>
      </c>
      <c r="H112" s="669" t="s">
        <v>304</v>
      </c>
      <c r="I112" s="586" t="s">
        <v>291</v>
      </c>
      <c r="J112" s="707" t="s">
        <v>27</v>
      </c>
      <c r="K112" s="708" t="s">
        <v>290</v>
      </c>
      <c r="L112" s="358" t="s">
        <v>27</v>
      </c>
      <c r="M112" s="708" t="s">
        <v>290</v>
      </c>
      <c r="N112" s="524" t="s">
        <v>293</v>
      </c>
      <c r="O112" s="554" t="s">
        <v>292</v>
      </c>
      <c r="P112" s="512" t="s">
        <v>27</v>
      </c>
      <c r="Q112" s="512" t="s">
        <v>27</v>
      </c>
      <c r="R112" s="512" t="s">
        <v>27</v>
      </c>
      <c r="S112" s="512" t="s">
        <v>27</v>
      </c>
      <c r="T112" s="512" t="s">
        <v>27</v>
      </c>
      <c r="U112" s="512" t="s">
        <v>27</v>
      </c>
      <c r="V112" s="512" t="s">
        <v>27</v>
      </c>
      <c r="W112" s="512" t="s">
        <v>27</v>
      </c>
      <c r="X112" s="512" t="s">
        <v>27</v>
      </c>
      <c r="Y112" s="512" t="s">
        <v>27</v>
      </c>
      <c r="Z112" s="512" t="s">
        <v>27</v>
      </c>
      <c r="AA112" s="107"/>
      <c r="AB112" s="107"/>
      <c r="AC112" s="107"/>
      <c r="AD112" s="107"/>
      <c r="AE112" s="107"/>
      <c r="AF112" s="512"/>
      <c r="AG112" s="512"/>
      <c r="AH112" s="512"/>
      <c r="AI112" s="512"/>
      <c r="AJ112" s="512"/>
      <c r="AK112" s="735" t="s">
        <v>331</v>
      </c>
      <c r="AL112" s="735" t="s">
        <v>591</v>
      </c>
      <c r="AM112" s="512" t="s">
        <v>27</v>
      </c>
      <c r="AN112" s="669">
        <v>1</v>
      </c>
      <c r="AO112" s="669">
        <v>1</v>
      </c>
      <c r="AP112" s="669">
        <v>1</v>
      </c>
      <c r="AQ112" s="669">
        <v>1</v>
      </c>
      <c r="AR112" s="669">
        <v>1</v>
      </c>
      <c r="AS112" s="669">
        <v>1</v>
      </c>
      <c r="AT112" s="673">
        <v>0.0282</v>
      </c>
      <c r="AU112" s="114">
        <f t="shared" si="19"/>
        <v>0.0282</v>
      </c>
      <c r="AV112" s="114">
        <f t="shared" si="20"/>
        <v>0.0282</v>
      </c>
      <c r="AW112" s="114">
        <f t="shared" si="21"/>
        <v>0.0282</v>
      </c>
      <c r="AX112" s="114">
        <f t="shared" si="22"/>
        <v>0.0282</v>
      </c>
      <c r="AY112" s="114">
        <f t="shared" si="23"/>
        <v>0.0282</v>
      </c>
      <c r="AZ112" s="114">
        <f t="shared" si="24"/>
        <v>0.0282</v>
      </c>
    </row>
    <row r="113" s="478" customFormat="1" ht="43" customHeight="1" spans="7:52">
      <c r="G113" s="700"/>
      <c r="K113" s="709"/>
      <c r="M113" s="710"/>
      <c r="N113" s="709"/>
      <c r="O113" s="709"/>
      <c r="P113" s="709"/>
      <c r="Q113" s="709"/>
      <c r="R113" s="709"/>
      <c r="S113" s="709"/>
      <c r="V113" s="725"/>
      <c r="W113" s="725"/>
      <c r="X113" s="725"/>
      <c r="Y113" s="725"/>
      <c r="AN113" s="1"/>
      <c r="AO113" s="1"/>
      <c r="AP113" s="1"/>
      <c r="AQ113" s="1"/>
      <c r="AR113" s="1"/>
      <c r="AT113" s="739" t="s">
        <v>595</v>
      </c>
      <c r="AU113" s="478">
        <f>SUM(AU22:AU112)</f>
        <v>1686.84076953995</v>
      </c>
      <c r="AV113" s="478">
        <f>SUM(AV14:AV112)</f>
        <v>1258.69054304162</v>
      </c>
      <c r="AW113" s="478">
        <f t="shared" ref="AU113:AZ113" si="31">SUM(AW22:AW112)</f>
        <v>1048.23507613446</v>
      </c>
      <c r="AX113" s="478">
        <f t="shared" si="31"/>
        <v>1516.87216724859</v>
      </c>
      <c r="AY113" s="478">
        <f t="shared" si="31"/>
        <v>1088.89744075026</v>
      </c>
      <c r="AZ113" s="478">
        <f t="shared" si="31"/>
        <v>1577.91165423995</v>
      </c>
    </row>
    <row r="114" ht="35" spans="45:53">
      <c r="AS114" s="515" t="s">
        <v>558</v>
      </c>
      <c r="AT114" s="114" t="s">
        <v>559</v>
      </c>
      <c r="AU114" s="515">
        <f>AU98</f>
        <v>11.58</v>
      </c>
      <c r="AV114" s="515"/>
      <c r="AW114" s="515"/>
      <c r="AX114" s="515"/>
      <c r="AY114" s="515"/>
      <c r="AZ114" s="515">
        <f>AZ98</f>
        <v>11.58</v>
      </c>
      <c r="BA114" s="114" t="s">
        <v>140</v>
      </c>
    </row>
    <row r="115" ht="27" customHeight="1" spans="45:53">
      <c r="AS115" s="515" t="s">
        <v>596</v>
      </c>
      <c r="AT115" s="673" t="s">
        <v>597</v>
      </c>
      <c r="AU115" s="515">
        <v>6.67</v>
      </c>
      <c r="AV115" s="515"/>
      <c r="AW115" s="515"/>
      <c r="AX115" s="515"/>
      <c r="AY115" s="515"/>
      <c r="AZ115" s="515">
        <v>6.67</v>
      </c>
      <c r="BA115" s="742" t="s">
        <v>28</v>
      </c>
    </row>
    <row r="116" ht="27" customHeight="1" spans="45:53">
      <c r="AS116" s="515" t="s">
        <v>598</v>
      </c>
      <c r="AT116" s="740" t="s">
        <v>599</v>
      </c>
      <c r="AU116" s="515">
        <v>5.2</v>
      </c>
      <c r="AV116" s="515"/>
      <c r="AW116" s="515"/>
      <c r="AX116" s="515"/>
      <c r="AY116" s="515"/>
      <c r="AZ116" s="515">
        <v>5.2</v>
      </c>
      <c r="BA116" s="743"/>
    </row>
    <row r="117" ht="27" customHeight="1" spans="45:53">
      <c r="AS117" s="515" t="s">
        <v>600</v>
      </c>
      <c r="AT117" s="673" t="s">
        <v>601</v>
      </c>
      <c r="AU117" s="515">
        <v>0.18</v>
      </c>
      <c r="AV117" s="515"/>
      <c r="AW117" s="515"/>
      <c r="AX117" s="515"/>
      <c r="AY117" s="515"/>
      <c r="AZ117" s="515">
        <v>0.18</v>
      </c>
      <c r="BA117" s="744"/>
    </row>
    <row r="118" ht="27" customHeight="1" spans="45:52">
      <c r="AS118" s="515"/>
      <c r="AT118" s="673" t="s">
        <v>602</v>
      </c>
      <c r="AU118" s="741">
        <f>AU113-AU114+AU115+AU116+AU117</f>
        <v>1687.31076953995</v>
      </c>
      <c r="AV118" s="741"/>
      <c r="AW118" s="741"/>
      <c r="AX118" s="741"/>
      <c r="AY118" s="741"/>
      <c r="AZ118" s="741">
        <f>AZ113-AZ114+AZ115+AZ116+AZ117</f>
        <v>1578.38165423995</v>
      </c>
    </row>
    <row r="119" ht="27" customHeight="1"/>
  </sheetData>
  <autoFilter xmlns:etc="http://www.wps.cn/officeDocument/2017/etCustomData" ref="A9:AS112" etc:filterBottomFollowUsedRange="0">
    <extLst/>
  </autoFilter>
  <mergeCells count="62">
    <mergeCell ref="A1:AO1"/>
    <mergeCell ref="A4:F4"/>
    <mergeCell ref="A5:C5"/>
    <mergeCell ref="E5:F5"/>
    <mergeCell ref="A6:F6"/>
    <mergeCell ref="A7:F7"/>
    <mergeCell ref="AB8:AD8"/>
    <mergeCell ref="A8:A9"/>
    <mergeCell ref="B8:B9"/>
    <mergeCell ref="C8:C9"/>
    <mergeCell ref="D8:D9"/>
    <mergeCell ref="E8:E9"/>
    <mergeCell ref="F8:F9"/>
    <mergeCell ref="G8:G9"/>
    <mergeCell ref="G35:G36"/>
    <mergeCell ref="G38:G3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E8:AE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115:BA117"/>
    <mergeCell ref="A2:B3"/>
    <mergeCell ref="C2:F3"/>
    <mergeCell ref="G2:Z7"/>
  </mergeCells>
  <conditionalFormatting sqref="AN2:AO2">
    <cfRule type="duplicateValues" dxfId="3" priority="227"/>
  </conditionalFormatting>
  <conditionalFormatting sqref="AP2">
    <cfRule type="duplicateValues" dxfId="3" priority="186"/>
  </conditionalFormatting>
  <conditionalFormatting sqref="AQ2">
    <cfRule type="duplicateValues" dxfId="3" priority="187"/>
  </conditionalFormatting>
  <conditionalFormatting sqref="AR2">
    <cfRule type="duplicateValues" dxfId="3" priority="199"/>
  </conditionalFormatting>
  <conditionalFormatting sqref="AU2:AV2">
    <cfRule type="duplicateValues" dxfId="3" priority="11"/>
  </conditionalFormatting>
  <conditionalFormatting sqref="AW2">
    <cfRule type="duplicateValues" dxfId="3" priority="8"/>
  </conditionalFormatting>
  <conditionalFormatting sqref="AX2">
    <cfRule type="duplicateValues" dxfId="3" priority="9"/>
  </conditionalFormatting>
  <conditionalFormatting sqref="AY2">
    <cfRule type="duplicateValues" dxfId="3" priority="10"/>
  </conditionalFormatting>
  <conditionalFormatting sqref="N15:O15">
    <cfRule type="containsText" dxfId="4" priority="164" operator="between" text="Y">
      <formula>NOT(ISERROR(SEARCH("Y",N15)))</formula>
    </cfRule>
    <cfRule type="containsText" dxfId="1" priority="165" operator="between" text="N">
      <formula>NOT(ISERROR(SEARCH("N",N15)))</formula>
    </cfRule>
  </conditionalFormatting>
  <conditionalFormatting sqref="L21">
    <cfRule type="duplicateValues" dxfId="3" priority="150"/>
  </conditionalFormatting>
  <conditionalFormatting sqref="N21:O21">
    <cfRule type="containsText" dxfId="4" priority="148" operator="between" text="Y">
      <formula>NOT(ISERROR(SEARCH("Y",N21)))</formula>
    </cfRule>
    <cfRule type="containsText" dxfId="1" priority="149" operator="between" text="N">
      <formula>NOT(ISERROR(SEARCH("N",N21)))</formula>
    </cfRule>
  </conditionalFormatting>
  <conditionalFormatting sqref="D30">
    <cfRule type="duplicateValues" dxfId="3" priority="27"/>
  </conditionalFormatting>
  <conditionalFormatting sqref="E30">
    <cfRule type="duplicateValues" dxfId="3" priority="43"/>
  </conditionalFormatting>
  <conditionalFormatting sqref="L30">
    <cfRule type="duplicateValues" dxfId="3" priority="47"/>
  </conditionalFormatting>
  <conditionalFormatting sqref="N30:O30">
    <cfRule type="containsText" dxfId="4" priority="35" operator="between" text="Y">
      <formula>NOT(ISERROR(SEARCH("Y",N30)))</formula>
    </cfRule>
    <cfRule type="containsText" dxfId="1" priority="39" operator="between" text="N">
      <formula>NOT(ISERROR(SEARCH("N",N30)))</formula>
    </cfRule>
  </conditionalFormatting>
  <conditionalFormatting sqref="E31">
    <cfRule type="duplicateValues" dxfId="3" priority="22"/>
    <cfRule type="duplicateValues" dxfId="3" priority="23"/>
  </conditionalFormatting>
  <conditionalFormatting sqref="D32">
    <cfRule type="duplicateValues" dxfId="3" priority="19"/>
    <cfRule type="duplicateValues" dxfId="3" priority="20"/>
  </conditionalFormatting>
  <conditionalFormatting sqref="E32">
    <cfRule type="duplicateValues" dxfId="3" priority="21"/>
  </conditionalFormatting>
  <conditionalFormatting sqref="D33">
    <cfRule type="duplicateValues" dxfId="3" priority="12"/>
    <cfRule type="duplicateValues" dxfId="3" priority="13"/>
  </conditionalFormatting>
  <conditionalFormatting sqref="E33">
    <cfRule type="duplicateValues" dxfId="3" priority="14"/>
  </conditionalFormatting>
  <conditionalFormatting sqref="D34">
    <cfRule type="duplicateValues" dxfId="3" priority="16"/>
    <cfRule type="duplicateValues" dxfId="3" priority="17"/>
  </conditionalFormatting>
  <conditionalFormatting sqref="E34">
    <cfRule type="duplicateValues" dxfId="3" priority="18"/>
  </conditionalFormatting>
  <conditionalFormatting sqref="L40">
    <cfRule type="duplicateValues" dxfId="3" priority="153"/>
  </conditionalFormatting>
  <conditionalFormatting sqref="N40:O40">
    <cfRule type="containsText" dxfId="4" priority="151" operator="between" text="Y">
      <formula>NOT(ISERROR(SEARCH("Y",N40)))</formula>
    </cfRule>
    <cfRule type="containsText" dxfId="1" priority="152" operator="between" text="N">
      <formula>NOT(ISERROR(SEARCH("N",N40)))</formula>
    </cfRule>
  </conditionalFormatting>
  <conditionalFormatting sqref="F44">
    <cfRule type="duplicateValues" dxfId="3" priority="191"/>
  </conditionalFormatting>
  <conditionalFormatting sqref="E47">
    <cfRule type="duplicateValues" dxfId="3" priority="84"/>
  </conditionalFormatting>
  <conditionalFormatting sqref="L48">
    <cfRule type="duplicateValues" dxfId="3" priority="154"/>
  </conditionalFormatting>
  <conditionalFormatting sqref="D50">
    <cfRule type="duplicateValues" dxfId="3" priority="129"/>
  </conditionalFormatting>
  <conditionalFormatting sqref="D52">
    <cfRule type="duplicateValues" dxfId="3" priority="143"/>
  </conditionalFormatting>
  <conditionalFormatting sqref="D53">
    <cfRule type="duplicateValues" dxfId="3" priority="67"/>
  </conditionalFormatting>
  <conditionalFormatting sqref="E53">
    <cfRule type="duplicateValues" dxfId="3" priority="71"/>
  </conditionalFormatting>
  <conditionalFormatting sqref="L53">
    <cfRule type="duplicateValues" dxfId="3" priority="68"/>
  </conditionalFormatting>
  <conditionalFormatting sqref="N53:O53">
    <cfRule type="containsText" dxfId="4" priority="69" operator="between" text="Y">
      <formula>NOT(ISERROR(SEARCH("Y",N53)))</formula>
    </cfRule>
    <cfRule type="containsText" dxfId="1" priority="70" operator="between" text="N">
      <formula>NOT(ISERROR(SEARCH("N",N53)))</formula>
    </cfRule>
  </conditionalFormatting>
  <conditionalFormatting sqref="F54">
    <cfRule type="duplicateValues" dxfId="3" priority="192"/>
  </conditionalFormatting>
  <conditionalFormatting sqref="F55">
    <cfRule type="duplicateValues" dxfId="3" priority="179"/>
  </conditionalFormatting>
  <conditionalFormatting sqref="D56">
    <cfRule type="duplicateValues" dxfId="3" priority="111"/>
    <cfRule type="duplicateValues" dxfId="3" priority="112"/>
  </conditionalFormatting>
  <conditionalFormatting sqref="D57">
    <cfRule type="duplicateValues" dxfId="3" priority="109"/>
    <cfRule type="duplicateValues" dxfId="3" priority="110"/>
  </conditionalFormatting>
  <conditionalFormatting sqref="E57">
    <cfRule type="duplicateValues" dxfId="3" priority="118"/>
  </conditionalFormatting>
  <conditionalFormatting sqref="L57">
    <cfRule type="duplicateValues" dxfId="3" priority="117"/>
  </conditionalFormatting>
  <conditionalFormatting sqref="E60">
    <cfRule type="duplicateValues" dxfId="3" priority="166"/>
  </conditionalFormatting>
  <conditionalFormatting sqref="F61">
    <cfRule type="duplicateValues" dxfId="3" priority="195"/>
  </conditionalFormatting>
  <conditionalFormatting sqref="L70">
    <cfRule type="duplicateValues" dxfId="3" priority="160"/>
  </conditionalFormatting>
  <conditionalFormatting sqref="N70:O70">
    <cfRule type="containsText" dxfId="4" priority="158" operator="between" text="Y">
      <formula>NOT(ISERROR(SEARCH("Y",N70)))</formula>
    </cfRule>
    <cfRule type="containsText" dxfId="1" priority="159" operator="between" text="N">
      <formula>NOT(ISERROR(SEARCH("N",N70)))</formula>
    </cfRule>
  </conditionalFormatting>
  <conditionalFormatting sqref="D77">
    <cfRule type="duplicateValues" dxfId="3" priority="4"/>
    <cfRule type="duplicateValues" dxfId="3" priority="3"/>
  </conditionalFormatting>
  <conditionalFormatting sqref="E77">
    <cfRule type="duplicateValues" dxfId="3" priority="5"/>
  </conditionalFormatting>
  <conditionalFormatting sqref="D78">
    <cfRule type="duplicateValues" dxfId="3" priority="51"/>
    <cfRule type="duplicateValues" dxfId="3" priority="55"/>
  </conditionalFormatting>
  <conditionalFormatting sqref="E78">
    <cfRule type="duplicateValues" dxfId="3" priority="59"/>
  </conditionalFormatting>
  <conditionalFormatting sqref="XEK78">
    <cfRule type="duplicateValues" dxfId="3" priority="50"/>
    <cfRule type="duplicateValues" dxfId="3" priority="54"/>
  </conditionalFormatting>
  <conditionalFormatting sqref="XEL78">
    <cfRule type="duplicateValues" dxfId="3" priority="58"/>
  </conditionalFormatting>
  <conditionalFormatting sqref="D79">
    <cfRule type="duplicateValues" dxfId="3" priority="49"/>
    <cfRule type="duplicateValues" dxfId="3" priority="53"/>
  </conditionalFormatting>
  <conditionalFormatting sqref="E79">
    <cfRule type="duplicateValues" dxfId="3" priority="57"/>
  </conditionalFormatting>
  <conditionalFormatting sqref="XEK79">
    <cfRule type="duplicateValues" dxfId="3" priority="48"/>
    <cfRule type="duplicateValues" dxfId="3" priority="52"/>
  </conditionalFormatting>
  <conditionalFormatting sqref="XEL79">
    <cfRule type="duplicateValues" dxfId="3" priority="56"/>
  </conditionalFormatting>
  <conditionalFormatting sqref="D87">
    <cfRule type="duplicateValues" dxfId="3" priority="136"/>
  </conditionalFormatting>
  <conditionalFormatting sqref="D92">
    <cfRule type="duplicateValues" dxfId="3" priority="140"/>
  </conditionalFormatting>
  <conditionalFormatting sqref="L96">
    <cfRule type="duplicateValues" dxfId="3" priority="130"/>
  </conditionalFormatting>
  <conditionalFormatting sqref="N96:O96">
    <cfRule type="containsText" dxfId="4" priority="161" operator="between" text="Y">
      <formula>NOT(ISERROR(SEARCH("Y",N96)))</formula>
    </cfRule>
    <cfRule type="containsText" dxfId="1" priority="162" operator="between" text="N">
      <formula>NOT(ISERROR(SEARCH("N",N96)))</formula>
    </cfRule>
  </conditionalFormatting>
  <conditionalFormatting sqref="D100">
    <cfRule type="duplicateValues" dxfId="3" priority="138"/>
  </conditionalFormatting>
  <conditionalFormatting sqref="D103">
    <cfRule type="duplicateValues" dxfId="3" priority="61"/>
  </conditionalFormatting>
  <conditionalFormatting sqref="E103">
    <cfRule type="duplicateValues" dxfId="3" priority="66"/>
  </conditionalFormatting>
  <conditionalFormatting sqref="N103:O103">
    <cfRule type="cellIs" dxfId="5" priority="62" operator="equal">
      <formula>"N"</formula>
    </cfRule>
    <cfRule type="cellIs" dxfId="6" priority="63" operator="equal">
      <formula>"Y"</formula>
    </cfRule>
  </conditionalFormatting>
  <conditionalFormatting sqref="AN103:AS103">
    <cfRule type="cellIs" dxfId="7" priority="64" operator="equal">
      <formula>1</formula>
    </cfRule>
    <cfRule type="cellIs" dxfId="5" priority="65" operator="equal">
      <formula>0</formula>
    </cfRule>
  </conditionalFormatting>
  <conditionalFormatting sqref="L108">
    <cfRule type="duplicateValues" dxfId="3" priority="157"/>
  </conditionalFormatting>
  <conditionalFormatting sqref="N108:O108">
    <cfRule type="containsText" dxfId="4" priority="155" operator="between" text="Y">
      <formula>NOT(ISERROR(SEARCH("Y",N108)))</formula>
    </cfRule>
    <cfRule type="containsText" dxfId="1" priority="156" operator="between" text="N">
      <formula>NOT(ISERROR(SEARCH("N",N108)))</formula>
    </cfRule>
  </conditionalFormatting>
  <conditionalFormatting sqref="E112">
    <cfRule type="duplicateValues" dxfId="3" priority="146"/>
  </conditionalFormatting>
  <conditionalFormatting sqref="N112:O112">
    <cfRule type="containsText" dxfId="4" priority="144" operator="between" text="Y">
      <formula>NOT(ISERROR(SEARCH("Y",N112)))</formula>
    </cfRule>
    <cfRule type="containsText" dxfId="1" priority="145" operator="between" text="N">
      <formula>NOT(ISERROR(SEARCH("N",N112)))</formula>
    </cfRule>
  </conditionalFormatting>
  <conditionalFormatting sqref="D71:D73">
    <cfRule type="duplicateValues" dxfId="3" priority="142"/>
  </conditionalFormatting>
  <conditionalFormatting sqref="D74:D76">
    <cfRule type="duplicateValues" dxfId="3" priority="141"/>
  </conditionalFormatting>
  <conditionalFormatting sqref="D93:D94">
    <cfRule type="duplicateValues" dxfId="3" priority="139"/>
  </conditionalFormatting>
  <conditionalFormatting sqref="D104:D106">
    <cfRule type="duplicateValues" dxfId="3" priority="137"/>
  </conditionalFormatting>
  <conditionalFormatting sqref="F97:F98">
    <cfRule type="duplicateValues" dxfId="3" priority="193"/>
  </conditionalFormatting>
  <conditionalFormatting sqref="AS2:AS3">
    <cfRule type="duplicateValues" dxfId="3" priority="147"/>
  </conditionalFormatting>
  <conditionalFormatting sqref="AZ2:AZ3">
    <cfRule type="duplicateValues" dxfId="3" priority="7"/>
  </conditionalFormatting>
  <conditionalFormatting sqref="D1:D29 D35:D52 D54:D76 D80:D102 D104:D1048576">
    <cfRule type="duplicateValues" dxfId="3" priority="86"/>
  </conditionalFormatting>
  <conditionalFormatting sqref="E10:E29 E1:E8 E35:E46 E54:E56 E48:E52 E58:E59 E61:E76 E104:E111 E84:E102 E80:E82 E113:E1048576">
    <cfRule type="duplicateValues" dxfId="3" priority="172"/>
  </conditionalFormatting>
  <conditionalFormatting sqref="L1:L8 L113:L1048576">
    <cfRule type="duplicateValues" dxfId="3" priority="171"/>
  </conditionalFormatting>
  <conditionalFormatting sqref="N1:O8 N16:O20 N10:O14 N22:O29 N35:O39 N41:O52 N54:O56 N58:O69 N71:O77 N80:O95 N104:O107 N97:O102 N109:O111 N113:O1048576">
    <cfRule type="containsText" dxfId="4" priority="167" operator="between" text="Y">
      <formula>NOT(ISERROR(SEARCH("Y",N1)))</formula>
    </cfRule>
    <cfRule type="containsText" dxfId="1" priority="168" operator="between" text="N">
      <formula>NOT(ISERROR(SEARCH("N",N1)))</formula>
    </cfRule>
  </conditionalFormatting>
  <conditionalFormatting sqref="L10:L20 L22:L29 L35:L39 L49 L41:L47 L51:L52 L54:L56 L71:L77 L58:L69 L109:L111 L84:L95 L104:L107 L97:L102 L80:L82">
    <cfRule type="duplicateValues" dxfId="3" priority="1027"/>
  </conditionalFormatting>
  <conditionalFormatting sqref="F41 F43">
    <cfRule type="duplicateValues" dxfId="3" priority="1017"/>
  </conditionalFormatting>
  <dataValidations count="2">
    <dataValidation type="list" allowBlank="1" showInputMessage="1" showErrorMessage="1" sqref="P59">
      <formula1>"装配总成件,焊接总成件,面料,塑料件,冷镦,钣金件,机加工件,标准件,非标件,线材件,管材件,圆钢"</formula1>
    </dataValidation>
    <dataValidation allowBlank="1" showErrorMessage="1" promptTitle="提示" prompt="该字段按需填写" sqref="G52:G53"/>
  </dataValidations>
  <hyperlinks>
    <hyperlink ref="L43" location="主驾驶靠背四气袋腰托总成!A1" display="SHT0012218"/>
    <hyperlink ref="L80" location="座盆总成!A1" display="SQX3000-6801100"/>
    <hyperlink ref="F35:F36" location="BOM清单!A1" display="驾驶员靠背面套总成"/>
    <hyperlink ref="F40" location="BOM清单!A1" display="驾驶员靠背面套总成"/>
    <hyperlink ref="F41" location="'SHT0013282 靠背骨架'!A1" display="驾驶员靠背焊接总成"/>
    <hyperlink ref="F61" location="主驾驶调角器总成!A1" display="驾驶员调角器总成"/>
    <hyperlink ref="F85" location="SHT0013231底座模块化总成!A1" display="底座模块化总成"/>
    <hyperlink ref="F71" location="BOM清单!A1" display="坐垫面套总成"/>
  </hyperlinks>
  <printOptions horizontalCentered="1"/>
  <pageMargins left="0.236220472440945" right="0.236220472440945" top="0.748031496062992" bottom="0.748031496062992" header="0.31496062992126" footer="0.31496062992126"/>
  <pageSetup paperSize="8" scale="10" fitToHeight="0" orientation="portrait"/>
  <headerFooter>
    <oddFooter>&amp;C第 &amp;P 页，共 &amp;N 页</oddFooter>
  </headerFooter>
  <rowBreaks count="2" manualBreakCount="2">
    <brk id="52" max="44" man="1"/>
    <brk id="95" max="44" man="1"/>
  </rowBreaks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BA67"/>
  <sheetViews>
    <sheetView tabSelected="1" zoomScale="55" zoomScaleNormal="55" workbookViewId="0">
      <pane xSplit="29" ySplit="11" topLeftCell="AL40" activePane="bottomRight" state="frozen"/>
      <selection/>
      <selection pane="topRight"/>
      <selection pane="bottomLeft"/>
      <selection pane="bottomRight" activeCell="AU47" sqref="AU47"/>
    </sheetView>
  </sheetViews>
  <sheetFormatPr defaultColWidth="9" defaultRowHeight="14"/>
  <cols>
    <col min="1" max="1" width="4.25454545454545" style="408" customWidth="1"/>
    <col min="2" max="7" width="2.5" style="408" customWidth="1"/>
    <col min="8" max="8" width="15.3545454545455" style="409" customWidth="1"/>
    <col min="9" max="9" width="7.87272727272727" style="410" customWidth="1"/>
    <col min="10" max="10" width="13.4090909090909" style="408" customWidth="1"/>
    <col min="11" max="11" width="10.2272727272727" style="410" customWidth="1"/>
    <col min="12" max="12" width="7.04545454545455" style="409" customWidth="1"/>
    <col min="13" max="13" width="19.8272727272727" style="408" customWidth="1"/>
    <col min="14" max="14" width="6.75454545454545" style="411" customWidth="1"/>
    <col min="15" max="15" width="5.5" style="408" hidden="1" customWidth="1"/>
    <col min="16" max="16" width="8.12727272727273" style="408" hidden="1" customWidth="1"/>
    <col min="17" max="17" width="4.75454545454545" style="408" hidden="1" customWidth="1"/>
    <col min="18" max="18" width="6.75454545454545" style="408" customWidth="1"/>
    <col min="19" max="19" width="5.12727272727273" style="408" hidden="1" customWidth="1"/>
    <col min="20" max="20" width="6.5" style="411" customWidth="1"/>
    <col min="21" max="22" width="5.5" style="411" hidden="1" customWidth="1"/>
    <col min="23" max="23" width="5.5" style="411" customWidth="1"/>
    <col min="24" max="26" width="5.5" style="411" hidden="1" customWidth="1"/>
    <col min="27" max="27" width="7.62727272727273" style="408" hidden="1" customWidth="1"/>
    <col min="28" max="28" width="5.5" style="411" hidden="1" customWidth="1"/>
    <col min="29" max="29" width="14.7545454545455" style="408" customWidth="1"/>
    <col min="30" max="30" width="14.3181818181818" style="408" customWidth="1"/>
    <col min="31" max="38" width="10.4454545454545" style="408" customWidth="1"/>
    <col min="39" max="39" width="17.3727272727273" style="408" customWidth="1"/>
    <col min="40" max="40" width="19.0909090909091" style="408" customWidth="1"/>
    <col min="41" max="43" width="20.7545454545455" style="408"/>
    <col min="44" max="44" width="18.8727272727273" style="408"/>
    <col min="45" max="47" width="20.7545454545455" style="408"/>
    <col min="48" max="16384" width="9" style="408"/>
  </cols>
  <sheetData>
    <row r="1" ht="17.5" spans="30:40">
      <c r="AD1" s="403"/>
      <c r="AE1" s="403"/>
      <c r="AF1" s="403"/>
      <c r="AG1" s="403"/>
      <c r="AH1" s="403"/>
      <c r="AI1" s="403"/>
      <c r="AJ1" s="403"/>
      <c r="AK1" s="403"/>
      <c r="AL1" s="403"/>
      <c r="AM1" s="403"/>
      <c r="AN1" s="403"/>
    </row>
    <row r="2" ht="17.5" spans="13:40">
      <c r="M2" s="408" t="s">
        <v>300</v>
      </c>
      <c r="AD2" s="450"/>
      <c r="AE2" s="450"/>
      <c r="AF2" s="450"/>
      <c r="AG2" s="450"/>
      <c r="AH2" s="450"/>
      <c r="AI2" s="450"/>
      <c r="AJ2" s="450"/>
      <c r="AK2" s="450"/>
      <c r="AL2" s="450"/>
      <c r="AM2" s="403"/>
      <c r="AN2" s="403"/>
    </row>
    <row r="3" ht="35" spans="1:47">
      <c r="A3" s="412"/>
      <c r="B3" s="412"/>
      <c r="C3" s="412"/>
      <c r="D3" s="412"/>
      <c r="E3" s="412"/>
      <c r="F3" s="412"/>
      <c r="G3" s="412"/>
      <c r="H3" s="412"/>
      <c r="I3" s="412"/>
      <c r="J3" s="426" t="s">
        <v>603</v>
      </c>
      <c r="K3" s="426"/>
      <c r="L3" s="426"/>
      <c r="M3" s="426"/>
      <c r="N3" s="426"/>
      <c r="O3" s="426"/>
      <c r="P3" s="426"/>
      <c r="Q3" s="426"/>
      <c r="R3" s="426"/>
      <c r="S3" s="426"/>
      <c r="T3" s="426"/>
      <c r="U3" s="426"/>
      <c r="V3" s="426"/>
      <c r="W3" s="426"/>
      <c r="X3" s="426"/>
      <c r="Y3" s="426"/>
      <c r="Z3" s="426"/>
      <c r="AA3" s="426"/>
      <c r="AB3" s="426"/>
      <c r="AC3" s="426"/>
      <c r="AD3" s="417" t="s">
        <v>115</v>
      </c>
      <c r="AE3" s="451" t="s">
        <v>388</v>
      </c>
      <c r="AF3" s="451" t="s">
        <v>391</v>
      </c>
      <c r="AG3" s="451" t="s">
        <v>394</v>
      </c>
      <c r="AH3" s="451" t="s">
        <v>604</v>
      </c>
      <c r="AI3" s="451" t="s">
        <v>605</v>
      </c>
      <c r="AJ3" s="451" t="s">
        <v>606</v>
      </c>
      <c r="AK3" s="451" t="s">
        <v>164</v>
      </c>
      <c r="AL3" s="451" t="s">
        <v>607</v>
      </c>
      <c r="AM3" s="465"/>
      <c r="AN3" s="451" t="s">
        <v>388</v>
      </c>
      <c r="AO3" s="451" t="s">
        <v>391</v>
      </c>
      <c r="AP3" s="451" t="s">
        <v>394</v>
      </c>
      <c r="AQ3" s="451" t="s">
        <v>604</v>
      </c>
      <c r="AR3" s="451" t="s">
        <v>605</v>
      </c>
      <c r="AS3" s="451" t="s">
        <v>606</v>
      </c>
      <c r="AT3" s="451" t="s">
        <v>164</v>
      </c>
      <c r="AU3" s="451" t="s">
        <v>607</v>
      </c>
    </row>
    <row r="4" ht="48" customHeight="1" spans="1:47">
      <c r="A4" s="412"/>
      <c r="B4" s="412"/>
      <c r="C4" s="412"/>
      <c r="D4" s="412"/>
      <c r="E4" s="412"/>
      <c r="F4" s="412"/>
      <c r="G4" s="412"/>
      <c r="H4" s="412"/>
      <c r="I4" s="412"/>
      <c r="J4" s="426"/>
      <c r="K4" s="426"/>
      <c r="L4" s="426"/>
      <c r="M4" s="426"/>
      <c r="N4" s="426"/>
      <c r="O4" s="426"/>
      <c r="P4" s="426"/>
      <c r="Q4" s="426"/>
      <c r="R4" s="426"/>
      <c r="S4" s="426"/>
      <c r="T4" s="426"/>
      <c r="U4" s="426"/>
      <c r="V4" s="426"/>
      <c r="W4" s="426"/>
      <c r="X4" s="426"/>
      <c r="Y4" s="426"/>
      <c r="Z4" s="426"/>
      <c r="AA4" s="426"/>
      <c r="AB4" s="426"/>
      <c r="AC4" s="426"/>
      <c r="AD4" s="417" t="s">
        <v>608</v>
      </c>
      <c r="AE4" s="452" t="s">
        <v>609</v>
      </c>
      <c r="AF4" s="452" t="s">
        <v>147</v>
      </c>
      <c r="AG4" s="452" t="s">
        <v>609</v>
      </c>
      <c r="AH4" s="452" t="s">
        <v>610</v>
      </c>
      <c r="AI4" s="452" t="s">
        <v>610</v>
      </c>
      <c r="AJ4" s="452" t="s">
        <v>610</v>
      </c>
      <c r="AK4" s="452" t="s">
        <v>165</v>
      </c>
      <c r="AL4" s="452" t="s">
        <v>611</v>
      </c>
      <c r="AM4" s="466"/>
      <c r="AN4" s="452" t="s">
        <v>609</v>
      </c>
      <c r="AO4" s="452" t="s">
        <v>147</v>
      </c>
      <c r="AP4" s="452" t="s">
        <v>609</v>
      </c>
      <c r="AQ4" s="452" t="s">
        <v>610</v>
      </c>
      <c r="AR4" s="452" t="s">
        <v>610</v>
      </c>
      <c r="AS4" s="452" t="s">
        <v>610</v>
      </c>
      <c r="AT4" s="452" t="s">
        <v>165</v>
      </c>
      <c r="AU4" s="452" t="s">
        <v>611</v>
      </c>
    </row>
    <row r="5" ht="35" hidden="1" spans="1:47">
      <c r="A5" s="412"/>
      <c r="B5" s="412"/>
      <c r="C5" s="412"/>
      <c r="D5" s="412"/>
      <c r="E5" s="412"/>
      <c r="F5" s="412"/>
      <c r="G5" s="412"/>
      <c r="H5" s="412"/>
      <c r="I5" s="412"/>
      <c r="J5" s="426"/>
      <c r="K5" s="426"/>
      <c r="L5" s="426"/>
      <c r="M5" s="426"/>
      <c r="N5" s="426"/>
      <c r="O5" s="426"/>
      <c r="P5" s="426"/>
      <c r="Q5" s="426"/>
      <c r="R5" s="426"/>
      <c r="S5" s="426"/>
      <c r="T5" s="426"/>
      <c r="U5" s="426"/>
      <c r="V5" s="426"/>
      <c r="W5" s="426"/>
      <c r="X5" s="426"/>
      <c r="Y5" s="426"/>
      <c r="Z5" s="426"/>
      <c r="AA5" s="426"/>
      <c r="AB5" s="426"/>
      <c r="AC5" s="426"/>
      <c r="AD5" s="417" t="s">
        <v>612</v>
      </c>
      <c r="AE5" s="453" t="s">
        <v>290</v>
      </c>
      <c r="AF5" s="453" t="s">
        <v>290</v>
      </c>
      <c r="AG5" s="453" t="s">
        <v>290</v>
      </c>
      <c r="AH5" s="453" t="s">
        <v>290</v>
      </c>
      <c r="AI5" s="453" t="s">
        <v>290</v>
      </c>
      <c r="AJ5" s="453" t="s">
        <v>290</v>
      </c>
      <c r="AK5" s="467" t="s">
        <v>290</v>
      </c>
      <c r="AL5" s="467" t="s">
        <v>290</v>
      </c>
      <c r="AM5" s="468"/>
      <c r="AN5" s="453" t="s">
        <v>290</v>
      </c>
      <c r="AO5" s="453" t="s">
        <v>290</v>
      </c>
      <c r="AP5" s="453" t="s">
        <v>290</v>
      </c>
      <c r="AQ5" s="453" t="s">
        <v>290</v>
      </c>
      <c r="AR5" s="453" t="s">
        <v>290</v>
      </c>
      <c r="AS5" s="453" t="s">
        <v>290</v>
      </c>
      <c r="AT5" s="467" t="s">
        <v>290</v>
      </c>
      <c r="AU5" s="467" t="s">
        <v>290</v>
      </c>
    </row>
    <row r="6" ht="17.5" hidden="1" spans="1:47">
      <c r="A6" s="413" t="s">
        <v>613</v>
      </c>
      <c r="B6" s="413"/>
      <c r="C6" s="413"/>
      <c r="D6" s="414" t="s">
        <v>614</v>
      </c>
      <c r="E6" s="414"/>
      <c r="F6" s="414"/>
      <c r="G6" s="414"/>
      <c r="H6" s="414"/>
      <c r="I6" s="414"/>
      <c r="J6" s="426"/>
      <c r="K6" s="426"/>
      <c r="L6" s="426"/>
      <c r="M6" s="426"/>
      <c r="N6" s="426"/>
      <c r="O6" s="426"/>
      <c r="P6" s="426"/>
      <c r="Q6" s="426"/>
      <c r="R6" s="426"/>
      <c r="S6" s="426"/>
      <c r="T6" s="426"/>
      <c r="U6" s="426"/>
      <c r="V6" s="426"/>
      <c r="W6" s="426"/>
      <c r="X6" s="426"/>
      <c r="Y6" s="426"/>
      <c r="Z6" s="426"/>
      <c r="AA6" s="426"/>
      <c r="AB6" s="426"/>
      <c r="AC6" s="426"/>
      <c r="AD6" s="417" t="s">
        <v>238</v>
      </c>
      <c r="AE6" s="453" t="s">
        <v>88</v>
      </c>
      <c r="AF6" s="453" t="s">
        <v>88</v>
      </c>
      <c r="AG6" s="453" t="s">
        <v>88</v>
      </c>
      <c r="AH6" s="453" t="s">
        <v>88</v>
      </c>
      <c r="AI6" s="453" t="s">
        <v>88</v>
      </c>
      <c r="AJ6" s="453" t="s">
        <v>88</v>
      </c>
      <c r="AK6" s="453" t="s">
        <v>88</v>
      </c>
      <c r="AL6" s="453" t="s">
        <v>88</v>
      </c>
      <c r="AM6" s="469"/>
      <c r="AN6" s="453" t="s">
        <v>88</v>
      </c>
      <c r="AO6" s="453" t="s">
        <v>88</v>
      </c>
      <c r="AP6" s="453" t="s">
        <v>88</v>
      </c>
      <c r="AQ6" s="453" t="s">
        <v>88</v>
      </c>
      <c r="AR6" s="453" t="s">
        <v>88</v>
      </c>
      <c r="AS6" s="453" t="s">
        <v>88</v>
      </c>
      <c r="AT6" s="453" t="s">
        <v>88</v>
      </c>
      <c r="AU6" s="453" t="s">
        <v>88</v>
      </c>
    </row>
    <row r="7" ht="49" customHeight="1" spans="1:47">
      <c r="A7" s="414" t="s">
        <v>615</v>
      </c>
      <c r="B7" s="414"/>
      <c r="C7" s="414"/>
      <c r="D7" s="415"/>
      <c r="E7" s="415"/>
      <c r="F7" s="415"/>
      <c r="G7" s="415"/>
      <c r="H7" s="415"/>
      <c r="I7" s="415"/>
      <c r="J7" s="426"/>
      <c r="K7" s="426"/>
      <c r="L7" s="426"/>
      <c r="M7" s="426"/>
      <c r="N7" s="426"/>
      <c r="O7" s="426"/>
      <c r="P7" s="426"/>
      <c r="Q7" s="426"/>
      <c r="R7" s="426"/>
      <c r="S7" s="426"/>
      <c r="T7" s="426"/>
      <c r="U7" s="426"/>
      <c r="V7" s="426"/>
      <c r="W7" s="426"/>
      <c r="X7" s="426"/>
      <c r="Y7" s="426"/>
      <c r="Z7" s="426"/>
      <c r="AA7" s="426"/>
      <c r="AB7" s="426"/>
      <c r="AC7" s="426"/>
      <c r="AD7" s="417" t="s">
        <v>103</v>
      </c>
      <c r="AE7" s="453" t="s">
        <v>616</v>
      </c>
      <c r="AF7" s="453" t="s">
        <v>617</v>
      </c>
      <c r="AG7" s="453" t="s">
        <v>618</v>
      </c>
      <c r="AH7" s="453" t="s">
        <v>619</v>
      </c>
      <c r="AI7" s="453" t="s">
        <v>620</v>
      </c>
      <c r="AJ7" s="453" t="s">
        <v>619</v>
      </c>
      <c r="AK7" s="453" t="s">
        <v>621</v>
      </c>
      <c r="AL7" s="453" t="s">
        <v>622</v>
      </c>
      <c r="AM7" s="469"/>
      <c r="AN7" s="453" t="s">
        <v>616</v>
      </c>
      <c r="AO7" s="453" t="s">
        <v>617</v>
      </c>
      <c r="AP7" s="453" t="s">
        <v>618</v>
      </c>
      <c r="AQ7" s="453" t="s">
        <v>619</v>
      </c>
      <c r="AR7" s="453" t="s">
        <v>620</v>
      </c>
      <c r="AS7" s="453" t="s">
        <v>619</v>
      </c>
      <c r="AT7" s="453" t="s">
        <v>621</v>
      </c>
      <c r="AU7" s="453" t="s">
        <v>622</v>
      </c>
    </row>
    <row r="8" ht="17.5" spans="1:47">
      <c r="A8" s="414" t="s">
        <v>236</v>
      </c>
      <c r="B8" s="414"/>
      <c r="C8" s="414"/>
      <c r="D8" s="415"/>
      <c r="E8" s="415"/>
      <c r="F8" s="415"/>
      <c r="G8" s="415"/>
      <c r="H8" s="415"/>
      <c r="I8" s="415"/>
      <c r="J8" s="426"/>
      <c r="K8" s="426"/>
      <c r="L8" s="426"/>
      <c r="M8" s="426"/>
      <c r="N8" s="426"/>
      <c r="O8" s="426"/>
      <c r="P8" s="426"/>
      <c r="Q8" s="426"/>
      <c r="R8" s="426"/>
      <c r="S8" s="426"/>
      <c r="T8" s="426"/>
      <c r="U8" s="426"/>
      <c r="V8" s="426"/>
      <c r="W8" s="426"/>
      <c r="X8" s="426"/>
      <c r="Y8" s="426"/>
      <c r="Z8" s="426"/>
      <c r="AA8" s="426"/>
      <c r="AB8" s="426"/>
      <c r="AC8" s="426"/>
      <c r="AD8" s="419" t="s">
        <v>244</v>
      </c>
      <c r="AE8" s="453" t="s">
        <v>623</v>
      </c>
      <c r="AF8" s="453" t="s">
        <v>623</v>
      </c>
      <c r="AG8" s="453" t="s">
        <v>623</v>
      </c>
      <c r="AH8" s="453" t="s">
        <v>623</v>
      </c>
      <c r="AI8" s="453" t="s">
        <v>623</v>
      </c>
      <c r="AJ8" s="453" t="s">
        <v>623</v>
      </c>
      <c r="AK8" s="453" t="s">
        <v>623</v>
      </c>
      <c r="AL8" s="453" t="s">
        <v>623</v>
      </c>
      <c r="AM8" s="469"/>
      <c r="AN8" s="453" t="s">
        <v>623</v>
      </c>
      <c r="AO8" s="453" t="s">
        <v>623</v>
      </c>
      <c r="AP8" s="453" t="s">
        <v>623</v>
      </c>
      <c r="AQ8" s="453" t="s">
        <v>623</v>
      </c>
      <c r="AR8" s="453" t="s">
        <v>623</v>
      </c>
      <c r="AS8" s="453" t="s">
        <v>623</v>
      </c>
      <c r="AT8" s="453" t="s">
        <v>623</v>
      </c>
      <c r="AU8" s="453" t="s">
        <v>623</v>
      </c>
    </row>
    <row r="9" ht="17.5" spans="1:47">
      <c r="A9" s="414"/>
      <c r="B9" s="414"/>
      <c r="C9" s="414"/>
      <c r="D9" s="415"/>
      <c r="E9" s="415"/>
      <c r="F9" s="415"/>
      <c r="G9" s="415"/>
      <c r="H9" s="415"/>
      <c r="I9" s="415"/>
      <c r="J9" s="426"/>
      <c r="K9" s="426"/>
      <c r="L9" s="426"/>
      <c r="M9" s="426"/>
      <c r="N9" s="426"/>
      <c r="O9" s="426"/>
      <c r="P9" s="426"/>
      <c r="Q9" s="426"/>
      <c r="R9" s="426"/>
      <c r="S9" s="426"/>
      <c r="T9" s="426"/>
      <c r="U9" s="426"/>
      <c r="V9" s="426"/>
      <c r="W9" s="426"/>
      <c r="X9" s="426"/>
      <c r="Y9" s="426"/>
      <c r="Z9" s="426"/>
      <c r="AA9" s="426"/>
      <c r="AB9" s="426"/>
      <c r="AC9" s="426"/>
      <c r="AD9" s="419" t="s">
        <v>624</v>
      </c>
      <c r="AE9" s="454" t="s">
        <v>625</v>
      </c>
      <c r="AF9" s="454" t="s">
        <v>625</v>
      </c>
      <c r="AG9" s="454" t="s">
        <v>625</v>
      </c>
      <c r="AH9" s="454" t="s">
        <v>625</v>
      </c>
      <c r="AI9" s="454" t="s">
        <v>625</v>
      </c>
      <c r="AJ9" s="454" t="s">
        <v>625</v>
      </c>
      <c r="AK9" s="470" t="s">
        <v>625</v>
      </c>
      <c r="AL9" s="470" t="s">
        <v>625</v>
      </c>
      <c r="AM9" s="428"/>
      <c r="AN9" s="454" t="s">
        <v>625</v>
      </c>
      <c r="AO9" s="454" t="s">
        <v>625</v>
      </c>
      <c r="AP9" s="454" t="s">
        <v>625</v>
      </c>
      <c r="AQ9" s="454" t="s">
        <v>625</v>
      </c>
      <c r="AR9" s="454" t="s">
        <v>625</v>
      </c>
      <c r="AS9" s="454" t="s">
        <v>625</v>
      </c>
      <c r="AT9" s="470" t="s">
        <v>625</v>
      </c>
      <c r="AU9" s="470" t="s">
        <v>625</v>
      </c>
    </row>
    <row r="10" s="403" customFormat="1" ht="17.5" spans="1:47">
      <c r="A10" s="416" t="s">
        <v>6</v>
      </c>
      <c r="B10" s="417" t="s">
        <v>250</v>
      </c>
      <c r="C10" s="417"/>
      <c r="D10" s="417"/>
      <c r="E10" s="417"/>
      <c r="F10" s="417"/>
      <c r="G10" s="417"/>
      <c r="H10" s="418" t="s">
        <v>115</v>
      </c>
      <c r="I10" s="427" t="s">
        <v>608</v>
      </c>
      <c r="J10" s="428" t="s">
        <v>97</v>
      </c>
      <c r="K10" s="417" t="s">
        <v>626</v>
      </c>
      <c r="L10" s="428" t="s">
        <v>612</v>
      </c>
      <c r="M10" s="417" t="s">
        <v>265</v>
      </c>
      <c r="N10" s="428" t="s">
        <v>262</v>
      </c>
      <c r="O10" s="417" t="s">
        <v>627</v>
      </c>
      <c r="P10" s="417"/>
      <c r="Q10" s="417" t="s">
        <v>254</v>
      </c>
      <c r="R10" s="417" t="s">
        <v>255</v>
      </c>
      <c r="S10" s="417" t="s">
        <v>628</v>
      </c>
      <c r="T10" s="428" t="s">
        <v>261</v>
      </c>
      <c r="U10" s="428" t="s">
        <v>260</v>
      </c>
      <c r="V10" s="428" t="s">
        <v>629</v>
      </c>
      <c r="W10" s="428" t="s">
        <v>630</v>
      </c>
      <c r="X10" s="421" t="s">
        <v>631</v>
      </c>
      <c r="Y10" s="421" t="s">
        <v>632</v>
      </c>
      <c r="Z10" s="421" t="s">
        <v>633</v>
      </c>
      <c r="AA10" s="417" t="s">
        <v>271</v>
      </c>
      <c r="AB10" s="428" t="s">
        <v>264</v>
      </c>
      <c r="AC10" s="419" t="s">
        <v>634</v>
      </c>
      <c r="AD10" s="455" t="s">
        <v>14</v>
      </c>
      <c r="AE10" s="417" t="s">
        <v>283</v>
      </c>
      <c r="AF10" s="417" t="s">
        <v>283</v>
      </c>
      <c r="AG10" s="417" t="s">
        <v>283</v>
      </c>
      <c r="AH10" s="417" t="s">
        <v>283</v>
      </c>
      <c r="AI10" s="417" t="s">
        <v>283</v>
      </c>
      <c r="AJ10" s="417" t="s">
        <v>283</v>
      </c>
      <c r="AK10" s="417" t="s">
        <v>283</v>
      </c>
      <c r="AL10" s="417" t="s">
        <v>283</v>
      </c>
      <c r="AM10" s="417" t="s">
        <v>284</v>
      </c>
      <c r="AN10" s="417" t="s">
        <v>285</v>
      </c>
      <c r="AO10" s="417" t="s">
        <v>285</v>
      </c>
      <c r="AP10" s="417" t="s">
        <v>285</v>
      </c>
      <c r="AQ10" s="417" t="s">
        <v>285</v>
      </c>
      <c r="AR10" s="417" t="s">
        <v>285</v>
      </c>
      <c r="AS10" s="417" t="s">
        <v>285</v>
      </c>
      <c r="AT10" s="417" t="s">
        <v>285</v>
      </c>
      <c r="AU10" s="417" t="s">
        <v>285</v>
      </c>
    </row>
    <row r="11" s="404" customFormat="1" ht="61.5" customHeight="1" spans="1:47">
      <c r="A11" s="416"/>
      <c r="B11" s="419">
        <v>0</v>
      </c>
      <c r="C11" s="419">
        <v>1</v>
      </c>
      <c r="D11" s="419">
        <v>2</v>
      </c>
      <c r="E11" s="419">
        <v>3</v>
      </c>
      <c r="F11" s="419">
        <v>4</v>
      </c>
      <c r="G11" s="419">
        <v>5</v>
      </c>
      <c r="H11" s="418"/>
      <c r="I11" s="427"/>
      <c r="J11" s="428"/>
      <c r="K11" s="417"/>
      <c r="L11" s="428"/>
      <c r="M11" s="417"/>
      <c r="N11" s="428"/>
      <c r="O11" s="417" t="s">
        <v>635</v>
      </c>
      <c r="P11" s="417" t="s">
        <v>636</v>
      </c>
      <c r="Q11" s="417"/>
      <c r="R11" s="417"/>
      <c r="S11" s="417"/>
      <c r="T11" s="428"/>
      <c r="U11" s="428"/>
      <c r="V11" s="428"/>
      <c r="W11" s="428"/>
      <c r="X11" s="421"/>
      <c r="Y11" s="421"/>
      <c r="Z11" s="421"/>
      <c r="AA11" s="417"/>
      <c r="AB11" s="428"/>
      <c r="AC11" s="419"/>
      <c r="AD11" s="455"/>
      <c r="AE11" s="417"/>
      <c r="AF11" s="417"/>
      <c r="AG11" s="417"/>
      <c r="AH11" s="417"/>
      <c r="AI11" s="417"/>
      <c r="AJ11" s="417"/>
      <c r="AK11" s="417"/>
      <c r="AL11" s="417"/>
      <c r="AM11" s="417"/>
      <c r="AN11" s="417"/>
      <c r="AO11" s="417"/>
      <c r="AP11" s="417"/>
      <c r="AQ11" s="417"/>
      <c r="AR11" s="417"/>
      <c r="AS11" s="417"/>
      <c r="AT11" s="417"/>
      <c r="AU11" s="417"/>
    </row>
    <row r="12" s="403" customFormat="1" ht="71.25" customHeight="1" spans="1:47">
      <c r="A12" s="419">
        <v>1</v>
      </c>
      <c r="B12" s="419"/>
      <c r="C12" s="419"/>
      <c r="D12" s="419"/>
      <c r="E12" s="419"/>
      <c r="F12" s="419">
        <v>4</v>
      </c>
      <c r="G12" s="417"/>
      <c r="H12" s="420" t="s">
        <v>637</v>
      </c>
      <c r="I12" s="420" t="s">
        <v>638</v>
      </c>
      <c r="J12" s="429" t="s">
        <v>625</v>
      </c>
      <c r="K12" s="420" t="s">
        <v>639</v>
      </c>
      <c r="L12" s="429" t="s">
        <v>625</v>
      </c>
      <c r="M12" s="429" t="s">
        <v>640</v>
      </c>
      <c r="N12" s="430" t="s">
        <v>641</v>
      </c>
      <c r="O12" s="429" t="s">
        <v>625</v>
      </c>
      <c r="P12" s="429" t="s">
        <v>625</v>
      </c>
      <c r="Q12" s="436" t="s">
        <v>290</v>
      </c>
      <c r="R12" s="437" t="s">
        <v>642</v>
      </c>
      <c r="S12" s="438" t="s">
        <v>625</v>
      </c>
      <c r="T12" s="430" t="s">
        <v>643</v>
      </c>
      <c r="U12" s="429" t="s">
        <v>293</v>
      </c>
      <c r="V12" s="439" t="s">
        <v>293</v>
      </c>
      <c r="W12" s="439" t="s">
        <v>644</v>
      </c>
      <c r="X12" s="438" t="s">
        <v>625</v>
      </c>
      <c r="Y12" s="438" t="s">
        <v>625</v>
      </c>
      <c r="Z12" s="438" t="s">
        <v>625</v>
      </c>
      <c r="AA12" s="430" t="s">
        <v>625</v>
      </c>
      <c r="AB12" s="429" t="s">
        <v>625</v>
      </c>
      <c r="AC12" s="433" t="s">
        <v>645</v>
      </c>
      <c r="AD12" s="433" t="s">
        <v>646</v>
      </c>
      <c r="AE12" s="456">
        <v>1</v>
      </c>
      <c r="AF12" s="456">
        <v>1</v>
      </c>
      <c r="AG12" s="456">
        <v>1</v>
      </c>
      <c r="AH12" s="456">
        <v>1</v>
      </c>
      <c r="AI12" s="456">
        <v>1</v>
      </c>
      <c r="AJ12" s="456">
        <v>1</v>
      </c>
      <c r="AK12" s="456"/>
      <c r="AL12" s="456"/>
      <c r="AM12" s="471">
        <v>52.47</v>
      </c>
      <c r="AN12" s="471">
        <f>AE12*$AM12</f>
        <v>52.47</v>
      </c>
      <c r="AO12" s="471">
        <f t="shared" ref="AO12:AU12" si="0">AF12*$AM12</f>
        <v>52.47</v>
      </c>
      <c r="AP12" s="471">
        <f t="shared" si="0"/>
        <v>52.47</v>
      </c>
      <c r="AQ12" s="471">
        <f t="shared" si="0"/>
        <v>52.47</v>
      </c>
      <c r="AR12" s="471">
        <f t="shared" si="0"/>
        <v>52.47</v>
      </c>
      <c r="AS12" s="471">
        <f t="shared" si="0"/>
        <v>52.47</v>
      </c>
      <c r="AT12" s="471">
        <f t="shared" si="0"/>
        <v>0</v>
      </c>
      <c r="AU12" s="471">
        <f t="shared" si="0"/>
        <v>0</v>
      </c>
    </row>
    <row r="13" s="403" customFormat="1" ht="71.25" customHeight="1" spans="1:47">
      <c r="A13" s="419">
        <v>2</v>
      </c>
      <c r="B13" s="419"/>
      <c r="C13" s="419"/>
      <c r="D13" s="419"/>
      <c r="E13" s="419"/>
      <c r="F13" s="419">
        <v>4</v>
      </c>
      <c r="G13" s="417"/>
      <c r="H13" s="420" t="s">
        <v>647</v>
      </c>
      <c r="I13" s="420" t="s">
        <v>648</v>
      </c>
      <c r="J13" s="429" t="s">
        <v>625</v>
      </c>
      <c r="K13" s="420" t="s">
        <v>639</v>
      </c>
      <c r="L13" s="429" t="s">
        <v>625</v>
      </c>
      <c r="M13" s="429" t="s">
        <v>649</v>
      </c>
      <c r="N13" s="430" t="s">
        <v>641</v>
      </c>
      <c r="O13" s="429" t="s">
        <v>625</v>
      </c>
      <c r="P13" s="429" t="s">
        <v>625</v>
      </c>
      <c r="Q13" s="436" t="s">
        <v>290</v>
      </c>
      <c r="R13" s="437" t="s">
        <v>642</v>
      </c>
      <c r="S13" s="438" t="s">
        <v>625</v>
      </c>
      <c r="T13" s="430" t="s">
        <v>643</v>
      </c>
      <c r="U13" s="429" t="s">
        <v>293</v>
      </c>
      <c r="V13" s="439" t="s">
        <v>293</v>
      </c>
      <c r="W13" s="439" t="s">
        <v>644</v>
      </c>
      <c r="X13" s="438" t="s">
        <v>625</v>
      </c>
      <c r="Y13" s="438" t="s">
        <v>625</v>
      </c>
      <c r="Z13" s="438" t="s">
        <v>625</v>
      </c>
      <c r="AA13" s="430" t="s">
        <v>625</v>
      </c>
      <c r="AB13" s="429" t="s">
        <v>625</v>
      </c>
      <c r="AC13" s="433" t="s">
        <v>645</v>
      </c>
      <c r="AD13" s="433" t="s">
        <v>646</v>
      </c>
      <c r="AE13" s="456"/>
      <c r="AF13" s="456"/>
      <c r="AG13" s="456"/>
      <c r="AH13" s="456"/>
      <c r="AI13" s="456"/>
      <c r="AJ13" s="456"/>
      <c r="AK13" s="456">
        <v>1</v>
      </c>
      <c r="AL13" s="456">
        <v>1</v>
      </c>
      <c r="AM13" s="471">
        <v>66.75</v>
      </c>
      <c r="AN13" s="471">
        <f t="shared" ref="AN13:AU13" si="1">AE13*$AM13</f>
        <v>0</v>
      </c>
      <c r="AO13" s="471">
        <f t="shared" si="1"/>
        <v>0</v>
      </c>
      <c r="AP13" s="471">
        <f t="shared" si="1"/>
        <v>0</v>
      </c>
      <c r="AQ13" s="471">
        <f t="shared" si="1"/>
        <v>0</v>
      </c>
      <c r="AR13" s="471">
        <f t="shared" si="1"/>
        <v>0</v>
      </c>
      <c r="AS13" s="471">
        <f t="shared" si="1"/>
        <v>0</v>
      </c>
      <c r="AT13" s="471">
        <f t="shared" si="1"/>
        <v>66.75</v>
      </c>
      <c r="AU13" s="471">
        <f t="shared" si="1"/>
        <v>66.75</v>
      </c>
    </row>
    <row r="14" s="403" customFormat="1" ht="71.25" customHeight="1" spans="1:47">
      <c r="A14" s="419">
        <v>3</v>
      </c>
      <c r="B14" s="419"/>
      <c r="C14" s="419"/>
      <c r="D14" s="419"/>
      <c r="E14" s="419"/>
      <c r="F14" s="419">
        <v>4</v>
      </c>
      <c r="G14" s="417"/>
      <c r="H14" s="420" t="s">
        <v>650</v>
      </c>
      <c r="I14" s="420" t="s">
        <v>651</v>
      </c>
      <c r="J14" s="429" t="s">
        <v>625</v>
      </c>
      <c r="K14" s="420" t="s">
        <v>652</v>
      </c>
      <c r="L14" s="429" t="s">
        <v>625</v>
      </c>
      <c r="M14" s="429" t="s">
        <v>653</v>
      </c>
      <c r="N14" s="430" t="s">
        <v>641</v>
      </c>
      <c r="O14" s="429" t="s">
        <v>625</v>
      </c>
      <c r="P14" s="429" t="s">
        <v>625</v>
      </c>
      <c r="Q14" s="436" t="s">
        <v>290</v>
      </c>
      <c r="R14" s="437" t="s">
        <v>654</v>
      </c>
      <c r="S14" s="438" t="s">
        <v>625</v>
      </c>
      <c r="T14" s="430" t="s">
        <v>643</v>
      </c>
      <c r="U14" s="429" t="s">
        <v>293</v>
      </c>
      <c r="V14" s="439" t="s">
        <v>293</v>
      </c>
      <c r="W14" s="439" t="s">
        <v>655</v>
      </c>
      <c r="X14" s="438" t="s">
        <v>625</v>
      </c>
      <c r="Y14" s="438" t="s">
        <v>625</v>
      </c>
      <c r="Z14" s="438" t="s">
        <v>625</v>
      </c>
      <c r="AA14" s="430" t="s">
        <v>625</v>
      </c>
      <c r="AB14" s="429" t="s">
        <v>625</v>
      </c>
      <c r="AC14" s="433" t="s">
        <v>645</v>
      </c>
      <c r="AD14" s="433" t="s">
        <v>656</v>
      </c>
      <c r="AE14" s="457">
        <v>1.02</v>
      </c>
      <c r="AF14" s="457">
        <v>1.02</v>
      </c>
      <c r="AG14" s="457">
        <v>1.02</v>
      </c>
      <c r="AH14" s="457">
        <v>1.02</v>
      </c>
      <c r="AI14" s="457">
        <v>0.954</v>
      </c>
      <c r="AJ14" s="457">
        <v>1.02</v>
      </c>
      <c r="AK14" s="457">
        <v>0.272</v>
      </c>
      <c r="AL14" s="457">
        <v>0.237</v>
      </c>
      <c r="AM14" s="471">
        <v>50.23</v>
      </c>
      <c r="AN14" s="471">
        <f t="shared" ref="AN14:AU14" si="2">AE14*$AM14</f>
        <v>51.2346</v>
      </c>
      <c r="AO14" s="471">
        <f t="shared" si="2"/>
        <v>51.2346</v>
      </c>
      <c r="AP14" s="471">
        <f t="shared" si="2"/>
        <v>51.2346</v>
      </c>
      <c r="AQ14" s="471">
        <f t="shared" si="2"/>
        <v>51.2346</v>
      </c>
      <c r="AR14" s="471">
        <f t="shared" si="2"/>
        <v>47.91942</v>
      </c>
      <c r="AS14" s="471">
        <f t="shared" si="2"/>
        <v>51.2346</v>
      </c>
      <c r="AT14" s="471">
        <f t="shared" si="2"/>
        <v>13.66256</v>
      </c>
      <c r="AU14" s="471">
        <f t="shared" si="2"/>
        <v>11.90451</v>
      </c>
    </row>
    <row r="15" s="403" customFormat="1" ht="88" customHeight="1" spans="1:47">
      <c r="A15" s="419">
        <v>4</v>
      </c>
      <c r="B15" s="419"/>
      <c r="C15" s="419"/>
      <c r="D15" s="419"/>
      <c r="E15" s="419"/>
      <c r="F15" s="419">
        <v>4</v>
      </c>
      <c r="G15" s="417"/>
      <c r="H15" s="420" t="s">
        <v>657</v>
      </c>
      <c r="I15" s="420" t="s">
        <v>658</v>
      </c>
      <c r="J15" s="429" t="s">
        <v>625</v>
      </c>
      <c r="K15" s="420" t="s">
        <v>658</v>
      </c>
      <c r="L15" s="429" t="s">
        <v>625</v>
      </c>
      <c r="M15" s="429" t="s">
        <v>659</v>
      </c>
      <c r="N15" s="430" t="s">
        <v>641</v>
      </c>
      <c r="O15" s="429" t="s">
        <v>625</v>
      </c>
      <c r="P15" s="429" t="s">
        <v>625</v>
      </c>
      <c r="Q15" s="436" t="s">
        <v>290</v>
      </c>
      <c r="R15" s="437" t="s">
        <v>660</v>
      </c>
      <c r="S15" s="438" t="s">
        <v>625</v>
      </c>
      <c r="T15" s="430" t="s">
        <v>643</v>
      </c>
      <c r="U15" s="429" t="s">
        <v>293</v>
      </c>
      <c r="V15" s="439" t="s">
        <v>293</v>
      </c>
      <c r="W15" s="439" t="s">
        <v>655</v>
      </c>
      <c r="X15" s="438" t="s">
        <v>625</v>
      </c>
      <c r="Y15" s="438" t="s">
        <v>625</v>
      </c>
      <c r="Z15" s="438" t="s">
        <v>625</v>
      </c>
      <c r="AA15" s="430" t="s">
        <v>625</v>
      </c>
      <c r="AB15" s="429" t="s">
        <v>625</v>
      </c>
      <c r="AC15" s="433" t="s">
        <v>661</v>
      </c>
      <c r="AD15" s="433"/>
      <c r="AE15" s="458">
        <v>1.7</v>
      </c>
      <c r="AF15" s="458">
        <v>1.7</v>
      </c>
      <c r="AG15" s="458">
        <v>1.7</v>
      </c>
      <c r="AH15" s="458">
        <v>1.7</v>
      </c>
      <c r="AI15" s="458">
        <v>1.7</v>
      </c>
      <c r="AJ15" s="458">
        <v>1.7</v>
      </c>
      <c r="AK15" s="457">
        <v>1.35</v>
      </c>
      <c r="AL15" s="457">
        <v>1.35</v>
      </c>
      <c r="AM15" s="471">
        <v>4.25</v>
      </c>
      <c r="AN15" s="471">
        <f t="shared" ref="AN15:AU15" si="3">AE15*$AM15</f>
        <v>7.225</v>
      </c>
      <c r="AO15" s="471">
        <f t="shared" si="3"/>
        <v>7.225</v>
      </c>
      <c r="AP15" s="471">
        <f t="shared" si="3"/>
        <v>7.225</v>
      </c>
      <c r="AQ15" s="471">
        <f t="shared" si="3"/>
        <v>7.225</v>
      </c>
      <c r="AR15" s="471">
        <f t="shared" si="3"/>
        <v>7.225</v>
      </c>
      <c r="AS15" s="471">
        <f t="shared" si="3"/>
        <v>7.225</v>
      </c>
      <c r="AT15" s="471">
        <f t="shared" si="3"/>
        <v>5.7375</v>
      </c>
      <c r="AU15" s="471">
        <f t="shared" si="3"/>
        <v>5.7375</v>
      </c>
    </row>
    <row r="16" s="403" customFormat="1" ht="71.25" customHeight="1" spans="1:47">
      <c r="A16" s="419">
        <v>5</v>
      </c>
      <c r="B16" s="419"/>
      <c r="C16" s="419"/>
      <c r="D16" s="419"/>
      <c r="E16" s="419"/>
      <c r="F16" s="419">
        <v>4</v>
      </c>
      <c r="G16" s="417"/>
      <c r="H16" s="421" t="s">
        <v>662</v>
      </c>
      <c r="I16" s="421" t="s">
        <v>663</v>
      </c>
      <c r="J16" s="428" t="s">
        <v>625</v>
      </c>
      <c r="K16" s="421" t="s">
        <v>652</v>
      </c>
      <c r="L16" s="428" t="s">
        <v>625</v>
      </c>
      <c r="M16" s="428" t="s">
        <v>664</v>
      </c>
      <c r="N16" s="419" t="s">
        <v>241</v>
      </c>
      <c r="O16" s="428" t="s">
        <v>625</v>
      </c>
      <c r="P16" s="428" t="s">
        <v>625</v>
      </c>
      <c r="Q16" s="440" t="s">
        <v>290</v>
      </c>
      <c r="R16" s="441" t="s">
        <v>654</v>
      </c>
      <c r="S16" s="417" t="s">
        <v>625</v>
      </c>
      <c r="T16" s="419" t="s">
        <v>643</v>
      </c>
      <c r="U16" s="428" t="s">
        <v>292</v>
      </c>
      <c r="V16" s="418" t="s">
        <v>293</v>
      </c>
      <c r="W16" s="418" t="s">
        <v>655</v>
      </c>
      <c r="X16" s="417" t="s">
        <v>625</v>
      </c>
      <c r="Y16" s="417" t="s">
        <v>625</v>
      </c>
      <c r="Z16" s="417" t="s">
        <v>625</v>
      </c>
      <c r="AA16" s="419" t="s">
        <v>625</v>
      </c>
      <c r="AB16" s="428" t="s">
        <v>625</v>
      </c>
      <c r="AC16" s="434" t="s">
        <v>665</v>
      </c>
      <c r="AD16" s="434" t="s">
        <v>666</v>
      </c>
      <c r="AE16" s="459">
        <v>0.087</v>
      </c>
      <c r="AF16" s="459">
        <v>0.087</v>
      </c>
      <c r="AG16" s="459">
        <v>0.087</v>
      </c>
      <c r="AH16" s="459">
        <v>0.087</v>
      </c>
      <c r="AI16" s="459">
        <v>0.087</v>
      </c>
      <c r="AJ16" s="459">
        <v>0.087</v>
      </c>
      <c r="AK16" s="459">
        <v>0.03</v>
      </c>
      <c r="AL16" s="459">
        <v>0.237</v>
      </c>
      <c r="AM16" s="461">
        <v>21.45</v>
      </c>
      <c r="AN16" s="471">
        <f t="shared" ref="AN16:AN43" si="4">AE16*$AM16</f>
        <v>1.86615</v>
      </c>
      <c r="AO16" s="471">
        <f t="shared" ref="AO16:AO43" si="5">AF16*$AM16</f>
        <v>1.86615</v>
      </c>
      <c r="AP16" s="471">
        <f t="shared" ref="AP16:AP43" si="6">AG16*$AM16</f>
        <v>1.86615</v>
      </c>
      <c r="AQ16" s="471">
        <f t="shared" ref="AQ16:AQ43" si="7">AH16*$AM16</f>
        <v>1.86615</v>
      </c>
      <c r="AR16" s="471">
        <f t="shared" ref="AR16:AR43" si="8">AI16*$AM16</f>
        <v>1.86615</v>
      </c>
      <c r="AS16" s="471">
        <f t="shared" ref="AS16:AS43" si="9">AJ16*$AM16</f>
        <v>1.86615</v>
      </c>
      <c r="AT16" s="471">
        <f t="shared" ref="AT16:AT43" si="10">AK16*$AM16</f>
        <v>0.6435</v>
      </c>
      <c r="AU16" s="471">
        <f t="shared" ref="AU16:AU43" si="11">AL16*$AM16</f>
        <v>5.08365</v>
      </c>
    </row>
    <row r="17" s="403" customFormat="1" ht="76.5" customHeight="1" spans="1:47">
      <c r="A17" s="419">
        <v>6</v>
      </c>
      <c r="B17" s="419"/>
      <c r="C17" s="419"/>
      <c r="D17" s="419"/>
      <c r="E17" s="419"/>
      <c r="F17" s="419">
        <v>4</v>
      </c>
      <c r="G17" s="417"/>
      <c r="H17" s="421" t="s">
        <v>667</v>
      </c>
      <c r="I17" s="423" t="s">
        <v>668</v>
      </c>
      <c r="J17" s="431" t="s">
        <v>625</v>
      </c>
      <c r="K17" s="423" t="s">
        <v>669</v>
      </c>
      <c r="L17" s="431" t="s">
        <v>625</v>
      </c>
      <c r="M17" s="431" t="s">
        <v>664</v>
      </c>
      <c r="N17" s="431" t="s">
        <v>670</v>
      </c>
      <c r="O17" s="431" t="s">
        <v>625</v>
      </c>
      <c r="P17" s="431" t="s">
        <v>625</v>
      </c>
      <c r="Q17" s="442" t="s">
        <v>290</v>
      </c>
      <c r="R17" s="443" t="s">
        <v>654</v>
      </c>
      <c r="S17" s="444" t="s">
        <v>625</v>
      </c>
      <c r="T17" s="445" t="s">
        <v>671</v>
      </c>
      <c r="U17" s="431" t="s">
        <v>292</v>
      </c>
      <c r="V17" s="446" t="s">
        <v>293</v>
      </c>
      <c r="W17" s="446" t="s">
        <v>625</v>
      </c>
      <c r="X17" s="444" t="s">
        <v>625</v>
      </c>
      <c r="Y17" s="444" t="s">
        <v>625</v>
      </c>
      <c r="Z17" s="444" t="s">
        <v>625</v>
      </c>
      <c r="AA17" s="435" t="s">
        <v>625</v>
      </c>
      <c r="AB17" s="431" t="s">
        <v>625</v>
      </c>
      <c r="AC17" s="460" t="s">
        <v>672</v>
      </c>
      <c r="AD17" s="460" t="s">
        <v>673</v>
      </c>
      <c r="AE17" s="459">
        <v>0.071</v>
      </c>
      <c r="AF17" s="459">
        <v>0.071</v>
      </c>
      <c r="AG17" s="459">
        <v>0.071</v>
      </c>
      <c r="AH17" s="459">
        <v>0.071</v>
      </c>
      <c r="AI17" s="459">
        <v>0.07</v>
      </c>
      <c r="AJ17" s="459">
        <v>0.071</v>
      </c>
      <c r="AK17" s="459">
        <v>0.032</v>
      </c>
      <c r="AL17" s="459">
        <v>0.032</v>
      </c>
      <c r="AM17" s="461">
        <v>5.7448275862069</v>
      </c>
      <c r="AN17" s="471">
        <f t="shared" si="4"/>
        <v>0.40788275862069</v>
      </c>
      <c r="AO17" s="471">
        <f t="shared" si="5"/>
        <v>0.40788275862069</v>
      </c>
      <c r="AP17" s="471">
        <f t="shared" si="6"/>
        <v>0.40788275862069</v>
      </c>
      <c r="AQ17" s="471">
        <f t="shared" si="7"/>
        <v>0.40788275862069</v>
      </c>
      <c r="AR17" s="471">
        <f t="shared" si="8"/>
        <v>0.402137931034483</v>
      </c>
      <c r="AS17" s="471">
        <f t="shared" si="9"/>
        <v>0.40788275862069</v>
      </c>
      <c r="AT17" s="471">
        <f t="shared" si="10"/>
        <v>0.183834482758621</v>
      </c>
      <c r="AU17" s="471">
        <f t="shared" si="11"/>
        <v>0.183834482758621</v>
      </c>
    </row>
    <row r="18" s="405" customFormat="1" ht="76.5" customHeight="1" spans="1:47">
      <c r="A18" s="419">
        <v>7</v>
      </c>
      <c r="B18" s="419"/>
      <c r="C18" s="419"/>
      <c r="D18" s="419"/>
      <c r="E18" s="419"/>
      <c r="F18" s="419">
        <v>4</v>
      </c>
      <c r="G18" s="417"/>
      <c r="H18" s="421" t="s">
        <v>674</v>
      </c>
      <c r="I18" s="423" t="s">
        <v>675</v>
      </c>
      <c r="J18" s="431" t="s">
        <v>625</v>
      </c>
      <c r="K18" s="423" t="s">
        <v>676</v>
      </c>
      <c r="L18" s="431" t="s">
        <v>625</v>
      </c>
      <c r="M18" s="431" t="s">
        <v>677</v>
      </c>
      <c r="N18" s="431" t="s">
        <v>678</v>
      </c>
      <c r="O18" s="431" t="s">
        <v>625</v>
      </c>
      <c r="P18" s="431" t="s">
        <v>625</v>
      </c>
      <c r="Q18" s="442" t="s">
        <v>290</v>
      </c>
      <c r="R18" s="443" t="s">
        <v>679</v>
      </c>
      <c r="S18" s="444"/>
      <c r="T18" s="445" t="s">
        <v>680</v>
      </c>
      <c r="U18" s="431" t="s">
        <v>293</v>
      </c>
      <c r="V18" s="446" t="s">
        <v>293</v>
      </c>
      <c r="W18" s="446" t="s">
        <v>625</v>
      </c>
      <c r="X18" s="444"/>
      <c r="Y18" s="444"/>
      <c r="Z18" s="444"/>
      <c r="AA18" s="435" t="s">
        <v>625</v>
      </c>
      <c r="AB18" s="431" t="s">
        <v>625</v>
      </c>
      <c r="AC18" s="460" t="s">
        <v>681</v>
      </c>
      <c r="AD18" s="460" t="s">
        <v>682</v>
      </c>
      <c r="AE18" s="461">
        <v>1</v>
      </c>
      <c r="AF18" s="461">
        <v>1</v>
      </c>
      <c r="AG18" s="461">
        <v>1</v>
      </c>
      <c r="AH18" s="461">
        <v>1</v>
      </c>
      <c r="AI18" s="461">
        <v>1</v>
      </c>
      <c r="AJ18" s="461">
        <v>1</v>
      </c>
      <c r="AK18" s="461"/>
      <c r="AL18" s="461"/>
      <c r="AM18" s="461">
        <v>5.31</v>
      </c>
      <c r="AN18" s="471">
        <f t="shared" si="4"/>
        <v>5.31</v>
      </c>
      <c r="AO18" s="471">
        <f t="shared" si="5"/>
        <v>5.31</v>
      </c>
      <c r="AP18" s="471">
        <f t="shared" si="6"/>
        <v>5.31</v>
      </c>
      <c r="AQ18" s="471">
        <f t="shared" si="7"/>
        <v>5.31</v>
      </c>
      <c r="AR18" s="471">
        <f t="shared" si="8"/>
        <v>5.31</v>
      </c>
      <c r="AS18" s="471">
        <f t="shared" si="9"/>
        <v>5.31</v>
      </c>
      <c r="AT18" s="471">
        <f t="shared" si="10"/>
        <v>0</v>
      </c>
      <c r="AU18" s="471">
        <f t="shared" si="11"/>
        <v>0</v>
      </c>
    </row>
    <row r="19" s="406" customFormat="1" ht="57" customHeight="1" spans="1:47">
      <c r="A19" s="419">
        <v>8</v>
      </c>
      <c r="B19" s="419"/>
      <c r="C19" s="419"/>
      <c r="D19" s="419"/>
      <c r="E19" s="419"/>
      <c r="F19" s="419">
        <v>4</v>
      </c>
      <c r="G19" s="417"/>
      <c r="H19" s="421" t="s">
        <v>683</v>
      </c>
      <c r="I19" s="421" t="s">
        <v>684</v>
      </c>
      <c r="J19" s="432"/>
      <c r="K19" s="421" t="s">
        <v>685</v>
      </c>
      <c r="L19" s="428" t="s">
        <v>290</v>
      </c>
      <c r="M19" s="428" t="s">
        <v>686</v>
      </c>
      <c r="N19" s="428" t="s">
        <v>687</v>
      </c>
      <c r="O19" s="428" t="s">
        <v>625</v>
      </c>
      <c r="P19" s="428" t="s">
        <v>625</v>
      </c>
      <c r="Q19" s="440" t="s">
        <v>304</v>
      </c>
      <c r="R19" s="441" t="s">
        <v>679</v>
      </c>
      <c r="S19" s="417" t="s">
        <v>625</v>
      </c>
      <c r="T19" s="421" t="s">
        <v>684</v>
      </c>
      <c r="U19" s="418" t="s">
        <v>292</v>
      </c>
      <c r="V19" s="418" t="s">
        <v>293</v>
      </c>
      <c r="W19" s="418" t="s">
        <v>625</v>
      </c>
      <c r="X19" s="417" t="s">
        <v>625</v>
      </c>
      <c r="Y19" s="417" t="s">
        <v>625</v>
      </c>
      <c r="Z19" s="417" t="s">
        <v>625</v>
      </c>
      <c r="AA19" s="419" t="s">
        <v>625</v>
      </c>
      <c r="AB19" s="428" t="s">
        <v>625</v>
      </c>
      <c r="AC19" s="434" t="s">
        <v>661</v>
      </c>
      <c r="AD19" s="428" t="s">
        <v>625</v>
      </c>
      <c r="AE19" s="461"/>
      <c r="AF19" s="461">
        <v>1</v>
      </c>
      <c r="AG19" s="461"/>
      <c r="AH19" s="461">
        <v>1</v>
      </c>
      <c r="AI19" s="461">
        <v>1</v>
      </c>
      <c r="AJ19" s="461">
        <v>1</v>
      </c>
      <c r="AK19" s="461"/>
      <c r="AL19" s="461"/>
      <c r="AM19" s="461">
        <v>0.1445</v>
      </c>
      <c r="AN19" s="471">
        <f t="shared" si="4"/>
        <v>0</v>
      </c>
      <c r="AO19" s="471">
        <f t="shared" si="5"/>
        <v>0.1445</v>
      </c>
      <c r="AP19" s="471">
        <f t="shared" si="6"/>
        <v>0</v>
      </c>
      <c r="AQ19" s="471">
        <f t="shared" si="7"/>
        <v>0.1445</v>
      </c>
      <c r="AR19" s="471">
        <f t="shared" si="8"/>
        <v>0.1445</v>
      </c>
      <c r="AS19" s="471">
        <f t="shared" si="9"/>
        <v>0.1445</v>
      </c>
      <c r="AT19" s="471">
        <f t="shared" si="10"/>
        <v>0</v>
      </c>
      <c r="AU19" s="471">
        <f t="shared" si="11"/>
        <v>0</v>
      </c>
    </row>
    <row r="20" s="406" customFormat="1" ht="57" customHeight="1" spans="1:47">
      <c r="A20" s="419">
        <v>9</v>
      </c>
      <c r="B20" s="419"/>
      <c r="C20" s="419"/>
      <c r="D20" s="419"/>
      <c r="E20" s="419"/>
      <c r="F20" s="419">
        <v>4</v>
      </c>
      <c r="G20" s="417"/>
      <c r="H20" s="421" t="s">
        <v>688</v>
      </c>
      <c r="I20" s="421" t="s">
        <v>684</v>
      </c>
      <c r="J20" s="432"/>
      <c r="K20" s="421" t="s">
        <v>689</v>
      </c>
      <c r="L20" s="428" t="s">
        <v>290</v>
      </c>
      <c r="M20" s="428" t="s">
        <v>690</v>
      </c>
      <c r="N20" s="428" t="s">
        <v>687</v>
      </c>
      <c r="O20" s="428" t="s">
        <v>625</v>
      </c>
      <c r="P20" s="428" t="s">
        <v>625</v>
      </c>
      <c r="Q20" s="440" t="s">
        <v>304</v>
      </c>
      <c r="R20" s="441" t="s">
        <v>679</v>
      </c>
      <c r="S20" s="417" t="s">
        <v>625</v>
      </c>
      <c r="T20" s="421" t="s">
        <v>684</v>
      </c>
      <c r="U20" s="418" t="s">
        <v>292</v>
      </c>
      <c r="V20" s="418" t="s">
        <v>293</v>
      </c>
      <c r="W20" s="418" t="s">
        <v>625</v>
      </c>
      <c r="X20" s="417" t="s">
        <v>625</v>
      </c>
      <c r="Y20" s="417" t="s">
        <v>625</v>
      </c>
      <c r="Z20" s="417" t="s">
        <v>625</v>
      </c>
      <c r="AA20" s="419" t="s">
        <v>625</v>
      </c>
      <c r="AB20" s="428" t="s">
        <v>625</v>
      </c>
      <c r="AC20" s="434" t="s">
        <v>661</v>
      </c>
      <c r="AD20" s="428" t="s">
        <v>625</v>
      </c>
      <c r="AE20" s="461">
        <v>2</v>
      </c>
      <c r="AF20" s="461">
        <v>2</v>
      </c>
      <c r="AG20" s="461">
        <v>2</v>
      </c>
      <c r="AH20" s="461">
        <v>2</v>
      </c>
      <c r="AI20" s="461">
        <v>2</v>
      </c>
      <c r="AJ20" s="461">
        <v>2</v>
      </c>
      <c r="AK20" s="461"/>
      <c r="AL20" s="461"/>
      <c r="AM20" s="461">
        <v>0.3715</v>
      </c>
      <c r="AN20" s="471">
        <f t="shared" si="4"/>
        <v>0.743</v>
      </c>
      <c r="AO20" s="471">
        <f t="shared" si="5"/>
        <v>0.743</v>
      </c>
      <c r="AP20" s="471">
        <f t="shared" si="6"/>
        <v>0.743</v>
      </c>
      <c r="AQ20" s="471">
        <f t="shared" si="7"/>
        <v>0.743</v>
      </c>
      <c r="AR20" s="471">
        <f t="shared" si="8"/>
        <v>0.743</v>
      </c>
      <c r="AS20" s="471">
        <f t="shared" si="9"/>
        <v>0.743</v>
      </c>
      <c r="AT20" s="471">
        <f t="shared" si="10"/>
        <v>0</v>
      </c>
      <c r="AU20" s="471">
        <f t="shared" si="11"/>
        <v>0</v>
      </c>
    </row>
    <row r="21" s="406" customFormat="1" ht="87.5" spans="1:47">
      <c r="A21" s="419">
        <v>10</v>
      </c>
      <c r="B21" s="419"/>
      <c r="C21" s="419"/>
      <c r="D21" s="419"/>
      <c r="E21" s="419"/>
      <c r="F21" s="419">
        <v>4</v>
      </c>
      <c r="G21" s="417"/>
      <c r="H21" s="421" t="s">
        <v>691</v>
      </c>
      <c r="I21" s="421" t="s">
        <v>684</v>
      </c>
      <c r="J21" s="432"/>
      <c r="K21" s="421" t="s">
        <v>692</v>
      </c>
      <c r="L21" s="428" t="s">
        <v>290</v>
      </c>
      <c r="M21" s="428" t="s">
        <v>693</v>
      </c>
      <c r="N21" s="428" t="s">
        <v>687</v>
      </c>
      <c r="O21" s="428" t="s">
        <v>625</v>
      </c>
      <c r="P21" s="428" t="s">
        <v>625</v>
      </c>
      <c r="Q21" s="440" t="s">
        <v>304</v>
      </c>
      <c r="R21" s="441" t="s">
        <v>679</v>
      </c>
      <c r="S21" s="417" t="s">
        <v>625</v>
      </c>
      <c r="T21" s="421" t="s">
        <v>684</v>
      </c>
      <c r="U21" s="418" t="s">
        <v>292</v>
      </c>
      <c r="V21" s="418" t="s">
        <v>293</v>
      </c>
      <c r="W21" s="418" t="s">
        <v>625</v>
      </c>
      <c r="X21" s="417" t="s">
        <v>625</v>
      </c>
      <c r="Y21" s="417" t="s">
        <v>625</v>
      </c>
      <c r="Z21" s="417" t="s">
        <v>625</v>
      </c>
      <c r="AA21" s="419" t="s">
        <v>625</v>
      </c>
      <c r="AB21" s="428" t="s">
        <v>625</v>
      </c>
      <c r="AC21" s="434" t="s">
        <v>661</v>
      </c>
      <c r="AD21" s="428" t="s">
        <v>625</v>
      </c>
      <c r="AE21" s="461">
        <v>4</v>
      </c>
      <c r="AF21" s="461">
        <v>4</v>
      </c>
      <c r="AG21" s="461">
        <v>4</v>
      </c>
      <c r="AH21" s="461">
        <v>4</v>
      </c>
      <c r="AI21" s="461">
        <v>4</v>
      </c>
      <c r="AJ21" s="461">
        <v>4</v>
      </c>
      <c r="AK21" s="461"/>
      <c r="AL21" s="461"/>
      <c r="AM21" s="461">
        <v>0.0649</v>
      </c>
      <c r="AN21" s="471">
        <f t="shared" si="4"/>
        <v>0.2596</v>
      </c>
      <c r="AO21" s="471">
        <f t="shared" si="5"/>
        <v>0.2596</v>
      </c>
      <c r="AP21" s="471">
        <f t="shared" si="6"/>
        <v>0.2596</v>
      </c>
      <c r="AQ21" s="471">
        <f t="shared" si="7"/>
        <v>0.2596</v>
      </c>
      <c r="AR21" s="471">
        <f t="shared" si="8"/>
        <v>0.2596</v>
      </c>
      <c r="AS21" s="471">
        <f t="shared" si="9"/>
        <v>0.2596</v>
      </c>
      <c r="AT21" s="471">
        <f t="shared" si="10"/>
        <v>0</v>
      </c>
      <c r="AU21" s="471">
        <f t="shared" si="11"/>
        <v>0</v>
      </c>
    </row>
    <row r="22" s="406" customFormat="1" ht="57" customHeight="1" spans="1:47">
      <c r="A22" s="419">
        <v>11</v>
      </c>
      <c r="B22" s="419"/>
      <c r="C22" s="419"/>
      <c r="D22" s="419"/>
      <c r="E22" s="419"/>
      <c r="F22" s="419">
        <v>4</v>
      </c>
      <c r="G22" s="417"/>
      <c r="H22" s="421" t="s">
        <v>694</v>
      </c>
      <c r="I22" s="421" t="s">
        <v>695</v>
      </c>
      <c r="J22" s="432"/>
      <c r="K22" s="421" t="s">
        <v>696</v>
      </c>
      <c r="L22" s="428" t="s">
        <v>290</v>
      </c>
      <c r="M22" s="428" t="s">
        <v>697</v>
      </c>
      <c r="N22" s="428" t="s">
        <v>698</v>
      </c>
      <c r="O22" s="428" t="s">
        <v>625</v>
      </c>
      <c r="P22" s="428" t="s">
        <v>625</v>
      </c>
      <c r="Q22" s="440" t="s">
        <v>304</v>
      </c>
      <c r="R22" s="441" t="s">
        <v>679</v>
      </c>
      <c r="S22" s="417" t="s">
        <v>625</v>
      </c>
      <c r="T22" s="421" t="s">
        <v>695</v>
      </c>
      <c r="U22" s="418" t="s">
        <v>292</v>
      </c>
      <c r="V22" s="418" t="s">
        <v>293</v>
      </c>
      <c r="W22" s="418" t="s">
        <v>625</v>
      </c>
      <c r="X22" s="417" t="s">
        <v>625</v>
      </c>
      <c r="Y22" s="417" t="s">
        <v>625</v>
      </c>
      <c r="Z22" s="417" t="s">
        <v>625</v>
      </c>
      <c r="AA22" s="419" t="s">
        <v>625</v>
      </c>
      <c r="AB22" s="428" t="s">
        <v>625</v>
      </c>
      <c r="AC22" s="434" t="s">
        <v>661</v>
      </c>
      <c r="AD22" s="428" t="s">
        <v>625</v>
      </c>
      <c r="AE22" s="461">
        <v>1</v>
      </c>
      <c r="AF22" s="461"/>
      <c r="AG22" s="461">
        <v>1</v>
      </c>
      <c r="AH22" s="461"/>
      <c r="AI22" s="461"/>
      <c r="AJ22" s="461"/>
      <c r="AK22" s="461"/>
      <c r="AL22" s="461"/>
      <c r="AM22" s="461">
        <v>0.32</v>
      </c>
      <c r="AN22" s="471">
        <f t="shared" si="4"/>
        <v>0.32</v>
      </c>
      <c r="AO22" s="471">
        <f t="shared" si="5"/>
        <v>0</v>
      </c>
      <c r="AP22" s="471">
        <f t="shared" si="6"/>
        <v>0.32</v>
      </c>
      <c r="AQ22" s="471">
        <f t="shared" si="7"/>
        <v>0</v>
      </c>
      <c r="AR22" s="471">
        <f t="shared" si="8"/>
        <v>0</v>
      </c>
      <c r="AS22" s="471">
        <f t="shared" si="9"/>
        <v>0</v>
      </c>
      <c r="AT22" s="471">
        <f t="shared" si="10"/>
        <v>0</v>
      </c>
      <c r="AU22" s="471">
        <f t="shared" si="11"/>
        <v>0</v>
      </c>
    </row>
    <row r="23" s="406" customFormat="1" ht="57" customHeight="1" spans="1:47">
      <c r="A23" s="419">
        <v>12</v>
      </c>
      <c r="B23" s="419"/>
      <c r="C23" s="419"/>
      <c r="D23" s="419"/>
      <c r="E23" s="419"/>
      <c r="F23" s="419">
        <v>4</v>
      </c>
      <c r="G23" s="417"/>
      <c r="H23" s="421" t="s">
        <v>699</v>
      </c>
      <c r="I23" s="421" t="s">
        <v>684</v>
      </c>
      <c r="J23" s="432"/>
      <c r="K23" s="421" t="s">
        <v>700</v>
      </c>
      <c r="L23" s="428" t="s">
        <v>290</v>
      </c>
      <c r="M23" s="428" t="s">
        <v>701</v>
      </c>
      <c r="N23" s="428" t="s">
        <v>687</v>
      </c>
      <c r="O23" s="428" t="s">
        <v>625</v>
      </c>
      <c r="P23" s="428" t="s">
        <v>625</v>
      </c>
      <c r="Q23" s="440" t="s">
        <v>304</v>
      </c>
      <c r="R23" s="441" t="s">
        <v>679</v>
      </c>
      <c r="S23" s="417" t="s">
        <v>625</v>
      </c>
      <c r="T23" s="421" t="s">
        <v>684</v>
      </c>
      <c r="U23" s="418" t="s">
        <v>293</v>
      </c>
      <c r="V23" s="418" t="s">
        <v>293</v>
      </c>
      <c r="W23" s="418" t="s">
        <v>625</v>
      </c>
      <c r="X23" s="417" t="s">
        <v>625</v>
      </c>
      <c r="Y23" s="417" t="s">
        <v>625</v>
      </c>
      <c r="Z23" s="417" t="s">
        <v>625</v>
      </c>
      <c r="AA23" s="419" t="s">
        <v>625</v>
      </c>
      <c r="AB23" s="428" t="s">
        <v>625</v>
      </c>
      <c r="AC23" s="434" t="s">
        <v>661</v>
      </c>
      <c r="AD23" s="428"/>
      <c r="AE23" s="461"/>
      <c r="AF23" s="461"/>
      <c r="AG23" s="461"/>
      <c r="AH23" s="461"/>
      <c r="AI23" s="461"/>
      <c r="AJ23" s="461"/>
      <c r="AK23" s="461">
        <v>2</v>
      </c>
      <c r="AL23" s="461">
        <v>2</v>
      </c>
      <c r="AM23" s="461">
        <v>0.2123</v>
      </c>
      <c r="AN23" s="471">
        <f t="shared" si="4"/>
        <v>0</v>
      </c>
      <c r="AO23" s="471">
        <f t="shared" si="5"/>
        <v>0</v>
      </c>
      <c r="AP23" s="471">
        <f t="shared" si="6"/>
        <v>0</v>
      </c>
      <c r="AQ23" s="471">
        <f t="shared" si="7"/>
        <v>0</v>
      </c>
      <c r="AR23" s="471">
        <f t="shared" si="8"/>
        <v>0</v>
      </c>
      <c r="AS23" s="471">
        <f t="shared" si="9"/>
        <v>0</v>
      </c>
      <c r="AT23" s="471">
        <f t="shared" si="10"/>
        <v>0.4246</v>
      </c>
      <c r="AU23" s="471">
        <f t="shared" si="11"/>
        <v>0.4246</v>
      </c>
    </row>
    <row r="24" s="406" customFormat="1" ht="78" customHeight="1" spans="1:47">
      <c r="A24" s="419">
        <v>13</v>
      </c>
      <c r="B24" s="419"/>
      <c r="C24" s="419"/>
      <c r="D24" s="419"/>
      <c r="E24" s="419"/>
      <c r="F24" s="419">
        <v>4</v>
      </c>
      <c r="G24" s="419"/>
      <c r="H24" s="422" t="s">
        <v>702</v>
      </c>
      <c r="I24" s="422" t="s">
        <v>703</v>
      </c>
      <c r="J24" s="429"/>
      <c r="K24" s="422" t="s">
        <v>704</v>
      </c>
      <c r="L24" s="429" t="s">
        <v>625</v>
      </c>
      <c r="M24" s="429" t="s">
        <v>705</v>
      </c>
      <c r="N24" s="433" t="s">
        <v>706</v>
      </c>
      <c r="O24" s="429" t="s">
        <v>625</v>
      </c>
      <c r="P24" s="429" t="s">
        <v>625</v>
      </c>
      <c r="Q24" s="422" t="s">
        <v>317</v>
      </c>
      <c r="R24" s="447" t="s">
        <v>660</v>
      </c>
      <c r="S24" s="438" t="s">
        <v>625</v>
      </c>
      <c r="T24" s="422" t="s">
        <v>703</v>
      </c>
      <c r="U24" s="439" t="s">
        <v>292</v>
      </c>
      <c r="V24" s="439" t="s">
        <v>293</v>
      </c>
      <c r="W24" s="438" t="s">
        <v>625</v>
      </c>
      <c r="X24" s="438" t="s">
        <v>625</v>
      </c>
      <c r="Y24" s="438" t="s">
        <v>625</v>
      </c>
      <c r="Z24" s="438" t="s">
        <v>625</v>
      </c>
      <c r="AA24" s="430" t="s">
        <v>316</v>
      </c>
      <c r="AB24" s="429" t="s">
        <v>625</v>
      </c>
      <c r="AC24" s="433" t="s">
        <v>707</v>
      </c>
      <c r="AD24" s="429"/>
      <c r="AE24" s="462">
        <v>98.3</v>
      </c>
      <c r="AF24" s="462">
        <v>98.3</v>
      </c>
      <c r="AG24" s="462">
        <v>98.3</v>
      </c>
      <c r="AH24" s="462">
        <v>98.3</v>
      </c>
      <c r="AI24" s="462">
        <v>98.3</v>
      </c>
      <c r="AJ24" s="462">
        <v>98.3</v>
      </c>
      <c r="AK24" s="462">
        <v>43</v>
      </c>
      <c r="AL24" s="462">
        <v>43</v>
      </c>
      <c r="AM24" s="461">
        <v>0.00613026819923372</v>
      </c>
      <c r="AN24" s="471">
        <f t="shared" si="4"/>
        <v>0.602605363984675</v>
      </c>
      <c r="AO24" s="471">
        <f t="shared" si="5"/>
        <v>0.602605363984675</v>
      </c>
      <c r="AP24" s="471">
        <f t="shared" si="6"/>
        <v>0.602605363984675</v>
      </c>
      <c r="AQ24" s="471">
        <f t="shared" si="7"/>
        <v>0.602605363984675</v>
      </c>
      <c r="AR24" s="471">
        <f t="shared" si="8"/>
        <v>0.602605363984675</v>
      </c>
      <c r="AS24" s="471">
        <f t="shared" si="9"/>
        <v>0.602605363984675</v>
      </c>
      <c r="AT24" s="471">
        <f t="shared" si="10"/>
        <v>0.26360153256705</v>
      </c>
      <c r="AU24" s="471">
        <f t="shared" si="11"/>
        <v>0.26360153256705</v>
      </c>
    </row>
    <row r="25" s="406" customFormat="1" ht="78" customHeight="1" spans="1:47">
      <c r="A25" s="419">
        <v>14</v>
      </c>
      <c r="B25" s="419"/>
      <c r="C25" s="419"/>
      <c r="D25" s="419"/>
      <c r="E25" s="419"/>
      <c r="F25" s="419">
        <v>4</v>
      </c>
      <c r="G25" s="419"/>
      <c r="H25" s="420" t="s">
        <v>708</v>
      </c>
      <c r="I25" s="420" t="s">
        <v>703</v>
      </c>
      <c r="J25" s="429"/>
      <c r="K25" s="420" t="s">
        <v>703</v>
      </c>
      <c r="L25" s="429" t="s">
        <v>625</v>
      </c>
      <c r="M25" s="429" t="s">
        <v>709</v>
      </c>
      <c r="N25" s="433" t="s">
        <v>710</v>
      </c>
      <c r="O25" s="429" t="s">
        <v>625</v>
      </c>
      <c r="P25" s="429" t="s">
        <v>625</v>
      </c>
      <c r="Q25" s="420" t="s">
        <v>304</v>
      </c>
      <c r="R25" s="447" t="s">
        <v>660</v>
      </c>
      <c r="S25" s="438" t="s">
        <v>625</v>
      </c>
      <c r="T25" s="420" t="s">
        <v>703</v>
      </c>
      <c r="U25" s="439" t="s">
        <v>293</v>
      </c>
      <c r="V25" s="439" t="s">
        <v>293</v>
      </c>
      <c r="W25" s="438" t="s">
        <v>625</v>
      </c>
      <c r="X25" s="438" t="s">
        <v>625</v>
      </c>
      <c r="Y25" s="438" t="s">
        <v>625</v>
      </c>
      <c r="Z25" s="438" t="s">
        <v>625</v>
      </c>
      <c r="AA25" s="433" t="s">
        <v>316</v>
      </c>
      <c r="AB25" s="429" t="s">
        <v>625</v>
      </c>
      <c r="AC25" s="433" t="s">
        <v>707</v>
      </c>
      <c r="AD25" s="429" t="s">
        <v>711</v>
      </c>
      <c r="AE25" s="462">
        <v>5</v>
      </c>
      <c r="AF25" s="462">
        <v>5</v>
      </c>
      <c r="AG25" s="462">
        <v>5</v>
      </c>
      <c r="AH25" s="462">
        <v>5</v>
      </c>
      <c r="AI25" s="462">
        <v>5</v>
      </c>
      <c r="AJ25" s="462">
        <v>5</v>
      </c>
      <c r="AK25" s="462">
        <v>2</v>
      </c>
      <c r="AL25" s="462">
        <v>2</v>
      </c>
      <c r="AM25" s="461" t="s">
        <v>712</v>
      </c>
      <c r="AN25" s="471">
        <f t="shared" si="4"/>
        <v>0.05</v>
      </c>
      <c r="AO25" s="471">
        <f t="shared" si="5"/>
        <v>0.05</v>
      </c>
      <c r="AP25" s="471">
        <f t="shared" si="6"/>
        <v>0.05</v>
      </c>
      <c r="AQ25" s="471">
        <f t="shared" si="7"/>
        <v>0.05</v>
      </c>
      <c r="AR25" s="471">
        <f t="shared" si="8"/>
        <v>0.05</v>
      </c>
      <c r="AS25" s="471">
        <f t="shared" si="9"/>
        <v>0.05</v>
      </c>
      <c r="AT25" s="471">
        <f t="shared" si="10"/>
        <v>0.02</v>
      </c>
      <c r="AU25" s="471">
        <f t="shared" si="11"/>
        <v>0.02</v>
      </c>
    </row>
    <row r="26" s="406" customFormat="1" ht="79.5" customHeight="1" spans="1:47">
      <c r="A26" s="419">
        <v>15</v>
      </c>
      <c r="B26" s="419"/>
      <c r="C26" s="419"/>
      <c r="D26" s="419"/>
      <c r="E26" s="419"/>
      <c r="F26" s="419">
        <v>4</v>
      </c>
      <c r="G26" s="419"/>
      <c r="H26" s="420" t="s">
        <v>713</v>
      </c>
      <c r="I26" s="420" t="s">
        <v>703</v>
      </c>
      <c r="J26" s="429"/>
      <c r="K26" s="420" t="s">
        <v>703</v>
      </c>
      <c r="L26" s="429" t="s">
        <v>625</v>
      </c>
      <c r="M26" s="429" t="s">
        <v>709</v>
      </c>
      <c r="N26" s="433" t="s">
        <v>710</v>
      </c>
      <c r="O26" s="429" t="s">
        <v>625</v>
      </c>
      <c r="P26" s="429" t="s">
        <v>625</v>
      </c>
      <c r="Q26" s="420" t="s">
        <v>304</v>
      </c>
      <c r="R26" s="447" t="s">
        <v>660</v>
      </c>
      <c r="S26" s="438" t="s">
        <v>625</v>
      </c>
      <c r="T26" s="420" t="s">
        <v>703</v>
      </c>
      <c r="U26" s="439" t="s">
        <v>293</v>
      </c>
      <c r="V26" s="439" t="s">
        <v>293</v>
      </c>
      <c r="W26" s="438" t="s">
        <v>625</v>
      </c>
      <c r="X26" s="438" t="s">
        <v>625</v>
      </c>
      <c r="Y26" s="438" t="s">
        <v>625</v>
      </c>
      <c r="Z26" s="438" t="s">
        <v>625</v>
      </c>
      <c r="AA26" s="433" t="s">
        <v>714</v>
      </c>
      <c r="AB26" s="429" t="s">
        <v>625</v>
      </c>
      <c r="AC26" s="433" t="s">
        <v>707</v>
      </c>
      <c r="AD26" s="429" t="s">
        <v>715</v>
      </c>
      <c r="AE26" s="462">
        <v>7</v>
      </c>
      <c r="AF26" s="462">
        <v>7</v>
      </c>
      <c r="AG26" s="462">
        <v>7</v>
      </c>
      <c r="AH26" s="462">
        <v>7</v>
      </c>
      <c r="AI26" s="462">
        <v>7</v>
      </c>
      <c r="AJ26" s="462">
        <v>7</v>
      </c>
      <c r="AK26" s="462">
        <v>3</v>
      </c>
      <c r="AL26" s="462">
        <v>3</v>
      </c>
      <c r="AM26" s="461" t="s">
        <v>712</v>
      </c>
      <c r="AN26" s="471">
        <f t="shared" si="4"/>
        <v>0.07</v>
      </c>
      <c r="AO26" s="471">
        <f t="shared" si="5"/>
        <v>0.07</v>
      </c>
      <c r="AP26" s="471">
        <f t="shared" si="6"/>
        <v>0.07</v>
      </c>
      <c r="AQ26" s="471">
        <f t="shared" si="7"/>
        <v>0.07</v>
      </c>
      <c r="AR26" s="471">
        <f t="shared" si="8"/>
        <v>0.07</v>
      </c>
      <c r="AS26" s="471">
        <f t="shared" si="9"/>
        <v>0.07</v>
      </c>
      <c r="AT26" s="471">
        <f t="shared" si="10"/>
        <v>0.03</v>
      </c>
      <c r="AU26" s="471">
        <f t="shared" si="11"/>
        <v>0.03</v>
      </c>
    </row>
    <row r="27" s="407" customFormat="1" ht="70.5" customHeight="1" spans="1:47">
      <c r="A27" s="419">
        <v>16</v>
      </c>
      <c r="B27" s="419"/>
      <c r="C27" s="419"/>
      <c r="D27" s="419"/>
      <c r="E27" s="419"/>
      <c r="F27" s="419">
        <v>4</v>
      </c>
      <c r="G27" s="419"/>
      <c r="H27" s="421" t="s">
        <v>716</v>
      </c>
      <c r="I27" s="421" t="s">
        <v>717</v>
      </c>
      <c r="J27" s="428" t="s">
        <v>625</v>
      </c>
      <c r="K27" s="421" t="s">
        <v>717</v>
      </c>
      <c r="L27" s="428" t="s">
        <v>625</v>
      </c>
      <c r="M27" s="428" t="s">
        <v>718</v>
      </c>
      <c r="N27" s="434" t="s">
        <v>719</v>
      </c>
      <c r="O27" s="428" t="s">
        <v>625</v>
      </c>
      <c r="P27" s="428" t="s">
        <v>625</v>
      </c>
      <c r="Q27" s="417" t="s">
        <v>317</v>
      </c>
      <c r="R27" s="417" t="s">
        <v>679</v>
      </c>
      <c r="S27" s="417" t="s">
        <v>625</v>
      </c>
      <c r="T27" s="421" t="s">
        <v>720</v>
      </c>
      <c r="U27" s="418" t="s">
        <v>292</v>
      </c>
      <c r="V27" s="418" t="s">
        <v>293</v>
      </c>
      <c r="W27" s="417" t="s">
        <v>625</v>
      </c>
      <c r="X27" s="417" t="s">
        <v>625</v>
      </c>
      <c r="Y27" s="417" t="s">
        <v>625</v>
      </c>
      <c r="Z27" s="417" t="s">
        <v>625</v>
      </c>
      <c r="AA27" s="419" t="s">
        <v>625</v>
      </c>
      <c r="AB27" s="428" t="s">
        <v>625</v>
      </c>
      <c r="AC27" s="434" t="s">
        <v>721</v>
      </c>
      <c r="AD27" s="428" t="s">
        <v>722</v>
      </c>
      <c r="AE27" s="463">
        <v>1</v>
      </c>
      <c r="AF27" s="463">
        <v>1</v>
      </c>
      <c r="AG27" s="463">
        <v>1</v>
      </c>
      <c r="AH27" s="463">
        <v>1</v>
      </c>
      <c r="AI27" s="463">
        <v>1</v>
      </c>
      <c r="AJ27" s="463">
        <v>1</v>
      </c>
      <c r="AK27" s="463">
        <v>1</v>
      </c>
      <c r="AL27" s="463">
        <v>1</v>
      </c>
      <c r="AM27" s="461" t="s">
        <v>723</v>
      </c>
      <c r="AN27" s="471">
        <f t="shared" si="4"/>
        <v>0.03</v>
      </c>
      <c r="AO27" s="471">
        <f t="shared" si="5"/>
        <v>0.03</v>
      </c>
      <c r="AP27" s="471">
        <f t="shared" si="6"/>
        <v>0.03</v>
      </c>
      <c r="AQ27" s="471">
        <f t="shared" si="7"/>
        <v>0.03</v>
      </c>
      <c r="AR27" s="471">
        <f t="shared" si="8"/>
        <v>0.03</v>
      </c>
      <c r="AS27" s="471">
        <f t="shared" si="9"/>
        <v>0.03</v>
      </c>
      <c r="AT27" s="471">
        <f t="shared" si="10"/>
        <v>0.03</v>
      </c>
      <c r="AU27" s="471">
        <f t="shared" si="11"/>
        <v>0.03</v>
      </c>
    </row>
    <row r="28" s="407" customFormat="1" ht="70.5" customHeight="1" spans="1:47">
      <c r="A28" s="419">
        <v>17</v>
      </c>
      <c r="B28" s="419"/>
      <c r="C28" s="419"/>
      <c r="D28" s="419"/>
      <c r="E28" s="419"/>
      <c r="F28" s="419">
        <v>4</v>
      </c>
      <c r="G28" s="419"/>
      <c r="H28" s="421" t="s">
        <v>724</v>
      </c>
      <c r="I28" s="421" t="s">
        <v>725</v>
      </c>
      <c r="J28" s="428"/>
      <c r="K28" s="421" t="s">
        <v>725</v>
      </c>
      <c r="L28" s="428" t="s">
        <v>625</v>
      </c>
      <c r="M28" s="428" t="s">
        <v>726</v>
      </c>
      <c r="N28" s="434" t="s">
        <v>719</v>
      </c>
      <c r="O28" s="428" t="s">
        <v>625</v>
      </c>
      <c r="P28" s="428" t="s">
        <v>625</v>
      </c>
      <c r="Q28" s="417" t="s">
        <v>304</v>
      </c>
      <c r="R28" s="417" t="s">
        <v>679</v>
      </c>
      <c r="S28" s="417" t="s">
        <v>625</v>
      </c>
      <c r="T28" s="421" t="s">
        <v>720</v>
      </c>
      <c r="U28" s="418" t="s">
        <v>293</v>
      </c>
      <c r="V28" s="418" t="s">
        <v>293</v>
      </c>
      <c r="W28" s="417" t="s">
        <v>625</v>
      </c>
      <c r="X28" s="417" t="s">
        <v>625</v>
      </c>
      <c r="Y28" s="417" t="s">
        <v>625</v>
      </c>
      <c r="Z28" s="417" t="s">
        <v>625</v>
      </c>
      <c r="AA28" s="419" t="s">
        <v>625</v>
      </c>
      <c r="AB28" s="428" t="s">
        <v>625</v>
      </c>
      <c r="AC28" s="434" t="s">
        <v>721</v>
      </c>
      <c r="AD28" s="428" t="s">
        <v>727</v>
      </c>
      <c r="AE28" s="463">
        <v>1</v>
      </c>
      <c r="AF28" s="463"/>
      <c r="AG28" s="463"/>
      <c r="AH28" s="463"/>
      <c r="AI28" s="463"/>
      <c r="AJ28" s="463"/>
      <c r="AK28" s="463"/>
      <c r="AL28" s="463"/>
      <c r="AM28" s="461">
        <v>0.0291</v>
      </c>
      <c r="AN28" s="471">
        <f t="shared" si="4"/>
        <v>0.0291</v>
      </c>
      <c r="AO28" s="471">
        <f t="shared" si="5"/>
        <v>0</v>
      </c>
      <c r="AP28" s="471">
        <f t="shared" si="6"/>
        <v>0</v>
      </c>
      <c r="AQ28" s="471">
        <f t="shared" si="7"/>
        <v>0</v>
      </c>
      <c r="AR28" s="471">
        <f t="shared" si="8"/>
        <v>0</v>
      </c>
      <c r="AS28" s="471">
        <f t="shared" si="9"/>
        <v>0</v>
      </c>
      <c r="AT28" s="471">
        <f t="shared" si="10"/>
        <v>0</v>
      </c>
      <c r="AU28" s="471">
        <f t="shared" si="11"/>
        <v>0</v>
      </c>
    </row>
    <row r="29" s="407" customFormat="1" ht="70.5" customHeight="1" spans="1:47">
      <c r="A29" s="419">
        <v>18</v>
      </c>
      <c r="B29" s="419"/>
      <c r="C29" s="419"/>
      <c r="D29" s="419"/>
      <c r="E29" s="419"/>
      <c r="F29" s="419">
        <v>4</v>
      </c>
      <c r="G29" s="419"/>
      <c r="H29" s="421" t="s">
        <v>728</v>
      </c>
      <c r="I29" s="421" t="s">
        <v>725</v>
      </c>
      <c r="J29" s="428"/>
      <c r="K29" s="421" t="s">
        <v>725</v>
      </c>
      <c r="L29" s="428" t="s">
        <v>625</v>
      </c>
      <c r="M29" s="428" t="s">
        <v>726</v>
      </c>
      <c r="N29" s="434" t="s">
        <v>719</v>
      </c>
      <c r="O29" s="428" t="s">
        <v>625</v>
      </c>
      <c r="P29" s="428" t="s">
        <v>625</v>
      </c>
      <c r="Q29" s="417" t="s">
        <v>304</v>
      </c>
      <c r="R29" s="417" t="s">
        <v>679</v>
      </c>
      <c r="S29" s="417" t="s">
        <v>625</v>
      </c>
      <c r="T29" s="421" t="s">
        <v>720</v>
      </c>
      <c r="U29" s="418" t="s">
        <v>293</v>
      </c>
      <c r="V29" s="418" t="s">
        <v>293</v>
      </c>
      <c r="W29" s="417" t="s">
        <v>625</v>
      </c>
      <c r="X29" s="417" t="s">
        <v>625</v>
      </c>
      <c r="Y29" s="417" t="s">
        <v>625</v>
      </c>
      <c r="Z29" s="417" t="s">
        <v>625</v>
      </c>
      <c r="AA29" s="419" t="s">
        <v>625</v>
      </c>
      <c r="AB29" s="428" t="s">
        <v>625</v>
      </c>
      <c r="AC29" s="434" t="s">
        <v>721</v>
      </c>
      <c r="AD29" s="428" t="s">
        <v>729</v>
      </c>
      <c r="AE29" s="464"/>
      <c r="AF29" s="464">
        <v>1</v>
      </c>
      <c r="AG29" s="464"/>
      <c r="AH29" s="464"/>
      <c r="AI29" s="464"/>
      <c r="AJ29" s="464"/>
      <c r="AK29" s="463"/>
      <c r="AL29" s="463"/>
      <c r="AM29" s="461" t="s">
        <v>730</v>
      </c>
      <c r="AN29" s="471">
        <f t="shared" si="4"/>
        <v>0</v>
      </c>
      <c r="AO29" s="471">
        <f t="shared" si="5"/>
        <v>0.0291</v>
      </c>
      <c r="AP29" s="471">
        <f t="shared" si="6"/>
        <v>0</v>
      </c>
      <c r="AQ29" s="471">
        <f t="shared" si="7"/>
        <v>0</v>
      </c>
      <c r="AR29" s="471">
        <f t="shared" si="8"/>
        <v>0</v>
      </c>
      <c r="AS29" s="471">
        <f t="shared" si="9"/>
        <v>0</v>
      </c>
      <c r="AT29" s="471">
        <f t="shared" si="10"/>
        <v>0</v>
      </c>
      <c r="AU29" s="471">
        <f t="shared" si="11"/>
        <v>0</v>
      </c>
    </row>
    <row r="30" s="407" customFormat="1" ht="70.5" customHeight="1" spans="1:47">
      <c r="A30" s="419">
        <v>19</v>
      </c>
      <c r="B30" s="419"/>
      <c r="C30" s="419"/>
      <c r="D30" s="419"/>
      <c r="E30" s="419"/>
      <c r="F30" s="419">
        <v>4</v>
      </c>
      <c r="G30" s="419"/>
      <c r="H30" s="421" t="s">
        <v>731</v>
      </c>
      <c r="I30" s="421" t="s">
        <v>725</v>
      </c>
      <c r="J30" s="428"/>
      <c r="K30" s="421" t="s">
        <v>725</v>
      </c>
      <c r="L30" s="428" t="s">
        <v>625</v>
      </c>
      <c r="M30" s="428" t="s">
        <v>726</v>
      </c>
      <c r="N30" s="434" t="s">
        <v>719</v>
      </c>
      <c r="O30" s="428" t="s">
        <v>625</v>
      </c>
      <c r="P30" s="428" t="s">
        <v>625</v>
      </c>
      <c r="Q30" s="417" t="s">
        <v>304</v>
      </c>
      <c r="R30" s="417" t="s">
        <v>679</v>
      </c>
      <c r="S30" s="417" t="s">
        <v>625</v>
      </c>
      <c r="T30" s="421" t="s">
        <v>720</v>
      </c>
      <c r="U30" s="418" t="s">
        <v>293</v>
      </c>
      <c r="V30" s="418" t="s">
        <v>293</v>
      </c>
      <c r="W30" s="417" t="s">
        <v>625</v>
      </c>
      <c r="X30" s="417" t="s">
        <v>625</v>
      </c>
      <c r="Y30" s="417" t="s">
        <v>625</v>
      </c>
      <c r="Z30" s="417" t="s">
        <v>625</v>
      </c>
      <c r="AA30" s="419" t="s">
        <v>625</v>
      </c>
      <c r="AB30" s="428" t="s">
        <v>625</v>
      </c>
      <c r="AC30" s="434" t="s">
        <v>721</v>
      </c>
      <c r="AD30" s="428" t="s">
        <v>732</v>
      </c>
      <c r="AE30" s="463"/>
      <c r="AF30" s="463"/>
      <c r="AG30" s="463"/>
      <c r="AH30" s="463">
        <v>1</v>
      </c>
      <c r="AI30" s="463"/>
      <c r="AJ30" s="463"/>
      <c r="AK30" s="463"/>
      <c r="AL30" s="463"/>
      <c r="AM30" s="461">
        <v>0.0291</v>
      </c>
      <c r="AN30" s="471">
        <f t="shared" si="4"/>
        <v>0</v>
      </c>
      <c r="AO30" s="471">
        <f t="shared" si="5"/>
        <v>0</v>
      </c>
      <c r="AP30" s="471">
        <f t="shared" si="6"/>
        <v>0</v>
      </c>
      <c r="AQ30" s="471">
        <f t="shared" si="7"/>
        <v>0.0291</v>
      </c>
      <c r="AR30" s="471">
        <f t="shared" si="8"/>
        <v>0</v>
      </c>
      <c r="AS30" s="471">
        <f t="shared" si="9"/>
        <v>0</v>
      </c>
      <c r="AT30" s="471">
        <f t="shared" si="10"/>
        <v>0</v>
      </c>
      <c r="AU30" s="471">
        <f t="shared" si="11"/>
        <v>0</v>
      </c>
    </row>
    <row r="31" s="407" customFormat="1" ht="70.5" customHeight="1" spans="1:47">
      <c r="A31" s="419">
        <v>20</v>
      </c>
      <c r="B31" s="419"/>
      <c r="C31" s="419"/>
      <c r="D31" s="419"/>
      <c r="E31" s="419"/>
      <c r="F31" s="419">
        <v>4</v>
      </c>
      <c r="G31" s="419"/>
      <c r="H31" s="421" t="s">
        <v>733</v>
      </c>
      <c r="I31" s="421" t="s">
        <v>725</v>
      </c>
      <c r="J31" s="428"/>
      <c r="K31" s="421" t="s">
        <v>725</v>
      </c>
      <c r="L31" s="428" t="s">
        <v>625</v>
      </c>
      <c r="M31" s="428" t="s">
        <v>726</v>
      </c>
      <c r="N31" s="434" t="s">
        <v>719</v>
      </c>
      <c r="O31" s="428" t="s">
        <v>625</v>
      </c>
      <c r="P31" s="428" t="s">
        <v>625</v>
      </c>
      <c r="Q31" s="417" t="s">
        <v>304</v>
      </c>
      <c r="R31" s="417" t="s">
        <v>679</v>
      </c>
      <c r="S31" s="417" t="s">
        <v>625</v>
      </c>
      <c r="T31" s="421" t="s">
        <v>720</v>
      </c>
      <c r="U31" s="418" t="s">
        <v>293</v>
      </c>
      <c r="V31" s="418" t="s">
        <v>293</v>
      </c>
      <c r="W31" s="417" t="s">
        <v>625</v>
      </c>
      <c r="X31" s="417" t="s">
        <v>625</v>
      </c>
      <c r="Y31" s="417" t="s">
        <v>625</v>
      </c>
      <c r="Z31" s="417" t="s">
        <v>625</v>
      </c>
      <c r="AA31" s="419" t="s">
        <v>625</v>
      </c>
      <c r="AB31" s="428" t="s">
        <v>625</v>
      </c>
      <c r="AC31" s="434" t="s">
        <v>721</v>
      </c>
      <c r="AD31" s="428" t="s">
        <v>734</v>
      </c>
      <c r="AE31" s="463"/>
      <c r="AF31" s="463"/>
      <c r="AG31" s="463"/>
      <c r="AH31" s="463"/>
      <c r="AI31" s="463">
        <v>1</v>
      </c>
      <c r="AJ31" s="463"/>
      <c r="AK31" s="463"/>
      <c r="AL31" s="463"/>
      <c r="AM31" s="461">
        <v>0.0291</v>
      </c>
      <c r="AN31" s="471">
        <f t="shared" si="4"/>
        <v>0</v>
      </c>
      <c r="AO31" s="471">
        <f t="shared" si="5"/>
        <v>0</v>
      </c>
      <c r="AP31" s="471">
        <f t="shared" si="6"/>
        <v>0</v>
      </c>
      <c r="AQ31" s="471">
        <f t="shared" si="7"/>
        <v>0</v>
      </c>
      <c r="AR31" s="471">
        <f t="shared" si="8"/>
        <v>0.0291</v>
      </c>
      <c r="AS31" s="471">
        <f t="shared" si="9"/>
        <v>0</v>
      </c>
      <c r="AT31" s="471">
        <f t="shared" si="10"/>
        <v>0</v>
      </c>
      <c r="AU31" s="471">
        <f t="shared" si="11"/>
        <v>0</v>
      </c>
    </row>
    <row r="32" s="407" customFormat="1" ht="70.5" customHeight="1" spans="1:47">
      <c r="A32" s="419">
        <v>21</v>
      </c>
      <c r="B32" s="419"/>
      <c r="C32" s="419"/>
      <c r="D32" s="419"/>
      <c r="E32" s="419"/>
      <c r="F32" s="419">
        <v>4</v>
      </c>
      <c r="G32" s="419"/>
      <c r="H32" s="421" t="s">
        <v>735</v>
      </c>
      <c r="I32" s="421" t="s">
        <v>725</v>
      </c>
      <c r="J32" s="428"/>
      <c r="K32" s="421" t="s">
        <v>725</v>
      </c>
      <c r="L32" s="428" t="s">
        <v>625</v>
      </c>
      <c r="M32" s="428" t="s">
        <v>726</v>
      </c>
      <c r="N32" s="434" t="s">
        <v>719</v>
      </c>
      <c r="O32" s="428" t="s">
        <v>625</v>
      </c>
      <c r="P32" s="428" t="s">
        <v>625</v>
      </c>
      <c r="Q32" s="417" t="s">
        <v>304</v>
      </c>
      <c r="R32" s="417" t="s">
        <v>679</v>
      </c>
      <c r="S32" s="417" t="s">
        <v>625</v>
      </c>
      <c r="T32" s="421" t="s">
        <v>720</v>
      </c>
      <c r="U32" s="418" t="s">
        <v>293</v>
      </c>
      <c r="V32" s="418" t="s">
        <v>293</v>
      </c>
      <c r="W32" s="417" t="s">
        <v>625</v>
      </c>
      <c r="X32" s="417" t="s">
        <v>625</v>
      </c>
      <c r="Y32" s="417" t="s">
        <v>625</v>
      </c>
      <c r="Z32" s="417" t="s">
        <v>625</v>
      </c>
      <c r="AA32" s="419" t="s">
        <v>625</v>
      </c>
      <c r="AB32" s="428" t="s">
        <v>625</v>
      </c>
      <c r="AC32" s="434" t="s">
        <v>721</v>
      </c>
      <c r="AD32" s="428" t="s">
        <v>736</v>
      </c>
      <c r="AE32" s="463"/>
      <c r="AF32" s="463"/>
      <c r="AG32" s="463"/>
      <c r="AH32" s="463"/>
      <c r="AI32" s="463"/>
      <c r="AJ32" s="463">
        <v>1</v>
      </c>
      <c r="AK32" s="463"/>
      <c r="AL32" s="463"/>
      <c r="AM32" s="461">
        <v>0.0291</v>
      </c>
      <c r="AN32" s="471">
        <f t="shared" si="4"/>
        <v>0</v>
      </c>
      <c r="AO32" s="471">
        <f t="shared" si="5"/>
        <v>0</v>
      </c>
      <c r="AP32" s="471">
        <f t="shared" si="6"/>
        <v>0</v>
      </c>
      <c r="AQ32" s="471">
        <f t="shared" si="7"/>
        <v>0</v>
      </c>
      <c r="AR32" s="471">
        <f t="shared" si="8"/>
        <v>0</v>
      </c>
      <c r="AS32" s="471">
        <f t="shared" si="9"/>
        <v>0.0291</v>
      </c>
      <c r="AT32" s="471">
        <f t="shared" si="10"/>
        <v>0</v>
      </c>
      <c r="AU32" s="471">
        <f t="shared" si="11"/>
        <v>0</v>
      </c>
    </row>
    <row r="33" s="407" customFormat="1" ht="70.5" customHeight="1" spans="1:47">
      <c r="A33" s="419">
        <v>22</v>
      </c>
      <c r="B33" s="419"/>
      <c r="C33" s="419"/>
      <c r="D33" s="419"/>
      <c r="E33" s="419"/>
      <c r="F33" s="419">
        <v>4</v>
      </c>
      <c r="G33" s="419"/>
      <c r="H33" s="420" t="s">
        <v>737</v>
      </c>
      <c r="I33" s="420" t="s">
        <v>725</v>
      </c>
      <c r="J33" s="429"/>
      <c r="K33" s="420" t="s">
        <v>725</v>
      </c>
      <c r="L33" s="429" t="s">
        <v>625</v>
      </c>
      <c r="M33" s="429" t="s">
        <v>726</v>
      </c>
      <c r="N33" s="433" t="s">
        <v>719</v>
      </c>
      <c r="O33" s="429" t="s">
        <v>625</v>
      </c>
      <c r="P33" s="429" t="s">
        <v>625</v>
      </c>
      <c r="Q33" s="438" t="s">
        <v>304</v>
      </c>
      <c r="R33" s="438" t="s">
        <v>679</v>
      </c>
      <c r="S33" s="438" t="s">
        <v>625</v>
      </c>
      <c r="T33" s="420" t="s">
        <v>720</v>
      </c>
      <c r="U33" s="439" t="s">
        <v>293</v>
      </c>
      <c r="V33" s="439" t="s">
        <v>293</v>
      </c>
      <c r="W33" s="438" t="s">
        <v>625</v>
      </c>
      <c r="X33" s="438" t="s">
        <v>625</v>
      </c>
      <c r="Y33" s="438" t="s">
        <v>625</v>
      </c>
      <c r="Z33" s="438" t="s">
        <v>625</v>
      </c>
      <c r="AA33" s="430" t="s">
        <v>625</v>
      </c>
      <c r="AB33" s="429" t="s">
        <v>625</v>
      </c>
      <c r="AC33" s="433" t="s">
        <v>721</v>
      </c>
      <c r="AD33" s="429" t="s">
        <v>738</v>
      </c>
      <c r="AE33" s="463"/>
      <c r="AF33" s="463"/>
      <c r="AG33" s="463">
        <v>1</v>
      </c>
      <c r="AH33" s="463"/>
      <c r="AI33" s="463"/>
      <c r="AJ33" s="463"/>
      <c r="AK33" s="463"/>
      <c r="AL33" s="463"/>
      <c r="AM33" s="461">
        <v>0.0291</v>
      </c>
      <c r="AN33" s="471">
        <f t="shared" si="4"/>
        <v>0</v>
      </c>
      <c r="AO33" s="471">
        <f t="shared" si="5"/>
        <v>0</v>
      </c>
      <c r="AP33" s="471">
        <f t="shared" si="6"/>
        <v>0.0291</v>
      </c>
      <c r="AQ33" s="471">
        <f t="shared" si="7"/>
        <v>0</v>
      </c>
      <c r="AR33" s="471">
        <f t="shared" si="8"/>
        <v>0</v>
      </c>
      <c r="AS33" s="471">
        <f t="shared" si="9"/>
        <v>0</v>
      </c>
      <c r="AT33" s="471">
        <f t="shared" si="10"/>
        <v>0</v>
      </c>
      <c r="AU33" s="471">
        <f t="shared" si="11"/>
        <v>0</v>
      </c>
    </row>
    <row r="34" s="407" customFormat="1" ht="70.5" customHeight="1" spans="1:47">
      <c r="A34" s="419">
        <v>23</v>
      </c>
      <c r="B34" s="419"/>
      <c r="C34" s="419"/>
      <c r="D34" s="419"/>
      <c r="E34" s="419"/>
      <c r="F34" s="419">
        <v>4</v>
      </c>
      <c r="G34" s="419"/>
      <c r="H34" s="421" t="s">
        <v>739</v>
      </c>
      <c r="I34" s="421" t="s">
        <v>740</v>
      </c>
      <c r="J34" s="428"/>
      <c r="K34" s="421" t="s">
        <v>740</v>
      </c>
      <c r="L34" s="428" t="s">
        <v>625</v>
      </c>
      <c r="M34" s="428" t="s">
        <v>741</v>
      </c>
      <c r="N34" s="434" t="s">
        <v>719</v>
      </c>
      <c r="O34" s="428" t="s">
        <v>625</v>
      </c>
      <c r="P34" s="428" t="s">
        <v>625</v>
      </c>
      <c r="Q34" s="417" t="s">
        <v>317</v>
      </c>
      <c r="R34" s="417" t="s">
        <v>679</v>
      </c>
      <c r="S34" s="417" t="s">
        <v>625</v>
      </c>
      <c r="T34" s="421" t="s">
        <v>720</v>
      </c>
      <c r="U34" s="418" t="s">
        <v>293</v>
      </c>
      <c r="V34" s="418" t="s">
        <v>293</v>
      </c>
      <c r="W34" s="417" t="s">
        <v>625</v>
      </c>
      <c r="X34" s="417" t="s">
        <v>625</v>
      </c>
      <c r="Y34" s="417" t="s">
        <v>625</v>
      </c>
      <c r="Z34" s="417" t="s">
        <v>625</v>
      </c>
      <c r="AA34" s="419" t="s">
        <v>625</v>
      </c>
      <c r="AB34" s="428" t="s">
        <v>625</v>
      </c>
      <c r="AC34" s="434" t="s">
        <v>721</v>
      </c>
      <c r="AD34" s="428"/>
      <c r="AE34" s="463"/>
      <c r="AF34" s="463"/>
      <c r="AG34" s="463"/>
      <c r="AH34" s="463"/>
      <c r="AI34" s="463"/>
      <c r="AJ34" s="463"/>
      <c r="AK34" s="463"/>
      <c r="AL34" s="463">
        <v>1</v>
      </c>
      <c r="AM34" s="461">
        <v>0.86</v>
      </c>
      <c r="AN34" s="471">
        <f t="shared" si="4"/>
        <v>0</v>
      </c>
      <c r="AO34" s="471">
        <f t="shared" si="5"/>
        <v>0</v>
      </c>
      <c r="AP34" s="471">
        <f t="shared" si="6"/>
        <v>0</v>
      </c>
      <c r="AQ34" s="471">
        <f t="shared" si="7"/>
        <v>0</v>
      </c>
      <c r="AR34" s="471">
        <f t="shared" si="8"/>
        <v>0</v>
      </c>
      <c r="AS34" s="471">
        <f t="shared" si="9"/>
        <v>0</v>
      </c>
      <c r="AT34" s="471">
        <f t="shared" si="10"/>
        <v>0</v>
      </c>
      <c r="AU34" s="471">
        <f t="shared" si="11"/>
        <v>0.86</v>
      </c>
    </row>
    <row r="35" s="407" customFormat="1" ht="70.5" customHeight="1" spans="1:47">
      <c r="A35" s="419">
        <v>25</v>
      </c>
      <c r="B35" s="419"/>
      <c r="C35" s="419"/>
      <c r="D35" s="419"/>
      <c r="E35" s="419"/>
      <c r="F35" s="419">
        <v>4</v>
      </c>
      <c r="G35" s="419"/>
      <c r="H35" s="423" t="s">
        <v>742</v>
      </c>
      <c r="I35" s="423" t="s">
        <v>743</v>
      </c>
      <c r="J35" s="431" t="s">
        <v>625</v>
      </c>
      <c r="K35" s="423" t="s">
        <v>744</v>
      </c>
      <c r="L35" s="431" t="s">
        <v>625</v>
      </c>
      <c r="M35" s="435" t="s">
        <v>745</v>
      </c>
      <c r="N35" s="419" t="s">
        <v>746</v>
      </c>
      <c r="O35" s="428" t="s">
        <v>625</v>
      </c>
      <c r="P35" s="428" t="s">
        <v>625</v>
      </c>
      <c r="Q35" s="421" t="s">
        <v>304</v>
      </c>
      <c r="R35" s="448" t="s">
        <v>747</v>
      </c>
      <c r="S35" s="417" t="s">
        <v>625</v>
      </c>
      <c r="T35" s="421" t="s">
        <v>743</v>
      </c>
      <c r="U35" s="418" t="s">
        <v>292</v>
      </c>
      <c r="V35" s="418" t="s">
        <v>293</v>
      </c>
      <c r="W35" s="417" t="s">
        <v>625</v>
      </c>
      <c r="X35" s="417" t="s">
        <v>625</v>
      </c>
      <c r="Y35" s="417" t="s">
        <v>625</v>
      </c>
      <c r="Z35" s="417" t="s">
        <v>625</v>
      </c>
      <c r="AA35" s="428" t="s">
        <v>625</v>
      </c>
      <c r="AB35" s="428" t="s">
        <v>625</v>
      </c>
      <c r="AC35" s="434" t="s">
        <v>661</v>
      </c>
      <c r="AD35" s="428" t="s">
        <v>748</v>
      </c>
      <c r="AE35" s="463"/>
      <c r="AF35" s="463"/>
      <c r="AG35" s="463"/>
      <c r="AH35" s="463"/>
      <c r="AI35" s="463"/>
      <c r="AJ35" s="463"/>
      <c r="AK35" s="463">
        <v>2</v>
      </c>
      <c r="AL35" s="463"/>
      <c r="AM35" s="461">
        <v>0.3403</v>
      </c>
      <c r="AN35" s="471">
        <f t="shared" si="4"/>
        <v>0</v>
      </c>
      <c r="AO35" s="471">
        <f t="shared" si="5"/>
        <v>0</v>
      </c>
      <c r="AP35" s="471">
        <f t="shared" si="6"/>
        <v>0</v>
      </c>
      <c r="AQ35" s="471">
        <f t="shared" si="7"/>
        <v>0</v>
      </c>
      <c r="AR35" s="471">
        <f t="shared" si="8"/>
        <v>0</v>
      </c>
      <c r="AS35" s="471">
        <f t="shared" si="9"/>
        <v>0</v>
      </c>
      <c r="AT35" s="471">
        <f t="shared" si="10"/>
        <v>0.6806</v>
      </c>
      <c r="AU35" s="471">
        <f t="shared" si="11"/>
        <v>0</v>
      </c>
    </row>
    <row r="36" s="407" customFormat="1" ht="70.5" customHeight="1" spans="1:47">
      <c r="A36" s="419">
        <v>26</v>
      </c>
      <c r="B36" s="419"/>
      <c r="C36" s="419"/>
      <c r="D36" s="419"/>
      <c r="E36" s="419"/>
      <c r="F36" s="419">
        <v>4</v>
      </c>
      <c r="G36" s="419"/>
      <c r="H36" s="423" t="s">
        <v>749</v>
      </c>
      <c r="I36" s="423" t="s">
        <v>743</v>
      </c>
      <c r="J36" s="431" t="s">
        <v>625</v>
      </c>
      <c r="K36" s="423" t="s">
        <v>750</v>
      </c>
      <c r="L36" s="431" t="s">
        <v>625</v>
      </c>
      <c r="M36" s="435" t="s">
        <v>751</v>
      </c>
      <c r="N36" s="419" t="s">
        <v>746</v>
      </c>
      <c r="O36" s="428" t="s">
        <v>625</v>
      </c>
      <c r="P36" s="428" t="s">
        <v>625</v>
      </c>
      <c r="Q36" s="421" t="s">
        <v>304</v>
      </c>
      <c r="R36" s="448" t="s">
        <v>747</v>
      </c>
      <c r="S36" s="417" t="s">
        <v>625</v>
      </c>
      <c r="T36" s="421" t="s">
        <v>743</v>
      </c>
      <c r="U36" s="418" t="s">
        <v>292</v>
      </c>
      <c r="V36" s="418" t="s">
        <v>293</v>
      </c>
      <c r="W36" s="417" t="s">
        <v>625</v>
      </c>
      <c r="X36" s="417" t="s">
        <v>625</v>
      </c>
      <c r="Y36" s="417" t="s">
        <v>625</v>
      </c>
      <c r="Z36" s="417" t="s">
        <v>625</v>
      </c>
      <c r="AA36" s="428" t="s">
        <v>625</v>
      </c>
      <c r="AB36" s="428" t="s">
        <v>625</v>
      </c>
      <c r="AC36" s="434" t="s">
        <v>661</v>
      </c>
      <c r="AD36" s="428" t="s">
        <v>748</v>
      </c>
      <c r="AE36" s="463"/>
      <c r="AF36" s="463"/>
      <c r="AG36" s="463"/>
      <c r="AH36" s="463"/>
      <c r="AI36" s="463"/>
      <c r="AJ36" s="463"/>
      <c r="AK36" s="463">
        <v>1</v>
      </c>
      <c r="AL36" s="463"/>
      <c r="AM36" s="461">
        <v>0.2822</v>
      </c>
      <c r="AN36" s="471">
        <f t="shared" si="4"/>
        <v>0</v>
      </c>
      <c r="AO36" s="471">
        <f t="shared" si="5"/>
        <v>0</v>
      </c>
      <c r="AP36" s="471">
        <f t="shared" si="6"/>
        <v>0</v>
      </c>
      <c r="AQ36" s="471">
        <f t="shared" si="7"/>
        <v>0</v>
      </c>
      <c r="AR36" s="471">
        <f t="shared" si="8"/>
        <v>0</v>
      </c>
      <c r="AS36" s="471">
        <f t="shared" si="9"/>
        <v>0</v>
      </c>
      <c r="AT36" s="471">
        <f t="shared" si="10"/>
        <v>0.2822</v>
      </c>
      <c r="AU36" s="471">
        <f t="shared" si="11"/>
        <v>0</v>
      </c>
    </row>
    <row r="37" s="407" customFormat="1" ht="72" customHeight="1" spans="1:47">
      <c r="A37" s="419">
        <v>27</v>
      </c>
      <c r="B37" s="419"/>
      <c r="C37" s="419"/>
      <c r="D37" s="419"/>
      <c r="E37" s="419"/>
      <c r="F37" s="419">
        <v>4</v>
      </c>
      <c r="G37" s="419"/>
      <c r="H37" s="423" t="s">
        <v>752</v>
      </c>
      <c r="I37" s="423" t="s">
        <v>743</v>
      </c>
      <c r="J37" s="431" t="s">
        <v>625</v>
      </c>
      <c r="K37" s="423" t="s">
        <v>753</v>
      </c>
      <c r="L37" s="431" t="s">
        <v>625</v>
      </c>
      <c r="M37" s="435" t="s">
        <v>754</v>
      </c>
      <c r="N37" s="435" t="s">
        <v>746</v>
      </c>
      <c r="O37" s="431" t="s">
        <v>625</v>
      </c>
      <c r="P37" s="431" t="s">
        <v>625</v>
      </c>
      <c r="Q37" s="423" t="s">
        <v>304</v>
      </c>
      <c r="R37" s="449" t="s">
        <v>747</v>
      </c>
      <c r="S37" s="444" t="s">
        <v>625</v>
      </c>
      <c r="T37" s="423" t="s">
        <v>743</v>
      </c>
      <c r="U37" s="446" t="s">
        <v>292</v>
      </c>
      <c r="V37" s="446" t="s">
        <v>293</v>
      </c>
      <c r="W37" s="444" t="s">
        <v>625</v>
      </c>
      <c r="X37" s="444" t="s">
        <v>625</v>
      </c>
      <c r="Y37" s="444" t="s">
        <v>625</v>
      </c>
      <c r="Z37" s="444" t="s">
        <v>625</v>
      </c>
      <c r="AA37" s="431" t="s">
        <v>625</v>
      </c>
      <c r="AB37" s="431" t="s">
        <v>625</v>
      </c>
      <c r="AC37" s="434" t="s">
        <v>661</v>
      </c>
      <c r="AD37" s="431" t="s">
        <v>748</v>
      </c>
      <c r="AE37" s="461"/>
      <c r="AF37" s="461"/>
      <c r="AG37" s="461"/>
      <c r="AH37" s="461"/>
      <c r="AI37" s="461"/>
      <c r="AJ37" s="461"/>
      <c r="AK37" s="462">
        <v>1</v>
      </c>
      <c r="AL37" s="462"/>
      <c r="AM37" s="461">
        <v>0.2407</v>
      </c>
      <c r="AN37" s="471">
        <f t="shared" si="4"/>
        <v>0</v>
      </c>
      <c r="AO37" s="471">
        <f t="shared" si="5"/>
        <v>0</v>
      </c>
      <c r="AP37" s="471">
        <f t="shared" si="6"/>
        <v>0</v>
      </c>
      <c r="AQ37" s="471">
        <f t="shared" si="7"/>
        <v>0</v>
      </c>
      <c r="AR37" s="471">
        <f t="shared" si="8"/>
        <v>0</v>
      </c>
      <c r="AS37" s="471">
        <f t="shared" si="9"/>
        <v>0</v>
      </c>
      <c r="AT37" s="471">
        <f t="shared" si="10"/>
        <v>0.2407</v>
      </c>
      <c r="AU37" s="471">
        <f t="shared" si="11"/>
        <v>0</v>
      </c>
    </row>
    <row r="38" s="407" customFormat="1" ht="72" customHeight="1" spans="1:47">
      <c r="A38" s="419">
        <v>28</v>
      </c>
      <c r="B38" s="419"/>
      <c r="C38" s="419"/>
      <c r="D38" s="419"/>
      <c r="E38" s="419"/>
      <c r="F38" s="419">
        <v>4</v>
      </c>
      <c r="G38" s="419"/>
      <c r="H38" s="423" t="s">
        <v>755</v>
      </c>
      <c r="I38" s="423" t="s">
        <v>743</v>
      </c>
      <c r="J38" s="431"/>
      <c r="K38" s="423" t="s">
        <v>756</v>
      </c>
      <c r="L38" s="431" t="s">
        <v>625</v>
      </c>
      <c r="M38" s="435" t="s">
        <v>757</v>
      </c>
      <c r="N38" s="435" t="s">
        <v>746</v>
      </c>
      <c r="O38" s="431" t="s">
        <v>625</v>
      </c>
      <c r="P38" s="431" t="s">
        <v>625</v>
      </c>
      <c r="Q38" s="423" t="s">
        <v>304</v>
      </c>
      <c r="R38" s="449" t="s">
        <v>747</v>
      </c>
      <c r="S38" s="444" t="s">
        <v>625</v>
      </c>
      <c r="T38" s="423" t="s">
        <v>743</v>
      </c>
      <c r="U38" s="446" t="s">
        <v>292</v>
      </c>
      <c r="V38" s="446" t="s">
        <v>293</v>
      </c>
      <c r="W38" s="444" t="s">
        <v>625</v>
      </c>
      <c r="X38" s="444" t="s">
        <v>625</v>
      </c>
      <c r="Y38" s="444" t="s">
        <v>625</v>
      </c>
      <c r="Z38" s="444" t="s">
        <v>625</v>
      </c>
      <c r="AA38" s="431" t="s">
        <v>625</v>
      </c>
      <c r="AB38" s="431" t="s">
        <v>625</v>
      </c>
      <c r="AC38" s="434" t="s">
        <v>661</v>
      </c>
      <c r="AD38" s="431" t="s">
        <v>758</v>
      </c>
      <c r="AE38" s="461"/>
      <c r="AF38" s="461"/>
      <c r="AG38" s="461"/>
      <c r="AH38" s="461"/>
      <c r="AI38" s="461"/>
      <c r="AJ38" s="461"/>
      <c r="AK38" s="462"/>
      <c r="AL38" s="462">
        <v>2</v>
      </c>
      <c r="AM38" s="461">
        <v>0.1162</v>
      </c>
      <c r="AN38" s="471">
        <f t="shared" si="4"/>
        <v>0</v>
      </c>
      <c r="AO38" s="471">
        <f t="shared" si="5"/>
        <v>0</v>
      </c>
      <c r="AP38" s="471">
        <f t="shared" si="6"/>
        <v>0</v>
      </c>
      <c r="AQ38" s="471">
        <f t="shared" si="7"/>
        <v>0</v>
      </c>
      <c r="AR38" s="471">
        <f t="shared" si="8"/>
        <v>0</v>
      </c>
      <c r="AS38" s="471">
        <f t="shared" si="9"/>
        <v>0</v>
      </c>
      <c r="AT38" s="471">
        <f t="shared" si="10"/>
        <v>0</v>
      </c>
      <c r="AU38" s="471">
        <f t="shared" si="11"/>
        <v>0.2324</v>
      </c>
    </row>
    <row r="39" s="407" customFormat="1" ht="72" customHeight="1" spans="1:47">
      <c r="A39" s="419">
        <v>29</v>
      </c>
      <c r="B39" s="419"/>
      <c r="C39" s="419"/>
      <c r="D39" s="419"/>
      <c r="E39" s="419"/>
      <c r="F39" s="419">
        <v>4</v>
      </c>
      <c r="G39" s="419"/>
      <c r="H39" s="423" t="s">
        <v>759</v>
      </c>
      <c r="I39" s="423" t="s">
        <v>743</v>
      </c>
      <c r="J39" s="431"/>
      <c r="K39" s="423" t="s">
        <v>760</v>
      </c>
      <c r="L39" s="431" t="s">
        <v>625</v>
      </c>
      <c r="M39" s="435" t="s">
        <v>761</v>
      </c>
      <c r="N39" s="435" t="s">
        <v>746</v>
      </c>
      <c r="O39" s="431" t="s">
        <v>625</v>
      </c>
      <c r="P39" s="431" t="s">
        <v>625</v>
      </c>
      <c r="Q39" s="423" t="s">
        <v>304</v>
      </c>
      <c r="R39" s="449" t="s">
        <v>747</v>
      </c>
      <c r="S39" s="444" t="s">
        <v>625</v>
      </c>
      <c r="T39" s="423" t="s">
        <v>743</v>
      </c>
      <c r="U39" s="446" t="s">
        <v>293</v>
      </c>
      <c r="V39" s="446" t="s">
        <v>293</v>
      </c>
      <c r="W39" s="444" t="s">
        <v>625</v>
      </c>
      <c r="X39" s="444" t="s">
        <v>625</v>
      </c>
      <c r="Y39" s="444" t="s">
        <v>625</v>
      </c>
      <c r="Z39" s="444" t="s">
        <v>625</v>
      </c>
      <c r="AA39" s="431" t="s">
        <v>625</v>
      </c>
      <c r="AB39" s="431" t="s">
        <v>625</v>
      </c>
      <c r="AC39" s="434" t="s">
        <v>661</v>
      </c>
      <c r="AD39" s="431" t="s">
        <v>762</v>
      </c>
      <c r="AE39" s="461"/>
      <c r="AF39" s="461"/>
      <c r="AG39" s="461"/>
      <c r="AH39" s="461"/>
      <c r="AI39" s="461"/>
      <c r="AJ39" s="461"/>
      <c r="AK39" s="462"/>
      <c r="AL39" s="462">
        <v>1</v>
      </c>
      <c r="AM39" s="461">
        <v>0.25315</v>
      </c>
      <c r="AN39" s="471">
        <f t="shared" si="4"/>
        <v>0</v>
      </c>
      <c r="AO39" s="471">
        <f t="shared" si="5"/>
        <v>0</v>
      </c>
      <c r="AP39" s="471">
        <f t="shared" si="6"/>
        <v>0</v>
      </c>
      <c r="AQ39" s="471">
        <f t="shared" si="7"/>
        <v>0</v>
      </c>
      <c r="AR39" s="471">
        <f t="shared" si="8"/>
        <v>0</v>
      </c>
      <c r="AS39" s="471">
        <f t="shared" si="9"/>
        <v>0</v>
      </c>
      <c r="AT39" s="471">
        <f t="shared" si="10"/>
        <v>0</v>
      </c>
      <c r="AU39" s="471">
        <f t="shared" si="11"/>
        <v>0.25315</v>
      </c>
    </row>
    <row r="40" s="407" customFormat="1" ht="62.25" customHeight="1" spans="1:47">
      <c r="A40" s="419">
        <v>30</v>
      </c>
      <c r="B40" s="419"/>
      <c r="C40" s="419"/>
      <c r="D40" s="419"/>
      <c r="E40" s="419"/>
      <c r="F40" s="419">
        <v>4</v>
      </c>
      <c r="G40" s="419"/>
      <c r="H40" s="423" t="s">
        <v>763</v>
      </c>
      <c r="I40" s="423" t="s">
        <v>764</v>
      </c>
      <c r="J40" s="431"/>
      <c r="K40" s="423" t="s">
        <v>765</v>
      </c>
      <c r="L40" s="431" t="s">
        <v>625</v>
      </c>
      <c r="M40" s="431" t="s">
        <v>766</v>
      </c>
      <c r="N40" s="419" t="s">
        <v>767</v>
      </c>
      <c r="O40" s="428" t="s">
        <v>625</v>
      </c>
      <c r="P40" s="428" t="s">
        <v>625</v>
      </c>
      <c r="Q40" s="417" t="s">
        <v>317</v>
      </c>
      <c r="R40" s="417" t="s">
        <v>660</v>
      </c>
      <c r="S40" s="417"/>
      <c r="T40" s="421" t="s">
        <v>768</v>
      </c>
      <c r="U40" s="418" t="s">
        <v>292</v>
      </c>
      <c r="V40" s="418" t="s">
        <v>293</v>
      </c>
      <c r="W40" s="417" t="s">
        <v>625</v>
      </c>
      <c r="X40" s="417" t="s">
        <v>625</v>
      </c>
      <c r="Y40" s="417" t="s">
        <v>625</v>
      </c>
      <c r="Z40" s="417" t="s">
        <v>625</v>
      </c>
      <c r="AA40" s="428" t="s">
        <v>625</v>
      </c>
      <c r="AB40" s="428" t="s">
        <v>625</v>
      </c>
      <c r="AC40" s="434" t="s">
        <v>721</v>
      </c>
      <c r="AD40" s="428" t="s">
        <v>769</v>
      </c>
      <c r="AE40" s="461">
        <v>0.36</v>
      </c>
      <c r="AF40" s="461">
        <v>0.36</v>
      </c>
      <c r="AG40" s="461">
        <v>0.36</v>
      </c>
      <c r="AH40" s="461">
        <v>0.36</v>
      </c>
      <c r="AI40" s="461"/>
      <c r="AJ40" s="461">
        <v>0.36</v>
      </c>
      <c r="AK40" s="462"/>
      <c r="AL40" s="462"/>
      <c r="AM40" s="461">
        <v>0.435546581196582</v>
      </c>
      <c r="AN40" s="471">
        <f t="shared" si="4"/>
        <v>0.15679676923077</v>
      </c>
      <c r="AO40" s="471">
        <f t="shared" si="5"/>
        <v>0.15679676923077</v>
      </c>
      <c r="AP40" s="471">
        <f t="shared" si="6"/>
        <v>0.15679676923077</v>
      </c>
      <c r="AQ40" s="471">
        <f t="shared" si="7"/>
        <v>0.15679676923077</v>
      </c>
      <c r="AR40" s="471">
        <f t="shared" si="8"/>
        <v>0</v>
      </c>
      <c r="AS40" s="471">
        <f t="shared" si="9"/>
        <v>0.15679676923077</v>
      </c>
      <c r="AT40" s="471">
        <f t="shared" si="10"/>
        <v>0</v>
      </c>
      <c r="AU40" s="471">
        <f t="shared" si="11"/>
        <v>0</v>
      </c>
    </row>
    <row r="41" s="407" customFormat="1" ht="62.25" customHeight="1" spans="1:47">
      <c r="A41" s="419">
        <v>31</v>
      </c>
      <c r="B41" s="419"/>
      <c r="C41" s="419"/>
      <c r="D41" s="419"/>
      <c r="E41" s="419"/>
      <c r="F41" s="419">
        <v>4</v>
      </c>
      <c r="G41" s="419"/>
      <c r="H41" s="423" t="s">
        <v>770</v>
      </c>
      <c r="I41" s="423" t="s">
        <v>764</v>
      </c>
      <c r="J41" s="431"/>
      <c r="K41" s="423" t="s">
        <v>765</v>
      </c>
      <c r="L41" s="431" t="s">
        <v>625</v>
      </c>
      <c r="M41" s="431" t="s">
        <v>766</v>
      </c>
      <c r="N41" s="419" t="s">
        <v>767</v>
      </c>
      <c r="O41" s="428" t="s">
        <v>625</v>
      </c>
      <c r="P41" s="428" t="s">
        <v>625</v>
      </c>
      <c r="Q41" s="417" t="s">
        <v>317</v>
      </c>
      <c r="R41" s="417" t="s">
        <v>660</v>
      </c>
      <c r="S41" s="417"/>
      <c r="T41" s="421" t="s">
        <v>768</v>
      </c>
      <c r="U41" s="418" t="s">
        <v>292</v>
      </c>
      <c r="V41" s="418" t="s">
        <v>293</v>
      </c>
      <c r="W41" s="417" t="s">
        <v>625</v>
      </c>
      <c r="X41" s="417" t="s">
        <v>625</v>
      </c>
      <c r="Y41" s="417" t="s">
        <v>625</v>
      </c>
      <c r="Z41" s="417" t="s">
        <v>625</v>
      </c>
      <c r="AA41" s="428" t="s">
        <v>625</v>
      </c>
      <c r="AB41" s="428" t="s">
        <v>625</v>
      </c>
      <c r="AC41" s="434" t="s">
        <v>721</v>
      </c>
      <c r="AD41" s="428" t="s">
        <v>771</v>
      </c>
      <c r="AE41" s="461"/>
      <c r="AF41" s="461"/>
      <c r="AG41" s="461"/>
      <c r="AH41" s="461"/>
      <c r="AI41" s="461"/>
      <c r="AJ41" s="461"/>
      <c r="AK41" s="462">
        <v>0.36</v>
      </c>
      <c r="AL41" s="462"/>
      <c r="AM41" s="461">
        <v>0.4726</v>
      </c>
      <c r="AN41" s="471">
        <f t="shared" si="4"/>
        <v>0</v>
      </c>
      <c r="AO41" s="471">
        <f t="shared" si="5"/>
        <v>0</v>
      </c>
      <c r="AP41" s="471">
        <f t="shared" si="6"/>
        <v>0</v>
      </c>
      <c r="AQ41" s="471">
        <f t="shared" si="7"/>
        <v>0</v>
      </c>
      <c r="AR41" s="471">
        <f t="shared" si="8"/>
        <v>0</v>
      </c>
      <c r="AS41" s="471">
        <f t="shared" si="9"/>
        <v>0</v>
      </c>
      <c r="AT41" s="471">
        <f t="shared" si="10"/>
        <v>0.170136</v>
      </c>
      <c r="AU41" s="471">
        <f t="shared" si="11"/>
        <v>0</v>
      </c>
    </row>
    <row r="42" ht="63.75" customHeight="1" spans="1:47">
      <c r="A42" s="419">
        <v>32</v>
      </c>
      <c r="B42" s="419"/>
      <c r="C42" s="419"/>
      <c r="D42" s="419"/>
      <c r="E42" s="419"/>
      <c r="F42" s="419">
        <v>4</v>
      </c>
      <c r="G42" s="419"/>
      <c r="H42" s="421" t="s">
        <v>772</v>
      </c>
      <c r="I42" s="421" t="s">
        <v>773</v>
      </c>
      <c r="J42" s="428"/>
      <c r="K42" s="421" t="s">
        <v>774</v>
      </c>
      <c r="L42" s="428" t="s">
        <v>625</v>
      </c>
      <c r="M42" s="419" t="s">
        <v>775</v>
      </c>
      <c r="N42" s="419" t="s">
        <v>776</v>
      </c>
      <c r="O42" s="428" t="s">
        <v>625</v>
      </c>
      <c r="P42" s="428" t="s">
        <v>625</v>
      </c>
      <c r="Q42" s="421" t="s">
        <v>304</v>
      </c>
      <c r="R42" s="448" t="s">
        <v>747</v>
      </c>
      <c r="S42" s="417" t="s">
        <v>625</v>
      </c>
      <c r="T42" s="421" t="s">
        <v>773</v>
      </c>
      <c r="U42" s="418" t="s">
        <v>293</v>
      </c>
      <c r="V42" s="418" t="s">
        <v>293</v>
      </c>
      <c r="W42" s="417" t="s">
        <v>625</v>
      </c>
      <c r="X42" s="417" t="s">
        <v>625</v>
      </c>
      <c r="Y42" s="417" t="s">
        <v>625</v>
      </c>
      <c r="Z42" s="417" t="s">
        <v>625</v>
      </c>
      <c r="AA42" s="428" t="s">
        <v>625</v>
      </c>
      <c r="AB42" s="428" t="s">
        <v>625</v>
      </c>
      <c r="AC42" s="434" t="s">
        <v>661</v>
      </c>
      <c r="AD42" s="428" t="s">
        <v>777</v>
      </c>
      <c r="AE42" s="461">
        <v>1</v>
      </c>
      <c r="AF42" s="461">
        <v>1</v>
      </c>
      <c r="AG42" s="461">
        <v>1</v>
      </c>
      <c r="AH42" s="461">
        <v>1</v>
      </c>
      <c r="AI42" s="461">
        <v>1</v>
      </c>
      <c r="AJ42" s="461">
        <v>1</v>
      </c>
      <c r="AK42" s="462"/>
      <c r="AL42" s="462"/>
      <c r="AM42" s="461">
        <v>0.737</v>
      </c>
      <c r="AN42" s="471">
        <f t="shared" si="4"/>
        <v>0.737</v>
      </c>
      <c r="AO42" s="471">
        <f t="shared" si="5"/>
        <v>0.737</v>
      </c>
      <c r="AP42" s="471">
        <f t="shared" si="6"/>
        <v>0.737</v>
      </c>
      <c r="AQ42" s="471">
        <f t="shared" si="7"/>
        <v>0.737</v>
      </c>
      <c r="AR42" s="471">
        <f t="shared" si="8"/>
        <v>0.737</v>
      </c>
      <c r="AS42" s="471">
        <f t="shared" si="9"/>
        <v>0.737</v>
      </c>
      <c r="AT42" s="471">
        <f t="shared" si="10"/>
        <v>0</v>
      </c>
      <c r="AU42" s="471">
        <f t="shared" si="11"/>
        <v>0</v>
      </c>
    </row>
    <row r="43" ht="64.5" customHeight="1" spans="1:53">
      <c r="A43" s="419">
        <v>33</v>
      </c>
      <c r="B43" s="419"/>
      <c r="C43" s="419"/>
      <c r="D43" s="419"/>
      <c r="E43" s="419"/>
      <c r="F43" s="419">
        <v>4</v>
      </c>
      <c r="G43" s="419"/>
      <c r="H43" s="421" t="s">
        <v>778</v>
      </c>
      <c r="I43" s="421" t="s">
        <v>773</v>
      </c>
      <c r="J43" s="428" t="s">
        <v>625</v>
      </c>
      <c r="K43" s="421" t="s">
        <v>774</v>
      </c>
      <c r="L43" s="428" t="s">
        <v>625</v>
      </c>
      <c r="M43" s="419" t="s">
        <v>779</v>
      </c>
      <c r="N43" s="419" t="s">
        <v>776</v>
      </c>
      <c r="O43" s="428" t="s">
        <v>625</v>
      </c>
      <c r="P43" s="428" t="s">
        <v>625</v>
      </c>
      <c r="Q43" s="421" t="s">
        <v>304</v>
      </c>
      <c r="R43" s="448" t="s">
        <v>747</v>
      </c>
      <c r="S43" s="417" t="s">
        <v>625</v>
      </c>
      <c r="T43" s="421" t="s">
        <v>773</v>
      </c>
      <c r="U43" s="418" t="s">
        <v>293</v>
      </c>
      <c r="V43" s="418" t="s">
        <v>293</v>
      </c>
      <c r="W43" s="417" t="s">
        <v>625</v>
      </c>
      <c r="X43" s="417" t="s">
        <v>625</v>
      </c>
      <c r="Y43" s="417" t="s">
        <v>625</v>
      </c>
      <c r="Z43" s="417" t="s">
        <v>625</v>
      </c>
      <c r="AA43" s="428" t="s">
        <v>625</v>
      </c>
      <c r="AB43" s="428" t="s">
        <v>625</v>
      </c>
      <c r="AC43" s="434" t="s">
        <v>661</v>
      </c>
      <c r="AD43" s="428" t="s">
        <v>777</v>
      </c>
      <c r="AE43" s="461"/>
      <c r="AF43" s="462"/>
      <c r="AG43" s="461"/>
      <c r="AH43" s="472"/>
      <c r="AI43" s="472"/>
      <c r="AJ43" s="461"/>
      <c r="AK43" s="472"/>
      <c r="AL43" s="472">
        <v>1</v>
      </c>
      <c r="AM43" s="461">
        <v>0.833</v>
      </c>
      <c r="AN43" s="471">
        <f t="shared" si="4"/>
        <v>0</v>
      </c>
      <c r="AO43" s="471">
        <f t="shared" si="5"/>
        <v>0</v>
      </c>
      <c r="AP43" s="471">
        <f t="shared" si="6"/>
        <v>0</v>
      </c>
      <c r="AQ43" s="471">
        <f t="shared" si="7"/>
        <v>0</v>
      </c>
      <c r="AR43" s="471">
        <f t="shared" si="8"/>
        <v>0</v>
      </c>
      <c r="AS43" s="471">
        <f t="shared" si="9"/>
        <v>0</v>
      </c>
      <c r="AT43" s="471">
        <f t="shared" si="10"/>
        <v>0</v>
      </c>
      <c r="AU43" s="471">
        <f t="shared" si="11"/>
        <v>0.833</v>
      </c>
      <c r="AV43" s="476"/>
      <c r="AW43" s="476"/>
      <c r="AX43" s="476"/>
      <c r="AY43" s="476"/>
      <c r="AZ43" s="476"/>
      <c r="BA43" s="476"/>
    </row>
    <row r="44" ht="54" customHeight="1" spans="8:47">
      <c r="H44" s="408"/>
      <c r="I44" s="408"/>
      <c r="K44" s="408"/>
      <c r="N44" s="408"/>
      <c r="T44" s="408"/>
      <c r="U44" s="408"/>
      <c r="V44" s="408"/>
      <c r="W44" s="408"/>
      <c r="X44" s="408"/>
      <c r="Y44" s="408"/>
      <c r="Z44" s="408"/>
      <c r="AB44" s="408"/>
      <c r="AM44" s="473" t="s">
        <v>595</v>
      </c>
      <c r="AN44" s="474">
        <f>SUM(AN12:AN43)</f>
        <v>121.511734891836</v>
      </c>
      <c r="AO44" s="474">
        <f t="shared" ref="AO44:AU44" si="12">SUM(AO12:AO43)</f>
        <v>121.336234891836</v>
      </c>
      <c r="AP44" s="474">
        <f t="shared" si="12"/>
        <v>121.511734891836</v>
      </c>
      <c r="AQ44" s="474">
        <f t="shared" si="12"/>
        <v>121.336234891836</v>
      </c>
      <c r="AR44" s="474">
        <f t="shared" si="12"/>
        <v>117.858513295019</v>
      </c>
      <c r="AS44" s="474">
        <f t="shared" si="12"/>
        <v>121.336234891836</v>
      </c>
      <c r="AT44" s="474">
        <f t="shared" si="12"/>
        <v>89.1192320153257</v>
      </c>
      <c r="AU44" s="474">
        <f t="shared" si="12"/>
        <v>92.6062460153257</v>
      </c>
    </row>
    <row r="45" ht="47" customHeight="1" spans="8:47">
      <c r="H45" s="408"/>
      <c r="I45" s="408"/>
      <c r="K45" s="408"/>
      <c r="N45" s="408"/>
      <c r="T45" s="408"/>
      <c r="U45" s="408"/>
      <c r="V45" s="408"/>
      <c r="W45" s="408"/>
      <c r="X45" s="408"/>
      <c r="Y45" s="408"/>
      <c r="Z45" s="408"/>
      <c r="AB45" s="408"/>
      <c r="AL45" s="408">
        <v>0.39</v>
      </c>
      <c r="AM45" s="473" t="s">
        <v>780</v>
      </c>
      <c r="AN45" s="474">
        <v>42.23</v>
      </c>
      <c r="AO45" s="474">
        <v>42.23</v>
      </c>
      <c r="AP45" s="474">
        <v>42.23</v>
      </c>
      <c r="AQ45" s="474">
        <v>42.23</v>
      </c>
      <c r="AR45" s="474">
        <v>42.23</v>
      </c>
      <c r="AS45" s="474">
        <v>42.23</v>
      </c>
      <c r="AT45" s="474">
        <v>23.68</v>
      </c>
      <c r="AU45" s="474">
        <v>23.68</v>
      </c>
    </row>
    <row r="46" ht="47" customHeight="1" spans="8:47">
      <c r="H46" s="408"/>
      <c r="I46" s="408"/>
      <c r="K46" s="408"/>
      <c r="N46" s="408"/>
      <c r="T46" s="408"/>
      <c r="U46" s="408"/>
      <c r="V46" s="408"/>
      <c r="W46" s="408"/>
      <c r="X46" s="408"/>
      <c r="Y46" s="408"/>
      <c r="Z46" s="408"/>
      <c r="AB46" s="408"/>
      <c r="AM46" s="473" t="s">
        <v>781</v>
      </c>
      <c r="AN46" s="474">
        <f t="shared" ref="AN46:AU46" si="13">AN45*$AL$45</f>
        <v>16.4697</v>
      </c>
      <c r="AO46" s="474">
        <f t="shared" si="13"/>
        <v>16.4697</v>
      </c>
      <c r="AP46" s="474">
        <f t="shared" si="13"/>
        <v>16.4697</v>
      </c>
      <c r="AQ46" s="474">
        <f t="shared" si="13"/>
        <v>16.4697</v>
      </c>
      <c r="AR46" s="474">
        <f t="shared" si="13"/>
        <v>16.4697</v>
      </c>
      <c r="AS46" s="474">
        <f t="shared" si="13"/>
        <v>16.4697</v>
      </c>
      <c r="AT46" s="474">
        <f t="shared" si="13"/>
        <v>9.2352</v>
      </c>
      <c r="AU46" s="474">
        <f t="shared" si="13"/>
        <v>9.2352</v>
      </c>
    </row>
    <row r="47" ht="47" customHeight="1" spans="8:47">
      <c r="H47" s="408"/>
      <c r="I47" s="408"/>
      <c r="K47" s="408"/>
      <c r="N47" s="408"/>
      <c r="T47" s="408"/>
      <c r="U47" s="408"/>
      <c r="V47" s="408"/>
      <c r="W47" s="408"/>
      <c r="X47" s="408"/>
      <c r="Y47" s="408"/>
      <c r="Z47" s="408"/>
      <c r="AB47" s="408"/>
      <c r="AM47" s="473" t="s">
        <v>782</v>
      </c>
      <c r="AN47" s="474">
        <f t="shared" ref="AN47:AU47" si="14">AN44+AN46</f>
        <v>137.981434891836</v>
      </c>
      <c r="AO47" s="474">
        <f t="shared" si="14"/>
        <v>137.805934891836</v>
      </c>
      <c r="AP47" s="474">
        <f t="shared" si="14"/>
        <v>137.981434891836</v>
      </c>
      <c r="AQ47" s="474">
        <f t="shared" si="14"/>
        <v>137.805934891836</v>
      </c>
      <c r="AR47" s="474">
        <f t="shared" si="14"/>
        <v>134.328213295019</v>
      </c>
      <c r="AS47" s="474">
        <f t="shared" si="14"/>
        <v>137.805934891836</v>
      </c>
      <c r="AT47" s="474">
        <f t="shared" si="14"/>
        <v>98.3544320153257</v>
      </c>
      <c r="AU47" s="474">
        <f t="shared" si="14"/>
        <v>101.841446015326</v>
      </c>
    </row>
    <row r="48" ht="47" customHeight="1" spans="8:47">
      <c r="H48" s="408"/>
      <c r="I48" s="408"/>
      <c r="K48" s="408"/>
      <c r="N48" s="408"/>
      <c r="T48" s="408"/>
      <c r="U48" s="408"/>
      <c r="V48" s="408"/>
      <c r="W48" s="408"/>
      <c r="X48" s="408"/>
      <c r="Y48" s="408"/>
      <c r="Z48" s="408"/>
      <c r="AB48" s="408"/>
      <c r="AM48" s="473"/>
      <c r="AN48" s="474"/>
      <c r="AO48" s="474"/>
      <c r="AP48" s="474"/>
      <c r="AQ48" s="474"/>
      <c r="AR48" s="474"/>
      <c r="AS48" s="474"/>
      <c r="AT48" s="474"/>
      <c r="AU48" s="474"/>
    </row>
    <row r="49" ht="47" customHeight="1" spans="8:47">
      <c r="H49" s="408"/>
      <c r="I49" s="408"/>
      <c r="K49" s="408"/>
      <c r="N49" s="408"/>
      <c r="T49" s="408"/>
      <c r="U49" s="408"/>
      <c r="V49" s="408"/>
      <c r="W49" s="408"/>
      <c r="X49" s="408"/>
      <c r="Y49" s="408"/>
      <c r="Z49" s="408"/>
      <c r="AB49" s="408"/>
      <c r="AM49" s="473"/>
      <c r="AN49" s="474"/>
      <c r="AO49" s="474"/>
      <c r="AP49" s="474"/>
      <c r="AQ49" s="474"/>
      <c r="AR49" s="474"/>
      <c r="AS49" s="474"/>
      <c r="AT49" s="474"/>
      <c r="AU49" s="474"/>
    </row>
    <row r="50" ht="47" customHeight="1" spans="8:47">
      <c r="H50" s="408"/>
      <c r="I50" s="408"/>
      <c r="K50" s="408"/>
      <c r="N50" s="408"/>
      <c r="T50" s="408"/>
      <c r="U50" s="408"/>
      <c r="V50" s="408"/>
      <c r="W50" s="408"/>
      <c r="X50" s="408"/>
      <c r="Y50" s="408"/>
      <c r="Z50" s="408"/>
      <c r="AB50" s="408"/>
      <c r="AM50" s="475"/>
      <c r="AN50" s="475"/>
      <c r="AO50" s="475"/>
      <c r="AP50" s="475"/>
      <c r="AQ50" s="475"/>
      <c r="AR50" s="475"/>
      <c r="AS50" s="475"/>
      <c r="AT50" s="475"/>
      <c r="AU50" s="475"/>
    </row>
    <row r="51" spans="8:28">
      <c r="H51" s="408"/>
      <c r="I51" s="408"/>
      <c r="K51" s="408"/>
      <c r="N51" s="408"/>
      <c r="T51" s="408"/>
      <c r="U51" s="408"/>
      <c r="V51" s="408"/>
      <c r="W51" s="408"/>
      <c r="X51" s="408"/>
      <c r="Y51" s="408"/>
      <c r="Z51" s="408"/>
      <c r="AB51" s="408"/>
    </row>
    <row r="52" spans="8:28">
      <c r="H52" s="408"/>
      <c r="I52" s="408"/>
      <c r="K52" s="408"/>
      <c r="N52" s="408"/>
      <c r="T52" s="408"/>
      <c r="U52" s="408"/>
      <c r="V52" s="408"/>
      <c r="W52" s="408"/>
      <c r="X52" s="408"/>
      <c r="Y52" s="408"/>
      <c r="Z52" s="408"/>
      <c r="AB52" s="408"/>
    </row>
    <row r="53" spans="8:28">
      <c r="H53" s="408"/>
      <c r="I53" s="408"/>
      <c r="K53" s="408"/>
      <c r="N53" s="408"/>
      <c r="T53" s="408"/>
      <c r="U53" s="408"/>
      <c r="V53" s="408"/>
      <c r="W53" s="408"/>
      <c r="X53" s="408"/>
      <c r="Y53" s="408"/>
      <c r="Z53" s="408"/>
      <c r="AB53" s="408"/>
    </row>
    <row r="54" ht="14.25" customHeight="1" spans="3:44">
      <c r="C54" s="424"/>
      <c r="D54" s="425"/>
      <c r="E54" s="425"/>
      <c r="F54" s="425"/>
      <c r="G54" s="425"/>
      <c r="H54" s="425"/>
      <c r="I54" s="425"/>
      <c r="J54" s="425"/>
      <c r="K54" s="425"/>
      <c r="L54" s="425"/>
      <c r="M54" s="425"/>
      <c r="N54" s="425"/>
      <c r="O54" s="425"/>
      <c r="P54" s="425"/>
      <c r="Q54" s="425"/>
      <c r="R54" s="425"/>
      <c r="S54" s="425"/>
      <c r="T54" s="425"/>
      <c r="U54" s="425"/>
      <c r="V54" s="425"/>
      <c r="W54" s="425"/>
      <c r="X54" s="425"/>
      <c r="Y54" s="425"/>
      <c r="Z54" s="425"/>
      <c r="AA54" s="425"/>
      <c r="AB54" s="425"/>
      <c r="AC54" s="425"/>
      <c r="AD54" s="425"/>
      <c r="AE54" s="425"/>
      <c r="AF54" s="425"/>
      <c r="AG54" s="425"/>
      <c r="AH54" s="425"/>
      <c r="AI54" s="425"/>
      <c r="AJ54" s="425"/>
      <c r="AK54" s="425"/>
      <c r="AL54" s="425"/>
      <c r="AM54" s="425"/>
      <c r="AN54" s="425"/>
      <c r="AO54" s="425"/>
      <c r="AP54" s="425"/>
      <c r="AQ54" s="425"/>
      <c r="AR54" s="425"/>
    </row>
    <row r="55" spans="3:44">
      <c r="C55" s="425"/>
      <c r="D55" s="425"/>
      <c r="E55" s="425"/>
      <c r="F55" s="425"/>
      <c r="G55" s="425"/>
      <c r="H55" s="425"/>
      <c r="I55" s="425"/>
      <c r="J55" s="425"/>
      <c r="K55" s="425"/>
      <c r="L55" s="425"/>
      <c r="M55" s="425"/>
      <c r="N55" s="425"/>
      <c r="O55" s="425"/>
      <c r="P55" s="425"/>
      <c r="Q55" s="425"/>
      <c r="R55" s="425"/>
      <c r="S55" s="425"/>
      <c r="T55" s="425"/>
      <c r="U55" s="425"/>
      <c r="V55" s="425"/>
      <c r="W55" s="425"/>
      <c r="X55" s="425"/>
      <c r="Y55" s="425"/>
      <c r="Z55" s="425"/>
      <c r="AA55" s="425"/>
      <c r="AB55" s="425"/>
      <c r="AC55" s="425"/>
      <c r="AD55" s="425"/>
      <c r="AE55" s="425"/>
      <c r="AF55" s="425"/>
      <c r="AG55" s="425"/>
      <c r="AH55" s="425"/>
      <c r="AI55" s="425"/>
      <c r="AJ55" s="425"/>
      <c r="AK55" s="425"/>
      <c r="AL55" s="425"/>
      <c r="AM55" s="425"/>
      <c r="AN55" s="425"/>
      <c r="AO55" s="425"/>
      <c r="AP55" s="425"/>
      <c r="AQ55" s="425"/>
      <c r="AR55" s="425"/>
    </row>
    <row r="56" spans="3:44">
      <c r="C56" s="425"/>
      <c r="D56" s="425"/>
      <c r="E56" s="425"/>
      <c r="F56" s="425"/>
      <c r="G56" s="425"/>
      <c r="H56" s="425"/>
      <c r="I56" s="425"/>
      <c r="J56" s="425"/>
      <c r="K56" s="425"/>
      <c r="L56" s="425"/>
      <c r="M56" s="425"/>
      <c r="N56" s="425"/>
      <c r="O56" s="425"/>
      <c r="P56" s="425"/>
      <c r="Q56" s="425"/>
      <c r="R56" s="425"/>
      <c r="S56" s="425"/>
      <c r="T56" s="425"/>
      <c r="U56" s="425"/>
      <c r="V56" s="425"/>
      <c r="W56" s="425"/>
      <c r="X56" s="425"/>
      <c r="Y56" s="425"/>
      <c r="Z56" s="425"/>
      <c r="AA56" s="425"/>
      <c r="AB56" s="425"/>
      <c r="AC56" s="425"/>
      <c r="AD56" s="425"/>
      <c r="AE56" s="425"/>
      <c r="AF56" s="425"/>
      <c r="AG56" s="425"/>
      <c r="AH56" s="425"/>
      <c r="AI56" s="425"/>
      <c r="AJ56" s="425"/>
      <c r="AK56" s="425"/>
      <c r="AL56" s="425"/>
      <c r="AM56" s="425"/>
      <c r="AN56" s="425"/>
      <c r="AO56" s="425"/>
      <c r="AP56" s="425"/>
      <c r="AQ56" s="425"/>
      <c r="AR56" s="425"/>
    </row>
    <row r="57" spans="3:44">
      <c r="C57" s="425"/>
      <c r="D57" s="425"/>
      <c r="E57" s="425"/>
      <c r="F57" s="425"/>
      <c r="G57" s="425"/>
      <c r="H57" s="425"/>
      <c r="I57" s="425"/>
      <c r="J57" s="425"/>
      <c r="K57" s="425"/>
      <c r="L57" s="425"/>
      <c r="M57" s="425"/>
      <c r="N57" s="425"/>
      <c r="O57" s="425"/>
      <c r="P57" s="425"/>
      <c r="Q57" s="425"/>
      <c r="R57" s="425"/>
      <c r="S57" s="425"/>
      <c r="T57" s="425"/>
      <c r="U57" s="425"/>
      <c r="V57" s="425"/>
      <c r="W57" s="425"/>
      <c r="X57" s="425"/>
      <c r="Y57" s="425"/>
      <c r="Z57" s="425"/>
      <c r="AA57" s="425"/>
      <c r="AB57" s="425"/>
      <c r="AC57" s="425"/>
      <c r="AD57" s="425"/>
      <c r="AE57" s="425"/>
      <c r="AF57" s="425"/>
      <c r="AG57" s="425"/>
      <c r="AH57" s="425"/>
      <c r="AI57" s="425"/>
      <c r="AJ57" s="425"/>
      <c r="AK57" s="425"/>
      <c r="AL57" s="425"/>
      <c r="AM57" s="425"/>
      <c r="AN57" s="425"/>
      <c r="AO57" s="425"/>
      <c r="AP57" s="425"/>
      <c r="AQ57" s="425"/>
      <c r="AR57" s="425"/>
    </row>
    <row r="58" spans="3:44">
      <c r="C58" s="425"/>
      <c r="D58" s="425"/>
      <c r="E58" s="425"/>
      <c r="F58" s="425"/>
      <c r="G58" s="425"/>
      <c r="H58" s="425"/>
      <c r="I58" s="425"/>
      <c r="J58" s="425"/>
      <c r="K58" s="425"/>
      <c r="L58" s="425"/>
      <c r="M58" s="425"/>
      <c r="N58" s="425"/>
      <c r="O58" s="425"/>
      <c r="P58" s="425"/>
      <c r="Q58" s="425"/>
      <c r="R58" s="425"/>
      <c r="S58" s="425"/>
      <c r="T58" s="425"/>
      <c r="U58" s="425"/>
      <c r="V58" s="425"/>
      <c r="W58" s="425"/>
      <c r="X58" s="425"/>
      <c r="Y58" s="425"/>
      <c r="Z58" s="425"/>
      <c r="AA58" s="425"/>
      <c r="AB58" s="425"/>
      <c r="AC58" s="425"/>
      <c r="AD58" s="425"/>
      <c r="AE58" s="425"/>
      <c r="AF58" s="425"/>
      <c r="AG58" s="425"/>
      <c r="AH58" s="425"/>
      <c r="AI58" s="425"/>
      <c r="AJ58" s="425"/>
      <c r="AK58" s="425"/>
      <c r="AL58" s="425"/>
      <c r="AM58" s="425"/>
      <c r="AN58" s="425"/>
      <c r="AO58" s="425"/>
      <c r="AP58" s="425"/>
      <c r="AQ58" s="425"/>
      <c r="AR58" s="425"/>
    </row>
    <row r="59" spans="3:44">
      <c r="C59" s="425"/>
      <c r="D59" s="425"/>
      <c r="E59" s="425"/>
      <c r="F59" s="425"/>
      <c r="G59" s="425"/>
      <c r="H59" s="425"/>
      <c r="I59" s="425"/>
      <c r="J59" s="425"/>
      <c r="K59" s="425"/>
      <c r="L59" s="425"/>
      <c r="M59" s="425"/>
      <c r="N59" s="425"/>
      <c r="O59" s="425"/>
      <c r="P59" s="425"/>
      <c r="Q59" s="425"/>
      <c r="R59" s="425"/>
      <c r="S59" s="425"/>
      <c r="T59" s="425"/>
      <c r="U59" s="425"/>
      <c r="V59" s="425"/>
      <c r="W59" s="425"/>
      <c r="X59" s="425"/>
      <c r="Y59" s="425"/>
      <c r="Z59" s="425"/>
      <c r="AA59" s="425"/>
      <c r="AB59" s="425"/>
      <c r="AC59" s="425"/>
      <c r="AD59" s="425"/>
      <c r="AE59" s="425"/>
      <c r="AF59" s="425"/>
      <c r="AG59" s="425"/>
      <c r="AH59" s="425"/>
      <c r="AI59" s="425"/>
      <c r="AJ59" s="425"/>
      <c r="AK59" s="425"/>
      <c r="AL59" s="425"/>
      <c r="AM59" s="425"/>
      <c r="AN59" s="425"/>
      <c r="AO59" s="425"/>
      <c r="AP59" s="425"/>
      <c r="AQ59" s="425"/>
      <c r="AR59" s="425"/>
    </row>
    <row r="60" spans="3:44">
      <c r="C60" s="425"/>
      <c r="D60" s="425"/>
      <c r="E60" s="425"/>
      <c r="F60" s="425"/>
      <c r="G60" s="425"/>
      <c r="H60" s="425"/>
      <c r="I60" s="425"/>
      <c r="J60" s="425"/>
      <c r="K60" s="425"/>
      <c r="L60" s="425"/>
      <c r="M60" s="425"/>
      <c r="N60" s="425"/>
      <c r="O60" s="425"/>
      <c r="P60" s="425"/>
      <c r="Q60" s="425"/>
      <c r="R60" s="425"/>
      <c r="S60" s="425"/>
      <c r="T60" s="425"/>
      <c r="U60" s="425"/>
      <c r="V60" s="425"/>
      <c r="W60" s="425"/>
      <c r="X60" s="425"/>
      <c r="Y60" s="425"/>
      <c r="Z60" s="425"/>
      <c r="AA60" s="425"/>
      <c r="AB60" s="425"/>
      <c r="AC60" s="425"/>
      <c r="AD60" s="425"/>
      <c r="AE60" s="425"/>
      <c r="AF60" s="425"/>
      <c r="AG60" s="425"/>
      <c r="AH60" s="425"/>
      <c r="AI60" s="425"/>
      <c r="AJ60" s="425"/>
      <c r="AK60" s="425"/>
      <c r="AL60" s="425"/>
      <c r="AM60" s="425"/>
      <c r="AN60" s="425"/>
      <c r="AO60" s="425"/>
      <c r="AP60" s="425"/>
      <c r="AQ60" s="425"/>
      <c r="AR60" s="425"/>
    </row>
    <row r="61" spans="3:44">
      <c r="C61" s="425"/>
      <c r="D61" s="425"/>
      <c r="E61" s="425"/>
      <c r="F61" s="425"/>
      <c r="G61" s="425"/>
      <c r="H61" s="425"/>
      <c r="I61" s="425"/>
      <c r="J61" s="425"/>
      <c r="K61" s="425"/>
      <c r="L61" s="425"/>
      <c r="M61" s="425"/>
      <c r="N61" s="425"/>
      <c r="O61" s="425"/>
      <c r="P61" s="425"/>
      <c r="Q61" s="425"/>
      <c r="R61" s="425"/>
      <c r="S61" s="425"/>
      <c r="T61" s="425"/>
      <c r="U61" s="425"/>
      <c r="V61" s="425"/>
      <c r="W61" s="425"/>
      <c r="X61" s="425"/>
      <c r="Y61" s="425"/>
      <c r="Z61" s="425"/>
      <c r="AA61" s="425"/>
      <c r="AB61" s="425"/>
      <c r="AC61" s="425"/>
      <c r="AD61" s="425"/>
      <c r="AE61" s="425"/>
      <c r="AF61" s="425"/>
      <c r="AG61" s="425"/>
      <c r="AH61" s="425"/>
      <c r="AI61" s="425"/>
      <c r="AJ61" s="425"/>
      <c r="AK61" s="425"/>
      <c r="AL61" s="425"/>
      <c r="AM61" s="425"/>
      <c r="AN61" s="425"/>
      <c r="AO61" s="425"/>
      <c r="AP61" s="425"/>
      <c r="AQ61" s="425"/>
      <c r="AR61" s="425"/>
    </row>
    <row r="62" spans="3:44">
      <c r="C62" s="425"/>
      <c r="D62" s="425"/>
      <c r="E62" s="425"/>
      <c r="F62" s="425"/>
      <c r="G62" s="425"/>
      <c r="H62" s="425"/>
      <c r="I62" s="425"/>
      <c r="J62" s="425"/>
      <c r="K62" s="425"/>
      <c r="L62" s="425"/>
      <c r="M62" s="425"/>
      <c r="N62" s="425"/>
      <c r="O62" s="425"/>
      <c r="P62" s="425"/>
      <c r="Q62" s="425"/>
      <c r="R62" s="425"/>
      <c r="S62" s="425"/>
      <c r="T62" s="425"/>
      <c r="U62" s="425"/>
      <c r="V62" s="425"/>
      <c r="W62" s="425"/>
      <c r="X62" s="425"/>
      <c r="Y62" s="425"/>
      <c r="Z62" s="425"/>
      <c r="AA62" s="425"/>
      <c r="AB62" s="425"/>
      <c r="AC62" s="425"/>
      <c r="AD62" s="425"/>
      <c r="AE62" s="425"/>
      <c r="AF62" s="425"/>
      <c r="AG62" s="425"/>
      <c r="AH62" s="425"/>
      <c r="AI62" s="425"/>
      <c r="AJ62" s="425"/>
      <c r="AK62" s="425"/>
      <c r="AL62" s="425"/>
      <c r="AM62" s="425"/>
      <c r="AN62" s="425"/>
      <c r="AO62" s="425"/>
      <c r="AP62" s="425"/>
      <c r="AQ62" s="425"/>
      <c r="AR62" s="425"/>
    </row>
    <row r="63" spans="3:44">
      <c r="C63" s="425"/>
      <c r="D63" s="425"/>
      <c r="E63" s="425"/>
      <c r="F63" s="425"/>
      <c r="G63" s="425"/>
      <c r="H63" s="425"/>
      <c r="I63" s="425"/>
      <c r="J63" s="425"/>
      <c r="K63" s="425"/>
      <c r="L63" s="425"/>
      <c r="M63" s="425"/>
      <c r="N63" s="425"/>
      <c r="O63" s="425"/>
      <c r="P63" s="425"/>
      <c r="Q63" s="425"/>
      <c r="R63" s="425"/>
      <c r="S63" s="425"/>
      <c r="T63" s="425"/>
      <c r="U63" s="425"/>
      <c r="V63" s="425"/>
      <c r="W63" s="425"/>
      <c r="X63" s="425"/>
      <c r="Y63" s="425"/>
      <c r="Z63" s="425"/>
      <c r="AA63" s="425"/>
      <c r="AB63" s="425"/>
      <c r="AC63" s="425"/>
      <c r="AD63" s="425"/>
      <c r="AE63" s="425"/>
      <c r="AF63" s="425"/>
      <c r="AG63" s="425"/>
      <c r="AH63" s="425"/>
      <c r="AI63" s="425"/>
      <c r="AJ63" s="425"/>
      <c r="AK63" s="425"/>
      <c r="AL63" s="425"/>
      <c r="AM63" s="425"/>
      <c r="AN63" s="425"/>
      <c r="AO63" s="425"/>
      <c r="AP63" s="425"/>
      <c r="AQ63" s="425"/>
      <c r="AR63" s="425"/>
    </row>
    <row r="64" spans="3:44">
      <c r="C64" s="425"/>
      <c r="D64" s="425"/>
      <c r="E64" s="425"/>
      <c r="F64" s="425"/>
      <c r="G64" s="425"/>
      <c r="H64" s="425"/>
      <c r="I64" s="425"/>
      <c r="J64" s="425"/>
      <c r="K64" s="425"/>
      <c r="L64" s="425"/>
      <c r="M64" s="425"/>
      <c r="N64" s="425"/>
      <c r="O64" s="425"/>
      <c r="P64" s="425"/>
      <c r="Q64" s="425"/>
      <c r="R64" s="425"/>
      <c r="S64" s="425"/>
      <c r="T64" s="425"/>
      <c r="U64" s="425"/>
      <c r="V64" s="425"/>
      <c r="W64" s="425"/>
      <c r="X64" s="425"/>
      <c r="Y64" s="425"/>
      <c r="Z64" s="425"/>
      <c r="AA64" s="425"/>
      <c r="AB64" s="425"/>
      <c r="AC64" s="425"/>
      <c r="AD64" s="425"/>
      <c r="AE64" s="425"/>
      <c r="AF64" s="425"/>
      <c r="AG64" s="425"/>
      <c r="AH64" s="425"/>
      <c r="AI64" s="425"/>
      <c r="AJ64" s="425"/>
      <c r="AK64" s="425"/>
      <c r="AL64" s="425"/>
      <c r="AM64" s="425"/>
      <c r="AN64" s="425"/>
      <c r="AO64" s="425"/>
      <c r="AP64" s="425"/>
      <c r="AQ64" s="425"/>
      <c r="AR64" s="425"/>
    </row>
    <row r="65" spans="3:44">
      <c r="C65" s="425"/>
      <c r="D65" s="425"/>
      <c r="E65" s="425"/>
      <c r="F65" s="425"/>
      <c r="G65" s="425"/>
      <c r="H65" s="425"/>
      <c r="I65" s="425"/>
      <c r="J65" s="425"/>
      <c r="K65" s="425"/>
      <c r="L65" s="425"/>
      <c r="M65" s="425"/>
      <c r="N65" s="425"/>
      <c r="O65" s="425"/>
      <c r="P65" s="425"/>
      <c r="Q65" s="425"/>
      <c r="R65" s="425"/>
      <c r="S65" s="425"/>
      <c r="T65" s="425"/>
      <c r="U65" s="425"/>
      <c r="V65" s="425"/>
      <c r="W65" s="425"/>
      <c r="X65" s="425"/>
      <c r="Y65" s="425"/>
      <c r="Z65" s="425"/>
      <c r="AA65" s="425"/>
      <c r="AB65" s="425"/>
      <c r="AC65" s="425"/>
      <c r="AD65" s="425"/>
      <c r="AE65" s="425"/>
      <c r="AF65" s="425"/>
      <c r="AG65" s="425"/>
      <c r="AH65" s="425"/>
      <c r="AI65" s="425"/>
      <c r="AJ65" s="425"/>
      <c r="AK65" s="425"/>
      <c r="AL65" s="425"/>
      <c r="AM65" s="425"/>
      <c r="AN65" s="425"/>
      <c r="AO65" s="425"/>
      <c r="AP65" s="425"/>
      <c r="AQ65" s="425"/>
      <c r="AR65" s="425"/>
    </row>
    <row r="66" spans="3:44">
      <c r="C66" s="425"/>
      <c r="D66" s="425"/>
      <c r="E66" s="425"/>
      <c r="F66" s="425"/>
      <c r="G66" s="425"/>
      <c r="H66" s="425"/>
      <c r="I66" s="425"/>
      <c r="J66" s="425"/>
      <c r="K66" s="425"/>
      <c r="L66" s="425"/>
      <c r="M66" s="425"/>
      <c r="N66" s="425"/>
      <c r="O66" s="425"/>
      <c r="P66" s="425"/>
      <c r="Q66" s="425"/>
      <c r="R66" s="425"/>
      <c r="S66" s="425"/>
      <c r="T66" s="425"/>
      <c r="U66" s="425"/>
      <c r="V66" s="425"/>
      <c r="W66" s="425"/>
      <c r="X66" s="425"/>
      <c r="Y66" s="425"/>
      <c r="Z66" s="425"/>
      <c r="AA66" s="425"/>
      <c r="AB66" s="425"/>
      <c r="AC66" s="425"/>
      <c r="AD66" s="425"/>
      <c r="AE66" s="425"/>
      <c r="AF66" s="425"/>
      <c r="AG66" s="425"/>
      <c r="AH66" s="425"/>
      <c r="AI66" s="425"/>
      <c r="AJ66" s="425"/>
      <c r="AK66" s="425"/>
      <c r="AL66" s="425"/>
      <c r="AM66" s="425"/>
      <c r="AN66" s="425"/>
      <c r="AO66" s="425"/>
      <c r="AP66" s="425"/>
      <c r="AQ66" s="425"/>
      <c r="AR66" s="425"/>
    </row>
    <row r="67" spans="3:44">
      <c r="C67" s="425"/>
      <c r="D67" s="425"/>
      <c r="E67" s="425"/>
      <c r="F67" s="425"/>
      <c r="G67" s="425"/>
      <c r="H67" s="425"/>
      <c r="I67" s="425"/>
      <c r="J67" s="425"/>
      <c r="K67" s="425"/>
      <c r="L67" s="425"/>
      <c r="M67" s="425"/>
      <c r="N67" s="425"/>
      <c r="O67" s="425"/>
      <c r="P67" s="425"/>
      <c r="Q67" s="425"/>
      <c r="R67" s="425"/>
      <c r="S67" s="425"/>
      <c r="T67" s="425"/>
      <c r="U67" s="425"/>
      <c r="V67" s="425"/>
      <c r="W67" s="425"/>
      <c r="X67" s="425"/>
      <c r="Y67" s="425"/>
      <c r="Z67" s="425"/>
      <c r="AA67" s="425"/>
      <c r="AB67" s="425"/>
      <c r="AC67" s="425"/>
      <c r="AD67" s="425"/>
      <c r="AE67" s="425"/>
      <c r="AF67" s="425"/>
      <c r="AG67" s="425"/>
      <c r="AH67" s="425"/>
      <c r="AI67" s="425"/>
      <c r="AJ67" s="425"/>
      <c r="AK67" s="425"/>
      <c r="AL67" s="425"/>
      <c r="AM67" s="425"/>
      <c r="AN67" s="425"/>
      <c r="AO67" s="425"/>
      <c r="AP67" s="425"/>
      <c r="AQ67" s="425"/>
      <c r="AR67" s="425"/>
    </row>
  </sheetData>
  <autoFilter xmlns:etc="http://www.wps.cn/officeDocument/2017/etCustomData" ref="A11:BA47" etc:filterBottomFollowUsedRange="0">
    <extLst/>
  </autoFilter>
  <mergeCells count="51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J19:J23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0:AD11"/>
    <mergeCell ref="AE10:AE11"/>
    <mergeCell ref="AF10:AF11"/>
    <mergeCell ref="AG10:AG11"/>
    <mergeCell ref="AH10:AH11"/>
    <mergeCell ref="AI10:AI11"/>
    <mergeCell ref="AJ10:AJ11"/>
    <mergeCell ref="AK10:AK11"/>
    <mergeCell ref="AL10:AL11"/>
    <mergeCell ref="AM10:AM11"/>
    <mergeCell ref="AN10:AN11"/>
    <mergeCell ref="AO10:AO11"/>
    <mergeCell ref="AP10:AP11"/>
    <mergeCell ref="AQ10:AQ11"/>
    <mergeCell ref="AR10:AR11"/>
    <mergeCell ref="AS10:AS11"/>
    <mergeCell ref="AT10:AT11"/>
    <mergeCell ref="AU10:AU11"/>
    <mergeCell ref="AD1:AE2"/>
    <mergeCell ref="A3:I5"/>
    <mergeCell ref="J3:AC9"/>
    <mergeCell ref="A8:C9"/>
    <mergeCell ref="D8:I9"/>
  </mergeCells>
  <printOptions horizontalCentered="1"/>
  <pageMargins left="0.196850393700787" right="0.196850393700787" top="0.393700787401575" bottom="0.31496062992126" header="0" footer="0.196850393700787"/>
  <pageSetup paperSize="9" scale="52" fitToHeight="0" orientation="landscape"/>
  <headerFooter>
    <oddFooter>&amp;C第&amp;P页 共&amp;N页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Z31"/>
  <sheetViews>
    <sheetView view="pageBreakPreview" zoomScale="55" zoomScaleNormal="70" workbookViewId="0">
      <pane xSplit="3" ySplit="2" topLeftCell="D21" activePane="bottomRight" state="frozen"/>
      <selection/>
      <selection pane="topRight"/>
      <selection pane="bottomLeft"/>
      <selection pane="bottomRight" activeCell="AZ32" sqref="AZ32"/>
    </sheetView>
  </sheetViews>
  <sheetFormatPr defaultColWidth="9" defaultRowHeight="21"/>
  <cols>
    <col min="1" max="1" width="7" style="349" customWidth="1"/>
    <col min="2" max="2" width="9" style="349"/>
    <col min="3" max="3" width="8.12727272727273" style="349" customWidth="1"/>
    <col min="4" max="4" width="14.6272727272727" style="349" customWidth="1"/>
    <col min="5" max="5" width="21.6272727272727" style="349" customWidth="1"/>
    <col min="6" max="6" width="19.5" style="349" customWidth="1"/>
    <col min="7" max="7" width="21.5" style="348" customWidth="1"/>
    <col min="8" max="8" width="7.12727272727273" style="348" customWidth="1"/>
    <col min="9" max="9" width="5.25454545454545" style="348" customWidth="1"/>
    <col min="10" max="10" width="10.5" style="348" customWidth="1"/>
    <col min="11" max="11" width="9.37272727272727" style="348" hidden="1" customWidth="1" outlineLevel="1"/>
    <col min="12" max="12" width="22.2545454545455" style="348" hidden="1" customWidth="1" outlineLevel="1"/>
    <col min="13" max="13" width="9" style="348" hidden="1" customWidth="1" outlineLevel="1"/>
    <col min="14" max="14" width="17.2545454545455" style="348" hidden="1" customWidth="1" outlineLevel="1"/>
    <col min="15" max="15" width="10.2545454545455" style="348" hidden="1" customWidth="1" outlineLevel="1"/>
    <col min="16" max="16" width="9" style="348" customWidth="1" collapsed="1"/>
    <col min="17" max="17" width="24.8727272727273" style="348" hidden="1" customWidth="1"/>
    <col min="18" max="18" width="15.6272727272727" style="348" hidden="1" customWidth="1"/>
    <col min="19" max="19" width="13.8727272727273" style="348" hidden="1" customWidth="1"/>
    <col min="20" max="20" width="17.8727272727273" style="348" hidden="1" customWidth="1"/>
    <col min="21" max="21" width="9.12727272727273" style="348" hidden="1" customWidth="1"/>
    <col min="22" max="22" width="16.8727272727273" style="348" customWidth="1"/>
    <col min="23" max="23" width="8.5" style="348" hidden="1" customWidth="1" outlineLevel="1"/>
    <col min="24" max="25" width="7.12727272727273" style="348" hidden="1" customWidth="1" outlineLevel="1"/>
    <col min="26" max="26" width="9" style="348" collapsed="1"/>
    <col min="27" max="27" width="9" style="348" outlineLevel="1"/>
    <col min="28" max="28" width="9" style="348" hidden="1" customWidth="1" outlineLevel="1"/>
    <col min="29" max="29" width="16" style="348" hidden="1" customWidth="1" outlineLevel="1"/>
    <col min="30" max="30" width="10.3727272727273" style="348" hidden="1" customWidth="1" outlineLevel="1"/>
    <col min="31" max="31" width="9" style="348" hidden="1" customWidth="1" outlineLevel="1"/>
    <col min="32" max="32" width="16" style="348" outlineLevel="1"/>
    <col min="33" max="33" width="15.8727272727273" style="348" outlineLevel="1"/>
    <col min="34" max="34" width="10.3727272727273" style="348" outlineLevel="1"/>
    <col min="35" max="35" width="10.7272727272727" style="348" outlineLevel="1"/>
    <col min="36" max="37" width="9" style="348"/>
    <col min="38" max="47" width="9" style="348" hidden="1" outlineLevel="1"/>
    <col min="48" max="48" width="5.25454545454545" style="348" customWidth="1" collapsed="1"/>
    <col min="49" max="49" width="6.87272727272727" style="348" customWidth="1"/>
    <col min="50" max="50" width="16.7545454545455" style="348" customWidth="1" outlineLevel="1"/>
    <col min="51" max="51" width="16.7545454545455" style="350" customWidth="1"/>
    <col min="52" max="52" width="17.3727272727273" style="348"/>
    <col min="53" max="16384" width="9" style="348"/>
  </cols>
  <sheetData>
    <row r="1" ht="26" customHeight="1" spans="1:50">
      <c r="A1" s="351" t="s">
        <v>6</v>
      </c>
      <c r="B1" s="351" t="s">
        <v>250</v>
      </c>
      <c r="C1" s="351" t="s">
        <v>251</v>
      </c>
      <c r="D1" s="351" t="s">
        <v>252</v>
      </c>
      <c r="E1" s="351" t="s">
        <v>115</v>
      </c>
      <c r="F1" s="351" t="s">
        <v>116</v>
      </c>
      <c r="G1" s="352" t="s">
        <v>253</v>
      </c>
      <c r="H1" s="352" t="s">
        <v>254</v>
      </c>
      <c r="I1" s="352" t="s">
        <v>255</v>
      </c>
      <c r="J1" s="352" t="s">
        <v>783</v>
      </c>
      <c r="K1" s="352" t="s">
        <v>256</v>
      </c>
      <c r="L1" s="352" t="s">
        <v>257</v>
      </c>
      <c r="M1" s="352" t="s">
        <v>258</v>
      </c>
      <c r="N1" s="352" t="s">
        <v>259</v>
      </c>
      <c r="O1" s="352" t="s">
        <v>784</v>
      </c>
      <c r="P1" s="352" t="s">
        <v>261</v>
      </c>
      <c r="Q1" s="352" t="s">
        <v>262</v>
      </c>
      <c r="R1" s="352" t="s">
        <v>263</v>
      </c>
      <c r="S1" s="352" t="s">
        <v>264</v>
      </c>
      <c r="T1" s="352" t="s">
        <v>785</v>
      </c>
      <c r="U1" s="352" t="s">
        <v>266</v>
      </c>
      <c r="V1" s="352" t="s">
        <v>786</v>
      </c>
      <c r="W1" s="352" t="s">
        <v>268</v>
      </c>
      <c r="X1" s="352" t="s">
        <v>269</v>
      </c>
      <c r="Y1" s="352" t="s">
        <v>270</v>
      </c>
      <c r="Z1" s="352" t="s">
        <v>271</v>
      </c>
      <c r="AA1" s="363" t="s">
        <v>272</v>
      </c>
      <c r="AB1" s="364" t="s">
        <v>787</v>
      </c>
      <c r="AC1" s="365" t="s">
        <v>273</v>
      </c>
      <c r="AD1" s="365"/>
      <c r="AE1" s="366"/>
      <c r="AF1" s="367" t="s">
        <v>788</v>
      </c>
      <c r="AG1" s="375" t="s">
        <v>275</v>
      </c>
      <c r="AH1" s="363" t="s">
        <v>276</v>
      </c>
      <c r="AI1" s="367" t="s">
        <v>277</v>
      </c>
      <c r="AJ1" s="376" t="s">
        <v>280</v>
      </c>
      <c r="AK1" s="376" t="s">
        <v>789</v>
      </c>
      <c r="AL1" s="377" t="s">
        <v>790</v>
      </c>
      <c r="AM1" s="378" t="s">
        <v>791</v>
      </c>
      <c r="AN1" s="379" t="s">
        <v>792</v>
      </c>
      <c r="AO1" s="379" t="s">
        <v>793</v>
      </c>
      <c r="AP1" s="378" t="s">
        <v>794</v>
      </c>
      <c r="AQ1" s="378" t="s">
        <v>795</v>
      </c>
      <c r="AR1" s="378" t="s">
        <v>796</v>
      </c>
      <c r="AS1" s="379" t="s">
        <v>797</v>
      </c>
      <c r="AT1" s="391" t="s">
        <v>798</v>
      </c>
      <c r="AU1" s="392" t="s">
        <v>799</v>
      </c>
      <c r="AV1" s="352" t="s">
        <v>800</v>
      </c>
      <c r="AW1" s="352" t="s">
        <v>14</v>
      </c>
      <c r="AX1" s="395" t="s">
        <v>395</v>
      </c>
    </row>
    <row r="2" s="347" customFormat="1" ht="27" customHeight="1" spans="1:51">
      <c r="A2" s="353"/>
      <c r="B2" s="353"/>
      <c r="C2" s="353"/>
      <c r="D2" s="353"/>
      <c r="E2" s="353"/>
      <c r="F2" s="353"/>
      <c r="G2" s="354"/>
      <c r="H2" s="354"/>
      <c r="I2" s="354"/>
      <c r="J2" s="354"/>
      <c r="K2" s="354"/>
      <c r="L2" s="354"/>
      <c r="M2" s="354"/>
      <c r="N2" s="354"/>
      <c r="O2" s="354"/>
      <c r="P2" s="354"/>
      <c r="Q2" s="354"/>
      <c r="R2" s="354"/>
      <c r="S2" s="354"/>
      <c r="T2" s="354"/>
      <c r="U2" s="354"/>
      <c r="V2" s="354"/>
      <c r="W2" s="354"/>
      <c r="X2" s="354"/>
      <c r="Y2" s="354"/>
      <c r="Z2" s="354"/>
      <c r="AA2" s="368"/>
      <c r="AB2" s="364"/>
      <c r="AC2" s="369" t="s">
        <v>286</v>
      </c>
      <c r="AD2" s="370" t="s">
        <v>287</v>
      </c>
      <c r="AE2" s="370" t="s">
        <v>288</v>
      </c>
      <c r="AF2" s="371"/>
      <c r="AG2" s="380"/>
      <c r="AH2" s="368"/>
      <c r="AI2" s="371"/>
      <c r="AJ2" s="376"/>
      <c r="AK2" s="376"/>
      <c r="AL2" s="381"/>
      <c r="AM2" s="382"/>
      <c r="AN2" s="383"/>
      <c r="AO2" s="383"/>
      <c r="AP2" s="382"/>
      <c r="AQ2" s="382"/>
      <c r="AR2" s="382"/>
      <c r="AS2" s="383"/>
      <c r="AT2" s="393"/>
      <c r="AU2" s="394"/>
      <c r="AV2" s="354"/>
      <c r="AW2" s="354"/>
      <c r="AX2" s="396"/>
      <c r="AY2" s="397"/>
    </row>
    <row r="3" ht="39.95" customHeight="1" spans="1:50">
      <c r="A3" s="355">
        <v>7</v>
      </c>
      <c r="B3" s="356">
        <v>2</v>
      </c>
      <c r="C3" s="356" t="s">
        <v>360</v>
      </c>
      <c r="D3" s="357" t="s">
        <v>395</v>
      </c>
      <c r="E3" s="357" t="s">
        <v>395</v>
      </c>
      <c r="F3" s="356" t="s">
        <v>801</v>
      </c>
      <c r="G3" s="358" t="s">
        <v>802</v>
      </c>
      <c r="H3" s="358" t="s">
        <v>290</v>
      </c>
      <c r="I3" s="358" t="s">
        <v>291</v>
      </c>
      <c r="J3" s="358"/>
      <c r="K3" s="358" t="s">
        <v>396</v>
      </c>
      <c r="L3" s="358" t="s">
        <v>803</v>
      </c>
      <c r="M3" s="358" t="s">
        <v>396</v>
      </c>
      <c r="N3" s="358" t="s">
        <v>292</v>
      </c>
      <c r="O3" s="358" t="s">
        <v>293</v>
      </c>
      <c r="P3" s="358" t="s">
        <v>397</v>
      </c>
      <c r="Q3" s="358" t="s">
        <v>295</v>
      </c>
      <c r="R3" s="358" t="s">
        <v>27</v>
      </c>
      <c r="S3" s="358" t="s">
        <v>27</v>
      </c>
      <c r="T3" s="358" t="s">
        <v>804</v>
      </c>
      <c r="U3" s="358" t="s">
        <v>27</v>
      </c>
      <c r="V3" s="358" t="e">
        <f>V4+#REF!+#REF!*2+V6+V7+V10+V11+#REF!+#REF!*2+#REF!+#REF!+V12+V17+V22*2+V23*3+V24*2+V25</f>
        <v>#REF!</v>
      </c>
      <c r="W3" s="358" t="s">
        <v>805</v>
      </c>
      <c r="X3" s="358" t="s">
        <v>316</v>
      </c>
      <c r="Y3" s="358" t="s">
        <v>27</v>
      </c>
      <c r="Z3" s="358" t="s">
        <v>329</v>
      </c>
      <c r="AA3" s="358" t="s">
        <v>398</v>
      </c>
      <c r="AB3" s="358"/>
      <c r="AC3" s="358"/>
      <c r="AD3" s="358"/>
      <c r="AE3" s="358"/>
      <c r="AF3" s="358"/>
      <c r="AG3" s="358"/>
      <c r="AH3" s="358"/>
      <c r="AI3" s="362">
        <v>0.743</v>
      </c>
      <c r="AJ3" s="358" t="s">
        <v>298</v>
      </c>
      <c r="AK3" s="358" t="s">
        <v>399</v>
      </c>
      <c r="AL3" s="358"/>
      <c r="AM3" s="358"/>
      <c r="AN3" s="358"/>
      <c r="AO3" s="358"/>
      <c r="AP3" s="358"/>
      <c r="AQ3" s="358"/>
      <c r="AR3" s="358"/>
      <c r="AS3" s="358"/>
      <c r="AT3" s="358"/>
      <c r="AU3" s="358"/>
      <c r="AV3" s="358"/>
      <c r="AW3" s="358" t="s">
        <v>27</v>
      </c>
      <c r="AX3" s="398">
        <v>1</v>
      </c>
    </row>
    <row r="4" ht="39.95" customHeight="1" spans="1:52">
      <c r="A4" s="355">
        <v>22</v>
      </c>
      <c r="B4" s="356">
        <v>3</v>
      </c>
      <c r="C4" s="356" t="s">
        <v>360</v>
      </c>
      <c r="D4" s="356" t="s">
        <v>806</v>
      </c>
      <c r="E4" s="356" t="s">
        <v>806</v>
      </c>
      <c r="F4" s="356" t="s">
        <v>807</v>
      </c>
      <c r="G4" s="358" t="s">
        <v>27</v>
      </c>
      <c r="H4" s="358" t="s">
        <v>304</v>
      </c>
      <c r="I4" s="358" t="s">
        <v>291</v>
      </c>
      <c r="J4" s="358"/>
      <c r="K4" s="358" t="s">
        <v>290</v>
      </c>
      <c r="L4" s="358" t="str">
        <f>E4</f>
        <v>SHT0012225</v>
      </c>
      <c r="M4" s="358" t="s">
        <v>290</v>
      </c>
      <c r="N4" s="358" t="s">
        <v>292</v>
      </c>
      <c r="O4" s="358" t="s">
        <v>293</v>
      </c>
      <c r="P4" s="358" t="s">
        <v>808</v>
      </c>
      <c r="Q4" s="358" t="s">
        <v>809</v>
      </c>
      <c r="R4" s="358" t="s">
        <v>810</v>
      </c>
      <c r="S4" s="358" t="s">
        <v>811</v>
      </c>
      <c r="T4" s="358" t="s">
        <v>27</v>
      </c>
      <c r="U4" s="358" t="s">
        <v>27</v>
      </c>
      <c r="V4" s="358">
        <v>0.3699</v>
      </c>
      <c r="W4" s="358" t="s">
        <v>812</v>
      </c>
      <c r="X4" s="358" t="s">
        <v>27</v>
      </c>
      <c r="Y4" s="358" t="s">
        <v>27</v>
      </c>
      <c r="Z4" s="358" t="s">
        <v>27</v>
      </c>
      <c r="AA4" s="358" t="s">
        <v>813</v>
      </c>
      <c r="AB4" s="358"/>
      <c r="AC4" s="372">
        <f>V4/0.684*1000+10</f>
        <v>550.789473684211</v>
      </c>
      <c r="AD4" s="358"/>
      <c r="AE4" s="358"/>
      <c r="AF4" s="362">
        <f>AC4*0.684/1000</f>
        <v>0.37674</v>
      </c>
      <c r="AG4" s="384">
        <f>V4/AF4</f>
        <v>0.981844242713808</v>
      </c>
      <c r="AH4" s="358"/>
      <c r="AI4" s="362"/>
      <c r="AJ4" s="358" t="s">
        <v>298</v>
      </c>
      <c r="AK4" s="358" t="s">
        <v>814</v>
      </c>
      <c r="AL4" s="358"/>
      <c r="AM4" s="358"/>
      <c r="AN4" s="358"/>
      <c r="AO4" s="358"/>
      <c r="AP4" s="358"/>
      <c r="AQ4" s="358"/>
      <c r="AR4" s="358"/>
      <c r="AS4" s="358"/>
      <c r="AT4" s="358"/>
      <c r="AU4" s="358"/>
      <c r="AV4" s="358"/>
      <c r="AW4" s="358" t="s">
        <v>27</v>
      </c>
      <c r="AX4" s="398">
        <v>1</v>
      </c>
      <c r="AY4" s="350">
        <f>VLOOKUP(E:E,[29]靠背骨架!$M:$AV,36,0)</f>
        <v>1.89245</v>
      </c>
      <c r="AZ4" s="350">
        <f>AX4*AY4</f>
        <v>1.89245</v>
      </c>
    </row>
    <row r="5" s="348" customFormat="1" ht="39.95" customHeight="1" spans="1:52">
      <c r="A5" s="355">
        <v>25</v>
      </c>
      <c r="B5" s="356">
        <v>3</v>
      </c>
      <c r="C5" s="356"/>
      <c r="D5" s="356" t="s">
        <v>815</v>
      </c>
      <c r="E5" s="356" t="s">
        <v>815</v>
      </c>
      <c r="F5" s="356" t="s">
        <v>816</v>
      </c>
      <c r="G5" s="358" t="s">
        <v>27</v>
      </c>
      <c r="H5" s="358" t="s">
        <v>304</v>
      </c>
      <c r="I5" s="358" t="s">
        <v>291</v>
      </c>
      <c r="J5" s="358"/>
      <c r="K5" s="358"/>
      <c r="L5" s="358"/>
      <c r="M5" s="358"/>
      <c r="N5" s="358"/>
      <c r="O5" s="358"/>
      <c r="P5" s="358"/>
      <c r="Q5" s="358"/>
      <c r="R5" s="358"/>
      <c r="S5" s="358"/>
      <c r="T5" s="358"/>
      <c r="U5" s="358"/>
      <c r="V5" s="358">
        <v>0.039</v>
      </c>
      <c r="W5" s="358"/>
      <c r="X5" s="358"/>
      <c r="Y5" s="358"/>
      <c r="Z5" s="358"/>
      <c r="AA5" s="358" t="s">
        <v>330</v>
      </c>
      <c r="AB5" s="358"/>
      <c r="AC5" s="372">
        <f>250+6</f>
        <v>256</v>
      </c>
      <c r="AD5" s="373">
        <f>10+3.5</f>
        <v>13.5</v>
      </c>
      <c r="AE5" s="373">
        <v>2</v>
      </c>
      <c r="AF5" s="374">
        <f>AC5*AD5*AE5*7860/1000000000</f>
        <v>0.05432832</v>
      </c>
      <c r="AG5" s="384">
        <f>V5/AF5</f>
        <v>0.71785764772406</v>
      </c>
      <c r="AH5" s="358"/>
      <c r="AI5" s="362"/>
      <c r="AJ5" s="358" t="s">
        <v>298</v>
      </c>
      <c r="AK5" s="358" t="s">
        <v>817</v>
      </c>
      <c r="AL5" s="358"/>
      <c r="AM5" s="358"/>
      <c r="AN5" s="358"/>
      <c r="AO5" s="358"/>
      <c r="AP5" s="358"/>
      <c r="AQ5" s="358"/>
      <c r="AR5" s="358"/>
      <c r="AS5" s="358"/>
      <c r="AT5" s="358"/>
      <c r="AU5" s="358"/>
      <c r="AV5" s="358"/>
      <c r="AW5" s="358"/>
      <c r="AX5" s="398">
        <v>1</v>
      </c>
      <c r="AY5" s="399">
        <v>0.99058683</v>
      </c>
      <c r="AZ5" s="350">
        <f t="shared" ref="AZ5:AZ30" si="0">AX5*AY5</f>
        <v>0.99058683</v>
      </c>
    </row>
    <row r="6" ht="39.95" customHeight="1" spans="1:52">
      <c r="A6" s="355">
        <v>26</v>
      </c>
      <c r="B6" s="356">
        <v>3</v>
      </c>
      <c r="C6" s="356" t="s">
        <v>812</v>
      </c>
      <c r="D6" s="356" t="s">
        <v>818</v>
      </c>
      <c r="E6" s="356" t="s">
        <v>818</v>
      </c>
      <c r="F6" s="356" t="s">
        <v>819</v>
      </c>
      <c r="G6" s="358" t="s">
        <v>820</v>
      </c>
      <c r="H6" s="358" t="s">
        <v>304</v>
      </c>
      <c r="I6" s="358" t="s">
        <v>291</v>
      </c>
      <c r="J6" s="358"/>
      <c r="K6" s="358" t="s">
        <v>290</v>
      </c>
      <c r="L6" s="358" t="str">
        <f t="shared" ref="L6:L11" si="1">E6</f>
        <v>SHT0012970</v>
      </c>
      <c r="M6" s="358" t="s">
        <v>290</v>
      </c>
      <c r="N6" s="358" t="s">
        <v>354</v>
      </c>
      <c r="O6" s="358" t="s">
        <v>493</v>
      </c>
      <c r="P6" s="358" t="s">
        <v>808</v>
      </c>
      <c r="Q6" s="358" t="s">
        <v>809</v>
      </c>
      <c r="R6" s="358" t="s">
        <v>821</v>
      </c>
      <c r="S6" s="358" t="s">
        <v>811</v>
      </c>
      <c r="T6" s="358" t="s">
        <v>27</v>
      </c>
      <c r="U6" s="358" t="s">
        <v>27</v>
      </c>
      <c r="V6" s="358">
        <v>1.7899</v>
      </c>
      <c r="W6" s="358" t="s">
        <v>812</v>
      </c>
      <c r="X6" s="358" t="s">
        <v>27</v>
      </c>
      <c r="Y6" s="358" t="s">
        <v>27</v>
      </c>
      <c r="Z6" s="358" t="s">
        <v>27</v>
      </c>
      <c r="AA6" s="358" t="s">
        <v>813</v>
      </c>
      <c r="AB6" s="358"/>
      <c r="AC6" s="372">
        <f>V6/1.134*1000+10</f>
        <v>1588.3950617284</v>
      </c>
      <c r="AD6" s="373"/>
      <c r="AE6" s="373"/>
      <c r="AF6" s="362">
        <f>AC6*1.134/1000</f>
        <v>1.80124</v>
      </c>
      <c r="AG6" s="384">
        <f>V6/AF6</f>
        <v>0.99370433701228</v>
      </c>
      <c r="AH6" s="358"/>
      <c r="AI6" s="362"/>
      <c r="AJ6" s="358" t="s">
        <v>298</v>
      </c>
      <c r="AK6" s="358" t="s">
        <v>814</v>
      </c>
      <c r="AL6" s="358"/>
      <c r="AM6" s="358"/>
      <c r="AN6" s="358"/>
      <c r="AO6" s="358"/>
      <c r="AP6" s="358"/>
      <c r="AQ6" s="358"/>
      <c r="AR6" s="358"/>
      <c r="AS6" s="358"/>
      <c r="AT6" s="358"/>
      <c r="AU6" s="358"/>
      <c r="AV6" s="358"/>
      <c r="AW6" s="358" t="s">
        <v>27</v>
      </c>
      <c r="AX6" s="398">
        <v>1</v>
      </c>
      <c r="AY6" s="350">
        <f>VLOOKUP(E:E,[29]靠背骨架!$M:$AV,36,0)</f>
        <v>9.0062</v>
      </c>
      <c r="AZ6" s="350">
        <f t="shared" si="0"/>
        <v>9.0062</v>
      </c>
    </row>
    <row r="7" ht="39.95" customHeight="1" spans="1:52">
      <c r="A7" s="355">
        <v>29</v>
      </c>
      <c r="B7" s="356">
        <v>3</v>
      </c>
      <c r="C7" s="356" t="s">
        <v>812</v>
      </c>
      <c r="D7" s="356" t="s">
        <v>822</v>
      </c>
      <c r="E7" s="356" t="s">
        <v>822</v>
      </c>
      <c r="F7" s="356" t="s">
        <v>823</v>
      </c>
      <c r="G7" s="358" t="s">
        <v>824</v>
      </c>
      <c r="H7" s="358" t="s">
        <v>304</v>
      </c>
      <c r="I7" s="358" t="s">
        <v>291</v>
      </c>
      <c r="J7" s="358"/>
      <c r="K7" s="358" t="s">
        <v>290</v>
      </c>
      <c r="L7" s="358" t="str">
        <f t="shared" si="1"/>
        <v>SHT0012971</v>
      </c>
      <c r="M7" s="358" t="s">
        <v>290</v>
      </c>
      <c r="N7" s="358" t="s">
        <v>354</v>
      </c>
      <c r="O7" s="358" t="s">
        <v>493</v>
      </c>
      <c r="P7" s="358" t="s">
        <v>825</v>
      </c>
      <c r="Q7" s="358" t="s">
        <v>295</v>
      </c>
      <c r="R7" s="358" t="s">
        <v>27</v>
      </c>
      <c r="S7" s="358" t="s">
        <v>27</v>
      </c>
      <c r="T7" s="358" t="s">
        <v>27</v>
      </c>
      <c r="U7" s="358" t="s">
        <v>27</v>
      </c>
      <c r="V7" s="358">
        <f>V8+V9</f>
        <v>0.4339</v>
      </c>
      <c r="W7" s="358" t="s">
        <v>812</v>
      </c>
      <c r="X7" s="358" t="s">
        <v>27</v>
      </c>
      <c r="Y7" s="358" t="s">
        <v>27</v>
      </c>
      <c r="Z7" s="358" t="s">
        <v>27</v>
      </c>
      <c r="AA7" s="358" t="s">
        <v>398</v>
      </c>
      <c r="AB7" s="358"/>
      <c r="AC7" s="372"/>
      <c r="AD7" s="373"/>
      <c r="AE7" s="373"/>
      <c r="AF7" s="358"/>
      <c r="AG7" s="385"/>
      <c r="AH7" s="386">
        <f>1.52*4+60</f>
        <v>66.08</v>
      </c>
      <c r="AI7" s="358"/>
      <c r="AJ7" s="358" t="s">
        <v>331</v>
      </c>
      <c r="AK7" s="358" t="s">
        <v>826</v>
      </c>
      <c r="AL7" s="358"/>
      <c r="AM7" s="358"/>
      <c r="AN7" s="358"/>
      <c r="AO7" s="358"/>
      <c r="AP7" s="358"/>
      <c r="AQ7" s="358"/>
      <c r="AR7" s="358"/>
      <c r="AS7" s="358"/>
      <c r="AT7" s="358"/>
      <c r="AU7" s="358"/>
      <c r="AV7" s="358"/>
      <c r="AW7" s="358" t="s">
        <v>27</v>
      </c>
      <c r="AX7" s="398">
        <v>1</v>
      </c>
      <c r="AY7" s="350">
        <f>VLOOKUP(E:E,[29]靠背骨架!$M:$AV,36,0)</f>
        <v>5.7602</v>
      </c>
      <c r="AZ7" s="350">
        <f t="shared" si="0"/>
        <v>5.7602</v>
      </c>
    </row>
    <row r="8" ht="39.95" customHeight="1" spans="1:52">
      <c r="A8" s="355">
        <v>30</v>
      </c>
      <c r="B8" s="356">
        <v>4</v>
      </c>
      <c r="C8" s="356" t="s">
        <v>812</v>
      </c>
      <c r="D8" s="356" t="s">
        <v>827</v>
      </c>
      <c r="E8" s="356" t="s">
        <v>827</v>
      </c>
      <c r="F8" s="356" t="s">
        <v>828</v>
      </c>
      <c r="G8" s="358" t="s">
        <v>829</v>
      </c>
      <c r="H8" s="358" t="s">
        <v>304</v>
      </c>
      <c r="I8" s="358" t="s">
        <v>291</v>
      </c>
      <c r="J8" s="358"/>
      <c r="K8" s="358" t="s">
        <v>290</v>
      </c>
      <c r="L8" s="358" t="str">
        <f t="shared" si="1"/>
        <v>SHT0012969</v>
      </c>
      <c r="M8" s="358" t="s">
        <v>290</v>
      </c>
      <c r="N8" s="358" t="s">
        <v>354</v>
      </c>
      <c r="O8" s="358" t="s">
        <v>493</v>
      </c>
      <c r="P8" s="358" t="s">
        <v>370</v>
      </c>
      <c r="Q8" s="358" t="s">
        <v>830</v>
      </c>
      <c r="R8" s="358" t="s">
        <v>831</v>
      </c>
      <c r="S8" s="358" t="s">
        <v>832</v>
      </c>
      <c r="T8" s="358" t="s">
        <v>27</v>
      </c>
      <c r="U8" s="358" t="s">
        <v>27</v>
      </c>
      <c r="V8" s="358">
        <v>0.4235</v>
      </c>
      <c r="W8" s="358" t="s">
        <v>812</v>
      </c>
      <c r="X8" s="358" t="s">
        <v>27</v>
      </c>
      <c r="Y8" s="358" t="s">
        <v>27</v>
      </c>
      <c r="Z8" s="358" t="s">
        <v>27</v>
      </c>
      <c r="AA8" s="358" t="s">
        <v>330</v>
      </c>
      <c r="AB8" s="358"/>
      <c r="AC8" s="372">
        <f>220+8</f>
        <v>228</v>
      </c>
      <c r="AD8" s="373">
        <f>185+4.5</f>
        <v>189.5</v>
      </c>
      <c r="AE8" s="373">
        <v>3</v>
      </c>
      <c r="AF8" s="374">
        <f>AC8*AD8*AE8*7860/1000000000</f>
        <v>1.01879748</v>
      </c>
      <c r="AG8" s="384">
        <f>V8/AF8</f>
        <v>0.415686147947677</v>
      </c>
      <c r="AH8" s="358"/>
      <c r="AI8" s="362"/>
      <c r="AJ8" s="387"/>
      <c r="AK8" s="387"/>
      <c r="AL8" s="358"/>
      <c r="AM8" s="358"/>
      <c r="AN8" s="358"/>
      <c r="AO8" s="358"/>
      <c r="AP8" s="358"/>
      <c r="AQ8" s="358"/>
      <c r="AR8" s="358"/>
      <c r="AS8" s="358"/>
      <c r="AT8" s="358"/>
      <c r="AU8" s="358"/>
      <c r="AV8" s="358"/>
      <c r="AW8" s="358" t="s">
        <v>27</v>
      </c>
      <c r="AX8" s="398">
        <v>1</v>
      </c>
      <c r="AZ8" s="350">
        <f t="shared" si="0"/>
        <v>0</v>
      </c>
    </row>
    <row r="9" ht="39.95" customHeight="1" spans="1:52">
      <c r="A9" s="355">
        <v>31</v>
      </c>
      <c r="B9" s="356">
        <v>4</v>
      </c>
      <c r="C9" s="356" t="s">
        <v>314</v>
      </c>
      <c r="D9" s="359" t="s">
        <v>833</v>
      </c>
      <c r="E9" s="356" t="s">
        <v>834</v>
      </c>
      <c r="F9" s="356" t="s">
        <v>835</v>
      </c>
      <c r="G9" s="358" t="s">
        <v>337</v>
      </c>
      <c r="H9" s="358" t="s">
        <v>304</v>
      </c>
      <c r="I9" s="358" t="s">
        <v>291</v>
      </c>
      <c r="J9" s="358"/>
      <c r="K9" s="358" t="s">
        <v>290</v>
      </c>
      <c r="L9" s="358" t="str">
        <f t="shared" si="1"/>
        <v>H4B-6805326</v>
      </c>
      <c r="M9" s="358" t="s">
        <v>290</v>
      </c>
      <c r="N9" s="358" t="s">
        <v>354</v>
      </c>
      <c r="O9" s="358" t="s">
        <v>493</v>
      </c>
      <c r="P9" s="358" t="s">
        <v>836</v>
      </c>
      <c r="Q9" s="358" t="s">
        <v>27</v>
      </c>
      <c r="R9" s="358" t="s">
        <v>837</v>
      </c>
      <c r="S9" s="358" t="s">
        <v>27</v>
      </c>
      <c r="T9" s="358" t="s">
        <v>27</v>
      </c>
      <c r="U9" s="358" t="s">
        <v>27</v>
      </c>
      <c r="V9" s="358">
        <v>0.0104</v>
      </c>
      <c r="W9" s="358" t="s">
        <v>812</v>
      </c>
      <c r="X9" s="358" t="s">
        <v>27</v>
      </c>
      <c r="Y9" s="358" t="s">
        <v>27</v>
      </c>
      <c r="Z9" s="358" t="s">
        <v>27</v>
      </c>
      <c r="AA9" s="358"/>
      <c r="AB9" s="358"/>
      <c r="AC9" s="372"/>
      <c r="AD9" s="373"/>
      <c r="AE9" s="373"/>
      <c r="AF9" s="358"/>
      <c r="AG9" s="385"/>
      <c r="AH9" s="358"/>
      <c r="AI9" s="358"/>
      <c r="AJ9" s="387"/>
      <c r="AK9" s="387"/>
      <c r="AL9" s="358"/>
      <c r="AM9" s="358"/>
      <c r="AN9" s="358"/>
      <c r="AO9" s="358"/>
      <c r="AP9" s="358"/>
      <c r="AQ9" s="358"/>
      <c r="AR9" s="358"/>
      <c r="AS9" s="358"/>
      <c r="AT9" s="358"/>
      <c r="AU9" s="358"/>
      <c r="AV9" s="358"/>
      <c r="AW9" s="358" t="s">
        <v>27</v>
      </c>
      <c r="AX9" s="398">
        <v>1</v>
      </c>
      <c r="AZ9" s="350">
        <f t="shared" si="0"/>
        <v>0</v>
      </c>
    </row>
    <row r="10" ht="39.95" customHeight="1" spans="1:52">
      <c r="A10" s="355">
        <v>35</v>
      </c>
      <c r="B10" s="356">
        <v>3</v>
      </c>
      <c r="C10" s="356" t="s">
        <v>566</v>
      </c>
      <c r="D10" s="359" t="s">
        <v>838</v>
      </c>
      <c r="E10" s="356" t="s">
        <v>839</v>
      </c>
      <c r="F10" s="356" t="s">
        <v>840</v>
      </c>
      <c r="G10" s="358" t="s">
        <v>820</v>
      </c>
      <c r="H10" s="358" t="s">
        <v>304</v>
      </c>
      <c r="I10" s="358" t="s">
        <v>291</v>
      </c>
      <c r="J10" s="358"/>
      <c r="K10" s="358" t="s">
        <v>290</v>
      </c>
      <c r="L10" s="358" t="str">
        <f t="shared" si="1"/>
        <v>H5-6802114</v>
      </c>
      <c r="M10" s="358" t="s">
        <v>290</v>
      </c>
      <c r="N10" s="358" t="s">
        <v>354</v>
      </c>
      <c r="O10" s="358" t="s">
        <v>493</v>
      </c>
      <c r="P10" s="358" t="s">
        <v>808</v>
      </c>
      <c r="Q10" s="358" t="s">
        <v>809</v>
      </c>
      <c r="R10" s="358" t="s">
        <v>841</v>
      </c>
      <c r="S10" s="358" t="s">
        <v>811</v>
      </c>
      <c r="T10" s="358" t="s">
        <v>27</v>
      </c>
      <c r="U10" s="358" t="s">
        <v>27</v>
      </c>
      <c r="V10" s="358">
        <v>0.4134</v>
      </c>
      <c r="W10" s="358" t="s">
        <v>812</v>
      </c>
      <c r="X10" s="358" t="s">
        <v>316</v>
      </c>
      <c r="Y10" s="358" t="s">
        <v>27</v>
      </c>
      <c r="Z10" s="358" t="s">
        <v>329</v>
      </c>
      <c r="AA10" s="358" t="s">
        <v>813</v>
      </c>
      <c r="AB10" s="358"/>
      <c r="AC10" s="372">
        <f>V10/1.134*1000+10</f>
        <v>374.550264550265</v>
      </c>
      <c r="AD10" s="373"/>
      <c r="AE10" s="373"/>
      <c r="AF10" s="362">
        <f>AC10*1.134/1000</f>
        <v>0.42474</v>
      </c>
      <c r="AG10" s="384">
        <f>V10/AF10</f>
        <v>0.973301313744879</v>
      </c>
      <c r="AH10" s="358"/>
      <c r="AI10" s="362">
        <v>0.051</v>
      </c>
      <c r="AJ10" s="358" t="s">
        <v>298</v>
      </c>
      <c r="AK10" s="358" t="s">
        <v>814</v>
      </c>
      <c r="AL10" s="358"/>
      <c r="AM10" s="358"/>
      <c r="AN10" s="358"/>
      <c r="AO10" s="358"/>
      <c r="AP10" s="358"/>
      <c r="AQ10" s="358"/>
      <c r="AR10" s="358"/>
      <c r="AS10" s="358"/>
      <c r="AT10" s="358"/>
      <c r="AU10" s="358"/>
      <c r="AV10" s="358"/>
      <c r="AW10" s="358" t="s">
        <v>27</v>
      </c>
      <c r="AX10" s="398">
        <v>1</v>
      </c>
      <c r="AY10" s="399">
        <v>2.18862</v>
      </c>
      <c r="AZ10" s="350">
        <f t="shared" si="0"/>
        <v>2.18862</v>
      </c>
    </row>
    <row r="11" ht="39.95" customHeight="1" spans="1:52">
      <c r="A11" s="355">
        <v>36</v>
      </c>
      <c r="B11" s="356">
        <v>3</v>
      </c>
      <c r="C11" s="356" t="s">
        <v>566</v>
      </c>
      <c r="D11" s="359" t="s">
        <v>842</v>
      </c>
      <c r="E11" s="356" t="s">
        <v>843</v>
      </c>
      <c r="F11" s="356" t="s">
        <v>844</v>
      </c>
      <c r="G11" s="358" t="s">
        <v>820</v>
      </c>
      <c r="H11" s="358" t="s">
        <v>304</v>
      </c>
      <c r="I11" s="358" t="s">
        <v>291</v>
      </c>
      <c r="J11" s="358"/>
      <c r="K11" s="358" t="s">
        <v>304</v>
      </c>
      <c r="L11" s="358" t="str">
        <f t="shared" si="1"/>
        <v>H5-6802115</v>
      </c>
      <c r="M11" s="358" t="s">
        <v>304</v>
      </c>
      <c r="N11" s="358" t="s">
        <v>354</v>
      </c>
      <c r="O11" s="358" t="s">
        <v>493</v>
      </c>
      <c r="P11" s="358" t="s">
        <v>808</v>
      </c>
      <c r="Q11" s="358" t="s">
        <v>809</v>
      </c>
      <c r="R11" s="358" t="s">
        <v>821</v>
      </c>
      <c r="S11" s="358" t="s">
        <v>811</v>
      </c>
      <c r="T11" s="358" t="s">
        <v>27</v>
      </c>
      <c r="U11" s="358" t="s">
        <v>27</v>
      </c>
      <c r="V11" s="358">
        <v>0.4134</v>
      </c>
      <c r="W11" s="358" t="s">
        <v>812</v>
      </c>
      <c r="X11" s="358" t="s">
        <v>316</v>
      </c>
      <c r="Y11" s="358" t="s">
        <v>27</v>
      </c>
      <c r="Z11" s="358" t="s">
        <v>329</v>
      </c>
      <c r="AA11" s="358" t="s">
        <v>813</v>
      </c>
      <c r="AB11" s="358"/>
      <c r="AC11" s="372">
        <f>V11/1.134*1000+10</f>
        <v>374.550264550265</v>
      </c>
      <c r="AD11" s="373"/>
      <c r="AE11" s="373"/>
      <c r="AF11" s="362">
        <f>AC11*1.134/1000</f>
        <v>0.42474</v>
      </c>
      <c r="AG11" s="384">
        <f>V11/AF11</f>
        <v>0.973301313744879</v>
      </c>
      <c r="AH11" s="358"/>
      <c r="AI11" s="362">
        <v>0.053</v>
      </c>
      <c r="AJ11" s="358" t="s">
        <v>298</v>
      </c>
      <c r="AK11" s="358" t="s">
        <v>814</v>
      </c>
      <c r="AL11" s="358"/>
      <c r="AM11" s="358"/>
      <c r="AN11" s="358"/>
      <c r="AO11" s="358"/>
      <c r="AP11" s="358"/>
      <c r="AQ11" s="358"/>
      <c r="AR11" s="358"/>
      <c r="AS11" s="358"/>
      <c r="AT11" s="358"/>
      <c r="AU11" s="358"/>
      <c r="AV11" s="358"/>
      <c r="AW11" s="358" t="s">
        <v>27</v>
      </c>
      <c r="AX11" s="398">
        <v>1</v>
      </c>
      <c r="AY11" s="399">
        <v>2.18862</v>
      </c>
      <c r="AZ11" s="350">
        <f t="shared" si="0"/>
        <v>2.18862</v>
      </c>
    </row>
    <row r="12" ht="39.95" customHeight="1" spans="1:52">
      <c r="A12" s="355">
        <v>41</v>
      </c>
      <c r="B12" s="356"/>
      <c r="C12" s="356" t="s">
        <v>360</v>
      </c>
      <c r="D12" s="356"/>
      <c r="E12" s="356" t="s">
        <v>845</v>
      </c>
      <c r="F12" s="356" t="s">
        <v>846</v>
      </c>
      <c r="G12" s="358" t="s">
        <v>847</v>
      </c>
      <c r="H12" s="358" t="s">
        <v>304</v>
      </c>
      <c r="I12" s="358"/>
      <c r="J12" s="358"/>
      <c r="K12" s="358" t="s">
        <v>290</v>
      </c>
      <c r="L12" s="358" t="s">
        <v>845</v>
      </c>
      <c r="M12" s="358" t="s">
        <v>290</v>
      </c>
      <c r="N12" s="358" t="s">
        <v>292</v>
      </c>
      <c r="O12" s="358" t="s">
        <v>293</v>
      </c>
      <c r="P12" s="358" t="s">
        <v>468</v>
      </c>
      <c r="Q12" s="358" t="s">
        <v>295</v>
      </c>
      <c r="R12" s="358" t="s">
        <v>27</v>
      </c>
      <c r="S12" s="358" t="s">
        <v>27</v>
      </c>
      <c r="T12" s="358" t="s">
        <v>848</v>
      </c>
      <c r="U12" s="358" t="s">
        <v>27</v>
      </c>
      <c r="V12" s="358">
        <f>V13+V14</f>
        <v>0.6598</v>
      </c>
      <c r="W12" s="358" t="s">
        <v>812</v>
      </c>
      <c r="X12" s="358" t="s">
        <v>27</v>
      </c>
      <c r="Y12" s="358" t="s">
        <v>27</v>
      </c>
      <c r="Z12" s="358" t="s">
        <v>27</v>
      </c>
      <c r="AA12" s="358" t="s">
        <v>398</v>
      </c>
      <c r="AB12" s="358"/>
      <c r="AC12" s="372"/>
      <c r="AD12" s="373"/>
      <c r="AE12" s="373"/>
      <c r="AF12" s="358"/>
      <c r="AG12" s="385"/>
      <c r="AH12" s="388">
        <v>2</v>
      </c>
      <c r="AI12" s="358"/>
      <c r="AJ12" s="358" t="s">
        <v>305</v>
      </c>
      <c r="AK12" s="358"/>
      <c r="AL12" s="358"/>
      <c r="AM12" s="358"/>
      <c r="AN12" s="358"/>
      <c r="AO12" s="358"/>
      <c r="AP12" s="358"/>
      <c r="AQ12" s="358"/>
      <c r="AR12" s="358"/>
      <c r="AS12" s="358"/>
      <c r="AT12" s="358"/>
      <c r="AU12" s="358"/>
      <c r="AV12" s="358"/>
      <c r="AW12" s="358" t="s">
        <v>27</v>
      </c>
      <c r="AX12" s="398">
        <v>1</v>
      </c>
      <c r="AZ12" s="350">
        <f t="shared" si="0"/>
        <v>0</v>
      </c>
    </row>
    <row r="13" ht="39.95" customHeight="1" spans="1:52">
      <c r="A13" s="355">
        <v>42</v>
      </c>
      <c r="B13" s="356">
        <v>3</v>
      </c>
      <c r="C13" s="356" t="s">
        <v>360</v>
      </c>
      <c r="D13" s="356" t="s">
        <v>849</v>
      </c>
      <c r="E13" s="356" t="s">
        <v>849</v>
      </c>
      <c r="F13" s="356" t="s">
        <v>850</v>
      </c>
      <c r="G13" s="358" t="s">
        <v>851</v>
      </c>
      <c r="H13" s="358" t="s">
        <v>304</v>
      </c>
      <c r="I13" s="358" t="s">
        <v>852</v>
      </c>
      <c r="J13" s="358"/>
      <c r="K13" s="358" t="s">
        <v>290</v>
      </c>
      <c r="L13" s="358" t="s">
        <v>849</v>
      </c>
      <c r="M13" s="358" t="s">
        <v>290</v>
      </c>
      <c r="N13" s="358" t="s">
        <v>292</v>
      </c>
      <c r="O13" s="358" t="s">
        <v>293</v>
      </c>
      <c r="P13" s="358" t="s">
        <v>836</v>
      </c>
      <c r="Q13" s="358" t="s">
        <v>853</v>
      </c>
      <c r="R13" s="358" t="s">
        <v>851</v>
      </c>
      <c r="S13" s="358" t="s">
        <v>811</v>
      </c>
      <c r="T13" s="358" t="s">
        <v>27</v>
      </c>
      <c r="U13" s="358" t="s">
        <v>27</v>
      </c>
      <c r="V13" s="358">
        <v>0.124</v>
      </c>
      <c r="W13" s="358" t="s">
        <v>812</v>
      </c>
      <c r="X13" s="358" t="s">
        <v>27</v>
      </c>
      <c r="Y13" s="358" t="s">
        <v>27</v>
      </c>
      <c r="Z13" s="358" t="s">
        <v>27</v>
      </c>
      <c r="AA13" s="358" t="s">
        <v>380</v>
      </c>
      <c r="AB13" s="358"/>
      <c r="AC13" s="372">
        <f>V13/0.395*1000</f>
        <v>313.924050632911</v>
      </c>
      <c r="AD13" s="373">
        <v>8</v>
      </c>
      <c r="AE13" s="373"/>
      <c r="AF13" s="362">
        <v>0.124</v>
      </c>
      <c r="AG13" s="385">
        <v>1</v>
      </c>
      <c r="AH13" s="358"/>
      <c r="AI13" s="362"/>
      <c r="AJ13" s="358" t="s">
        <v>331</v>
      </c>
      <c r="AK13" s="358" t="s">
        <v>531</v>
      </c>
      <c r="AL13" s="358"/>
      <c r="AM13" s="358"/>
      <c r="AN13" s="358"/>
      <c r="AO13" s="358"/>
      <c r="AP13" s="358"/>
      <c r="AQ13" s="358"/>
      <c r="AR13" s="358"/>
      <c r="AS13" s="358"/>
      <c r="AT13" s="358"/>
      <c r="AU13" s="358"/>
      <c r="AV13" s="358"/>
      <c r="AW13" s="358" t="s">
        <v>27</v>
      </c>
      <c r="AX13" s="398">
        <v>1</v>
      </c>
      <c r="AY13" s="350">
        <f>VLOOKUP(E:E,[29]靠背骨架!$M:$AV,36,0)</f>
        <v>1.03</v>
      </c>
      <c r="AZ13" s="350">
        <f t="shared" si="0"/>
        <v>1.03</v>
      </c>
    </row>
    <row r="14" ht="39.95" customHeight="1" spans="1:52">
      <c r="A14" s="355">
        <v>43</v>
      </c>
      <c r="B14" s="356">
        <v>3</v>
      </c>
      <c r="C14" s="356" t="s">
        <v>566</v>
      </c>
      <c r="D14" s="359" t="s">
        <v>854</v>
      </c>
      <c r="E14" s="356" t="s">
        <v>855</v>
      </c>
      <c r="F14" s="356" t="s">
        <v>856</v>
      </c>
      <c r="G14" s="358" t="s">
        <v>824</v>
      </c>
      <c r="H14" s="358" t="s">
        <v>304</v>
      </c>
      <c r="I14" s="358" t="s">
        <v>291</v>
      </c>
      <c r="J14" s="358"/>
      <c r="K14" s="358" t="s">
        <v>290</v>
      </c>
      <c r="L14" s="358" t="str">
        <f t="shared" ref="L14:L16" si="2">E14</f>
        <v>H5-6802109</v>
      </c>
      <c r="M14" s="358" t="s">
        <v>290</v>
      </c>
      <c r="N14" s="358" t="s">
        <v>354</v>
      </c>
      <c r="O14" s="358" t="s">
        <v>493</v>
      </c>
      <c r="P14" s="358" t="s">
        <v>397</v>
      </c>
      <c r="Q14" s="358" t="s">
        <v>295</v>
      </c>
      <c r="R14" s="358" t="s">
        <v>27</v>
      </c>
      <c r="S14" s="358" t="s">
        <v>27</v>
      </c>
      <c r="T14" s="358" t="s">
        <v>857</v>
      </c>
      <c r="U14" s="358" t="s">
        <v>27</v>
      </c>
      <c r="V14" s="358">
        <f>V15+V16*2</f>
        <v>0.5358</v>
      </c>
      <c r="W14" s="358" t="s">
        <v>812</v>
      </c>
      <c r="X14" s="358" t="s">
        <v>27</v>
      </c>
      <c r="Y14" s="358" t="s">
        <v>27</v>
      </c>
      <c r="Z14" s="358" t="s">
        <v>27</v>
      </c>
      <c r="AA14" s="358" t="s">
        <v>398</v>
      </c>
      <c r="AB14" s="358"/>
      <c r="AC14" s="372"/>
      <c r="AD14" s="373"/>
      <c r="AE14" s="373"/>
      <c r="AF14" s="358"/>
      <c r="AG14" s="385"/>
      <c r="AH14" s="386">
        <f>2*3.14</f>
        <v>6.28</v>
      </c>
      <c r="AI14" s="358"/>
      <c r="AJ14" s="358" t="s">
        <v>331</v>
      </c>
      <c r="AK14" s="358" t="s">
        <v>858</v>
      </c>
      <c r="AL14" s="358"/>
      <c r="AM14" s="358"/>
      <c r="AN14" s="358"/>
      <c r="AO14" s="358"/>
      <c r="AP14" s="358"/>
      <c r="AQ14" s="358"/>
      <c r="AR14" s="358"/>
      <c r="AS14" s="358"/>
      <c r="AT14" s="358"/>
      <c r="AU14" s="358"/>
      <c r="AV14" s="358"/>
      <c r="AW14" s="358" t="s">
        <v>27</v>
      </c>
      <c r="AX14" s="398">
        <v>1</v>
      </c>
      <c r="AY14" s="399">
        <v>5.1934</v>
      </c>
      <c r="AZ14" s="350">
        <f t="shared" si="0"/>
        <v>5.1934</v>
      </c>
    </row>
    <row r="15" ht="39.95" customHeight="1" spans="1:52">
      <c r="A15" s="355">
        <v>44</v>
      </c>
      <c r="B15" s="356">
        <v>4</v>
      </c>
      <c r="C15" s="356" t="s">
        <v>566</v>
      </c>
      <c r="D15" s="359" t="s">
        <v>859</v>
      </c>
      <c r="E15" s="356" t="s">
        <v>860</v>
      </c>
      <c r="F15" s="356" t="s">
        <v>861</v>
      </c>
      <c r="G15" s="358" t="s">
        <v>829</v>
      </c>
      <c r="H15" s="358" t="s">
        <v>304</v>
      </c>
      <c r="I15" s="358" t="s">
        <v>291</v>
      </c>
      <c r="J15" s="358"/>
      <c r="K15" s="358" t="s">
        <v>290</v>
      </c>
      <c r="L15" s="358" t="str">
        <f t="shared" si="2"/>
        <v>H5-6802110</v>
      </c>
      <c r="M15" s="358" t="s">
        <v>290</v>
      </c>
      <c r="N15" s="358" t="s">
        <v>354</v>
      </c>
      <c r="O15" s="358" t="s">
        <v>493</v>
      </c>
      <c r="P15" s="358" t="s">
        <v>370</v>
      </c>
      <c r="Q15" s="358" t="s">
        <v>862</v>
      </c>
      <c r="R15" s="358" t="s">
        <v>863</v>
      </c>
      <c r="S15" s="358" t="s">
        <v>832</v>
      </c>
      <c r="T15" s="358" t="s">
        <v>857</v>
      </c>
      <c r="U15" s="358" t="s">
        <v>27</v>
      </c>
      <c r="V15" s="358">
        <v>0.5164</v>
      </c>
      <c r="W15" s="358" t="s">
        <v>812</v>
      </c>
      <c r="X15" s="358" t="s">
        <v>27</v>
      </c>
      <c r="Y15" s="358" t="s">
        <v>27</v>
      </c>
      <c r="Z15" s="358" t="s">
        <v>27</v>
      </c>
      <c r="AA15" s="358" t="s">
        <v>330</v>
      </c>
      <c r="AB15" s="358"/>
      <c r="AC15" s="372">
        <f>377+6</f>
        <v>383</v>
      </c>
      <c r="AD15" s="373">
        <f>122+3.5</f>
        <v>125.5</v>
      </c>
      <c r="AE15" s="373">
        <v>2</v>
      </c>
      <c r="AF15" s="374">
        <f>AC15*AD15*AE15*7860/1000000000</f>
        <v>0.75560538</v>
      </c>
      <c r="AG15" s="384">
        <f>V15/AF15</f>
        <v>0.683425520342378</v>
      </c>
      <c r="AH15" s="358"/>
      <c r="AI15" s="362"/>
      <c r="AJ15" s="387"/>
      <c r="AK15" s="387"/>
      <c r="AL15" s="358"/>
      <c r="AM15" s="358"/>
      <c r="AN15" s="358"/>
      <c r="AO15" s="358"/>
      <c r="AP15" s="358"/>
      <c r="AQ15" s="358"/>
      <c r="AR15" s="358"/>
      <c r="AS15" s="358"/>
      <c r="AT15" s="358"/>
      <c r="AU15" s="358"/>
      <c r="AV15" s="358"/>
      <c r="AW15" s="358" t="s">
        <v>27</v>
      </c>
      <c r="AX15" s="398">
        <v>1</v>
      </c>
      <c r="AZ15" s="350">
        <f t="shared" si="0"/>
        <v>0</v>
      </c>
    </row>
    <row r="16" ht="35" spans="1:52">
      <c r="A16" s="355">
        <v>45</v>
      </c>
      <c r="B16" s="356">
        <v>4</v>
      </c>
      <c r="C16" s="356" t="s">
        <v>27</v>
      </c>
      <c r="D16" s="359" t="s">
        <v>864</v>
      </c>
      <c r="E16" s="356" t="s">
        <v>865</v>
      </c>
      <c r="F16" s="356" t="s">
        <v>866</v>
      </c>
      <c r="G16" s="358" t="s">
        <v>337</v>
      </c>
      <c r="H16" s="358" t="s">
        <v>304</v>
      </c>
      <c r="I16" s="358" t="s">
        <v>291</v>
      </c>
      <c r="J16" s="358"/>
      <c r="K16" s="358" t="s">
        <v>290</v>
      </c>
      <c r="L16" s="358" t="str">
        <f t="shared" si="2"/>
        <v>Q370C10</v>
      </c>
      <c r="M16" s="358" t="s">
        <v>290</v>
      </c>
      <c r="N16" s="358" t="s">
        <v>354</v>
      </c>
      <c r="O16" s="358" t="s">
        <v>493</v>
      </c>
      <c r="P16" s="358" t="s">
        <v>337</v>
      </c>
      <c r="Q16" s="358" t="s">
        <v>27</v>
      </c>
      <c r="R16" s="358" t="s">
        <v>867</v>
      </c>
      <c r="S16" s="358" t="s">
        <v>27</v>
      </c>
      <c r="T16" s="358" t="s">
        <v>27</v>
      </c>
      <c r="U16" s="358" t="s">
        <v>27</v>
      </c>
      <c r="V16" s="358">
        <v>0.0097</v>
      </c>
      <c r="W16" s="358" t="s">
        <v>812</v>
      </c>
      <c r="X16" s="358" t="s">
        <v>27</v>
      </c>
      <c r="Y16" s="358" t="s">
        <v>27</v>
      </c>
      <c r="Z16" s="358" t="s">
        <v>27</v>
      </c>
      <c r="AA16" s="358"/>
      <c r="AB16" s="358"/>
      <c r="AC16" s="372"/>
      <c r="AD16" s="373"/>
      <c r="AE16" s="373"/>
      <c r="AF16" s="358"/>
      <c r="AG16" s="385"/>
      <c r="AH16" s="358"/>
      <c r="AI16" s="358"/>
      <c r="AJ16" s="387"/>
      <c r="AK16" s="387"/>
      <c r="AL16" s="358"/>
      <c r="AM16" s="358"/>
      <c r="AN16" s="358"/>
      <c r="AO16" s="358"/>
      <c r="AP16" s="358"/>
      <c r="AQ16" s="358"/>
      <c r="AR16" s="358"/>
      <c r="AS16" s="358"/>
      <c r="AT16" s="358"/>
      <c r="AU16" s="358"/>
      <c r="AV16" s="358"/>
      <c r="AW16" s="358" t="s">
        <v>27</v>
      </c>
      <c r="AX16" s="398">
        <v>2</v>
      </c>
      <c r="AZ16" s="350">
        <f t="shared" si="0"/>
        <v>0</v>
      </c>
    </row>
    <row r="17" ht="39.95" customHeight="1" spans="1:52">
      <c r="A17" s="355">
        <v>46</v>
      </c>
      <c r="B17" s="356"/>
      <c r="C17" s="356" t="s">
        <v>360</v>
      </c>
      <c r="D17" s="356"/>
      <c r="E17" s="356" t="s">
        <v>868</v>
      </c>
      <c r="F17" s="356" t="s">
        <v>869</v>
      </c>
      <c r="G17" s="358" t="s">
        <v>847</v>
      </c>
      <c r="H17" s="358" t="s">
        <v>304</v>
      </c>
      <c r="I17" s="358"/>
      <c r="J17" s="358"/>
      <c r="K17" s="358" t="s">
        <v>290</v>
      </c>
      <c r="L17" s="358" t="s">
        <v>868</v>
      </c>
      <c r="M17" s="358" t="s">
        <v>290</v>
      </c>
      <c r="N17" s="358" t="s">
        <v>292</v>
      </c>
      <c r="O17" s="358" t="s">
        <v>293</v>
      </c>
      <c r="P17" s="358" t="s">
        <v>468</v>
      </c>
      <c r="Q17" s="358" t="s">
        <v>295</v>
      </c>
      <c r="R17" s="358" t="s">
        <v>27</v>
      </c>
      <c r="S17" s="358" t="s">
        <v>27</v>
      </c>
      <c r="T17" s="358" t="s">
        <v>848</v>
      </c>
      <c r="U17" s="358" t="s">
        <v>27</v>
      </c>
      <c r="V17" s="358">
        <f>V18+V19</f>
        <v>0.6598</v>
      </c>
      <c r="W17" s="358" t="s">
        <v>812</v>
      </c>
      <c r="X17" s="358" t="s">
        <v>27</v>
      </c>
      <c r="Y17" s="358" t="s">
        <v>27</v>
      </c>
      <c r="Z17" s="358" t="s">
        <v>27</v>
      </c>
      <c r="AA17" s="358" t="s">
        <v>398</v>
      </c>
      <c r="AB17" s="358"/>
      <c r="AC17" s="372"/>
      <c r="AD17" s="373"/>
      <c r="AE17" s="373"/>
      <c r="AF17" s="358"/>
      <c r="AG17" s="385"/>
      <c r="AH17" s="389">
        <v>2</v>
      </c>
      <c r="AI17" s="358"/>
      <c r="AJ17" s="358" t="s">
        <v>305</v>
      </c>
      <c r="AK17" s="358"/>
      <c r="AL17" s="358"/>
      <c r="AM17" s="358"/>
      <c r="AN17" s="358"/>
      <c r="AO17" s="358"/>
      <c r="AP17" s="358"/>
      <c r="AQ17" s="358"/>
      <c r="AR17" s="358"/>
      <c r="AS17" s="358"/>
      <c r="AT17" s="358"/>
      <c r="AU17" s="358"/>
      <c r="AV17" s="358"/>
      <c r="AW17" s="358" t="s">
        <v>27</v>
      </c>
      <c r="AX17" s="398">
        <v>1</v>
      </c>
      <c r="AZ17" s="350">
        <f t="shared" si="0"/>
        <v>0</v>
      </c>
    </row>
    <row r="18" ht="39.95" customHeight="1" spans="1:52">
      <c r="A18" s="355">
        <v>47</v>
      </c>
      <c r="B18" s="356">
        <v>3</v>
      </c>
      <c r="C18" s="356" t="s">
        <v>360</v>
      </c>
      <c r="D18" s="356" t="s">
        <v>849</v>
      </c>
      <c r="E18" s="356" t="s">
        <v>849</v>
      </c>
      <c r="F18" s="356" t="s">
        <v>850</v>
      </c>
      <c r="G18" s="358" t="s">
        <v>851</v>
      </c>
      <c r="H18" s="358" t="s">
        <v>304</v>
      </c>
      <c r="I18" s="358" t="s">
        <v>852</v>
      </c>
      <c r="J18" s="358"/>
      <c r="K18" s="358" t="s">
        <v>290</v>
      </c>
      <c r="L18" s="358" t="s">
        <v>849</v>
      </c>
      <c r="M18" s="358" t="s">
        <v>290</v>
      </c>
      <c r="N18" s="358" t="s">
        <v>292</v>
      </c>
      <c r="O18" s="358" t="s">
        <v>293</v>
      </c>
      <c r="P18" s="358" t="s">
        <v>836</v>
      </c>
      <c r="Q18" s="358" t="s">
        <v>853</v>
      </c>
      <c r="R18" s="358" t="s">
        <v>851</v>
      </c>
      <c r="S18" s="358" t="s">
        <v>811</v>
      </c>
      <c r="T18" s="358" t="s">
        <v>27</v>
      </c>
      <c r="U18" s="358" t="s">
        <v>27</v>
      </c>
      <c r="V18" s="358">
        <v>0.124</v>
      </c>
      <c r="W18" s="358" t="s">
        <v>812</v>
      </c>
      <c r="X18" s="358" t="s">
        <v>27</v>
      </c>
      <c r="Y18" s="358" t="s">
        <v>27</v>
      </c>
      <c r="Z18" s="358" t="s">
        <v>27</v>
      </c>
      <c r="AA18" s="358" t="s">
        <v>380</v>
      </c>
      <c r="AB18" s="358"/>
      <c r="AC18" s="372">
        <f>V18/0.395*1000</f>
        <v>313.924050632911</v>
      </c>
      <c r="AD18" s="373">
        <v>8</v>
      </c>
      <c r="AE18" s="373"/>
      <c r="AF18" s="362">
        <v>0.124</v>
      </c>
      <c r="AG18" s="385">
        <v>1</v>
      </c>
      <c r="AH18" s="358"/>
      <c r="AI18" s="362"/>
      <c r="AJ18" s="358" t="s">
        <v>331</v>
      </c>
      <c r="AK18" s="358" t="s">
        <v>531</v>
      </c>
      <c r="AL18" s="358"/>
      <c r="AM18" s="358"/>
      <c r="AN18" s="358"/>
      <c r="AO18" s="358"/>
      <c r="AP18" s="358"/>
      <c r="AQ18" s="358"/>
      <c r="AR18" s="358"/>
      <c r="AS18" s="358"/>
      <c r="AT18" s="358"/>
      <c r="AU18" s="358"/>
      <c r="AV18" s="358"/>
      <c r="AW18" s="358" t="s">
        <v>27</v>
      </c>
      <c r="AX18" s="398">
        <v>1</v>
      </c>
      <c r="AY18" s="350">
        <f>VLOOKUP(E:E,[29]靠背骨架!$M:$AV,36,0)</f>
        <v>1.03</v>
      </c>
      <c r="AZ18" s="350">
        <f t="shared" si="0"/>
        <v>1.03</v>
      </c>
    </row>
    <row r="19" ht="39.95" customHeight="1" spans="1:52">
      <c r="A19" s="355">
        <v>48</v>
      </c>
      <c r="B19" s="356">
        <v>3</v>
      </c>
      <c r="C19" s="356" t="s">
        <v>566</v>
      </c>
      <c r="D19" s="359" t="s">
        <v>870</v>
      </c>
      <c r="E19" s="356" t="s">
        <v>871</v>
      </c>
      <c r="F19" s="356" t="s">
        <v>872</v>
      </c>
      <c r="G19" s="358" t="s">
        <v>824</v>
      </c>
      <c r="H19" s="358" t="s">
        <v>304</v>
      </c>
      <c r="I19" s="358" t="s">
        <v>291</v>
      </c>
      <c r="J19" s="358"/>
      <c r="K19" s="358" t="s">
        <v>290</v>
      </c>
      <c r="L19" s="358" t="str">
        <f>E19</f>
        <v>H5-6802111</v>
      </c>
      <c r="M19" s="358" t="s">
        <v>290</v>
      </c>
      <c r="N19" s="358" t="s">
        <v>354</v>
      </c>
      <c r="O19" s="358" t="s">
        <v>493</v>
      </c>
      <c r="P19" s="358" t="s">
        <v>397</v>
      </c>
      <c r="Q19" s="358" t="s">
        <v>295</v>
      </c>
      <c r="R19" s="358" t="s">
        <v>27</v>
      </c>
      <c r="S19" s="358" t="s">
        <v>27</v>
      </c>
      <c r="T19" s="358" t="s">
        <v>857</v>
      </c>
      <c r="U19" s="358" t="s">
        <v>27</v>
      </c>
      <c r="V19" s="358">
        <f>V20+V21*2</f>
        <v>0.5358</v>
      </c>
      <c r="W19" s="358" t="s">
        <v>812</v>
      </c>
      <c r="X19" s="358" t="s">
        <v>27</v>
      </c>
      <c r="Y19" s="358" t="s">
        <v>27</v>
      </c>
      <c r="Z19" s="358" t="s">
        <v>27</v>
      </c>
      <c r="AA19" s="358" t="s">
        <v>398</v>
      </c>
      <c r="AB19" s="358"/>
      <c r="AC19" s="372"/>
      <c r="AD19" s="373"/>
      <c r="AE19" s="373"/>
      <c r="AF19" s="358"/>
      <c r="AG19" s="385"/>
      <c r="AH19" s="386">
        <v>6.28</v>
      </c>
      <c r="AI19" s="358"/>
      <c r="AJ19" s="358" t="s">
        <v>331</v>
      </c>
      <c r="AK19" s="358" t="s">
        <v>858</v>
      </c>
      <c r="AL19" s="358"/>
      <c r="AM19" s="358"/>
      <c r="AN19" s="358"/>
      <c r="AO19" s="358"/>
      <c r="AP19" s="358"/>
      <c r="AQ19" s="358"/>
      <c r="AR19" s="358"/>
      <c r="AS19" s="358"/>
      <c r="AT19" s="358"/>
      <c r="AU19" s="358"/>
      <c r="AV19" s="358"/>
      <c r="AW19" s="358" t="s">
        <v>27</v>
      </c>
      <c r="AX19" s="398">
        <v>1</v>
      </c>
      <c r="AY19" s="399">
        <v>5.1934</v>
      </c>
      <c r="AZ19" s="350">
        <f t="shared" si="0"/>
        <v>5.1934</v>
      </c>
    </row>
    <row r="20" ht="39.95" customHeight="1" spans="1:52">
      <c r="A20" s="355">
        <v>49</v>
      </c>
      <c r="B20" s="356">
        <v>4</v>
      </c>
      <c r="C20" s="356" t="s">
        <v>566</v>
      </c>
      <c r="D20" s="359" t="s">
        <v>873</v>
      </c>
      <c r="E20" s="356" t="s">
        <v>874</v>
      </c>
      <c r="F20" s="356" t="s">
        <v>875</v>
      </c>
      <c r="G20" s="358" t="s">
        <v>829</v>
      </c>
      <c r="H20" s="358" t="s">
        <v>304</v>
      </c>
      <c r="I20" s="358" t="s">
        <v>291</v>
      </c>
      <c r="J20" s="358"/>
      <c r="K20" s="358" t="s">
        <v>290</v>
      </c>
      <c r="L20" s="358" t="str">
        <f>E20</f>
        <v>H5-6802112</v>
      </c>
      <c r="M20" s="358" t="s">
        <v>290</v>
      </c>
      <c r="N20" s="358" t="s">
        <v>354</v>
      </c>
      <c r="O20" s="358" t="s">
        <v>493</v>
      </c>
      <c r="P20" s="358" t="s">
        <v>370</v>
      </c>
      <c r="Q20" s="358" t="s">
        <v>876</v>
      </c>
      <c r="R20" s="358" t="s">
        <v>877</v>
      </c>
      <c r="S20" s="358" t="s">
        <v>832</v>
      </c>
      <c r="T20" s="358" t="s">
        <v>857</v>
      </c>
      <c r="U20" s="358" t="s">
        <v>27</v>
      </c>
      <c r="V20" s="358">
        <v>0.5164</v>
      </c>
      <c r="W20" s="358" t="s">
        <v>812</v>
      </c>
      <c r="X20" s="358" t="s">
        <v>27</v>
      </c>
      <c r="Y20" s="358" t="s">
        <v>27</v>
      </c>
      <c r="Z20" s="358" t="s">
        <v>27</v>
      </c>
      <c r="AA20" s="358" t="s">
        <v>330</v>
      </c>
      <c r="AB20" s="358"/>
      <c r="AC20" s="372">
        <f>377+3.5*2</f>
        <v>384</v>
      </c>
      <c r="AD20" s="373">
        <f>122+3</f>
        <v>125</v>
      </c>
      <c r="AE20" s="373">
        <v>2</v>
      </c>
      <c r="AF20" s="374">
        <f>AC20*AD20*AE20*7860/1000000000</f>
        <v>0.75456</v>
      </c>
      <c r="AG20" s="384">
        <f>V20/AF20</f>
        <v>0.684372349448685</v>
      </c>
      <c r="AH20" s="358"/>
      <c r="AI20" s="390"/>
      <c r="AJ20" s="387"/>
      <c r="AK20" s="387"/>
      <c r="AL20" s="358"/>
      <c r="AM20" s="358"/>
      <c r="AN20" s="358"/>
      <c r="AO20" s="358"/>
      <c r="AP20" s="358"/>
      <c r="AQ20" s="358"/>
      <c r="AR20" s="358"/>
      <c r="AS20" s="358"/>
      <c r="AT20" s="358"/>
      <c r="AU20" s="358"/>
      <c r="AV20" s="358"/>
      <c r="AW20" s="358" t="s">
        <v>27</v>
      </c>
      <c r="AX20" s="398">
        <v>1</v>
      </c>
      <c r="AZ20" s="350">
        <f t="shared" si="0"/>
        <v>0</v>
      </c>
    </row>
    <row r="21" ht="35" spans="1:52">
      <c r="A21" s="355">
        <v>50</v>
      </c>
      <c r="B21" s="356">
        <v>4</v>
      </c>
      <c r="C21" s="356" t="s">
        <v>27</v>
      </c>
      <c r="D21" s="359" t="s">
        <v>864</v>
      </c>
      <c r="E21" s="356" t="s">
        <v>865</v>
      </c>
      <c r="F21" s="356" t="s">
        <v>878</v>
      </c>
      <c r="G21" s="358" t="s">
        <v>337</v>
      </c>
      <c r="H21" s="358" t="s">
        <v>304</v>
      </c>
      <c r="I21" s="358" t="s">
        <v>291</v>
      </c>
      <c r="J21" s="358"/>
      <c r="K21" s="358" t="s">
        <v>290</v>
      </c>
      <c r="L21" s="358" t="str">
        <f>E21</f>
        <v>Q370C10</v>
      </c>
      <c r="M21" s="358" t="s">
        <v>290</v>
      </c>
      <c r="N21" s="358" t="s">
        <v>354</v>
      </c>
      <c r="O21" s="358" t="s">
        <v>493</v>
      </c>
      <c r="P21" s="358" t="s">
        <v>337</v>
      </c>
      <c r="Q21" s="358" t="s">
        <v>27</v>
      </c>
      <c r="R21" s="358" t="s">
        <v>867</v>
      </c>
      <c r="S21" s="358" t="s">
        <v>27</v>
      </c>
      <c r="T21" s="358" t="s">
        <v>27</v>
      </c>
      <c r="U21" s="358" t="s">
        <v>27</v>
      </c>
      <c r="V21" s="358">
        <v>0.0097</v>
      </c>
      <c r="W21" s="358" t="s">
        <v>812</v>
      </c>
      <c r="X21" s="358" t="s">
        <v>27</v>
      </c>
      <c r="Y21" s="358" t="s">
        <v>27</v>
      </c>
      <c r="Z21" s="358" t="s">
        <v>27</v>
      </c>
      <c r="AA21" s="358"/>
      <c r="AB21" s="358"/>
      <c r="AC21" s="372"/>
      <c r="AD21" s="373"/>
      <c r="AE21" s="373"/>
      <c r="AF21" s="358"/>
      <c r="AG21" s="385"/>
      <c r="AH21" s="358"/>
      <c r="AI21" s="358"/>
      <c r="AJ21" s="387"/>
      <c r="AK21" s="387"/>
      <c r="AL21" s="358"/>
      <c r="AM21" s="358"/>
      <c r="AN21" s="358"/>
      <c r="AO21" s="358"/>
      <c r="AP21" s="358"/>
      <c r="AQ21" s="358"/>
      <c r="AR21" s="358"/>
      <c r="AS21" s="358"/>
      <c r="AT21" s="358"/>
      <c r="AU21" s="358"/>
      <c r="AV21" s="358"/>
      <c r="AW21" s="358" t="s">
        <v>27</v>
      </c>
      <c r="AX21" s="398">
        <v>2</v>
      </c>
      <c r="AZ21" s="350">
        <f t="shared" si="0"/>
        <v>0</v>
      </c>
    </row>
    <row r="22" ht="39.95" customHeight="1" spans="1:52">
      <c r="A22" s="355">
        <v>57</v>
      </c>
      <c r="B22" s="356">
        <v>3</v>
      </c>
      <c r="C22" s="356" t="s">
        <v>566</v>
      </c>
      <c r="D22" s="360" t="s">
        <v>879</v>
      </c>
      <c r="E22" s="356" t="s">
        <v>880</v>
      </c>
      <c r="F22" s="356" t="s">
        <v>881</v>
      </c>
      <c r="G22" s="358" t="s">
        <v>882</v>
      </c>
      <c r="H22" s="358" t="s">
        <v>304</v>
      </c>
      <c r="I22" s="358" t="s">
        <v>291</v>
      </c>
      <c r="J22" s="358"/>
      <c r="K22" s="358" t="s">
        <v>290</v>
      </c>
      <c r="L22" s="358" t="s">
        <v>880</v>
      </c>
      <c r="M22" s="358" t="s">
        <v>290</v>
      </c>
      <c r="N22" s="358" t="s">
        <v>354</v>
      </c>
      <c r="O22" s="358" t="s">
        <v>493</v>
      </c>
      <c r="P22" s="358" t="s">
        <v>836</v>
      </c>
      <c r="Q22" s="358" t="s">
        <v>853</v>
      </c>
      <c r="R22" s="358" t="s">
        <v>882</v>
      </c>
      <c r="S22" s="358" t="s">
        <v>811</v>
      </c>
      <c r="T22" s="358" t="s">
        <v>27</v>
      </c>
      <c r="U22" s="358" t="s">
        <v>27</v>
      </c>
      <c r="V22" s="358">
        <v>0.0329</v>
      </c>
      <c r="W22" s="358" t="s">
        <v>812</v>
      </c>
      <c r="X22" s="358" t="s">
        <v>27</v>
      </c>
      <c r="Y22" s="358" t="s">
        <v>27</v>
      </c>
      <c r="Z22" s="358" t="s">
        <v>27</v>
      </c>
      <c r="AA22" s="358" t="s">
        <v>380</v>
      </c>
      <c r="AB22" s="358"/>
      <c r="AC22" s="372">
        <f>V22/0.154*1000</f>
        <v>213.636363636364</v>
      </c>
      <c r="AD22" s="373">
        <v>5</v>
      </c>
      <c r="AE22" s="373"/>
      <c r="AF22" s="358">
        <v>0.0329</v>
      </c>
      <c r="AG22" s="385">
        <v>1</v>
      </c>
      <c r="AH22" s="358"/>
      <c r="AI22" s="362"/>
      <c r="AJ22" s="358" t="s">
        <v>331</v>
      </c>
      <c r="AK22" s="358" t="s">
        <v>531</v>
      </c>
      <c r="AL22" s="358"/>
      <c r="AM22" s="358"/>
      <c r="AN22" s="358"/>
      <c r="AO22" s="358"/>
      <c r="AP22" s="358"/>
      <c r="AQ22" s="358"/>
      <c r="AR22" s="358"/>
      <c r="AS22" s="358"/>
      <c r="AT22" s="358"/>
      <c r="AU22" s="358"/>
      <c r="AV22" s="358"/>
      <c r="AW22" s="358" t="s">
        <v>27</v>
      </c>
      <c r="AX22" s="398">
        <v>2</v>
      </c>
      <c r="AY22" s="399">
        <v>0.54</v>
      </c>
      <c r="AZ22" s="350">
        <f t="shared" si="0"/>
        <v>1.08</v>
      </c>
    </row>
    <row r="23" s="348" customFormat="1" ht="39.95" customHeight="1" spans="1:52">
      <c r="A23" s="355">
        <v>58</v>
      </c>
      <c r="B23" s="356">
        <v>3</v>
      </c>
      <c r="C23" s="356" t="s">
        <v>883</v>
      </c>
      <c r="D23" s="359" t="s">
        <v>884</v>
      </c>
      <c r="E23" s="356" t="s">
        <v>885</v>
      </c>
      <c r="F23" s="356" t="s">
        <v>886</v>
      </c>
      <c r="G23" s="358" t="s">
        <v>887</v>
      </c>
      <c r="H23" s="358" t="s">
        <v>304</v>
      </c>
      <c r="I23" s="358" t="s">
        <v>291</v>
      </c>
      <c r="J23" s="358"/>
      <c r="K23" s="358" t="s">
        <v>304</v>
      </c>
      <c r="L23" s="358" t="s">
        <v>885</v>
      </c>
      <c r="M23" s="358" t="s">
        <v>304</v>
      </c>
      <c r="N23" s="358" t="s">
        <v>354</v>
      </c>
      <c r="O23" s="358" t="s">
        <v>493</v>
      </c>
      <c r="P23" s="358" t="s">
        <v>888</v>
      </c>
      <c r="Q23" s="358" t="s">
        <v>889</v>
      </c>
      <c r="R23" s="358" t="s">
        <v>887</v>
      </c>
      <c r="S23" s="358" t="s">
        <v>811</v>
      </c>
      <c r="T23" s="358" t="s">
        <v>27</v>
      </c>
      <c r="U23" s="358" t="s">
        <v>27</v>
      </c>
      <c r="V23" s="358">
        <v>0.0661</v>
      </c>
      <c r="W23" s="358" t="s">
        <v>812</v>
      </c>
      <c r="X23" s="358" t="s">
        <v>27</v>
      </c>
      <c r="Y23" s="358" t="s">
        <v>27</v>
      </c>
      <c r="Z23" s="358" t="s">
        <v>27</v>
      </c>
      <c r="AA23" s="358" t="s">
        <v>330</v>
      </c>
      <c r="AB23" s="358"/>
      <c r="AC23" s="372">
        <f>265+6</f>
        <v>271</v>
      </c>
      <c r="AD23" s="373">
        <f>15+3.5</f>
        <v>18.5</v>
      </c>
      <c r="AE23" s="373">
        <v>2</v>
      </c>
      <c r="AF23" s="374">
        <f>AC23*AD23*AE23*7860/1000000000</f>
        <v>0.07881222</v>
      </c>
      <c r="AG23" s="384">
        <f>V23/AF23</f>
        <v>0.838702424573245</v>
      </c>
      <c r="AH23" s="358"/>
      <c r="AI23" s="362"/>
      <c r="AJ23" s="358" t="s">
        <v>298</v>
      </c>
      <c r="AK23" s="358" t="s">
        <v>817</v>
      </c>
      <c r="AL23" s="358"/>
      <c r="AM23" s="358"/>
      <c r="AN23" s="358"/>
      <c r="AO23" s="358"/>
      <c r="AP23" s="358"/>
      <c r="AQ23" s="358"/>
      <c r="AR23" s="358"/>
      <c r="AS23" s="358"/>
      <c r="AT23" s="358"/>
      <c r="AU23" s="358"/>
      <c r="AV23" s="358"/>
      <c r="AW23" s="358" t="s">
        <v>27</v>
      </c>
      <c r="AX23" s="398">
        <v>3</v>
      </c>
      <c r="AY23" s="399">
        <v>0.335317032</v>
      </c>
      <c r="AZ23" s="350">
        <f t="shared" si="0"/>
        <v>1.005951096</v>
      </c>
    </row>
    <row r="24" s="348" customFormat="1" ht="39.95" customHeight="1" spans="1:52">
      <c r="A24" s="355">
        <v>59</v>
      </c>
      <c r="B24" s="356">
        <v>3</v>
      </c>
      <c r="C24" s="356" t="s">
        <v>883</v>
      </c>
      <c r="D24" s="359" t="s">
        <v>890</v>
      </c>
      <c r="E24" s="356" t="s">
        <v>891</v>
      </c>
      <c r="F24" s="356" t="s">
        <v>892</v>
      </c>
      <c r="G24" s="358" t="s">
        <v>893</v>
      </c>
      <c r="H24" s="358" t="s">
        <v>304</v>
      </c>
      <c r="I24" s="358" t="s">
        <v>291</v>
      </c>
      <c r="J24" s="358"/>
      <c r="K24" s="358" t="s">
        <v>290</v>
      </c>
      <c r="L24" s="358" t="s">
        <v>891</v>
      </c>
      <c r="M24" s="358" t="s">
        <v>290</v>
      </c>
      <c r="N24" s="358" t="s">
        <v>354</v>
      </c>
      <c r="O24" s="358" t="s">
        <v>493</v>
      </c>
      <c r="P24" s="358" t="s">
        <v>888</v>
      </c>
      <c r="Q24" s="358" t="s">
        <v>894</v>
      </c>
      <c r="R24" s="358" t="s">
        <v>895</v>
      </c>
      <c r="S24" s="358" t="s">
        <v>811</v>
      </c>
      <c r="T24" s="358" t="s">
        <v>27</v>
      </c>
      <c r="U24" s="358" t="s">
        <v>27</v>
      </c>
      <c r="V24" s="358">
        <v>0.0587</v>
      </c>
      <c r="W24" s="358" t="s">
        <v>812</v>
      </c>
      <c r="X24" s="358" t="s">
        <v>27</v>
      </c>
      <c r="Y24" s="358" t="s">
        <v>27</v>
      </c>
      <c r="Z24" s="358" t="s">
        <v>27</v>
      </c>
      <c r="AA24" s="358" t="s">
        <v>380</v>
      </c>
      <c r="AB24" s="358"/>
      <c r="AC24" s="372">
        <f>V24/0.2219*1000</f>
        <v>264.533573681839</v>
      </c>
      <c r="AD24" s="373">
        <v>6</v>
      </c>
      <c r="AE24" s="373"/>
      <c r="AF24" s="358">
        <v>0.0587</v>
      </c>
      <c r="AG24" s="385">
        <v>1</v>
      </c>
      <c r="AH24" s="358"/>
      <c r="AI24" s="362"/>
      <c r="AJ24" s="358" t="s">
        <v>331</v>
      </c>
      <c r="AK24" s="358" t="s">
        <v>896</v>
      </c>
      <c r="AL24" s="358"/>
      <c r="AM24" s="358"/>
      <c r="AN24" s="358"/>
      <c r="AO24" s="358"/>
      <c r="AP24" s="358"/>
      <c r="AQ24" s="358"/>
      <c r="AR24" s="358"/>
      <c r="AS24" s="358"/>
      <c r="AT24" s="358"/>
      <c r="AU24" s="358"/>
      <c r="AV24" s="358"/>
      <c r="AW24" s="358" t="s">
        <v>27</v>
      </c>
      <c r="AX24" s="400">
        <v>1</v>
      </c>
      <c r="AY24" s="399">
        <v>1.88</v>
      </c>
      <c r="AZ24" s="350">
        <f t="shared" si="0"/>
        <v>1.88</v>
      </c>
    </row>
    <row r="25" ht="39.95" customHeight="1" spans="1:52">
      <c r="A25" s="355">
        <v>60</v>
      </c>
      <c r="B25" s="356">
        <v>3</v>
      </c>
      <c r="C25" s="356" t="s">
        <v>897</v>
      </c>
      <c r="D25" s="356" t="s">
        <v>898</v>
      </c>
      <c r="E25" s="356" t="s">
        <v>898</v>
      </c>
      <c r="F25" s="356" t="s">
        <v>899</v>
      </c>
      <c r="G25" s="358" t="s">
        <v>847</v>
      </c>
      <c r="H25" s="358" t="s">
        <v>304</v>
      </c>
      <c r="I25" s="358" t="s">
        <v>291</v>
      </c>
      <c r="J25" s="358"/>
      <c r="K25" s="358" t="s">
        <v>290</v>
      </c>
      <c r="L25" s="358" t="s">
        <v>898</v>
      </c>
      <c r="M25" s="358" t="s">
        <v>290</v>
      </c>
      <c r="N25" s="358" t="s">
        <v>354</v>
      </c>
      <c r="O25" s="358" t="s">
        <v>493</v>
      </c>
      <c r="P25" s="358" t="s">
        <v>397</v>
      </c>
      <c r="Q25" s="358" t="s">
        <v>295</v>
      </c>
      <c r="R25" s="358" t="s">
        <v>27</v>
      </c>
      <c r="S25" s="358" t="s">
        <v>27</v>
      </c>
      <c r="T25" s="358" t="s">
        <v>900</v>
      </c>
      <c r="U25" s="358" t="s">
        <v>27</v>
      </c>
      <c r="V25" s="358">
        <v>0.0351</v>
      </c>
      <c r="W25" s="358" t="s">
        <v>812</v>
      </c>
      <c r="X25" s="358" t="s">
        <v>27</v>
      </c>
      <c r="Y25" s="358" t="s">
        <v>27</v>
      </c>
      <c r="Z25" s="358" t="s">
        <v>27</v>
      </c>
      <c r="AA25" s="358" t="s">
        <v>398</v>
      </c>
      <c r="AB25" s="358"/>
      <c r="AC25" s="372"/>
      <c r="AD25" s="373"/>
      <c r="AE25" s="373"/>
      <c r="AF25" s="358"/>
      <c r="AG25" s="385"/>
      <c r="AH25" s="358"/>
      <c r="AI25" s="358"/>
      <c r="AJ25" s="358" t="s">
        <v>331</v>
      </c>
      <c r="AK25" s="358" t="s">
        <v>826</v>
      </c>
      <c r="AL25" s="358"/>
      <c r="AM25" s="358"/>
      <c r="AN25" s="358"/>
      <c r="AO25" s="358"/>
      <c r="AP25" s="358"/>
      <c r="AQ25" s="358"/>
      <c r="AR25" s="358"/>
      <c r="AS25" s="358"/>
      <c r="AT25" s="358"/>
      <c r="AU25" s="358"/>
      <c r="AV25" s="358"/>
      <c r="AW25" s="358" t="s">
        <v>27</v>
      </c>
      <c r="AX25" s="401">
        <v>1</v>
      </c>
      <c r="AY25" s="350">
        <f>VLOOKUP(E:E,[29]靠背骨架!$M:$AV,36,0)</f>
        <v>1.362</v>
      </c>
      <c r="AZ25" s="350">
        <f t="shared" si="0"/>
        <v>1.362</v>
      </c>
    </row>
    <row r="26" ht="39.95" customHeight="1" spans="1:52">
      <c r="A26" s="355">
        <v>61</v>
      </c>
      <c r="B26" s="356">
        <v>4</v>
      </c>
      <c r="C26" s="356" t="s">
        <v>897</v>
      </c>
      <c r="D26" s="356" t="s">
        <v>901</v>
      </c>
      <c r="E26" s="356" t="s">
        <v>901</v>
      </c>
      <c r="F26" s="356" t="s">
        <v>218</v>
      </c>
      <c r="G26" s="358" t="s">
        <v>829</v>
      </c>
      <c r="H26" s="358" t="s">
        <v>304</v>
      </c>
      <c r="I26" s="358" t="s">
        <v>291</v>
      </c>
      <c r="J26" s="358"/>
      <c r="K26" s="358" t="s">
        <v>290</v>
      </c>
      <c r="L26" s="358" t="s">
        <v>898</v>
      </c>
      <c r="M26" s="358" t="s">
        <v>27</v>
      </c>
      <c r="N26" s="358" t="s">
        <v>354</v>
      </c>
      <c r="O26" s="358" t="s">
        <v>493</v>
      </c>
      <c r="P26" s="358" t="s">
        <v>370</v>
      </c>
      <c r="Q26" s="358" t="s">
        <v>830</v>
      </c>
      <c r="R26" s="358" t="s">
        <v>902</v>
      </c>
      <c r="S26" s="358" t="s">
        <v>832</v>
      </c>
      <c r="T26" s="358" t="s">
        <v>900</v>
      </c>
      <c r="U26" s="358" t="s">
        <v>27</v>
      </c>
      <c r="V26" s="358">
        <v>0.1626</v>
      </c>
      <c r="W26" s="358" t="s">
        <v>812</v>
      </c>
      <c r="X26" s="358" t="s">
        <v>27</v>
      </c>
      <c r="Y26" s="358" t="s">
        <v>27</v>
      </c>
      <c r="Z26" s="358" t="s">
        <v>27</v>
      </c>
      <c r="AA26" s="358" t="s">
        <v>330</v>
      </c>
      <c r="AB26" s="358"/>
      <c r="AC26" s="372">
        <f>172+7</f>
        <v>179</v>
      </c>
      <c r="AD26" s="373">
        <f>40+4</f>
        <v>44</v>
      </c>
      <c r="AE26" s="373">
        <v>3</v>
      </c>
      <c r="AF26" s="374">
        <f>AC26*AD26*AE26*7860/1000000000</f>
        <v>0.18571608</v>
      </c>
      <c r="AG26" s="384">
        <f>V26/AF26</f>
        <v>0.875530002571667</v>
      </c>
      <c r="AH26" s="358"/>
      <c r="AI26" s="362"/>
      <c r="AJ26" s="387"/>
      <c r="AK26" s="387"/>
      <c r="AL26" s="358"/>
      <c r="AM26" s="358"/>
      <c r="AN26" s="358"/>
      <c r="AO26" s="358"/>
      <c r="AP26" s="358"/>
      <c r="AQ26" s="358"/>
      <c r="AR26" s="358"/>
      <c r="AS26" s="358"/>
      <c r="AT26" s="358"/>
      <c r="AU26" s="358"/>
      <c r="AV26" s="358"/>
      <c r="AW26" s="358" t="s">
        <v>27</v>
      </c>
      <c r="AX26" s="401">
        <v>1</v>
      </c>
      <c r="AZ26" s="350">
        <f t="shared" si="0"/>
        <v>0</v>
      </c>
    </row>
    <row r="27" ht="39.95" customHeight="1" spans="1:52">
      <c r="A27" s="355">
        <v>62</v>
      </c>
      <c r="B27" s="356">
        <v>4</v>
      </c>
      <c r="C27" s="356" t="s">
        <v>27</v>
      </c>
      <c r="D27" s="356"/>
      <c r="E27" s="356" t="s">
        <v>903</v>
      </c>
      <c r="F27" s="356" t="s">
        <v>904</v>
      </c>
      <c r="G27" s="358" t="s">
        <v>337</v>
      </c>
      <c r="H27" s="358" t="s">
        <v>304</v>
      </c>
      <c r="I27" s="358" t="s">
        <v>291</v>
      </c>
      <c r="J27" s="358"/>
      <c r="K27" s="358" t="s">
        <v>290</v>
      </c>
      <c r="L27" s="358" t="s">
        <v>898</v>
      </c>
      <c r="M27" s="358" t="s">
        <v>27</v>
      </c>
      <c r="N27" s="358" t="s">
        <v>354</v>
      </c>
      <c r="O27" s="358" t="s">
        <v>493</v>
      </c>
      <c r="P27" s="358" t="s">
        <v>337</v>
      </c>
      <c r="Q27" s="358" t="s">
        <v>27</v>
      </c>
      <c r="R27" s="358" t="s">
        <v>905</v>
      </c>
      <c r="S27" s="358" t="s">
        <v>27</v>
      </c>
      <c r="T27" s="358" t="s">
        <v>906</v>
      </c>
      <c r="U27" s="358" t="s">
        <v>27</v>
      </c>
      <c r="V27" s="358">
        <v>0.0055</v>
      </c>
      <c r="W27" s="358" t="s">
        <v>812</v>
      </c>
      <c r="X27" s="358" t="s">
        <v>27</v>
      </c>
      <c r="Y27" s="358" t="s">
        <v>27</v>
      </c>
      <c r="Z27" s="358" t="s">
        <v>27</v>
      </c>
      <c r="AA27" s="358"/>
      <c r="AB27" s="358"/>
      <c r="AC27" s="372"/>
      <c r="AD27" s="373"/>
      <c r="AE27" s="373"/>
      <c r="AF27" s="358"/>
      <c r="AG27" s="385"/>
      <c r="AH27" s="358"/>
      <c r="AI27" s="358"/>
      <c r="AJ27" s="387"/>
      <c r="AK27" s="387"/>
      <c r="AL27" s="358"/>
      <c r="AM27" s="358"/>
      <c r="AN27" s="358"/>
      <c r="AO27" s="358"/>
      <c r="AP27" s="358"/>
      <c r="AQ27" s="358"/>
      <c r="AR27" s="358"/>
      <c r="AS27" s="358"/>
      <c r="AT27" s="358"/>
      <c r="AU27" s="358"/>
      <c r="AV27" s="358"/>
      <c r="AW27" s="358" t="s">
        <v>27</v>
      </c>
      <c r="AX27" s="401">
        <v>2</v>
      </c>
      <c r="AZ27" s="350">
        <f t="shared" si="0"/>
        <v>0</v>
      </c>
    </row>
    <row r="28" ht="35" spans="1:52">
      <c r="A28" s="355">
        <v>63</v>
      </c>
      <c r="B28" s="356">
        <v>3</v>
      </c>
      <c r="C28" s="356" t="s">
        <v>907</v>
      </c>
      <c r="D28" s="356" t="s">
        <v>908</v>
      </c>
      <c r="E28" s="356" t="s">
        <v>908</v>
      </c>
      <c r="F28" s="356" t="s">
        <v>909</v>
      </c>
      <c r="G28" s="358" t="s">
        <v>376</v>
      </c>
      <c r="H28" s="358" t="s">
        <v>304</v>
      </c>
      <c r="I28" s="358" t="s">
        <v>291</v>
      </c>
      <c r="J28" s="361"/>
      <c r="K28" s="358" t="s">
        <v>290</v>
      </c>
      <c r="L28" s="358" t="s">
        <v>908</v>
      </c>
      <c r="M28" s="358" t="s">
        <v>290</v>
      </c>
      <c r="N28" s="358" t="s">
        <v>292</v>
      </c>
      <c r="O28" s="358" t="s">
        <v>293</v>
      </c>
      <c r="P28" s="358" t="s">
        <v>836</v>
      </c>
      <c r="Q28" s="358" t="s">
        <v>894</v>
      </c>
      <c r="R28" s="358" t="s">
        <v>895</v>
      </c>
      <c r="S28" s="358" t="s">
        <v>811</v>
      </c>
      <c r="T28" s="358" t="s">
        <v>910</v>
      </c>
      <c r="U28" s="358" t="s">
        <v>27</v>
      </c>
      <c r="V28" s="362">
        <v>0.144163104</v>
      </c>
      <c r="W28" s="358" t="s">
        <v>812</v>
      </c>
      <c r="X28" s="358" t="s">
        <v>316</v>
      </c>
      <c r="Y28" s="358" t="s">
        <v>27</v>
      </c>
      <c r="Z28" s="358" t="s">
        <v>329</v>
      </c>
      <c r="AA28" s="358" t="s">
        <v>380</v>
      </c>
      <c r="AB28" s="358"/>
      <c r="AC28" s="372">
        <v>649.676</v>
      </c>
      <c r="AD28" s="373">
        <v>6</v>
      </c>
      <c r="AE28" s="373"/>
      <c r="AF28" s="362">
        <f>AC28*0.2219/1000</f>
        <v>0.1441631044</v>
      </c>
      <c r="AG28" s="385">
        <v>1</v>
      </c>
      <c r="AH28" s="358"/>
      <c r="AI28" s="362">
        <v>0.012</v>
      </c>
      <c r="AJ28" s="358" t="s">
        <v>331</v>
      </c>
      <c r="AK28" s="358" t="s">
        <v>531</v>
      </c>
      <c r="AL28" s="358"/>
      <c r="AM28" s="358"/>
      <c r="AN28" s="358"/>
      <c r="AO28" s="358"/>
      <c r="AP28" s="358"/>
      <c r="AQ28" s="358"/>
      <c r="AR28" s="358"/>
      <c r="AS28" s="358"/>
      <c r="AT28" s="358"/>
      <c r="AU28" s="358"/>
      <c r="AV28" s="361"/>
      <c r="AW28" s="358" t="s">
        <v>27</v>
      </c>
      <c r="AX28" s="402">
        <v>1</v>
      </c>
      <c r="AY28" s="350">
        <f>VLOOKUP(E:E,[29]靠背骨架!$M:$AV,36,0)</f>
        <v>1.1037</v>
      </c>
      <c r="AZ28" s="350">
        <f t="shared" si="0"/>
        <v>1.1037</v>
      </c>
    </row>
    <row r="29" ht="35" spans="1:52">
      <c r="A29" s="355">
        <v>64</v>
      </c>
      <c r="B29" s="356">
        <v>3</v>
      </c>
      <c r="C29" s="356" t="s">
        <v>907</v>
      </c>
      <c r="D29" s="356" t="s">
        <v>911</v>
      </c>
      <c r="E29" s="356" t="s">
        <v>911</v>
      </c>
      <c r="F29" s="356" t="s">
        <v>912</v>
      </c>
      <c r="G29" s="358" t="s">
        <v>376</v>
      </c>
      <c r="H29" s="358" t="s">
        <v>304</v>
      </c>
      <c r="I29" s="358" t="s">
        <v>291</v>
      </c>
      <c r="J29" s="358"/>
      <c r="K29" s="358" t="s">
        <v>290</v>
      </c>
      <c r="L29" s="358" t="s">
        <v>911</v>
      </c>
      <c r="M29" s="358" t="s">
        <v>290</v>
      </c>
      <c r="N29" s="358" t="s">
        <v>292</v>
      </c>
      <c r="O29" s="358" t="s">
        <v>293</v>
      </c>
      <c r="P29" s="358" t="s">
        <v>836</v>
      </c>
      <c r="Q29" s="358" t="s">
        <v>894</v>
      </c>
      <c r="R29" s="358" t="s">
        <v>895</v>
      </c>
      <c r="S29" s="358" t="s">
        <v>811</v>
      </c>
      <c r="T29" s="358" t="s">
        <v>913</v>
      </c>
      <c r="U29" s="358" t="s">
        <v>27</v>
      </c>
      <c r="V29" s="362">
        <v>0.090950597</v>
      </c>
      <c r="W29" s="358" t="s">
        <v>812</v>
      </c>
      <c r="X29" s="358" t="s">
        <v>316</v>
      </c>
      <c r="Y29" s="358" t="s">
        <v>27</v>
      </c>
      <c r="Z29" s="358" t="s">
        <v>329</v>
      </c>
      <c r="AA29" s="358" t="s">
        <v>380</v>
      </c>
      <c r="AB29" s="358"/>
      <c r="AC29" s="372">
        <v>409.872</v>
      </c>
      <c r="AD29" s="373">
        <v>6</v>
      </c>
      <c r="AE29" s="373"/>
      <c r="AF29" s="362">
        <f>AC29*0.2219/1000</f>
        <v>0.0909505968</v>
      </c>
      <c r="AG29" s="385">
        <v>1</v>
      </c>
      <c r="AH29" s="358"/>
      <c r="AI29" s="362">
        <v>0.008</v>
      </c>
      <c r="AJ29" s="358" t="s">
        <v>331</v>
      </c>
      <c r="AK29" s="358" t="s">
        <v>531</v>
      </c>
      <c r="AL29" s="358"/>
      <c r="AM29" s="358"/>
      <c r="AN29" s="358"/>
      <c r="AO29" s="358"/>
      <c r="AP29" s="358"/>
      <c r="AQ29" s="358"/>
      <c r="AR29" s="358"/>
      <c r="AS29" s="358"/>
      <c r="AT29" s="358"/>
      <c r="AU29" s="358"/>
      <c r="AV29" s="358"/>
      <c r="AW29" s="358" t="s">
        <v>27</v>
      </c>
      <c r="AX29" s="402">
        <v>1</v>
      </c>
      <c r="AY29" s="350">
        <f>VLOOKUP(E:E,[29]靠背骨架!$M:$AV,36,0)</f>
        <v>0.7692</v>
      </c>
      <c r="AZ29" s="350">
        <f t="shared" si="0"/>
        <v>0.7692</v>
      </c>
    </row>
    <row r="30" s="348" customFormat="1" ht="35" spans="1:52">
      <c r="A30" s="355">
        <v>65</v>
      </c>
      <c r="B30" s="356">
        <v>3</v>
      </c>
      <c r="C30" s="356"/>
      <c r="D30" s="356" t="s">
        <v>914</v>
      </c>
      <c r="E30" s="356" t="s">
        <v>914</v>
      </c>
      <c r="F30" s="356" t="s">
        <v>915</v>
      </c>
      <c r="G30" s="358" t="s">
        <v>376</v>
      </c>
      <c r="H30" s="358" t="s">
        <v>304</v>
      </c>
      <c r="I30" s="358" t="s">
        <v>291</v>
      </c>
      <c r="J30" s="358"/>
      <c r="K30" s="358" t="s">
        <v>290</v>
      </c>
      <c r="L30" s="358" t="s">
        <v>916</v>
      </c>
      <c r="M30" s="358" t="s">
        <v>290</v>
      </c>
      <c r="N30" s="358" t="s">
        <v>292</v>
      </c>
      <c r="O30" s="358" t="s">
        <v>293</v>
      </c>
      <c r="P30" s="358" t="s">
        <v>836</v>
      </c>
      <c r="Q30" s="358" t="s">
        <v>894</v>
      </c>
      <c r="R30" s="358" t="s">
        <v>895</v>
      </c>
      <c r="S30" s="358" t="s">
        <v>811</v>
      </c>
      <c r="T30" s="358" t="s">
        <v>917</v>
      </c>
      <c r="U30" s="358" t="s">
        <v>27</v>
      </c>
      <c r="V30" s="362">
        <v>0.1293677</v>
      </c>
      <c r="W30" s="358" t="s">
        <v>812</v>
      </c>
      <c r="X30" s="358" t="s">
        <v>316</v>
      </c>
      <c r="Y30" s="358" t="s">
        <v>27</v>
      </c>
      <c r="Z30" s="358" t="s">
        <v>329</v>
      </c>
      <c r="AA30" s="358" t="s">
        <v>380</v>
      </c>
      <c r="AB30" s="358"/>
      <c r="AC30" s="372">
        <v>583</v>
      </c>
      <c r="AD30" s="373">
        <v>6</v>
      </c>
      <c r="AE30" s="373"/>
      <c r="AF30" s="362">
        <f>AC30*0.2219/1000</f>
        <v>0.1293677</v>
      </c>
      <c r="AG30" s="385">
        <v>1</v>
      </c>
      <c r="AH30" s="358"/>
      <c r="AI30" s="362">
        <v>0.011</v>
      </c>
      <c r="AJ30" s="358"/>
      <c r="AK30" s="358"/>
      <c r="AL30" s="358"/>
      <c r="AM30" s="358"/>
      <c r="AN30" s="358"/>
      <c r="AO30" s="358"/>
      <c r="AP30" s="358"/>
      <c r="AQ30" s="358"/>
      <c r="AR30" s="358"/>
      <c r="AS30" s="358"/>
      <c r="AT30" s="358"/>
      <c r="AU30" s="358"/>
      <c r="AV30" s="358"/>
      <c r="AW30" s="358" t="s">
        <v>27</v>
      </c>
      <c r="AX30" s="402">
        <v>1</v>
      </c>
      <c r="AY30" s="399">
        <v>1.1619</v>
      </c>
      <c r="AZ30" s="350">
        <f t="shared" si="0"/>
        <v>1.1619</v>
      </c>
    </row>
    <row r="31" ht="46" customHeight="1" spans="52:52">
      <c r="AZ31" s="350">
        <f>SUM(AZ4:AZ30)</f>
        <v>42.836227926</v>
      </c>
    </row>
  </sheetData>
  <autoFilter xmlns:etc="http://www.wps.cn/officeDocument/2017/etCustomData" ref="A2:AY30" etc:filterBottomFollowUsedRange="0">
    <extLst/>
  </autoFilter>
  <mergeCells count="48">
    <mergeCell ref="AC1:AE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A1:AA2"/>
    <mergeCell ref="AB1:AB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  <mergeCell ref="AT1:AT2"/>
    <mergeCell ref="AU1:AU2"/>
    <mergeCell ref="AV1:AV2"/>
    <mergeCell ref="AW1:AW2"/>
    <mergeCell ref="AX1:AX2"/>
  </mergeCells>
  <conditionalFormatting sqref="AX1">
    <cfRule type="duplicateValues" dxfId="3" priority="239"/>
  </conditionalFormatting>
  <conditionalFormatting sqref="D3">
    <cfRule type="duplicateValues" dxfId="3" priority="1"/>
  </conditionalFormatting>
  <conditionalFormatting sqref="E3">
    <cfRule type="duplicateValues" dxfId="3" priority="238"/>
  </conditionalFormatting>
  <conditionalFormatting sqref="AX3:AX30">
    <cfRule type="containsText" dxfId="8" priority="240" operator="between" text="3">
      <formula>NOT(ISERROR(SEARCH("3",AX3)))</formula>
    </cfRule>
    <cfRule type="containsText" dxfId="9" priority="241" operator="between" text="2">
      <formula>NOT(ISERROR(SEARCH("2",AX3)))</formula>
    </cfRule>
    <cfRule type="containsText" dxfId="10" priority="242" operator="between" text="1">
      <formula>NOT(ISERROR(SEARCH("1",AX3)))</formula>
    </cfRule>
    <cfRule type="containsText" dxfId="2" priority="243" operator="between" text="0">
      <formula>NOT(ISERROR(SEARCH("0",AX3)))</formula>
    </cfRule>
  </conditionalFormatting>
  <dataValidations count="1">
    <dataValidation allowBlank="1" showInputMessage="1" showErrorMessage="1" promptTitle="包括4种填写情况：" prompt="具体数字；&#10;RF--参考图、表格图或原理图；&#10;AR--零件用量按需；&#10;RP--零件为维修专用。" sqref="AX5"/>
  </dataValidations>
  <pageMargins left="0.7" right="0.7" top="0.75" bottom="0.75" header="0.3" footer="0.3"/>
  <pageSetup paperSize="9" scale="73" orientation="portrait"/>
  <headerFooter/>
  <colBreaks count="1" manualBreakCount="1">
    <brk id="19" max="31" man="1"/>
  </colBreaks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T41"/>
  <sheetViews>
    <sheetView zoomScale="70" zoomScaleNormal="70" topLeftCell="A2" workbookViewId="0">
      <pane xSplit="24" ySplit="8" topLeftCell="Y21" activePane="bottomRight" state="frozen"/>
      <selection/>
      <selection pane="topRight"/>
      <selection pane="bottomLeft"/>
      <selection pane="bottomRight" activeCell="AS37" sqref="AS37:AS39"/>
    </sheetView>
  </sheetViews>
  <sheetFormatPr defaultColWidth="9" defaultRowHeight="14"/>
  <cols>
    <col min="1" max="11" width="1.41818181818182" style="134" customWidth="1"/>
    <col min="12" max="12" width="8" style="134" customWidth="1"/>
    <col min="13" max="13" width="10.6272727272727" style="134" customWidth="1"/>
    <col min="14" max="14" width="14.3727272727273" style="134" hidden="1" customWidth="1"/>
    <col min="15" max="15" width="18.6272727272727" style="134" customWidth="1"/>
    <col min="16" max="16" width="14.2818181818182" style="134" customWidth="1"/>
    <col min="17" max="17" width="17.3454545454545" style="134" hidden="1" customWidth="1"/>
    <col min="18" max="18" width="4.87272727272727" style="134" hidden="1" customWidth="1" outlineLevel="1"/>
    <col min="19" max="19" width="5.25454545454545" style="134" hidden="1" customWidth="1" outlineLevel="1"/>
    <col min="20" max="20" width="10.5" style="134" customWidth="1" collapsed="1"/>
    <col min="21" max="21" width="6.12727272727273" style="135" hidden="1" customWidth="1" outlineLevel="1"/>
    <col min="22" max="22" width="20.5" style="134" hidden="1" customWidth="1" outlineLevel="1"/>
    <col min="23" max="23" width="8.12727272727273" style="305" hidden="1" customWidth="1" outlineLevel="1"/>
    <col min="24" max="24" width="7.25454545454545" style="135" hidden="1" customWidth="1" outlineLevel="1"/>
    <col min="25" max="25" width="7.25454545454545" style="135" customWidth="1" collapsed="1"/>
    <col min="26" max="26" width="11.2545454545455" style="135" customWidth="1"/>
    <col min="27" max="27" width="10.5363636363636" style="135" customWidth="1"/>
    <col min="28" max="28" width="11.8727272727273" style="135" hidden="1" customWidth="1" outlineLevel="1"/>
    <col min="29" max="29" width="10.3727272727273" style="134" hidden="1" customWidth="1" outlineLevel="1"/>
    <col min="30" max="30" width="9.37272727272727" style="136" customWidth="1" collapsed="1"/>
    <col min="31" max="31" width="12.5" style="134" customWidth="1"/>
    <col min="32" max="32" width="6.75454545454545" style="134" customWidth="1" outlineLevel="1"/>
    <col min="33" max="35" width="6.75454545454545" style="306" hidden="1" customWidth="1" outlineLevel="1"/>
    <col min="36" max="36" width="8.62727272727273" style="136" customWidth="1" outlineLevel="1"/>
    <col min="37" max="37" width="8.62727272727273" style="134" customWidth="1" outlineLevel="1"/>
    <col min="38" max="38" width="6.75454545454545" style="306" customWidth="1" outlineLevel="1"/>
    <col min="39" max="39" width="8.62727272727273" style="136" customWidth="1" outlineLevel="1"/>
    <col min="40" max="41" width="8.62727272727273" style="134" customWidth="1"/>
    <col min="42" max="42" width="7.25454545454545" style="134" customWidth="1"/>
    <col min="43" max="43" width="11.1272727272727" style="134" customWidth="1"/>
    <col min="44" max="44" width="10.3727272727273" style="134" customWidth="1"/>
    <col min="45" max="46" width="12.6272727272727" style="134"/>
    <col min="47" max="16384" width="9" style="134"/>
  </cols>
  <sheetData>
    <row r="1" s="134" customFormat="1" ht="20.25" customHeight="1" spans="1:44">
      <c r="A1" s="307"/>
      <c r="B1" s="307"/>
      <c r="C1" s="307"/>
      <c r="D1" s="307"/>
      <c r="E1" s="307"/>
      <c r="F1" s="307"/>
      <c r="G1" s="307"/>
      <c r="H1" s="307"/>
      <c r="I1" s="307"/>
      <c r="J1" s="307"/>
      <c r="K1" s="307"/>
      <c r="L1" s="307"/>
      <c r="M1" s="307"/>
      <c r="N1" s="307"/>
      <c r="O1" s="307"/>
      <c r="P1" s="307"/>
      <c r="Q1" s="307"/>
      <c r="R1" s="307"/>
      <c r="S1" s="307"/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23"/>
      <c r="AE1" s="307"/>
      <c r="AF1" s="307"/>
      <c r="AG1" s="332"/>
      <c r="AH1" s="332"/>
      <c r="AI1" s="332"/>
      <c r="AJ1" s="323"/>
      <c r="AK1" s="307"/>
      <c r="AL1" s="332"/>
      <c r="AM1" s="323"/>
      <c r="AN1" s="307"/>
      <c r="AO1" s="307"/>
      <c r="AP1" s="307"/>
      <c r="AQ1" s="307"/>
      <c r="AR1" s="307"/>
    </row>
    <row r="2" s="134" customFormat="1" ht="27.75" customHeight="1" spans="1:44">
      <c r="A2" s="308" t="s">
        <v>918</v>
      </c>
      <c r="B2" s="308"/>
      <c r="C2" s="308"/>
      <c r="D2" s="308"/>
      <c r="E2" s="308"/>
      <c r="F2" s="9" t="s">
        <v>919</v>
      </c>
      <c r="G2" s="9"/>
      <c r="H2" s="9"/>
      <c r="I2" s="9"/>
      <c r="J2" s="9"/>
      <c r="K2" s="9"/>
      <c r="L2" s="17" t="s">
        <v>920</v>
      </c>
      <c r="M2" s="17"/>
      <c r="N2" s="17"/>
      <c r="O2" s="17"/>
      <c r="P2" s="17"/>
      <c r="Q2" s="27" t="s">
        <v>921</v>
      </c>
      <c r="R2" s="27"/>
      <c r="S2" s="27"/>
      <c r="T2" s="27"/>
      <c r="U2" s="27"/>
      <c r="V2" s="27"/>
      <c r="W2" s="27"/>
      <c r="X2" s="27"/>
      <c r="Y2" s="27"/>
      <c r="Z2" s="27"/>
      <c r="AA2" s="27"/>
      <c r="AB2" s="27"/>
      <c r="AC2" s="27"/>
      <c r="AD2" s="38"/>
      <c r="AE2" s="27"/>
      <c r="AF2" s="27"/>
      <c r="AG2" s="57"/>
      <c r="AH2" s="57"/>
      <c r="AI2" s="57"/>
      <c r="AJ2" s="38"/>
      <c r="AK2" s="27"/>
      <c r="AL2" s="57"/>
      <c r="AM2" s="38"/>
      <c r="AN2" s="27"/>
      <c r="AO2" s="27"/>
      <c r="AP2" s="27"/>
      <c r="AQ2" s="78" t="s">
        <v>115</v>
      </c>
      <c r="AR2" s="79"/>
    </row>
    <row r="3" s="134" customFormat="1" ht="27.75" customHeight="1" spans="1:44">
      <c r="A3" s="308"/>
      <c r="B3" s="308"/>
      <c r="C3" s="308"/>
      <c r="D3" s="308"/>
      <c r="E3" s="308"/>
      <c r="F3" s="9"/>
      <c r="G3" s="9"/>
      <c r="H3" s="9"/>
      <c r="I3" s="9"/>
      <c r="J3" s="9"/>
      <c r="K3" s="9"/>
      <c r="L3" s="17"/>
      <c r="M3" s="17"/>
      <c r="N3" s="17"/>
      <c r="O3" s="17"/>
      <c r="P3" s="17"/>
      <c r="Q3" s="27"/>
      <c r="R3" s="27"/>
      <c r="S3" s="27"/>
      <c r="T3" s="27"/>
      <c r="U3" s="27"/>
      <c r="V3" s="27"/>
      <c r="W3" s="27"/>
      <c r="X3" s="27"/>
      <c r="Y3" s="27"/>
      <c r="Z3" s="27"/>
      <c r="AA3" s="27"/>
      <c r="AB3" s="27"/>
      <c r="AC3" s="27"/>
      <c r="AD3" s="38"/>
      <c r="AE3" s="27"/>
      <c r="AF3" s="27"/>
      <c r="AG3" s="57"/>
      <c r="AH3" s="57"/>
      <c r="AI3" s="57"/>
      <c r="AJ3" s="38"/>
      <c r="AK3" s="27"/>
      <c r="AL3" s="57"/>
      <c r="AM3" s="38"/>
      <c r="AN3" s="27"/>
      <c r="AO3" s="27"/>
      <c r="AP3" s="27"/>
      <c r="AQ3" s="78" t="s">
        <v>234</v>
      </c>
      <c r="AR3" s="80"/>
    </row>
    <row r="4" s="134" customFormat="1" ht="27" customHeight="1" spans="1:44">
      <c r="A4" s="10" t="s">
        <v>235</v>
      </c>
      <c r="B4" s="10"/>
      <c r="C4" s="10"/>
      <c r="D4" s="10"/>
      <c r="E4" s="10"/>
      <c r="F4" s="10"/>
      <c r="G4" s="10"/>
      <c r="H4" s="10"/>
      <c r="I4" s="10"/>
      <c r="J4" s="10"/>
      <c r="K4" s="10"/>
      <c r="L4" s="10"/>
      <c r="M4" s="10"/>
      <c r="N4" s="10"/>
      <c r="O4" s="10"/>
      <c r="P4" s="10"/>
      <c r="Q4" s="27"/>
      <c r="R4" s="27"/>
      <c r="S4" s="27"/>
      <c r="T4" s="27"/>
      <c r="U4" s="27"/>
      <c r="V4" s="27"/>
      <c r="W4" s="27"/>
      <c r="X4" s="27"/>
      <c r="Y4" s="27"/>
      <c r="Z4" s="27"/>
      <c r="AA4" s="27"/>
      <c r="AB4" s="27"/>
      <c r="AC4" s="27"/>
      <c r="AD4" s="38"/>
      <c r="AE4" s="27"/>
      <c r="AF4" s="27"/>
      <c r="AG4" s="57"/>
      <c r="AH4" s="57"/>
      <c r="AI4" s="57"/>
      <c r="AJ4" s="38"/>
      <c r="AK4" s="27"/>
      <c r="AL4" s="57"/>
      <c r="AM4" s="38"/>
      <c r="AN4" s="27"/>
      <c r="AO4" s="27"/>
      <c r="AP4" s="27"/>
      <c r="AQ4" s="78" t="s">
        <v>7</v>
      </c>
      <c r="AR4" s="78"/>
    </row>
    <row r="5" s="134" customFormat="1" ht="31.5" customHeight="1" spans="1:44">
      <c r="A5" s="11" t="s">
        <v>236</v>
      </c>
      <c r="B5" s="11"/>
      <c r="C5" s="11"/>
      <c r="D5" s="11"/>
      <c r="E5" s="11"/>
      <c r="F5" s="11"/>
      <c r="G5" s="11"/>
      <c r="H5" s="11"/>
      <c r="I5" s="11"/>
      <c r="J5" s="11"/>
      <c r="K5" s="11"/>
      <c r="L5" s="11"/>
      <c r="M5" s="11"/>
      <c r="N5" s="11"/>
      <c r="O5" s="11" t="s">
        <v>237</v>
      </c>
      <c r="P5" s="309"/>
      <c r="Q5" s="27"/>
      <c r="R5" s="27"/>
      <c r="S5" s="27"/>
      <c r="T5" s="27"/>
      <c r="U5" s="27"/>
      <c r="V5" s="27"/>
      <c r="W5" s="27"/>
      <c r="X5" s="27"/>
      <c r="Y5" s="27"/>
      <c r="Z5" s="27"/>
      <c r="AA5" s="27"/>
      <c r="AB5" s="27"/>
      <c r="AC5" s="27"/>
      <c r="AD5" s="38"/>
      <c r="AE5" s="27"/>
      <c r="AF5" s="27"/>
      <c r="AG5" s="57"/>
      <c r="AH5" s="57"/>
      <c r="AI5" s="57"/>
      <c r="AJ5" s="38"/>
      <c r="AK5" s="27"/>
      <c r="AL5" s="57"/>
      <c r="AM5" s="38"/>
      <c r="AN5" s="27"/>
      <c r="AO5" s="27"/>
      <c r="AP5" s="27"/>
      <c r="AQ5" s="78" t="s">
        <v>238</v>
      </c>
      <c r="AR5" s="78"/>
    </row>
    <row r="6" s="134" customFormat="1" ht="28.5" customHeight="1" spans="1:44">
      <c r="A6" s="12" t="s">
        <v>242</v>
      </c>
      <c r="B6" s="12"/>
      <c r="C6" s="12"/>
      <c r="D6" s="12"/>
      <c r="E6" s="12"/>
      <c r="F6" s="12"/>
      <c r="G6" s="12"/>
      <c r="H6" s="12"/>
      <c r="I6" s="12"/>
      <c r="J6" s="12"/>
      <c r="K6" s="12"/>
      <c r="L6" s="12"/>
      <c r="M6" s="12"/>
      <c r="N6" s="12"/>
      <c r="O6" s="12"/>
      <c r="P6" s="12"/>
      <c r="Q6" s="27"/>
      <c r="R6" s="27"/>
      <c r="S6" s="27"/>
      <c r="T6" s="27"/>
      <c r="U6" s="27"/>
      <c r="V6" s="27"/>
      <c r="W6" s="27"/>
      <c r="X6" s="27"/>
      <c r="Y6" s="27"/>
      <c r="Z6" s="27"/>
      <c r="AA6" s="27"/>
      <c r="AB6" s="27"/>
      <c r="AC6" s="27"/>
      <c r="AD6" s="38"/>
      <c r="AE6" s="27"/>
      <c r="AF6" s="27"/>
      <c r="AG6" s="57"/>
      <c r="AH6" s="57"/>
      <c r="AI6" s="57"/>
      <c r="AJ6" s="38"/>
      <c r="AK6" s="27"/>
      <c r="AL6" s="57"/>
      <c r="AM6" s="38"/>
      <c r="AN6" s="27"/>
      <c r="AO6" s="27"/>
      <c r="AP6" s="27"/>
      <c r="AQ6" s="78" t="s">
        <v>103</v>
      </c>
      <c r="AR6" s="78"/>
    </row>
    <row r="7" s="134" customFormat="1" ht="28.5" customHeight="1" spans="1:44">
      <c r="A7" s="13" t="s">
        <v>243</v>
      </c>
      <c r="B7" s="13"/>
      <c r="C7" s="13"/>
      <c r="D7" s="13"/>
      <c r="E7" s="13"/>
      <c r="F7" s="13"/>
      <c r="G7" s="13"/>
      <c r="H7" s="13"/>
      <c r="I7" s="13"/>
      <c r="J7" s="13"/>
      <c r="K7" s="13"/>
      <c r="L7" s="13"/>
      <c r="M7" s="13"/>
      <c r="N7" s="13"/>
      <c r="O7" s="13"/>
      <c r="P7" s="13"/>
      <c r="Q7" s="27"/>
      <c r="R7" s="27"/>
      <c r="S7" s="27"/>
      <c r="T7" s="27"/>
      <c r="U7" s="27"/>
      <c r="V7" s="27"/>
      <c r="W7" s="27"/>
      <c r="X7" s="27"/>
      <c r="Y7" s="27"/>
      <c r="Z7" s="27"/>
      <c r="AA7" s="27"/>
      <c r="AB7" s="27"/>
      <c r="AC7" s="27"/>
      <c r="AD7" s="38"/>
      <c r="AE7" s="27"/>
      <c r="AF7" s="27"/>
      <c r="AG7" s="57"/>
      <c r="AH7" s="57"/>
      <c r="AI7" s="57"/>
      <c r="AJ7" s="38"/>
      <c r="AK7" s="27"/>
      <c r="AL7" s="57"/>
      <c r="AM7" s="38"/>
      <c r="AN7" s="27"/>
      <c r="AO7" s="27"/>
      <c r="AP7" s="27"/>
      <c r="AQ7" s="81" t="s">
        <v>244</v>
      </c>
      <c r="AR7" s="82"/>
    </row>
    <row r="8" s="134" customFormat="1" ht="24.95" customHeight="1" spans="1:44">
      <c r="A8" s="14" t="s">
        <v>6</v>
      </c>
      <c r="B8" s="15" t="s">
        <v>250</v>
      </c>
      <c r="C8" s="15"/>
      <c r="D8" s="15"/>
      <c r="E8" s="15"/>
      <c r="F8" s="15"/>
      <c r="G8" s="15"/>
      <c r="H8" s="15"/>
      <c r="I8" s="15"/>
      <c r="J8" s="15"/>
      <c r="K8" s="15"/>
      <c r="L8" s="15" t="s">
        <v>251</v>
      </c>
      <c r="M8" s="19" t="s">
        <v>922</v>
      </c>
      <c r="N8" s="19" t="s">
        <v>923</v>
      </c>
      <c r="O8" s="19" t="s">
        <v>115</v>
      </c>
      <c r="P8" s="15" t="s">
        <v>7</v>
      </c>
      <c r="Q8" s="15" t="s">
        <v>253</v>
      </c>
      <c r="R8" s="15" t="s">
        <v>254</v>
      </c>
      <c r="S8" s="15" t="s">
        <v>255</v>
      </c>
      <c r="T8" s="15" t="s">
        <v>97</v>
      </c>
      <c r="U8" s="19" t="s">
        <v>256</v>
      </c>
      <c r="V8" s="15" t="s">
        <v>257</v>
      </c>
      <c r="W8" s="19" t="s">
        <v>258</v>
      </c>
      <c r="X8" s="19" t="s">
        <v>259</v>
      </c>
      <c r="Y8" s="28" t="s">
        <v>924</v>
      </c>
      <c r="Z8" s="28" t="s">
        <v>261</v>
      </c>
      <c r="AA8" s="28" t="s">
        <v>262</v>
      </c>
      <c r="AB8" s="28" t="s">
        <v>264</v>
      </c>
      <c r="AC8" s="15" t="s">
        <v>265</v>
      </c>
      <c r="AD8" s="39" t="s">
        <v>627</v>
      </c>
      <c r="AE8" s="15" t="s">
        <v>271</v>
      </c>
      <c r="AF8" s="40" t="s">
        <v>272</v>
      </c>
      <c r="AG8" s="58" t="s">
        <v>273</v>
      </c>
      <c r="AH8" s="59"/>
      <c r="AI8" s="60"/>
      <c r="AJ8" s="61" t="s">
        <v>274</v>
      </c>
      <c r="AK8" s="62" t="s">
        <v>275</v>
      </c>
      <c r="AL8" s="63" t="s">
        <v>276</v>
      </c>
      <c r="AM8" s="61" t="s">
        <v>277</v>
      </c>
      <c r="AN8" s="83" t="s">
        <v>280</v>
      </c>
      <c r="AO8" s="83" t="s">
        <v>281</v>
      </c>
      <c r="AP8" s="16" t="s">
        <v>925</v>
      </c>
      <c r="AQ8" s="84" t="s">
        <v>14</v>
      </c>
      <c r="AR8" s="15" t="s">
        <v>283</v>
      </c>
    </row>
    <row r="9" s="304" customFormat="1" ht="24.95" customHeight="1" spans="1:44">
      <c r="A9" s="14"/>
      <c r="B9" s="16">
        <v>0</v>
      </c>
      <c r="C9" s="16">
        <v>1</v>
      </c>
      <c r="D9" s="16">
        <v>2</v>
      </c>
      <c r="E9" s="16">
        <v>3</v>
      </c>
      <c r="F9" s="16">
        <v>4</v>
      </c>
      <c r="G9" s="16">
        <v>5</v>
      </c>
      <c r="H9" s="16">
        <v>6</v>
      </c>
      <c r="I9" s="16">
        <v>7</v>
      </c>
      <c r="J9" s="16">
        <v>8</v>
      </c>
      <c r="K9" s="14">
        <v>9</v>
      </c>
      <c r="L9" s="15"/>
      <c r="M9" s="19"/>
      <c r="N9" s="19"/>
      <c r="O9" s="19"/>
      <c r="P9" s="15"/>
      <c r="Q9" s="15"/>
      <c r="R9" s="15"/>
      <c r="S9" s="15"/>
      <c r="T9" s="15"/>
      <c r="U9" s="19"/>
      <c r="V9" s="15"/>
      <c r="W9" s="19"/>
      <c r="X9" s="19"/>
      <c r="Y9" s="28"/>
      <c r="Z9" s="28"/>
      <c r="AA9" s="28"/>
      <c r="AB9" s="28"/>
      <c r="AC9" s="15"/>
      <c r="AD9" s="39"/>
      <c r="AE9" s="15"/>
      <c r="AF9" s="41"/>
      <c r="AG9" s="64" t="s">
        <v>286</v>
      </c>
      <c r="AH9" s="64" t="s">
        <v>287</v>
      </c>
      <c r="AI9" s="64" t="s">
        <v>288</v>
      </c>
      <c r="AJ9" s="65"/>
      <c r="AK9" s="66"/>
      <c r="AL9" s="67"/>
      <c r="AM9" s="65"/>
      <c r="AN9" s="83"/>
      <c r="AO9" s="83"/>
      <c r="AP9" s="16"/>
      <c r="AQ9" s="84"/>
      <c r="AR9" s="15"/>
    </row>
    <row r="10" s="97" customFormat="1" ht="45" customHeight="1" spans="1:44">
      <c r="A10" s="16">
        <f t="shared" ref="A10:A40" si="0">ROW()-9</f>
        <v>1</v>
      </c>
      <c r="B10" s="15"/>
      <c r="C10" s="16">
        <v>1</v>
      </c>
      <c r="D10" s="16"/>
      <c r="E10" s="16"/>
      <c r="F10" s="16"/>
      <c r="G10" s="16"/>
      <c r="H10" s="16"/>
      <c r="I10" s="16"/>
      <c r="J10" s="16"/>
      <c r="K10" s="16"/>
      <c r="L10" s="15" t="s">
        <v>465</v>
      </c>
      <c r="M10" s="15" t="s">
        <v>466</v>
      </c>
      <c r="N10" s="15"/>
      <c r="O10" s="310" t="s">
        <v>466</v>
      </c>
      <c r="P10" s="310" t="s">
        <v>926</v>
      </c>
      <c r="Q10" s="15" t="s">
        <v>468</v>
      </c>
      <c r="R10" s="317"/>
      <c r="S10" s="16" t="s">
        <v>353</v>
      </c>
      <c r="T10" s="318"/>
      <c r="U10" s="319" t="s">
        <v>290</v>
      </c>
      <c r="V10" s="15" t="s">
        <v>927</v>
      </c>
      <c r="W10" s="319" t="s">
        <v>290</v>
      </c>
      <c r="X10" s="15" t="s">
        <v>354</v>
      </c>
      <c r="Y10" s="318" t="s">
        <v>493</v>
      </c>
      <c r="Z10" s="317" t="s">
        <v>294</v>
      </c>
      <c r="AA10" s="16" t="s">
        <v>295</v>
      </c>
      <c r="AB10" s="16" t="s">
        <v>27</v>
      </c>
      <c r="AC10" s="16" t="s">
        <v>469</v>
      </c>
      <c r="AD10" s="39">
        <v>2.106</v>
      </c>
      <c r="AE10" s="324" t="s">
        <v>27</v>
      </c>
      <c r="AF10" s="325"/>
      <c r="AG10" s="333"/>
      <c r="AH10" s="333"/>
      <c r="AI10" s="333"/>
      <c r="AJ10" s="334"/>
      <c r="AK10" s="335"/>
      <c r="AL10" s="335"/>
      <c r="AM10" s="69"/>
      <c r="AN10" s="336" t="s">
        <v>305</v>
      </c>
      <c r="AO10" s="339" t="s">
        <v>399</v>
      </c>
      <c r="AP10" s="86"/>
      <c r="AQ10" s="15"/>
      <c r="AR10" s="346" t="s">
        <v>373</v>
      </c>
    </row>
    <row r="11" s="97" customFormat="1" ht="45" customHeight="1" spans="1:44">
      <c r="A11" s="16">
        <f t="shared" si="0"/>
        <v>2</v>
      </c>
      <c r="B11" s="78"/>
      <c r="C11" s="81"/>
      <c r="D11" s="81">
        <v>2</v>
      </c>
      <c r="E11" s="81"/>
      <c r="F11" s="81"/>
      <c r="G11" s="81"/>
      <c r="H11" s="81"/>
      <c r="I11" s="81"/>
      <c r="J11" s="81"/>
      <c r="K11" s="81"/>
      <c r="L11" s="78" t="s">
        <v>314</v>
      </c>
      <c r="M11" s="311"/>
      <c r="N11" s="78"/>
      <c r="O11" s="78" t="s">
        <v>928</v>
      </c>
      <c r="P11" s="312" t="s">
        <v>929</v>
      </c>
      <c r="Q11" s="78" t="s">
        <v>468</v>
      </c>
      <c r="R11" s="312" t="s">
        <v>290</v>
      </c>
      <c r="S11" s="16" t="s">
        <v>353</v>
      </c>
      <c r="T11" s="320"/>
      <c r="U11" s="321" t="s">
        <v>290</v>
      </c>
      <c r="V11" s="78" t="s">
        <v>928</v>
      </c>
      <c r="W11" s="321" t="s">
        <v>502</v>
      </c>
      <c r="X11" s="78" t="s">
        <v>354</v>
      </c>
      <c r="Y11" s="320" t="s">
        <v>493</v>
      </c>
      <c r="Z11" s="312" t="s">
        <v>397</v>
      </c>
      <c r="AA11" s="81" t="s">
        <v>295</v>
      </c>
      <c r="AB11" s="81" t="s">
        <v>27</v>
      </c>
      <c r="AC11" s="81" t="s">
        <v>930</v>
      </c>
      <c r="AD11" s="326">
        <v>1.153</v>
      </c>
      <c r="AE11" s="327" t="s">
        <v>27</v>
      </c>
      <c r="AF11" s="325" t="s">
        <v>398</v>
      </c>
      <c r="AG11" s="337"/>
      <c r="AH11" s="337"/>
      <c r="AI11" s="337"/>
      <c r="AJ11" s="75"/>
      <c r="AK11" s="76"/>
      <c r="AL11" s="337">
        <v>3</v>
      </c>
      <c r="AM11" s="338"/>
      <c r="AN11" s="339" t="s">
        <v>298</v>
      </c>
      <c r="AO11" s="339" t="s">
        <v>399</v>
      </c>
      <c r="AP11" s="86"/>
      <c r="AQ11" s="15"/>
      <c r="AR11" s="346" t="s">
        <v>373</v>
      </c>
    </row>
    <row r="12" s="97" customFormat="1" ht="45" customHeight="1" spans="1:46">
      <c r="A12" s="16">
        <f t="shared" si="0"/>
        <v>3</v>
      </c>
      <c r="B12" s="78"/>
      <c r="C12" s="81"/>
      <c r="D12" s="81"/>
      <c r="E12" s="81">
        <v>3</v>
      </c>
      <c r="F12" s="81"/>
      <c r="G12" s="81"/>
      <c r="H12" s="81"/>
      <c r="I12" s="81"/>
      <c r="J12" s="81"/>
      <c r="K12" s="81"/>
      <c r="L12" s="78" t="s">
        <v>314</v>
      </c>
      <c r="M12" s="311" t="s">
        <v>931</v>
      </c>
      <c r="N12" s="78" t="s">
        <v>932</v>
      </c>
      <c r="O12" s="78" t="s">
        <v>933</v>
      </c>
      <c r="P12" s="312" t="s">
        <v>934</v>
      </c>
      <c r="Q12" s="78" t="s">
        <v>820</v>
      </c>
      <c r="R12" s="312" t="s">
        <v>290</v>
      </c>
      <c r="S12" s="16" t="s">
        <v>353</v>
      </c>
      <c r="T12" s="320"/>
      <c r="U12" s="321" t="s">
        <v>290</v>
      </c>
      <c r="V12" s="78" t="s">
        <v>933</v>
      </c>
      <c r="W12" s="321" t="s">
        <v>502</v>
      </c>
      <c r="X12" s="78" t="s">
        <v>354</v>
      </c>
      <c r="Y12" s="320" t="s">
        <v>493</v>
      </c>
      <c r="Z12" s="328" t="s">
        <v>935</v>
      </c>
      <c r="AA12" s="81" t="s">
        <v>936</v>
      </c>
      <c r="AB12" s="78" t="s">
        <v>937</v>
      </c>
      <c r="AC12" s="81" t="s">
        <v>938</v>
      </c>
      <c r="AD12" s="326">
        <v>0.09</v>
      </c>
      <c r="AE12" s="327" t="s">
        <v>27</v>
      </c>
      <c r="AF12" s="329"/>
      <c r="AG12" s="340">
        <v>435</v>
      </c>
      <c r="AH12" s="340">
        <v>10</v>
      </c>
      <c r="AI12" s="340">
        <v>1</v>
      </c>
      <c r="AJ12" s="341">
        <f>AG12*0.222/1000</f>
        <v>0.09657</v>
      </c>
      <c r="AK12" s="76">
        <f t="shared" ref="AK12:AK18" si="1">AD12/AJ12</f>
        <v>0.931966449207828</v>
      </c>
      <c r="AL12" s="54"/>
      <c r="AM12" s="338"/>
      <c r="AN12" s="339" t="s">
        <v>331</v>
      </c>
      <c r="AO12" s="339" t="s">
        <v>939</v>
      </c>
      <c r="AP12" s="86"/>
      <c r="AQ12" s="15"/>
      <c r="AR12" s="346" t="s">
        <v>373</v>
      </c>
      <c r="AS12" s="97">
        <v>4</v>
      </c>
      <c r="AT12" s="97">
        <f>AR12*AS12</f>
        <v>4</v>
      </c>
    </row>
    <row r="13" s="97" customFormat="1" ht="45" customHeight="1" spans="1:46">
      <c r="A13" s="16">
        <f t="shared" si="0"/>
        <v>4</v>
      </c>
      <c r="B13" s="78"/>
      <c r="C13" s="81"/>
      <c r="D13" s="81"/>
      <c r="E13" s="81">
        <v>3</v>
      </c>
      <c r="F13" s="81"/>
      <c r="G13" s="81"/>
      <c r="H13" s="81"/>
      <c r="I13" s="81"/>
      <c r="J13" s="81"/>
      <c r="K13" s="81"/>
      <c r="L13" s="78" t="s">
        <v>314</v>
      </c>
      <c r="M13" s="311" t="s">
        <v>940</v>
      </c>
      <c r="N13" s="78" t="s">
        <v>941</v>
      </c>
      <c r="O13" s="78" t="s">
        <v>942</v>
      </c>
      <c r="P13" s="313" t="s">
        <v>943</v>
      </c>
      <c r="Q13" s="78" t="s">
        <v>468</v>
      </c>
      <c r="R13" s="312" t="s">
        <v>290</v>
      </c>
      <c r="S13" s="16" t="s">
        <v>353</v>
      </c>
      <c r="T13" s="320"/>
      <c r="U13" s="321" t="s">
        <v>290</v>
      </c>
      <c r="V13" s="78" t="s">
        <v>942</v>
      </c>
      <c r="W13" s="321" t="s">
        <v>502</v>
      </c>
      <c r="X13" s="78" t="s">
        <v>354</v>
      </c>
      <c r="Y13" s="320" t="s">
        <v>493</v>
      </c>
      <c r="Z13" s="312" t="s">
        <v>944</v>
      </c>
      <c r="AA13" s="81" t="s">
        <v>945</v>
      </c>
      <c r="AB13" s="81" t="s">
        <v>27</v>
      </c>
      <c r="AC13" s="81" t="s">
        <v>946</v>
      </c>
      <c r="AD13" s="326">
        <v>0.25</v>
      </c>
      <c r="AE13" s="327" t="s">
        <v>27</v>
      </c>
      <c r="AF13" s="54"/>
      <c r="AG13" s="337"/>
      <c r="AH13" s="337"/>
      <c r="AI13" s="337"/>
      <c r="AJ13" s="75"/>
      <c r="AK13" s="76"/>
      <c r="AL13" s="54"/>
      <c r="AM13" s="338"/>
      <c r="AN13" s="339" t="s">
        <v>331</v>
      </c>
      <c r="AO13" s="339" t="s">
        <v>939</v>
      </c>
      <c r="AP13" s="86"/>
      <c r="AQ13" s="15"/>
      <c r="AR13" s="346" t="s">
        <v>373</v>
      </c>
      <c r="AS13" s="97">
        <f>VLOOKUP(M13:M43,[29]调角器!$M$10:$AV$40,36,0)</f>
        <v>21.2</v>
      </c>
      <c r="AT13" s="97">
        <f t="shared" ref="AT13:AT40" si="2">AR13*AS13</f>
        <v>21.2</v>
      </c>
    </row>
    <row r="14" s="97" customFormat="1" ht="45" customHeight="1" spans="1:46">
      <c r="A14" s="16">
        <f t="shared" si="0"/>
        <v>5</v>
      </c>
      <c r="B14" s="78"/>
      <c r="C14" s="81"/>
      <c r="D14" s="81"/>
      <c r="E14" s="81">
        <v>3</v>
      </c>
      <c r="F14" s="81"/>
      <c r="G14" s="81"/>
      <c r="H14" s="81"/>
      <c r="I14" s="81"/>
      <c r="J14" s="81"/>
      <c r="K14" s="81"/>
      <c r="L14" s="78" t="s">
        <v>314</v>
      </c>
      <c r="M14" s="311" t="s">
        <v>947</v>
      </c>
      <c r="N14" s="78"/>
      <c r="O14" s="78"/>
      <c r="P14" s="313" t="s">
        <v>948</v>
      </c>
      <c r="Q14" s="314" t="s">
        <v>468</v>
      </c>
      <c r="R14" s="312"/>
      <c r="S14" s="16" t="s">
        <v>353</v>
      </c>
      <c r="T14" s="320"/>
      <c r="U14" s="321" t="s">
        <v>290</v>
      </c>
      <c r="V14" s="78" t="s">
        <v>27</v>
      </c>
      <c r="W14" s="321" t="s">
        <v>290</v>
      </c>
      <c r="X14" s="78" t="s">
        <v>354</v>
      </c>
      <c r="Y14" s="320" t="s">
        <v>493</v>
      </c>
      <c r="Z14" s="312" t="s">
        <v>949</v>
      </c>
      <c r="AA14" s="81" t="s">
        <v>295</v>
      </c>
      <c r="AB14" s="81"/>
      <c r="AC14" s="81"/>
      <c r="AD14" s="326">
        <f>AD15+AD16+AD17</f>
        <v>0.346</v>
      </c>
      <c r="AE14" s="327" t="s">
        <v>329</v>
      </c>
      <c r="AF14" s="54" t="s">
        <v>329</v>
      </c>
      <c r="AG14" s="337"/>
      <c r="AH14" s="337"/>
      <c r="AI14" s="337"/>
      <c r="AJ14" s="75"/>
      <c r="AK14" s="76"/>
      <c r="AL14" s="54"/>
      <c r="AM14" s="338">
        <v>0.047408</v>
      </c>
      <c r="AN14" s="339" t="s">
        <v>298</v>
      </c>
      <c r="AO14" s="339" t="s">
        <v>445</v>
      </c>
      <c r="AP14" s="86"/>
      <c r="AQ14" s="15"/>
      <c r="AR14" s="346">
        <v>1</v>
      </c>
      <c r="AS14" s="97">
        <f>VLOOKUP(M14:M44,[29]调角器!$M$10:$AV$40,36,0)</f>
        <v>0</v>
      </c>
      <c r="AT14" s="97">
        <f t="shared" si="2"/>
        <v>0</v>
      </c>
    </row>
    <row r="15" s="97" customFormat="1" ht="45" customHeight="1" spans="1:46">
      <c r="A15" s="16">
        <f t="shared" si="0"/>
        <v>6</v>
      </c>
      <c r="B15" s="78"/>
      <c r="C15" s="81"/>
      <c r="D15" s="81"/>
      <c r="E15" s="81"/>
      <c r="F15" s="81">
        <v>4</v>
      </c>
      <c r="G15" s="81"/>
      <c r="H15" s="81"/>
      <c r="I15" s="81"/>
      <c r="J15" s="81"/>
      <c r="K15" s="81"/>
      <c r="L15" s="78" t="s">
        <v>314</v>
      </c>
      <c r="M15" s="311" t="s">
        <v>950</v>
      </c>
      <c r="N15" s="78"/>
      <c r="O15" s="78"/>
      <c r="P15" s="313" t="s">
        <v>951</v>
      </c>
      <c r="Q15" s="314" t="s">
        <v>468</v>
      </c>
      <c r="R15" s="312"/>
      <c r="S15" s="16" t="s">
        <v>353</v>
      </c>
      <c r="T15" s="320"/>
      <c r="U15" s="321" t="s">
        <v>290</v>
      </c>
      <c r="V15" s="78" t="s">
        <v>27</v>
      </c>
      <c r="W15" s="321" t="s">
        <v>290</v>
      </c>
      <c r="X15" s="78" t="s">
        <v>354</v>
      </c>
      <c r="Y15" s="320" t="s">
        <v>493</v>
      </c>
      <c r="Z15" s="312" t="s">
        <v>397</v>
      </c>
      <c r="AA15" s="81" t="s">
        <v>295</v>
      </c>
      <c r="AB15" s="81"/>
      <c r="AC15" s="81"/>
      <c r="AD15" s="326">
        <f>AD16+AD17+AD18</f>
        <v>0.323</v>
      </c>
      <c r="AE15" s="330" t="s">
        <v>27</v>
      </c>
      <c r="AF15" s="54" t="s">
        <v>398</v>
      </c>
      <c r="AG15" s="337"/>
      <c r="AH15" s="337"/>
      <c r="AI15" s="337"/>
      <c r="AJ15" s="75"/>
      <c r="AK15" s="76"/>
      <c r="AL15" s="337">
        <v>6</v>
      </c>
      <c r="AM15" s="338"/>
      <c r="AN15" s="339" t="s">
        <v>298</v>
      </c>
      <c r="AO15" s="339" t="s">
        <v>399</v>
      </c>
      <c r="AP15" s="86"/>
      <c r="AQ15" s="15"/>
      <c r="AR15" s="346">
        <v>1</v>
      </c>
      <c r="AS15" s="97">
        <f>VLOOKUP(M15:M45,[29]调角器!$M$10:$AV$40,36,0)</f>
        <v>0</v>
      </c>
      <c r="AT15" s="97">
        <f t="shared" si="2"/>
        <v>0</v>
      </c>
    </row>
    <row r="16" s="97" customFormat="1" ht="45" customHeight="1" spans="1:46">
      <c r="A16" s="16">
        <f t="shared" si="0"/>
        <v>7</v>
      </c>
      <c r="B16" s="78"/>
      <c r="C16" s="81"/>
      <c r="D16" s="81"/>
      <c r="E16" s="81"/>
      <c r="F16" s="78"/>
      <c r="G16" s="81">
        <v>5</v>
      </c>
      <c r="H16" s="81"/>
      <c r="I16" s="81"/>
      <c r="J16" s="81"/>
      <c r="K16" s="81"/>
      <c r="L16" s="78" t="s">
        <v>314</v>
      </c>
      <c r="M16" s="311" t="s">
        <v>952</v>
      </c>
      <c r="N16" s="314" t="str">
        <f>VLOOKUP(M16,'[27]汇总表 (2)'!$B$2:$C$12666,2,0)</f>
        <v>02.03.19.021</v>
      </c>
      <c r="O16" s="314" t="s">
        <v>953</v>
      </c>
      <c r="P16" s="315" t="s">
        <v>954</v>
      </c>
      <c r="Q16" s="314" t="s">
        <v>829</v>
      </c>
      <c r="R16" s="321" t="s">
        <v>304</v>
      </c>
      <c r="S16" s="16" t="s">
        <v>353</v>
      </c>
      <c r="T16" s="322"/>
      <c r="U16" s="321" t="s">
        <v>290</v>
      </c>
      <c r="V16" s="314" t="s">
        <v>953</v>
      </c>
      <c r="W16" s="321" t="s">
        <v>502</v>
      </c>
      <c r="X16" s="78" t="s">
        <v>354</v>
      </c>
      <c r="Y16" s="320" t="s">
        <v>493</v>
      </c>
      <c r="Z16" s="312" t="s">
        <v>370</v>
      </c>
      <c r="AA16" s="315" t="s">
        <v>955</v>
      </c>
      <c r="AB16" s="312" t="s">
        <v>956</v>
      </c>
      <c r="AC16" s="81" t="s">
        <v>957</v>
      </c>
      <c r="AD16" s="326">
        <v>0.014</v>
      </c>
      <c r="AE16" s="330" t="s">
        <v>27</v>
      </c>
      <c r="AF16" s="54" t="s">
        <v>330</v>
      </c>
      <c r="AG16" s="340">
        <v>54</v>
      </c>
      <c r="AH16" s="340">
        <v>34</v>
      </c>
      <c r="AI16" s="340">
        <v>3</v>
      </c>
      <c r="AJ16" s="75">
        <f t="shared" ref="AJ16:AJ18" si="3">AG16*AH16*AI16*7860/1000000000</f>
        <v>0.04329288</v>
      </c>
      <c r="AK16" s="76">
        <f t="shared" si="1"/>
        <v>0.323378809633362</v>
      </c>
      <c r="AL16" s="54"/>
      <c r="AM16" s="75">
        <v>0.003672</v>
      </c>
      <c r="AN16" s="339" t="s">
        <v>331</v>
      </c>
      <c r="AO16" s="339" t="s">
        <v>958</v>
      </c>
      <c r="AP16" s="86"/>
      <c r="AQ16" s="15"/>
      <c r="AR16" s="346" t="s">
        <v>373</v>
      </c>
      <c r="AS16" s="97">
        <f>VLOOKUP(M16:M46,[29]调角器!$M$10:$AV$40,36,0)</f>
        <v>0.197</v>
      </c>
      <c r="AT16" s="97">
        <f t="shared" si="2"/>
        <v>0.197</v>
      </c>
    </row>
    <row r="17" s="97" customFormat="1" ht="45" customHeight="1" spans="1:46">
      <c r="A17" s="16">
        <f t="shared" si="0"/>
        <v>8</v>
      </c>
      <c r="B17" s="78"/>
      <c r="C17" s="81"/>
      <c r="D17" s="81"/>
      <c r="E17" s="81"/>
      <c r="F17" s="78"/>
      <c r="G17" s="81">
        <v>5</v>
      </c>
      <c r="H17" s="81"/>
      <c r="I17" s="81"/>
      <c r="J17" s="81"/>
      <c r="K17" s="81"/>
      <c r="L17" s="78" t="s">
        <v>314</v>
      </c>
      <c r="M17" s="311" t="s">
        <v>959</v>
      </c>
      <c r="N17" s="314" t="str">
        <f>VLOOKUP(M17,'[27]汇总表 (2)'!$B$2:$C$12666,2,0)</f>
        <v>02.03.19.033</v>
      </c>
      <c r="O17" s="314" t="s">
        <v>960</v>
      </c>
      <c r="P17" s="315" t="s">
        <v>961</v>
      </c>
      <c r="Q17" s="314" t="s">
        <v>829</v>
      </c>
      <c r="R17" s="321" t="s">
        <v>304</v>
      </c>
      <c r="S17" s="16" t="s">
        <v>353</v>
      </c>
      <c r="T17" s="322"/>
      <c r="U17" s="321" t="s">
        <v>290</v>
      </c>
      <c r="V17" s="314" t="s">
        <v>960</v>
      </c>
      <c r="W17" s="321" t="s">
        <v>502</v>
      </c>
      <c r="X17" s="78" t="s">
        <v>354</v>
      </c>
      <c r="Y17" s="320" t="s">
        <v>493</v>
      </c>
      <c r="Z17" s="312" t="s">
        <v>370</v>
      </c>
      <c r="AA17" s="315" t="s">
        <v>962</v>
      </c>
      <c r="AB17" s="312" t="s">
        <v>956</v>
      </c>
      <c r="AC17" s="81" t="s">
        <v>963</v>
      </c>
      <c r="AD17" s="331">
        <v>0.009</v>
      </c>
      <c r="AE17" s="330" t="s">
        <v>27</v>
      </c>
      <c r="AF17" s="54" t="s">
        <v>330</v>
      </c>
      <c r="AG17" s="340">
        <v>31</v>
      </c>
      <c r="AH17" s="340">
        <v>28</v>
      </c>
      <c r="AI17" s="340">
        <v>2</v>
      </c>
      <c r="AJ17" s="75">
        <f t="shared" si="3"/>
        <v>0.01364496</v>
      </c>
      <c r="AK17" s="76">
        <f t="shared" si="1"/>
        <v>0.659584198121504</v>
      </c>
      <c r="AL17" s="54"/>
      <c r="AM17" s="75">
        <v>0.001736</v>
      </c>
      <c r="AN17" s="339" t="s">
        <v>331</v>
      </c>
      <c r="AO17" s="339" t="s">
        <v>964</v>
      </c>
      <c r="AP17" s="86"/>
      <c r="AQ17" s="15"/>
      <c r="AR17" s="346">
        <v>1</v>
      </c>
      <c r="AS17" s="97">
        <f>VLOOKUP(M17:M47,[29]调角器!$M$10:$AV$40,36,0)</f>
        <v>0.0985</v>
      </c>
      <c r="AT17" s="97">
        <f t="shared" si="2"/>
        <v>0.0985</v>
      </c>
    </row>
    <row r="18" s="97" customFormat="1" ht="45" customHeight="1" spans="1:46">
      <c r="A18" s="16">
        <f t="shared" si="0"/>
        <v>9</v>
      </c>
      <c r="B18" s="78"/>
      <c r="C18" s="81"/>
      <c r="D18" s="81"/>
      <c r="E18" s="81"/>
      <c r="F18" s="81"/>
      <c r="G18" s="81">
        <v>5</v>
      </c>
      <c r="H18" s="81"/>
      <c r="I18" s="81"/>
      <c r="J18" s="81"/>
      <c r="K18" s="81"/>
      <c r="L18" s="78" t="s">
        <v>314</v>
      </c>
      <c r="M18" s="311" t="s">
        <v>965</v>
      </c>
      <c r="N18" s="314" t="s">
        <v>966</v>
      </c>
      <c r="O18" s="314" t="s">
        <v>967</v>
      </c>
      <c r="P18" s="315" t="s">
        <v>968</v>
      </c>
      <c r="Q18" s="314" t="s">
        <v>829</v>
      </c>
      <c r="R18" s="321" t="s">
        <v>290</v>
      </c>
      <c r="S18" s="16" t="s">
        <v>353</v>
      </c>
      <c r="T18" s="322"/>
      <c r="U18" s="321" t="s">
        <v>290</v>
      </c>
      <c r="V18" s="314" t="s">
        <v>967</v>
      </c>
      <c r="W18" s="321" t="s">
        <v>502</v>
      </c>
      <c r="X18" s="78" t="s">
        <v>354</v>
      </c>
      <c r="Y18" s="320" t="s">
        <v>493</v>
      </c>
      <c r="Z18" s="312" t="s">
        <v>370</v>
      </c>
      <c r="AA18" s="315" t="s">
        <v>969</v>
      </c>
      <c r="AB18" s="78" t="s">
        <v>832</v>
      </c>
      <c r="AC18" s="81" t="s">
        <v>970</v>
      </c>
      <c r="AD18" s="326">
        <v>0.3</v>
      </c>
      <c r="AE18" s="327" t="s">
        <v>27</v>
      </c>
      <c r="AF18" s="54" t="s">
        <v>330</v>
      </c>
      <c r="AG18" s="340">
        <v>150</v>
      </c>
      <c r="AH18" s="340">
        <v>140</v>
      </c>
      <c r="AI18" s="340">
        <v>3</v>
      </c>
      <c r="AJ18" s="75">
        <f t="shared" si="3"/>
        <v>0.49518</v>
      </c>
      <c r="AK18" s="76">
        <f t="shared" si="1"/>
        <v>0.605840300496789</v>
      </c>
      <c r="AL18" s="54"/>
      <c r="AM18" s="75">
        <v>0.042</v>
      </c>
      <c r="AN18" s="339" t="s">
        <v>331</v>
      </c>
      <c r="AO18" s="339" t="s">
        <v>971</v>
      </c>
      <c r="AP18" s="86"/>
      <c r="AQ18" s="15"/>
      <c r="AR18" s="346" t="s">
        <v>373</v>
      </c>
      <c r="AS18" s="97">
        <f>VLOOKUP(M18:M48,[29]调角器!$M$10:$AV$40,36,0)</f>
        <v>3.3125</v>
      </c>
      <c r="AT18" s="97">
        <f t="shared" si="2"/>
        <v>3.3125</v>
      </c>
    </row>
    <row r="19" s="97" customFormat="1" ht="45" customHeight="1" spans="1:46">
      <c r="A19" s="16">
        <f t="shared" si="0"/>
        <v>10</v>
      </c>
      <c r="B19" s="78"/>
      <c r="C19" s="81"/>
      <c r="D19" s="81"/>
      <c r="E19" s="81">
        <v>3</v>
      </c>
      <c r="F19" s="81"/>
      <c r="G19" s="81"/>
      <c r="H19" s="81"/>
      <c r="I19" s="81"/>
      <c r="J19" s="81"/>
      <c r="K19" s="81"/>
      <c r="L19" s="78" t="s">
        <v>314</v>
      </c>
      <c r="M19" s="311" t="s">
        <v>972</v>
      </c>
      <c r="N19" s="314"/>
      <c r="O19" s="314"/>
      <c r="P19" s="315" t="s">
        <v>973</v>
      </c>
      <c r="Q19" s="314" t="s">
        <v>468</v>
      </c>
      <c r="R19" s="321" t="s">
        <v>290</v>
      </c>
      <c r="S19" s="16" t="s">
        <v>353</v>
      </c>
      <c r="T19" s="322"/>
      <c r="U19" s="321" t="s">
        <v>290</v>
      </c>
      <c r="V19" s="314" t="s">
        <v>974</v>
      </c>
      <c r="W19" s="321" t="s">
        <v>502</v>
      </c>
      <c r="X19" s="78" t="s">
        <v>354</v>
      </c>
      <c r="Y19" s="320" t="s">
        <v>493</v>
      </c>
      <c r="Z19" s="312" t="s">
        <v>949</v>
      </c>
      <c r="AA19" s="81" t="s">
        <v>295</v>
      </c>
      <c r="AB19" s="81" t="s">
        <v>27</v>
      </c>
      <c r="AC19" s="81" t="s">
        <v>27</v>
      </c>
      <c r="AD19" s="326">
        <v>0.267</v>
      </c>
      <c r="AE19" s="327" t="s">
        <v>329</v>
      </c>
      <c r="AF19" s="54" t="s">
        <v>329</v>
      </c>
      <c r="AG19" s="74"/>
      <c r="AH19" s="74"/>
      <c r="AI19" s="74"/>
      <c r="AJ19" s="75"/>
      <c r="AK19" s="76"/>
      <c r="AL19" s="54"/>
      <c r="AM19" s="338">
        <v>0.037337</v>
      </c>
      <c r="AN19" s="339" t="s">
        <v>298</v>
      </c>
      <c r="AO19" s="339" t="s">
        <v>445</v>
      </c>
      <c r="AP19" s="86"/>
      <c r="AQ19" s="15"/>
      <c r="AR19" s="346">
        <v>1</v>
      </c>
      <c r="AS19" s="97">
        <f>VLOOKUP(M19:M49,[29]调角器!$M$10:$AV$40,36,0)</f>
        <v>0</v>
      </c>
      <c r="AT19" s="97">
        <f t="shared" si="2"/>
        <v>0</v>
      </c>
    </row>
    <row r="20" s="97" customFormat="1" ht="45" customHeight="1" spans="1:46">
      <c r="A20" s="16">
        <f t="shared" si="0"/>
        <v>11</v>
      </c>
      <c r="B20" s="78"/>
      <c r="C20" s="81"/>
      <c r="D20" s="81"/>
      <c r="E20" s="81"/>
      <c r="F20" s="81">
        <v>4</v>
      </c>
      <c r="G20" s="81"/>
      <c r="H20" s="81"/>
      <c r="I20" s="81"/>
      <c r="J20" s="81"/>
      <c r="K20" s="81"/>
      <c r="L20" s="78" t="s">
        <v>314</v>
      </c>
      <c r="M20" s="311" t="s">
        <v>975</v>
      </c>
      <c r="N20" s="314"/>
      <c r="O20" s="314"/>
      <c r="P20" s="315" t="s">
        <v>976</v>
      </c>
      <c r="Q20" s="314" t="s">
        <v>468</v>
      </c>
      <c r="R20" s="321" t="s">
        <v>290</v>
      </c>
      <c r="S20" s="16" t="s">
        <v>353</v>
      </c>
      <c r="T20" s="322"/>
      <c r="U20" s="321" t="s">
        <v>290</v>
      </c>
      <c r="V20" s="314" t="s">
        <v>974</v>
      </c>
      <c r="W20" s="321" t="s">
        <v>502</v>
      </c>
      <c r="X20" s="78" t="s">
        <v>354</v>
      </c>
      <c r="Y20" s="320" t="s">
        <v>493</v>
      </c>
      <c r="Z20" s="312" t="s">
        <v>397</v>
      </c>
      <c r="AA20" s="81" t="s">
        <v>295</v>
      </c>
      <c r="AB20" s="81" t="s">
        <v>27</v>
      </c>
      <c r="AC20" s="81" t="s">
        <v>27</v>
      </c>
      <c r="AD20" s="326">
        <v>0.267</v>
      </c>
      <c r="AE20" s="327" t="s">
        <v>27</v>
      </c>
      <c r="AF20" s="54" t="s">
        <v>398</v>
      </c>
      <c r="AG20" s="74"/>
      <c r="AH20" s="74"/>
      <c r="AI20" s="74"/>
      <c r="AJ20" s="75"/>
      <c r="AK20" s="76"/>
      <c r="AL20" s="337">
        <v>5</v>
      </c>
      <c r="AM20" s="338"/>
      <c r="AN20" s="339" t="s">
        <v>298</v>
      </c>
      <c r="AO20" s="339" t="s">
        <v>399</v>
      </c>
      <c r="AP20" s="86"/>
      <c r="AQ20" s="15"/>
      <c r="AR20" s="346">
        <v>1</v>
      </c>
      <c r="AS20" s="97">
        <f>VLOOKUP(M20:M50,[29]调角器!$M$10:$AV$40,36,0)</f>
        <v>0</v>
      </c>
      <c r="AT20" s="97">
        <f t="shared" si="2"/>
        <v>0</v>
      </c>
    </row>
    <row r="21" s="97" customFormat="1" ht="45" customHeight="1" spans="1:46">
      <c r="A21" s="16">
        <f t="shared" si="0"/>
        <v>12</v>
      </c>
      <c r="B21" s="78"/>
      <c r="C21" s="81"/>
      <c r="D21" s="81"/>
      <c r="E21" s="81"/>
      <c r="F21" s="78"/>
      <c r="G21" s="81">
        <v>5</v>
      </c>
      <c r="H21" s="81"/>
      <c r="I21" s="81"/>
      <c r="J21" s="81"/>
      <c r="K21" s="81"/>
      <c r="L21" s="78" t="s">
        <v>314</v>
      </c>
      <c r="M21" s="311" t="s">
        <v>977</v>
      </c>
      <c r="N21" s="314" t="s">
        <v>978</v>
      </c>
      <c r="O21" s="314" t="s">
        <v>979</v>
      </c>
      <c r="P21" s="315" t="s">
        <v>980</v>
      </c>
      <c r="Q21" s="314" t="s">
        <v>829</v>
      </c>
      <c r="R21" s="321" t="s">
        <v>290</v>
      </c>
      <c r="S21" s="16" t="s">
        <v>353</v>
      </c>
      <c r="T21" s="321"/>
      <c r="U21" s="321" t="s">
        <v>290</v>
      </c>
      <c r="V21" s="314" t="s">
        <v>979</v>
      </c>
      <c r="W21" s="321" t="s">
        <v>502</v>
      </c>
      <c r="X21" s="78" t="s">
        <v>354</v>
      </c>
      <c r="Y21" s="320" t="s">
        <v>493</v>
      </c>
      <c r="Z21" s="312" t="s">
        <v>370</v>
      </c>
      <c r="AA21" s="315" t="s">
        <v>981</v>
      </c>
      <c r="AB21" s="78" t="s">
        <v>832</v>
      </c>
      <c r="AC21" s="81" t="s">
        <v>982</v>
      </c>
      <c r="AD21" s="326">
        <v>0.24</v>
      </c>
      <c r="AE21" s="327" t="s">
        <v>27</v>
      </c>
      <c r="AF21" s="54" t="s">
        <v>330</v>
      </c>
      <c r="AG21" s="340">
        <v>145</v>
      </c>
      <c r="AH21" s="340">
        <v>100</v>
      </c>
      <c r="AI21" s="340">
        <v>3</v>
      </c>
      <c r="AJ21" s="75">
        <f t="shared" ref="AJ21:AJ23" si="4">AG21*AH21*AI21*7860/1000000000</f>
        <v>0.34191</v>
      </c>
      <c r="AK21" s="76">
        <f t="shared" ref="AK21:AK23" si="5">AD21/AJ21</f>
        <v>0.701939106782487</v>
      </c>
      <c r="AL21" s="54"/>
      <c r="AM21" s="75">
        <v>0.029</v>
      </c>
      <c r="AN21" s="339" t="s">
        <v>331</v>
      </c>
      <c r="AO21" s="339" t="s">
        <v>971</v>
      </c>
      <c r="AP21" s="86"/>
      <c r="AQ21" s="15"/>
      <c r="AR21" s="346" t="s">
        <v>373</v>
      </c>
      <c r="AS21" s="97">
        <f>VLOOKUP(M21:M51,[29]调角器!$M$10:$AV$40,36,0)</f>
        <v>2.1783</v>
      </c>
      <c r="AT21" s="97">
        <f t="shared" si="2"/>
        <v>2.1783</v>
      </c>
    </row>
    <row r="22" s="97" customFormat="1" ht="45" customHeight="1" spans="1:46">
      <c r="A22" s="16">
        <f t="shared" si="0"/>
        <v>13</v>
      </c>
      <c r="B22" s="78"/>
      <c r="C22" s="81"/>
      <c r="D22" s="81"/>
      <c r="E22" s="81"/>
      <c r="F22" s="78"/>
      <c r="G22" s="81">
        <v>5</v>
      </c>
      <c r="H22" s="81"/>
      <c r="I22" s="81"/>
      <c r="J22" s="81"/>
      <c r="K22" s="81"/>
      <c r="L22" s="78" t="s">
        <v>314</v>
      </c>
      <c r="M22" s="311" t="s">
        <v>983</v>
      </c>
      <c r="N22" s="314" t="str">
        <f>VLOOKUP(M22,'[27]汇总表 (2)'!$B$2:$C$12666,2,0)</f>
        <v>02.03.27.014</v>
      </c>
      <c r="O22" s="314" t="s">
        <v>984</v>
      </c>
      <c r="P22" s="315" t="s">
        <v>985</v>
      </c>
      <c r="Q22" s="314" t="s">
        <v>829</v>
      </c>
      <c r="R22" s="321" t="s">
        <v>317</v>
      </c>
      <c r="S22" s="16" t="s">
        <v>353</v>
      </c>
      <c r="T22" s="322"/>
      <c r="U22" s="321" t="s">
        <v>290</v>
      </c>
      <c r="V22" s="314" t="s">
        <v>984</v>
      </c>
      <c r="W22" s="321" t="s">
        <v>502</v>
      </c>
      <c r="X22" s="78" t="s">
        <v>354</v>
      </c>
      <c r="Y22" s="320" t="s">
        <v>493</v>
      </c>
      <c r="Z22" s="312" t="s">
        <v>370</v>
      </c>
      <c r="AA22" s="315" t="s">
        <v>986</v>
      </c>
      <c r="AB22" s="78" t="s">
        <v>832</v>
      </c>
      <c r="AC22" s="81" t="s">
        <v>987</v>
      </c>
      <c r="AD22" s="326">
        <v>0.027</v>
      </c>
      <c r="AE22" s="327" t="s">
        <v>27</v>
      </c>
      <c r="AF22" s="54" t="s">
        <v>330</v>
      </c>
      <c r="AG22" s="340">
        <v>64</v>
      </c>
      <c r="AH22" s="340">
        <v>29</v>
      </c>
      <c r="AI22" s="340">
        <v>3</v>
      </c>
      <c r="AJ22" s="75">
        <f t="shared" si="4"/>
        <v>0.04376448</v>
      </c>
      <c r="AK22" s="76">
        <f t="shared" si="5"/>
        <v>0.616938668070545</v>
      </c>
      <c r="AL22" s="54"/>
      <c r="AM22" s="75">
        <v>0.003712</v>
      </c>
      <c r="AN22" s="339" t="s">
        <v>331</v>
      </c>
      <c r="AO22" s="339" t="s">
        <v>971</v>
      </c>
      <c r="AP22" s="86"/>
      <c r="AQ22" s="15"/>
      <c r="AR22" s="346" t="s">
        <v>373</v>
      </c>
      <c r="AS22" s="97">
        <f>VLOOKUP(M22:M52,[29]调角器!$M$10:$AV$40,36,0)</f>
        <v>0.3103</v>
      </c>
      <c r="AT22" s="97">
        <f t="shared" si="2"/>
        <v>0.3103</v>
      </c>
    </row>
    <row r="23" s="97" customFormat="1" ht="45" customHeight="1" spans="1:46">
      <c r="A23" s="16">
        <f t="shared" si="0"/>
        <v>14</v>
      </c>
      <c r="B23" s="78"/>
      <c r="C23" s="81"/>
      <c r="D23" s="81"/>
      <c r="E23" s="81"/>
      <c r="F23" s="81"/>
      <c r="G23" s="81">
        <v>5</v>
      </c>
      <c r="H23" s="81"/>
      <c r="I23" s="81"/>
      <c r="J23" s="81"/>
      <c r="K23" s="81"/>
      <c r="L23" s="78" t="s">
        <v>314</v>
      </c>
      <c r="M23" s="311" t="s">
        <v>988</v>
      </c>
      <c r="N23" s="314" t="s">
        <v>989</v>
      </c>
      <c r="O23" s="314" t="s">
        <v>990</v>
      </c>
      <c r="P23" s="315" t="s">
        <v>991</v>
      </c>
      <c r="Q23" s="314" t="s">
        <v>829</v>
      </c>
      <c r="R23" s="321" t="s">
        <v>304</v>
      </c>
      <c r="S23" s="16" t="s">
        <v>353</v>
      </c>
      <c r="T23" s="322"/>
      <c r="U23" s="321" t="s">
        <v>290</v>
      </c>
      <c r="V23" s="314" t="s">
        <v>990</v>
      </c>
      <c r="W23" s="321" t="s">
        <v>502</v>
      </c>
      <c r="X23" s="78" t="s">
        <v>354</v>
      </c>
      <c r="Y23" s="320" t="s">
        <v>493</v>
      </c>
      <c r="Z23" s="312" t="s">
        <v>370</v>
      </c>
      <c r="AA23" s="315" t="s">
        <v>955</v>
      </c>
      <c r="AB23" s="312" t="s">
        <v>956</v>
      </c>
      <c r="AC23" s="81" t="s">
        <v>992</v>
      </c>
      <c r="AD23" s="326">
        <v>0.023</v>
      </c>
      <c r="AE23" s="327" t="s">
        <v>27</v>
      </c>
      <c r="AF23" s="54" t="s">
        <v>330</v>
      </c>
      <c r="AG23" s="340">
        <v>62.5</v>
      </c>
      <c r="AH23" s="340">
        <v>37</v>
      </c>
      <c r="AI23" s="340">
        <v>3</v>
      </c>
      <c r="AJ23" s="75">
        <f t="shared" si="4"/>
        <v>0.05452875</v>
      </c>
      <c r="AK23" s="76">
        <f t="shared" si="5"/>
        <v>0.42179584164317</v>
      </c>
      <c r="AL23" s="54"/>
      <c r="AM23" s="75">
        <v>0.004625</v>
      </c>
      <c r="AN23" s="339" t="s">
        <v>331</v>
      </c>
      <c r="AO23" s="339" t="s">
        <v>993</v>
      </c>
      <c r="AP23" s="86"/>
      <c r="AQ23" s="15"/>
      <c r="AR23" s="346" t="s">
        <v>373</v>
      </c>
      <c r="AS23" s="97">
        <f>VLOOKUP(M23:M53,[29]调角器!$M$10:$AV$40,36,0)</f>
        <v>0.2626</v>
      </c>
      <c r="AT23" s="97">
        <f t="shared" si="2"/>
        <v>0.2626</v>
      </c>
    </row>
    <row r="24" s="97" customFormat="1" ht="45" customHeight="1" spans="1:46">
      <c r="A24" s="16">
        <f t="shared" si="0"/>
        <v>15</v>
      </c>
      <c r="B24" s="78"/>
      <c r="C24" s="81"/>
      <c r="D24" s="81"/>
      <c r="E24" s="81">
        <v>3</v>
      </c>
      <c r="F24" s="81"/>
      <c r="G24" s="81"/>
      <c r="H24" s="81"/>
      <c r="I24" s="81"/>
      <c r="J24" s="81"/>
      <c r="K24" s="81"/>
      <c r="L24" s="78" t="s">
        <v>314</v>
      </c>
      <c r="M24" s="311" t="s">
        <v>994</v>
      </c>
      <c r="N24" s="314" t="str">
        <f>VLOOKUP(M24,'[27]汇总表 (2)'!$B$2:$C$12666,2,0)</f>
        <v>02.03.27.022</v>
      </c>
      <c r="O24" s="314" t="s">
        <v>995</v>
      </c>
      <c r="P24" s="315" t="s">
        <v>996</v>
      </c>
      <c r="Q24" s="314" t="s">
        <v>997</v>
      </c>
      <c r="R24" s="321" t="s">
        <v>290</v>
      </c>
      <c r="S24" s="16" t="s">
        <v>353</v>
      </c>
      <c r="T24" s="322"/>
      <c r="U24" s="321" t="s">
        <v>290</v>
      </c>
      <c r="V24" s="314" t="s">
        <v>995</v>
      </c>
      <c r="W24" s="321" t="s">
        <v>502</v>
      </c>
      <c r="X24" s="78" t="s">
        <v>354</v>
      </c>
      <c r="Y24" s="320" t="s">
        <v>493</v>
      </c>
      <c r="Z24" s="312" t="s">
        <v>998</v>
      </c>
      <c r="AA24" s="81" t="s">
        <v>999</v>
      </c>
      <c r="AB24" s="78" t="s">
        <v>1000</v>
      </c>
      <c r="AC24" s="81" t="s">
        <v>1001</v>
      </c>
      <c r="AD24" s="326">
        <v>0.136</v>
      </c>
      <c r="AE24" s="327" t="s">
        <v>27</v>
      </c>
      <c r="AF24" s="54"/>
      <c r="AG24" s="337"/>
      <c r="AH24" s="337"/>
      <c r="AI24" s="337"/>
      <c r="AJ24" s="75">
        <f>AD24</f>
        <v>0.136</v>
      </c>
      <c r="AK24" s="76"/>
      <c r="AL24" s="54"/>
      <c r="AM24" s="338"/>
      <c r="AN24" s="339" t="s">
        <v>331</v>
      </c>
      <c r="AO24" s="339" t="s">
        <v>1002</v>
      </c>
      <c r="AP24" s="86"/>
      <c r="AQ24" s="15"/>
      <c r="AR24" s="346" t="s">
        <v>373</v>
      </c>
      <c r="AS24" s="97">
        <f>VLOOKUP(M24:M54,[29]调角器!$M$10:$AV$40,36,0)</f>
        <v>2.43</v>
      </c>
      <c r="AT24" s="97">
        <f t="shared" si="2"/>
        <v>2.43</v>
      </c>
    </row>
    <row r="25" s="97" customFormat="1" ht="45" customHeight="1" spans="1:46">
      <c r="A25" s="16">
        <f t="shared" si="0"/>
        <v>16</v>
      </c>
      <c r="B25" s="78"/>
      <c r="C25" s="81"/>
      <c r="D25" s="81"/>
      <c r="E25" s="81">
        <v>3</v>
      </c>
      <c r="F25" s="81"/>
      <c r="G25" s="81"/>
      <c r="H25" s="81"/>
      <c r="I25" s="81"/>
      <c r="J25" s="81"/>
      <c r="K25" s="81"/>
      <c r="L25" s="78" t="s">
        <v>314</v>
      </c>
      <c r="M25" s="316" t="s">
        <v>1003</v>
      </c>
      <c r="N25" s="316"/>
      <c r="O25" s="316"/>
      <c r="P25" s="315" t="s">
        <v>1004</v>
      </c>
      <c r="Q25" s="314" t="s">
        <v>1005</v>
      </c>
      <c r="R25" s="321" t="s">
        <v>304</v>
      </c>
      <c r="S25" s="16" t="s">
        <v>353</v>
      </c>
      <c r="T25" s="322"/>
      <c r="U25" s="321" t="s">
        <v>290</v>
      </c>
      <c r="V25" s="314" t="s">
        <v>1006</v>
      </c>
      <c r="W25" s="321" t="s">
        <v>1007</v>
      </c>
      <c r="X25" s="78" t="s">
        <v>354</v>
      </c>
      <c r="Y25" s="320" t="s">
        <v>493</v>
      </c>
      <c r="Z25" s="312" t="s">
        <v>1005</v>
      </c>
      <c r="AA25" s="81" t="s">
        <v>295</v>
      </c>
      <c r="AB25" s="78"/>
      <c r="AC25" s="81"/>
      <c r="AD25" s="331">
        <v>0.0493</v>
      </c>
      <c r="AE25" s="327" t="s">
        <v>329</v>
      </c>
      <c r="AF25" s="329"/>
      <c r="AG25" s="340"/>
      <c r="AH25" s="340"/>
      <c r="AI25" s="340"/>
      <c r="AJ25" s="341"/>
      <c r="AK25" s="76"/>
      <c r="AL25" s="337"/>
      <c r="AM25" s="338">
        <f>AM26</f>
        <v>0.00648</v>
      </c>
      <c r="AN25" s="339" t="s">
        <v>298</v>
      </c>
      <c r="AO25" s="339" t="s">
        <v>445</v>
      </c>
      <c r="AP25" s="86"/>
      <c r="AQ25" s="15"/>
      <c r="AR25" s="346">
        <v>1</v>
      </c>
      <c r="AS25" s="97">
        <f>VLOOKUP(M25:M55,[29]调角器!$M$10:$AV$40,36,0)</f>
        <v>0</v>
      </c>
      <c r="AT25" s="97">
        <f t="shared" si="2"/>
        <v>0</v>
      </c>
    </row>
    <row r="26" s="97" customFormat="1" ht="45" customHeight="1" spans="1:46">
      <c r="A26" s="16">
        <f t="shared" si="0"/>
        <v>17</v>
      </c>
      <c r="B26" s="78"/>
      <c r="C26" s="81"/>
      <c r="D26" s="81"/>
      <c r="E26" s="81"/>
      <c r="F26" s="81">
        <v>4</v>
      </c>
      <c r="G26" s="81"/>
      <c r="H26" s="81"/>
      <c r="I26" s="81"/>
      <c r="J26" s="81"/>
      <c r="K26" s="81"/>
      <c r="L26" s="78" t="s">
        <v>314</v>
      </c>
      <c r="M26" s="316" t="s">
        <v>1008</v>
      </c>
      <c r="N26" s="316"/>
      <c r="O26" s="316" t="s">
        <v>1008</v>
      </c>
      <c r="P26" s="315" t="s">
        <v>1009</v>
      </c>
      <c r="Q26" s="314" t="s">
        <v>829</v>
      </c>
      <c r="R26" s="321" t="s">
        <v>304</v>
      </c>
      <c r="S26" s="16" t="s">
        <v>353</v>
      </c>
      <c r="T26" s="322"/>
      <c r="U26" s="321" t="s">
        <v>290</v>
      </c>
      <c r="V26" s="314" t="s">
        <v>1006</v>
      </c>
      <c r="W26" s="321" t="s">
        <v>1007</v>
      </c>
      <c r="X26" s="78" t="s">
        <v>354</v>
      </c>
      <c r="Y26" s="320" t="s">
        <v>493</v>
      </c>
      <c r="Z26" s="312" t="s">
        <v>370</v>
      </c>
      <c r="AA26" s="315" t="s">
        <v>1010</v>
      </c>
      <c r="AB26" s="78" t="s">
        <v>1011</v>
      </c>
      <c r="AC26" s="81" t="s">
        <v>1012</v>
      </c>
      <c r="AD26" s="331">
        <v>0.0493</v>
      </c>
      <c r="AE26" s="330" t="s">
        <v>27</v>
      </c>
      <c r="AF26" s="49" t="s">
        <v>330</v>
      </c>
      <c r="AG26" s="68">
        <v>72</v>
      </c>
      <c r="AH26" s="68">
        <v>45</v>
      </c>
      <c r="AI26" s="68">
        <v>2.5</v>
      </c>
      <c r="AJ26" s="69">
        <f>AG26*AH26*AI26*7860/1000000000</f>
        <v>0.063666</v>
      </c>
      <c r="AK26" s="72">
        <f>AD26/AJ26</f>
        <v>0.774353658153488</v>
      </c>
      <c r="AL26" s="73"/>
      <c r="AM26" s="69">
        <f>AG26*AH26*2*AR26/1000000</f>
        <v>0.00648</v>
      </c>
      <c r="AN26" s="339" t="s">
        <v>331</v>
      </c>
      <c r="AO26" s="339" t="s">
        <v>958</v>
      </c>
      <c r="AP26" s="86"/>
      <c r="AQ26" s="15"/>
      <c r="AR26" s="346">
        <v>1</v>
      </c>
      <c r="AS26" s="97">
        <v>2</v>
      </c>
      <c r="AT26" s="97">
        <f t="shared" si="2"/>
        <v>2</v>
      </c>
    </row>
    <row r="27" s="97" customFormat="1" ht="45" customHeight="1" spans="1:46">
      <c r="A27" s="16">
        <f t="shared" si="0"/>
        <v>18</v>
      </c>
      <c r="B27" s="78"/>
      <c r="C27" s="81"/>
      <c r="D27" s="81">
        <v>2</v>
      </c>
      <c r="E27" s="81"/>
      <c r="F27" s="81"/>
      <c r="G27" s="81"/>
      <c r="H27" s="81"/>
      <c r="I27" s="81"/>
      <c r="J27" s="81"/>
      <c r="K27" s="81"/>
      <c r="L27" s="78" t="s">
        <v>314</v>
      </c>
      <c r="M27" s="311"/>
      <c r="N27" s="314"/>
      <c r="O27" s="314" t="s">
        <v>1013</v>
      </c>
      <c r="P27" s="315" t="s">
        <v>1014</v>
      </c>
      <c r="Q27" s="314" t="s">
        <v>468</v>
      </c>
      <c r="R27" s="321" t="s">
        <v>290</v>
      </c>
      <c r="S27" s="16" t="s">
        <v>353</v>
      </c>
      <c r="T27" s="322"/>
      <c r="U27" s="321" t="s">
        <v>290</v>
      </c>
      <c r="V27" s="314" t="s">
        <v>1013</v>
      </c>
      <c r="W27" s="321" t="s">
        <v>502</v>
      </c>
      <c r="X27" s="78" t="s">
        <v>354</v>
      </c>
      <c r="Y27" s="320" t="s">
        <v>493</v>
      </c>
      <c r="Z27" s="312" t="s">
        <v>397</v>
      </c>
      <c r="AA27" s="81" t="s">
        <v>295</v>
      </c>
      <c r="AB27" s="81" t="s">
        <v>27</v>
      </c>
      <c r="AC27" s="81" t="s">
        <v>1015</v>
      </c>
      <c r="AD27" s="326">
        <v>0.953</v>
      </c>
      <c r="AE27" s="330" t="s">
        <v>27</v>
      </c>
      <c r="AF27" s="54" t="s">
        <v>398</v>
      </c>
      <c r="AG27" s="337"/>
      <c r="AH27" s="337"/>
      <c r="AI27" s="337"/>
      <c r="AJ27" s="75"/>
      <c r="AK27" s="76"/>
      <c r="AL27" s="337">
        <v>3</v>
      </c>
      <c r="AM27" s="338"/>
      <c r="AN27" s="339" t="s">
        <v>298</v>
      </c>
      <c r="AO27" s="339" t="s">
        <v>399</v>
      </c>
      <c r="AP27" s="86"/>
      <c r="AQ27" s="15"/>
      <c r="AR27" s="346" t="s">
        <v>373</v>
      </c>
      <c r="AT27" s="97">
        <f t="shared" si="2"/>
        <v>0</v>
      </c>
    </row>
    <row r="28" s="97" customFormat="1" ht="45" customHeight="1" spans="1:46">
      <c r="A28" s="16">
        <f t="shared" si="0"/>
        <v>19</v>
      </c>
      <c r="B28" s="78"/>
      <c r="C28" s="81"/>
      <c r="D28" s="81"/>
      <c r="E28" s="81">
        <v>3</v>
      </c>
      <c r="F28" s="81"/>
      <c r="G28" s="81"/>
      <c r="H28" s="81"/>
      <c r="I28" s="81"/>
      <c r="J28" s="81"/>
      <c r="K28" s="81"/>
      <c r="L28" s="78" t="s">
        <v>314</v>
      </c>
      <c r="M28" s="311" t="s">
        <v>1016</v>
      </c>
      <c r="N28" s="314" t="s">
        <v>1017</v>
      </c>
      <c r="O28" s="314" t="s">
        <v>1018</v>
      </c>
      <c r="P28" s="315" t="s">
        <v>1019</v>
      </c>
      <c r="Q28" s="314" t="s">
        <v>468</v>
      </c>
      <c r="R28" s="321" t="s">
        <v>290</v>
      </c>
      <c r="S28" s="16" t="s">
        <v>353</v>
      </c>
      <c r="T28" s="322"/>
      <c r="U28" s="321" t="s">
        <v>290</v>
      </c>
      <c r="V28" s="314" t="s">
        <v>1018</v>
      </c>
      <c r="W28" s="321" t="s">
        <v>502</v>
      </c>
      <c r="X28" s="78" t="s">
        <v>354</v>
      </c>
      <c r="Y28" s="320" t="s">
        <v>493</v>
      </c>
      <c r="Z28" s="312" t="s">
        <v>944</v>
      </c>
      <c r="AA28" s="81" t="s">
        <v>295</v>
      </c>
      <c r="AB28" s="81" t="s">
        <v>27</v>
      </c>
      <c r="AC28" s="81" t="s">
        <v>1020</v>
      </c>
      <c r="AD28" s="326">
        <v>0.23</v>
      </c>
      <c r="AE28" s="330" t="s">
        <v>27</v>
      </c>
      <c r="AF28" s="54"/>
      <c r="AG28" s="337"/>
      <c r="AH28" s="337"/>
      <c r="AI28" s="337"/>
      <c r="AJ28" s="75"/>
      <c r="AK28" s="76"/>
      <c r="AL28" s="54"/>
      <c r="AM28" s="338"/>
      <c r="AN28" s="342" t="s">
        <v>331</v>
      </c>
      <c r="AO28" s="339" t="s">
        <v>939</v>
      </c>
      <c r="AP28" s="86"/>
      <c r="AQ28" s="15"/>
      <c r="AR28" s="346" t="s">
        <v>373</v>
      </c>
      <c r="AS28" s="97">
        <f>VLOOKUP(M28:M58,[29]调角器!$M$10:$AV$40,36,0)</f>
        <v>18.6</v>
      </c>
      <c r="AT28" s="97">
        <f t="shared" si="2"/>
        <v>18.6</v>
      </c>
    </row>
    <row r="29" s="97" customFormat="1" ht="45" customHeight="1" spans="1:46">
      <c r="A29" s="16">
        <f t="shared" si="0"/>
        <v>20</v>
      </c>
      <c r="B29" s="78"/>
      <c r="C29" s="81"/>
      <c r="D29" s="81"/>
      <c r="E29" s="81">
        <v>3</v>
      </c>
      <c r="F29" s="81"/>
      <c r="G29" s="81"/>
      <c r="H29" s="81"/>
      <c r="I29" s="81"/>
      <c r="J29" s="81"/>
      <c r="K29" s="81"/>
      <c r="L29" s="78" t="s">
        <v>314</v>
      </c>
      <c r="M29" s="311" t="s">
        <v>1021</v>
      </c>
      <c r="N29" s="315" t="s">
        <v>1022</v>
      </c>
      <c r="O29" s="315" t="s">
        <v>1023</v>
      </c>
      <c r="P29" s="315" t="s">
        <v>1024</v>
      </c>
      <c r="Q29" s="78" t="s">
        <v>345</v>
      </c>
      <c r="R29" s="321" t="s">
        <v>290</v>
      </c>
      <c r="S29" s="16" t="s">
        <v>353</v>
      </c>
      <c r="T29" s="322"/>
      <c r="U29" s="321" t="s">
        <v>290</v>
      </c>
      <c r="V29" s="315" t="s">
        <v>1023</v>
      </c>
      <c r="W29" s="321" t="s">
        <v>502</v>
      </c>
      <c r="X29" s="78" t="s">
        <v>354</v>
      </c>
      <c r="Y29" s="320" t="s">
        <v>493</v>
      </c>
      <c r="Z29" s="312" t="s">
        <v>345</v>
      </c>
      <c r="AA29" s="78" t="s">
        <v>1025</v>
      </c>
      <c r="AB29" s="312" t="s">
        <v>27</v>
      </c>
      <c r="AC29" s="81" t="s">
        <v>1026</v>
      </c>
      <c r="AD29" s="326">
        <v>0.001</v>
      </c>
      <c r="AE29" s="330" t="s">
        <v>27</v>
      </c>
      <c r="AF29" s="54" t="s">
        <v>321</v>
      </c>
      <c r="AG29" s="337"/>
      <c r="AH29" s="337"/>
      <c r="AI29" s="337"/>
      <c r="AJ29" s="343"/>
      <c r="AK29" s="344"/>
      <c r="AL29" s="345"/>
      <c r="AM29" s="338"/>
      <c r="AN29" s="342" t="s">
        <v>331</v>
      </c>
      <c r="AO29" s="342" t="s">
        <v>939</v>
      </c>
      <c r="AP29" s="86"/>
      <c r="AQ29" s="15"/>
      <c r="AR29" s="346" t="s">
        <v>373</v>
      </c>
      <c r="AS29" s="97">
        <f>VLOOKUP(M29:M59,[29]调角器!$M$10:$AV$40,36,0)</f>
        <v>1</v>
      </c>
      <c r="AT29" s="97">
        <f t="shared" si="2"/>
        <v>1</v>
      </c>
    </row>
    <row r="30" s="97" customFormat="1" ht="45" customHeight="1" spans="1:46">
      <c r="A30" s="16">
        <f t="shared" si="0"/>
        <v>21</v>
      </c>
      <c r="B30" s="78"/>
      <c r="C30" s="81"/>
      <c r="D30" s="81"/>
      <c r="E30" s="81">
        <v>3</v>
      </c>
      <c r="F30" s="81"/>
      <c r="G30" s="81"/>
      <c r="H30" s="81"/>
      <c r="I30" s="81"/>
      <c r="J30" s="81"/>
      <c r="K30" s="81"/>
      <c r="L30" s="78"/>
      <c r="M30" s="311" t="s">
        <v>1027</v>
      </c>
      <c r="N30" s="315"/>
      <c r="O30" s="315"/>
      <c r="P30" s="315" t="s">
        <v>1028</v>
      </c>
      <c r="Q30" s="78" t="s">
        <v>1029</v>
      </c>
      <c r="R30" s="321"/>
      <c r="S30" s="16" t="s">
        <v>353</v>
      </c>
      <c r="T30" s="322"/>
      <c r="U30" s="321"/>
      <c r="V30" s="315"/>
      <c r="W30" s="321"/>
      <c r="X30" s="78"/>
      <c r="Y30" s="320" t="s">
        <v>292</v>
      </c>
      <c r="Z30" s="312" t="s">
        <v>949</v>
      </c>
      <c r="AA30" s="81" t="s">
        <v>295</v>
      </c>
      <c r="AB30" s="81" t="s">
        <v>27</v>
      </c>
      <c r="AC30" s="81" t="s">
        <v>27</v>
      </c>
      <c r="AD30" s="326"/>
      <c r="AE30" s="321" t="s">
        <v>329</v>
      </c>
      <c r="AF30" s="54" t="s">
        <v>329</v>
      </c>
      <c r="AG30" s="337"/>
      <c r="AH30" s="337"/>
      <c r="AI30" s="337"/>
      <c r="AJ30" s="343"/>
      <c r="AK30" s="344"/>
      <c r="AL30" s="345"/>
      <c r="AM30" s="338">
        <v>0.047408</v>
      </c>
      <c r="AN30" s="339" t="s">
        <v>298</v>
      </c>
      <c r="AO30" s="339" t="s">
        <v>445</v>
      </c>
      <c r="AP30" s="86"/>
      <c r="AQ30" s="15"/>
      <c r="AR30" s="346" t="s">
        <v>373</v>
      </c>
      <c r="AS30" s="97">
        <f>VLOOKUP(M30:M60,[29]调角器!$M$10:$AV$40,36,0)</f>
        <v>0</v>
      </c>
      <c r="AT30" s="97">
        <f t="shared" si="2"/>
        <v>0</v>
      </c>
    </row>
    <row r="31" s="97" customFormat="1" ht="45" customHeight="1" spans="1:46">
      <c r="A31" s="16">
        <f t="shared" si="0"/>
        <v>22</v>
      </c>
      <c r="B31" s="78"/>
      <c r="C31" s="81"/>
      <c r="D31" s="81"/>
      <c r="E31" s="81"/>
      <c r="F31" s="81">
        <v>4</v>
      </c>
      <c r="G31" s="81"/>
      <c r="H31" s="81"/>
      <c r="I31" s="81"/>
      <c r="J31" s="81"/>
      <c r="K31" s="81"/>
      <c r="L31" s="78"/>
      <c r="M31" s="311" t="s">
        <v>1030</v>
      </c>
      <c r="N31" s="315"/>
      <c r="O31" s="315"/>
      <c r="P31" s="315" t="s">
        <v>1031</v>
      </c>
      <c r="Q31" s="78" t="s">
        <v>825</v>
      </c>
      <c r="R31" s="321"/>
      <c r="S31" s="16" t="s">
        <v>353</v>
      </c>
      <c r="T31" s="322"/>
      <c r="U31" s="321"/>
      <c r="V31" s="315"/>
      <c r="W31" s="321"/>
      <c r="X31" s="78"/>
      <c r="Y31" s="320" t="s">
        <v>292</v>
      </c>
      <c r="Z31" s="312" t="s">
        <v>397</v>
      </c>
      <c r="AA31" s="81" t="s">
        <v>295</v>
      </c>
      <c r="AB31" s="81" t="s">
        <v>27</v>
      </c>
      <c r="AC31" s="81" t="s">
        <v>27</v>
      </c>
      <c r="AD31" s="326"/>
      <c r="AE31" s="330" t="s">
        <v>27</v>
      </c>
      <c r="AF31" s="54" t="s">
        <v>398</v>
      </c>
      <c r="AG31" s="337"/>
      <c r="AH31" s="337"/>
      <c r="AI31" s="337"/>
      <c r="AJ31" s="343"/>
      <c r="AK31" s="344"/>
      <c r="AL31" s="337" t="s">
        <v>1032</v>
      </c>
      <c r="AM31" s="338"/>
      <c r="AN31" s="339" t="s">
        <v>298</v>
      </c>
      <c r="AO31" s="339" t="s">
        <v>399</v>
      </c>
      <c r="AP31" s="86"/>
      <c r="AQ31" s="15"/>
      <c r="AR31" s="346" t="s">
        <v>373</v>
      </c>
      <c r="AS31" s="97">
        <f>VLOOKUP(M31:M61,[29]调角器!$M$10:$AV$40,36,0)</f>
        <v>0</v>
      </c>
      <c r="AT31" s="97">
        <f t="shared" si="2"/>
        <v>0</v>
      </c>
    </row>
    <row r="32" s="97" customFormat="1" ht="45" customHeight="1" spans="1:46">
      <c r="A32" s="16">
        <f t="shared" si="0"/>
        <v>23</v>
      </c>
      <c r="B32" s="78"/>
      <c r="C32" s="81"/>
      <c r="D32" s="81"/>
      <c r="E32" s="81"/>
      <c r="F32" s="78"/>
      <c r="G32" s="81">
        <v>5</v>
      </c>
      <c r="H32" s="81"/>
      <c r="I32" s="81"/>
      <c r="J32" s="81"/>
      <c r="K32" s="81"/>
      <c r="L32" s="78" t="s">
        <v>314</v>
      </c>
      <c r="M32" s="311" t="s">
        <v>1033</v>
      </c>
      <c r="N32" s="314" t="str">
        <f>VLOOKUP(M32,'[27]汇总表 (2)'!$B$2:$C$12666,2,0)</f>
        <v>02.03.19.022</v>
      </c>
      <c r="O32" s="314" t="s">
        <v>1034</v>
      </c>
      <c r="P32" s="315" t="s">
        <v>1035</v>
      </c>
      <c r="Q32" s="314" t="s">
        <v>829</v>
      </c>
      <c r="R32" s="321" t="s">
        <v>304</v>
      </c>
      <c r="S32" s="16" t="s">
        <v>353</v>
      </c>
      <c r="T32" s="314"/>
      <c r="U32" s="321" t="s">
        <v>290</v>
      </c>
      <c r="V32" s="314" t="s">
        <v>1034</v>
      </c>
      <c r="W32" s="321" t="s">
        <v>502</v>
      </c>
      <c r="X32" s="78" t="s">
        <v>354</v>
      </c>
      <c r="Y32" s="320" t="s">
        <v>493</v>
      </c>
      <c r="Z32" s="312" t="s">
        <v>370</v>
      </c>
      <c r="AA32" s="315" t="s">
        <v>955</v>
      </c>
      <c r="AB32" s="78" t="s">
        <v>956</v>
      </c>
      <c r="AC32" s="81" t="s">
        <v>957</v>
      </c>
      <c r="AD32" s="326">
        <v>0.014</v>
      </c>
      <c r="AE32" s="330" t="s">
        <v>27</v>
      </c>
      <c r="AF32" s="54" t="s">
        <v>330</v>
      </c>
      <c r="AG32" s="340">
        <v>54</v>
      </c>
      <c r="AH32" s="340">
        <v>34</v>
      </c>
      <c r="AI32" s="340">
        <v>3</v>
      </c>
      <c r="AJ32" s="75">
        <f t="shared" ref="AJ32:AJ34" si="6">AG32*AH32*AI32*7860/1000000000</f>
        <v>0.04329288</v>
      </c>
      <c r="AK32" s="76">
        <f t="shared" ref="AK32:AK34" si="7">AD32/AJ32</f>
        <v>0.323378809633362</v>
      </c>
      <c r="AL32" s="54"/>
      <c r="AM32" s="75">
        <v>0.003672</v>
      </c>
      <c r="AN32" s="342" t="s">
        <v>331</v>
      </c>
      <c r="AO32" s="339" t="s">
        <v>958</v>
      </c>
      <c r="AP32" s="86"/>
      <c r="AQ32" s="15"/>
      <c r="AR32" s="346">
        <v>1</v>
      </c>
      <c r="AS32" s="97">
        <f>VLOOKUP(M32:M62,[29]调角器!$M$10:$AV$40,36,0)</f>
        <v>0.197</v>
      </c>
      <c r="AT32" s="97">
        <f t="shared" si="2"/>
        <v>0.197</v>
      </c>
    </row>
    <row r="33" s="97" customFormat="1" ht="45" customHeight="1" spans="1:46">
      <c r="A33" s="16">
        <f t="shared" si="0"/>
        <v>24</v>
      </c>
      <c r="B33" s="78"/>
      <c r="C33" s="81"/>
      <c r="D33" s="81"/>
      <c r="E33" s="81"/>
      <c r="F33" s="78"/>
      <c r="G33" s="81">
        <v>5</v>
      </c>
      <c r="H33" s="81"/>
      <c r="I33" s="81"/>
      <c r="J33" s="81"/>
      <c r="K33" s="81"/>
      <c r="L33" s="78" t="s">
        <v>314</v>
      </c>
      <c r="M33" s="311" t="s">
        <v>959</v>
      </c>
      <c r="N33" s="314" t="str">
        <f>VLOOKUP(M33,'[27]汇总表 (2)'!$B$2:$C$12666,2,0)</f>
        <v>02.03.19.033</v>
      </c>
      <c r="O33" s="314" t="s">
        <v>960</v>
      </c>
      <c r="P33" s="315" t="s">
        <v>961</v>
      </c>
      <c r="Q33" s="314" t="s">
        <v>829</v>
      </c>
      <c r="R33" s="321" t="s">
        <v>304</v>
      </c>
      <c r="S33" s="16" t="s">
        <v>353</v>
      </c>
      <c r="T33" s="322"/>
      <c r="U33" s="321" t="s">
        <v>290</v>
      </c>
      <c r="V33" s="314" t="s">
        <v>960</v>
      </c>
      <c r="W33" s="321" t="s">
        <v>502</v>
      </c>
      <c r="X33" s="78" t="s">
        <v>354</v>
      </c>
      <c r="Y33" s="320" t="s">
        <v>493</v>
      </c>
      <c r="Z33" s="312" t="s">
        <v>370</v>
      </c>
      <c r="AA33" s="315" t="s">
        <v>962</v>
      </c>
      <c r="AB33" s="312" t="s">
        <v>956</v>
      </c>
      <c r="AC33" s="81" t="s">
        <v>963</v>
      </c>
      <c r="AD33" s="331">
        <v>0.009</v>
      </c>
      <c r="AE33" s="330" t="s">
        <v>27</v>
      </c>
      <c r="AF33" s="54" t="s">
        <v>330</v>
      </c>
      <c r="AG33" s="340">
        <v>31</v>
      </c>
      <c r="AH33" s="340">
        <v>28</v>
      </c>
      <c r="AI33" s="340">
        <v>2</v>
      </c>
      <c r="AJ33" s="75">
        <f t="shared" si="6"/>
        <v>0.01364496</v>
      </c>
      <c r="AK33" s="76">
        <f t="shared" si="7"/>
        <v>0.659584198121504</v>
      </c>
      <c r="AL33" s="54"/>
      <c r="AM33" s="75">
        <v>0.001736</v>
      </c>
      <c r="AN33" s="342" t="s">
        <v>331</v>
      </c>
      <c r="AO33" s="339" t="s">
        <v>964</v>
      </c>
      <c r="AP33" s="86"/>
      <c r="AQ33" s="15"/>
      <c r="AR33" s="346">
        <v>1</v>
      </c>
      <c r="AS33" s="97">
        <f>VLOOKUP(M33:M63,[29]调角器!$M$10:$AV$40,36,0)</f>
        <v>0.0985</v>
      </c>
      <c r="AT33" s="97">
        <f t="shared" si="2"/>
        <v>0.0985</v>
      </c>
    </row>
    <row r="34" s="97" customFormat="1" ht="45" customHeight="1" spans="1:46">
      <c r="A34" s="16">
        <f t="shared" si="0"/>
        <v>25</v>
      </c>
      <c r="B34" s="78"/>
      <c r="C34" s="81"/>
      <c r="D34" s="81"/>
      <c r="E34" s="81"/>
      <c r="F34" s="81"/>
      <c r="G34" s="81">
        <v>5</v>
      </c>
      <c r="H34" s="81"/>
      <c r="I34" s="81"/>
      <c r="J34" s="81"/>
      <c r="K34" s="81"/>
      <c r="L34" s="78" t="s">
        <v>314</v>
      </c>
      <c r="M34" s="311" t="s">
        <v>1036</v>
      </c>
      <c r="N34" s="314" t="s">
        <v>1037</v>
      </c>
      <c r="O34" s="314" t="s">
        <v>1038</v>
      </c>
      <c r="P34" s="315" t="s">
        <v>1039</v>
      </c>
      <c r="Q34" s="314" t="s">
        <v>829</v>
      </c>
      <c r="R34" s="321" t="s">
        <v>290</v>
      </c>
      <c r="S34" s="16" t="s">
        <v>353</v>
      </c>
      <c r="T34" s="322"/>
      <c r="U34" s="321" t="s">
        <v>290</v>
      </c>
      <c r="V34" s="314" t="s">
        <v>1038</v>
      </c>
      <c r="W34" s="321" t="s">
        <v>502</v>
      </c>
      <c r="X34" s="78" t="s">
        <v>354</v>
      </c>
      <c r="Y34" s="320" t="s">
        <v>493</v>
      </c>
      <c r="Z34" s="312" t="s">
        <v>370</v>
      </c>
      <c r="AA34" s="315" t="s">
        <v>981</v>
      </c>
      <c r="AB34" s="78" t="s">
        <v>832</v>
      </c>
      <c r="AC34" s="81" t="s">
        <v>1040</v>
      </c>
      <c r="AD34" s="326">
        <v>0.3</v>
      </c>
      <c r="AE34" s="330" t="s">
        <v>27</v>
      </c>
      <c r="AF34" s="54" t="s">
        <v>330</v>
      </c>
      <c r="AG34" s="340">
        <v>150</v>
      </c>
      <c r="AH34" s="340">
        <v>140</v>
      </c>
      <c r="AI34" s="340">
        <v>3</v>
      </c>
      <c r="AJ34" s="75">
        <f t="shared" si="6"/>
        <v>0.49518</v>
      </c>
      <c r="AK34" s="76">
        <f t="shared" si="7"/>
        <v>0.605840300496789</v>
      </c>
      <c r="AL34" s="54"/>
      <c r="AM34" s="75">
        <v>0.042</v>
      </c>
      <c r="AN34" s="342" t="s">
        <v>331</v>
      </c>
      <c r="AO34" s="342" t="s">
        <v>971</v>
      </c>
      <c r="AP34" s="86"/>
      <c r="AQ34" s="15"/>
      <c r="AR34" s="346" t="s">
        <v>373</v>
      </c>
      <c r="AS34" s="97">
        <f>VLOOKUP(M34:M64,[29]调角器!$M$10:$AV$40,36,0)</f>
        <v>3.3125</v>
      </c>
      <c r="AT34" s="97">
        <f t="shared" si="2"/>
        <v>3.3125</v>
      </c>
    </row>
    <row r="35" s="97" customFormat="1" ht="45" customHeight="1" spans="1:46">
      <c r="A35" s="16">
        <f t="shared" si="0"/>
        <v>26</v>
      </c>
      <c r="B35" s="78"/>
      <c r="C35" s="81"/>
      <c r="D35" s="81"/>
      <c r="E35" s="81">
        <v>3</v>
      </c>
      <c r="F35" s="81"/>
      <c r="G35" s="81"/>
      <c r="H35" s="81"/>
      <c r="I35" s="81"/>
      <c r="J35" s="81"/>
      <c r="K35" s="81"/>
      <c r="L35" s="78" t="s">
        <v>314</v>
      </c>
      <c r="M35" s="311" t="s">
        <v>1041</v>
      </c>
      <c r="N35" s="78"/>
      <c r="O35" s="78"/>
      <c r="P35" s="315" t="s">
        <v>1042</v>
      </c>
      <c r="Q35" s="312" t="s">
        <v>468</v>
      </c>
      <c r="R35" s="312" t="s">
        <v>290</v>
      </c>
      <c r="S35" s="16" t="s">
        <v>353</v>
      </c>
      <c r="T35" s="322"/>
      <c r="U35" s="321" t="s">
        <v>290</v>
      </c>
      <c r="V35" s="78" t="s">
        <v>1043</v>
      </c>
      <c r="W35" s="321" t="s">
        <v>502</v>
      </c>
      <c r="X35" s="78" t="s">
        <v>354</v>
      </c>
      <c r="Y35" s="320" t="s">
        <v>493</v>
      </c>
      <c r="Z35" s="312" t="s">
        <v>949</v>
      </c>
      <c r="AA35" s="78" t="s">
        <v>295</v>
      </c>
      <c r="AB35" s="312" t="s">
        <v>27</v>
      </c>
      <c r="AC35" s="81" t="s">
        <v>1044</v>
      </c>
      <c r="AD35" s="326">
        <v>0.267</v>
      </c>
      <c r="AE35" s="321" t="s">
        <v>329</v>
      </c>
      <c r="AF35" s="54" t="s">
        <v>329</v>
      </c>
      <c r="AG35" s="337"/>
      <c r="AH35" s="337"/>
      <c r="AI35" s="337"/>
      <c r="AJ35" s="343"/>
      <c r="AK35" s="344"/>
      <c r="AL35" s="345"/>
      <c r="AM35" s="338">
        <v>0.037337</v>
      </c>
      <c r="AN35" s="339" t="s">
        <v>298</v>
      </c>
      <c r="AO35" s="339" t="s">
        <v>445</v>
      </c>
      <c r="AP35" s="86"/>
      <c r="AQ35" s="15"/>
      <c r="AR35" s="346" t="s">
        <v>373</v>
      </c>
      <c r="AS35" s="97">
        <f>VLOOKUP(M35:M65,[29]调角器!$M$10:$AV$40,36,0)</f>
        <v>0</v>
      </c>
      <c r="AT35" s="97">
        <f t="shared" si="2"/>
        <v>0</v>
      </c>
    </row>
    <row r="36" s="97" customFormat="1" ht="45" customHeight="1" spans="1:46">
      <c r="A36" s="16">
        <f t="shared" si="0"/>
        <v>27</v>
      </c>
      <c r="B36" s="78"/>
      <c r="C36" s="81"/>
      <c r="D36" s="81"/>
      <c r="E36" s="81"/>
      <c r="F36" s="81">
        <v>4</v>
      </c>
      <c r="G36" s="81"/>
      <c r="H36" s="81"/>
      <c r="I36" s="81"/>
      <c r="J36" s="81"/>
      <c r="K36" s="81"/>
      <c r="L36" s="78" t="s">
        <v>314</v>
      </c>
      <c r="M36" s="311" t="s">
        <v>1045</v>
      </c>
      <c r="N36" s="78"/>
      <c r="O36" s="78" t="s">
        <v>1043</v>
      </c>
      <c r="P36" s="315" t="s">
        <v>1046</v>
      </c>
      <c r="Q36" s="312" t="s">
        <v>468</v>
      </c>
      <c r="R36" s="312" t="s">
        <v>290</v>
      </c>
      <c r="S36" s="16" t="s">
        <v>353</v>
      </c>
      <c r="T36" s="322"/>
      <c r="U36" s="321" t="s">
        <v>290</v>
      </c>
      <c r="V36" s="78" t="s">
        <v>1043</v>
      </c>
      <c r="W36" s="321" t="s">
        <v>502</v>
      </c>
      <c r="X36" s="78" t="s">
        <v>354</v>
      </c>
      <c r="Y36" s="320" t="s">
        <v>493</v>
      </c>
      <c r="Z36" s="312" t="s">
        <v>397</v>
      </c>
      <c r="AA36" s="78" t="s">
        <v>295</v>
      </c>
      <c r="AB36" s="312" t="s">
        <v>27</v>
      </c>
      <c r="AC36" s="81" t="s">
        <v>1044</v>
      </c>
      <c r="AD36" s="326">
        <v>0.267</v>
      </c>
      <c r="AE36" s="330" t="s">
        <v>27</v>
      </c>
      <c r="AF36" s="54" t="s">
        <v>398</v>
      </c>
      <c r="AG36" s="337"/>
      <c r="AH36" s="337"/>
      <c r="AI36" s="337"/>
      <c r="AJ36" s="343"/>
      <c r="AK36" s="344"/>
      <c r="AL36" s="337" t="s">
        <v>1047</v>
      </c>
      <c r="AM36" s="338"/>
      <c r="AN36" s="339" t="s">
        <v>298</v>
      </c>
      <c r="AO36" s="339" t="s">
        <v>399</v>
      </c>
      <c r="AP36" s="86"/>
      <c r="AQ36" s="15"/>
      <c r="AR36" s="346" t="s">
        <v>373</v>
      </c>
      <c r="AS36" s="97">
        <f>VLOOKUP(M36:M66,[29]调角器!$M$10:$AV$40,36,0)</f>
        <v>0</v>
      </c>
      <c r="AT36" s="97">
        <f t="shared" si="2"/>
        <v>0</v>
      </c>
    </row>
    <row r="37" s="97" customFormat="1" ht="45" customHeight="1" spans="1:46">
      <c r="A37" s="16">
        <f t="shared" si="0"/>
        <v>28</v>
      </c>
      <c r="B37" s="78"/>
      <c r="C37" s="81"/>
      <c r="D37" s="81"/>
      <c r="E37" s="81"/>
      <c r="F37" s="78"/>
      <c r="G37" s="81">
        <v>5</v>
      </c>
      <c r="H37" s="81"/>
      <c r="I37" s="81"/>
      <c r="J37" s="81"/>
      <c r="K37" s="81"/>
      <c r="L37" s="78" t="s">
        <v>314</v>
      </c>
      <c r="M37" s="311" t="s">
        <v>1048</v>
      </c>
      <c r="N37" s="314" t="s">
        <v>1049</v>
      </c>
      <c r="O37" s="314" t="s">
        <v>1050</v>
      </c>
      <c r="P37" s="315" t="s">
        <v>1051</v>
      </c>
      <c r="Q37" s="314" t="s">
        <v>829</v>
      </c>
      <c r="R37" s="321" t="s">
        <v>290</v>
      </c>
      <c r="S37" s="16" t="s">
        <v>353</v>
      </c>
      <c r="T37" s="314"/>
      <c r="U37" s="321" t="s">
        <v>290</v>
      </c>
      <c r="V37" s="314" t="s">
        <v>1050</v>
      </c>
      <c r="W37" s="321" t="s">
        <v>502</v>
      </c>
      <c r="X37" s="78" t="s">
        <v>354</v>
      </c>
      <c r="Y37" s="320" t="s">
        <v>493</v>
      </c>
      <c r="Z37" s="312" t="s">
        <v>370</v>
      </c>
      <c r="AA37" s="315" t="s">
        <v>981</v>
      </c>
      <c r="AB37" s="78" t="s">
        <v>832</v>
      </c>
      <c r="AC37" s="81" t="s">
        <v>982</v>
      </c>
      <c r="AD37" s="326">
        <v>0.24</v>
      </c>
      <c r="AE37" s="330" t="s">
        <v>27</v>
      </c>
      <c r="AF37" s="54" t="s">
        <v>330</v>
      </c>
      <c r="AG37" s="340">
        <v>145</v>
      </c>
      <c r="AH37" s="340">
        <v>100</v>
      </c>
      <c r="AI37" s="340">
        <v>3</v>
      </c>
      <c r="AJ37" s="75">
        <f t="shared" ref="AJ37:AJ39" si="8">AG37*AH37*AI37*7860/1000000000</f>
        <v>0.34191</v>
      </c>
      <c r="AK37" s="76">
        <f t="shared" ref="AK37:AK40" si="9">AD37/AJ37</f>
        <v>0.701939106782487</v>
      </c>
      <c r="AL37" s="54"/>
      <c r="AM37" s="75">
        <v>0.029</v>
      </c>
      <c r="AN37" s="342" t="s">
        <v>331</v>
      </c>
      <c r="AO37" s="342" t="s">
        <v>971</v>
      </c>
      <c r="AP37" s="86"/>
      <c r="AQ37" s="15"/>
      <c r="AR37" s="346" t="s">
        <v>373</v>
      </c>
      <c r="AS37" s="97">
        <f>VLOOKUP(M37:M67,[29]调角器!$M$10:$AV$40,36,0)</f>
        <v>2.1783</v>
      </c>
      <c r="AT37" s="97">
        <f t="shared" si="2"/>
        <v>2.1783</v>
      </c>
    </row>
    <row r="38" s="97" customFormat="1" ht="45" customHeight="1" spans="1:46">
      <c r="A38" s="16">
        <f t="shared" si="0"/>
        <v>29</v>
      </c>
      <c r="B38" s="78"/>
      <c r="C38" s="81"/>
      <c r="D38" s="81"/>
      <c r="E38" s="81"/>
      <c r="F38" s="78"/>
      <c r="G38" s="81">
        <v>5</v>
      </c>
      <c r="H38" s="81"/>
      <c r="I38" s="81"/>
      <c r="J38" s="81"/>
      <c r="K38" s="81"/>
      <c r="L38" s="78" t="s">
        <v>314</v>
      </c>
      <c r="M38" s="311" t="s">
        <v>983</v>
      </c>
      <c r="N38" s="314" t="str">
        <f>VLOOKUP(M38,'[27]汇总表 (2)'!$B$2:$C$12666,2,0)</f>
        <v>02.03.27.014</v>
      </c>
      <c r="O38" s="314" t="s">
        <v>984</v>
      </c>
      <c r="P38" s="315" t="s">
        <v>985</v>
      </c>
      <c r="Q38" s="314" t="s">
        <v>829</v>
      </c>
      <c r="R38" s="321" t="s">
        <v>317</v>
      </c>
      <c r="S38" s="16" t="s">
        <v>353</v>
      </c>
      <c r="T38" s="315"/>
      <c r="U38" s="321" t="s">
        <v>290</v>
      </c>
      <c r="V38" s="314" t="s">
        <v>984</v>
      </c>
      <c r="W38" s="321" t="s">
        <v>502</v>
      </c>
      <c r="X38" s="78" t="s">
        <v>354</v>
      </c>
      <c r="Y38" s="320" t="s">
        <v>493</v>
      </c>
      <c r="Z38" s="312" t="s">
        <v>370</v>
      </c>
      <c r="AA38" s="315" t="s">
        <v>986</v>
      </c>
      <c r="AB38" s="78" t="s">
        <v>832</v>
      </c>
      <c r="AC38" s="81" t="s">
        <v>987</v>
      </c>
      <c r="AD38" s="326">
        <v>0.027</v>
      </c>
      <c r="AE38" s="330" t="s">
        <v>27</v>
      </c>
      <c r="AF38" s="54" t="s">
        <v>330</v>
      </c>
      <c r="AG38" s="340">
        <v>64</v>
      </c>
      <c r="AH38" s="340">
        <v>29</v>
      </c>
      <c r="AI38" s="340">
        <v>3</v>
      </c>
      <c r="AJ38" s="75">
        <f t="shared" si="8"/>
        <v>0.04376448</v>
      </c>
      <c r="AK38" s="76">
        <f t="shared" si="9"/>
        <v>0.616938668070545</v>
      </c>
      <c r="AL38" s="54"/>
      <c r="AM38" s="75">
        <v>0.003712</v>
      </c>
      <c r="AN38" s="342" t="s">
        <v>331</v>
      </c>
      <c r="AO38" s="342" t="s">
        <v>971</v>
      </c>
      <c r="AP38" s="86"/>
      <c r="AQ38" s="15"/>
      <c r="AR38" s="346">
        <v>1</v>
      </c>
      <c r="AS38" s="97">
        <f>VLOOKUP(M38:M68,[29]调角器!$M$10:$AV$40,36,0)</f>
        <v>0.3103</v>
      </c>
      <c r="AT38" s="97">
        <f t="shared" si="2"/>
        <v>0.3103</v>
      </c>
    </row>
    <row r="39" s="97" customFormat="1" ht="45" customHeight="1" spans="1:46">
      <c r="A39" s="16">
        <f t="shared" si="0"/>
        <v>30</v>
      </c>
      <c r="B39" s="78"/>
      <c r="C39" s="81"/>
      <c r="D39" s="81"/>
      <c r="E39" s="81"/>
      <c r="F39" s="81"/>
      <c r="G39" s="81">
        <v>5</v>
      </c>
      <c r="H39" s="81"/>
      <c r="I39" s="81"/>
      <c r="J39" s="81"/>
      <c r="K39" s="81"/>
      <c r="L39" s="78" t="s">
        <v>314</v>
      </c>
      <c r="M39" s="311" t="s">
        <v>988</v>
      </c>
      <c r="N39" s="314" t="s">
        <v>989</v>
      </c>
      <c r="O39" s="314" t="s">
        <v>990</v>
      </c>
      <c r="P39" s="315" t="s">
        <v>991</v>
      </c>
      <c r="Q39" s="314" t="s">
        <v>829</v>
      </c>
      <c r="R39" s="321" t="s">
        <v>304</v>
      </c>
      <c r="S39" s="16" t="s">
        <v>353</v>
      </c>
      <c r="T39" s="322"/>
      <c r="U39" s="321" t="s">
        <v>290</v>
      </c>
      <c r="V39" s="314" t="s">
        <v>990</v>
      </c>
      <c r="W39" s="321" t="s">
        <v>502</v>
      </c>
      <c r="X39" s="78" t="s">
        <v>354</v>
      </c>
      <c r="Y39" s="320" t="s">
        <v>493</v>
      </c>
      <c r="Z39" s="312" t="s">
        <v>370</v>
      </c>
      <c r="AA39" s="315" t="s">
        <v>955</v>
      </c>
      <c r="AB39" s="312" t="s">
        <v>956</v>
      </c>
      <c r="AC39" s="81" t="s">
        <v>992</v>
      </c>
      <c r="AD39" s="326">
        <v>0.023</v>
      </c>
      <c r="AE39" s="330" t="s">
        <v>27</v>
      </c>
      <c r="AF39" s="54" t="s">
        <v>330</v>
      </c>
      <c r="AG39" s="340">
        <v>62.5</v>
      </c>
      <c r="AH39" s="340">
        <v>37</v>
      </c>
      <c r="AI39" s="340">
        <v>3</v>
      </c>
      <c r="AJ39" s="75">
        <f t="shared" si="8"/>
        <v>0.05452875</v>
      </c>
      <c r="AK39" s="76">
        <f t="shared" si="9"/>
        <v>0.42179584164317</v>
      </c>
      <c r="AL39" s="54"/>
      <c r="AM39" s="75">
        <v>0.004625</v>
      </c>
      <c r="AN39" s="342" t="s">
        <v>331</v>
      </c>
      <c r="AO39" s="339" t="s">
        <v>993</v>
      </c>
      <c r="AP39" s="86"/>
      <c r="AQ39" s="15"/>
      <c r="AR39" s="346" t="s">
        <v>373</v>
      </c>
      <c r="AS39" s="97">
        <f>VLOOKUP(M39:M69,[29]调角器!$M$10:$AV$40,36,0)</f>
        <v>0.2626</v>
      </c>
      <c r="AT39" s="97">
        <f t="shared" si="2"/>
        <v>0.2626</v>
      </c>
    </row>
    <row r="40" s="97" customFormat="1" ht="45" customHeight="1" spans="1:46">
      <c r="A40" s="16">
        <f t="shared" si="0"/>
        <v>31</v>
      </c>
      <c r="B40" s="78"/>
      <c r="C40" s="81"/>
      <c r="D40" s="81"/>
      <c r="E40" s="81">
        <v>3</v>
      </c>
      <c r="F40" s="81"/>
      <c r="G40" s="81"/>
      <c r="H40" s="81"/>
      <c r="I40" s="81"/>
      <c r="J40" s="81"/>
      <c r="K40" s="81"/>
      <c r="L40" s="78" t="s">
        <v>314</v>
      </c>
      <c r="M40" s="311" t="s">
        <v>994</v>
      </c>
      <c r="N40" s="314" t="str">
        <f>VLOOKUP(M40,'[27]汇总表 (2)'!$B$2:$C$12666,2,0)</f>
        <v>02.03.27.022</v>
      </c>
      <c r="O40" s="314" t="s">
        <v>995</v>
      </c>
      <c r="P40" s="315" t="s">
        <v>996</v>
      </c>
      <c r="Q40" s="314" t="s">
        <v>997</v>
      </c>
      <c r="R40" s="321" t="s">
        <v>304</v>
      </c>
      <c r="S40" s="16" t="s">
        <v>353</v>
      </c>
      <c r="T40" s="322"/>
      <c r="U40" s="321" t="s">
        <v>290</v>
      </c>
      <c r="V40" s="314" t="s">
        <v>995</v>
      </c>
      <c r="W40" s="321" t="s">
        <v>502</v>
      </c>
      <c r="X40" s="78" t="s">
        <v>354</v>
      </c>
      <c r="Y40" s="320" t="s">
        <v>493</v>
      </c>
      <c r="Z40" s="312" t="s">
        <v>998</v>
      </c>
      <c r="AA40" s="81" t="s">
        <v>1052</v>
      </c>
      <c r="AB40" s="78" t="s">
        <v>1000</v>
      </c>
      <c r="AC40" s="81" t="s">
        <v>1001</v>
      </c>
      <c r="AD40" s="326">
        <v>0.136</v>
      </c>
      <c r="AE40" s="330" t="s">
        <v>27</v>
      </c>
      <c r="AF40" s="54"/>
      <c r="AG40" s="337"/>
      <c r="AH40" s="337"/>
      <c r="AI40" s="337"/>
      <c r="AJ40" s="75">
        <f>AD40</f>
        <v>0.136</v>
      </c>
      <c r="AK40" s="76">
        <f t="shared" si="9"/>
        <v>1</v>
      </c>
      <c r="AL40" s="54"/>
      <c r="AM40" s="338"/>
      <c r="AN40" s="342" t="s">
        <v>331</v>
      </c>
      <c r="AO40" s="339" t="s">
        <v>1002</v>
      </c>
      <c r="AP40" s="86"/>
      <c r="AQ40" s="15"/>
      <c r="AR40" s="346" t="s">
        <v>373</v>
      </c>
      <c r="AS40" s="97">
        <f>VLOOKUP(M40:M70,[29]调角器!$M$10:$AV$40,36,0)</f>
        <v>2.43</v>
      </c>
      <c r="AT40" s="97">
        <f t="shared" si="2"/>
        <v>2.43</v>
      </c>
    </row>
    <row r="41" spans="46:46">
      <c r="AT41" s="134">
        <f>SUM(AT12:AT40)</f>
        <v>64.3784</v>
      </c>
    </row>
  </sheetData>
  <mergeCells count="43">
    <mergeCell ref="A1:AR1"/>
    <mergeCell ref="A4:P4"/>
    <mergeCell ref="A5:L5"/>
    <mergeCell ref="O5:P5"/>
    <mergeCell ref="A6:P6"/>
    <mergeCell ref="A7:P7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2:E3"/>
    <mergeCell ref="F2:K3"/>
    <mergeCell ref="L2:P3"/>
    <mergeCell ref="Q2:AP7"/>
  </mergeCells>
  <pageMargins left="0.75" right="0.75" top="1" bottom="1" header="0.5" footer="0.5"/>
  <headerFooter/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U140"/>
  <sheetViews>
    <sheetView showGridLines="0" zoomScale="85" zoomScaleNormal="85" zoomScaleSheetLayoutView="70" topLeftCell="A6" workbookViewId="0">
      <pane xSplit="24" ySplit="2" topLeftCell="AL125" activePane="bottomRight" state="frozen"/>
      <selection/>
      <selection pane="topRight"/>
      <selection pane="bottomLeft"/>
      <selection pane="bottomRight" activeCell="AT141" sqref="AT141"/>
    </sheetView>
  </sheetViews>
  <sheetFormatPr defaultColWidth="9" defaultRowHeight="24.95" customHeight="1"/>
  <cols>
    <col min="1" max="9" width="1.32727272727273" style="134" customWidth="1"/>
    <col min="10" max="11" width="2.5" style="134" hidden="1" customWidth="1"/>
    <col min="12" max="12" width="5.37272727272727" style="134" hidden="1" customWidth="1"/>
    <col min="13" max="13" width="12.8727272727273" style="134" customWidth="1"/>
    <col min="14" max="14" width="11.6181818181818" style="134" customWidth="1"/>
    <col min="15" max="15" width="11.7545454545455" style="134" customWidth="1"/>
    <col min="16" max="16" width="12.5" style="134" customWidth="1"/>
    <col min="17" max="17" width="4.12727272727273" style="134" hidden="1" customWidth="1"/>
    <col min="18" max="18" width="3.25454545454545" style="134" hidden="1" customWidth="1"/>
    <col min="19" max="19" width="7.37272727272727" style="134" customWidth="1"/>
    <col min="20" max="20" width="4.87272727272727" style="135" hidden="1" customWidth="1" outlineLevel="1"/>
    <col min="21" max="21" width="14.7545454545455" style="135" hidden="1" customWidth="1" outlineLevel="1"/>
    <col min="22" max="22" width="4.87272727272727" style="135" hidden="1" customWidth="1" outlineLevel="1"/>
    <col min="23" max="23" width="7.37272727272727" style="135" hidden="1" customWidth="1" outlineLevel="1"/>
    <col min="24" max="24" width="5.62727272727273" style="135" hidden="1" customWidth="1" outlineLevel="1"/>
    <col min="25" max="25" width="9.37272727272727" style="135" customWidth="1" outlineLevel="1"/>
    <col min="26" max="26" width="12.3545454545455" style="135" customWidth="1" outlineLevel="1"/>
    <col min="27" max="27" width="9.5" style="135" hidden="1" customWidth="1" outlineLevel="1"/>
    <col min="28" max="28" width="9.87272727272727" style="134" hidden="1" customWidth="1" outlineLevel="1"/>
    <col min="29" max="29" width="8.25454545454545" style="136" customWidth="1"/>
    <col min="30" max="30" width="5" style="134" customWidth="1"/>
    <col min="31" max="31" width="8.62727272727273" style="134" customWidth="1" outlineLevel="1"/>
    <col min="32" max="32" width="8.62727272727273" style="134" hidden="1" customWidth="1" outlineLevel="1"/>
    <col min="33" max="34" width="8.62727272727273" style="137" hidden="1" customWidth="1" outlineLevel="1"/>
    <col min="35" max="35" width="8.62727272727273" style="134" hidden="1" customWidth="1" outlineLevel="1"/>
    <col min="36" max="36" width="10.3727272727273" style="134" customWidth="1" outlineLevel="1"/>
    <col min="37" max="41" width="8.62727272727273" style="134" customWidth="1" outlineLevel="1"/>
    <col min="42" max="42" width="9.62727272727273" style="134" customWidth="1"/>
    <col min="43" max="43" width="12.6272727272727" style="134" customWidth="1"/>
    <col min="44" max="44" width="8.5" style="134" hidden="1" customWidth="1"/>
    <col min="45" max="45" width="6.9" style="138" customWidth="1" outlineLevel="1"/>
    <col min="46" max="47" width="9.37272727272727" style="139" customWidth="1"/>
    <col min="48" max="16384" width="9" style="134"/>
  </cols>
  <sheetData>
    <row r="1" ht="20.25" hidden="1" customHeight="1" spans="1:45">
      <c r="A1" s="140" t="s">
        <v>1053</v>
      </c>
      <c r="B1" s="140"/>
      <c r="C1" s="140"/>
      <c r="D1" s="140"/>
      <c r="E1" s="140"/>
      <c r="F1" s="140" t="s">
        <v>919</v>
      </c>
      <c r="G1" s="140"/>
      <c r="H1" s="140"/>
      <c r="I1" s="140"/>
      <c r="J1" s="140"/>
      <c r="K1" s="140"/>
      <c r="L1" s="141" t="s">
        <v>920</v>
      </c>
      <c r="M1" s="141"/>
      <c r="N1" s="141"/>
      <c r="O1" s="141"/>
      <c r="P1" s="150"/>
      <c r="Q1" s="150"/>
      <c r="R1" s="150"/>
      <c r="S1" s="150"/>
      <c r="T1" s="150"/>
      <c r="U1" s="150"/>
      <c r="V1" s="150"/>
      <c r="W1" s="150"/>
      <c r="X1" s="150"/>
      <c r="Y1" s="150"/>
      <c r="Z1" s="150"/>
      <c r="AA1" s="150"/>
      <c r="AB1" s="150"/>
      <c r="AC1" s="150"/>
      <c r="AD1" s="179"/>
      <c r="AE1" s="180"/>
      <c r="AF1" s="180"/>
      <c r="AG1" s="196"/>
      <c r="AH1" s="196"/>
      <c r="AI1" s="180"/>
      <c r="AJ1" s="180"/>
      <c r="AK1" s="180"/>
      <c r="AL1" s="180"/>
      <c r="AM1" s="180"/>
      <c r="AN1" s="180"/>
      <c r="AO1" s="180"/>
      <c r="AP1" s="180"/>
      <c r="AQ1" s="217"/>
      <c r="AR1" s="218" t="s">
        <v>115</v>
      </c>
      <c r="AS1" s="219" t="str">
        <f>N8</f>
        <v>SHT0013231</v>
      </c>
    </row>
    <row r="2" ht="39" hidden="1" spans="1:45">
      <c r="A2" s="140" t="s">
        <v>235</v>
      </c>
      <c r="B2" s="140"/>
      <c r="C2" s="140"/>
      <c r="D2" s="140"/>
      <c r="E2" s="140"/>
      <c r="F2" s="140"/>
      <c r="G2" s="140"/>
      <c r="H2" s="140"/>
      <c r="I2" s="140"/>
      <c r="J2" s="140"/>
      <c r="K2" s="140"/>
      <c r="L2" s="140"/>
      <c r="M2" s="140"/>
      <c r="N2" s="140"/>
      <c r="O2" s="141"/>
      <c r="P2" s="150"/>
      <c r="Q2" s="150"/>
      <c r="R2" s="150"/>
      <c r="S2" s="150"/>
      <c r="T2" s="150"/>
      <c r="U2" s="150"/>
      <c r="V2" s="150"/>
      <c r="W2" s="150"/>
      <c r="X2" s="150"/>
      <c r="Y2" s="150"/>
      <c r="Z2" s="150"/>
      <c r="AA2" s="150"/>
      <c r="AB2" s="150"/>
      <c r="AC2" s="150"/>
      <c r="AD2" s="179"/>
      <c r="AE2" s="180"/>
      <c r="AF2" s="180"/>
      <c r="AG2" s="196"/>
      <c r="AH2" s="196"/>
      <c r="AI2" s="180"/>
      <c r="AJ2" s="180"/>
      <c r="AK2" s="180"/>
      <c r="AL2" s="180"/>
      <c r="AM2" s="180"/>
      <c r="AN2" s="180"/>
      <c r="AO2" s="180"/>
      <c r="AP2" s="180"/>
      <c r="AQ2" s="217"/>
      <c r="AR2" s="218" t="s">
        <v>608</v>
      </c>
      <c r="AS2" s="154" t="str">
        <f>O8</f>
        <v>底座模块化总成</v>
      </c>
    </row>
    <row r="3" ht="33" hidden="1" spans="1:45">
      <c r="A3" s="141" t="s">
        <v>1054</v>
      </c>
      <c r="B3" s="141"/>
      <c r="C3" s="141"/>
      <c r="D3" s="141"/>
      <c r="E3" s="141"/>
      <c r="F3" s="141"/>
      <c r="G3" s="141"/>
      <c r="H3" s="141"/>
      <c r="I3" s="141"/>
      <c r="J3" s="141"/>
      <c r="K3" s="141"/>
      <c r="L3" s="141" t="s">
        <v>237</v>
      </c>
      <c r="M3" s="141"/>
      <c r="N3" s="141"/>
      <c r="O3" s="141"/>
      <c r="P3" s="150"/>
      <c r="Q3" s="150"/>
      <c r="R3" s="150"/>
      <c r="S3" s="150"/>
      <c r="T3" s="150"/>
      <c r="U3" s="150"/>
      <c r="V3" s="150"/>
      <c r="W3" s="150"/>
      <c r="X3" s="150"/>
      <c r="Y3" s="150"/>
      <c r="Z3" s="150"/>
      <c r="AA3" s="150"/>
      <c r="AB3" s="150"/>
      <c r="AC3" s="150"/>
      <c r="AD3" s="179"/>
      <c r="AE3" s="180"/>
      <c r="AF3" s="180"/>
      <c r="AG3" s="196"/>
      <c r="AH3" s="196"/>
      <c r="AI3" s="180"/>
      <c r="AJ3" s="180"/>
      <c r="AK3" s="180"/>
      <c r="AL3" s="180"/>
      <c r="AM3" s="180"/>
      <c r="AN3" s="180"/>
      <c r="AO3" s="180"/>
      <c r="AP3" s="180"/>
      <c r="AQ3" s="217"/>
      <c r="AR3" s="218" t="s">
        <v>238</v>
      </c>
      <c r="AS3" s="219"/>
    </row>
    <row r="4" ht="28.5" hidden="1" customHeight="1" spans="1:45">
      <c r="A4" s="141" t="s">
        <v>242</v>
      </c>
      <c r="B4" s="141"/>
      <c r="C4" s="141"/>
      <c r="D4" s="141"/>
      <c r="E4" s="141"/>
      <c r="F4" s="141"/>
      <c r="G4" s="141"/>
      <c r="H4" s="141"/>
      <c r="I4" s="141"/>
      <c r="J4" s="141"/>
      <c r="K4" s="141"/>
      <c r="L4" s="141"/>
      <c r="M4" s="141"/>
      <c r="N4" s="141"/>
      <c r="O4" s="141"/>
      <c r="P4" s="150"/>
      <c r="Q4" s="150"/>
      <c r="R4" s="150"/>
      <c r="S4" s="150"/>
      <c r="T4" s="150"/>
      <c r="U4" s="150"/>
      <c r="V4" s="150"/>
      <c r="W4" s="150"/>
      <c r="X4" s="150"/>
      <c r="Y4" s="150"/>
      <c r="Z4" s="150"/>
      <c r="AA4" s="150"/>
      <c r="AB4" s="150"/>
      <c r="AC4" s="150"/>
      <c r="AD4" s="179"/>
      <c r="AE4" s="180"/>
      <c r="AF4" s="180"/>
      <c r="AG4" s="196"/>
      <c r="AH4" s="196"/>
      <c r="AI4" s="180"/>
      <c r="AJ4" s="180"/>
      <c r="AK4" s="180"/>
      <c r="AL4" s="180"/>
      <c r="AM4" s="180"/>
      <c r="AN4" s="180"/>
      <c r="AO4" s="180"/>
      <c r="AP4" s="180"/>
      <c r="AQ4" s="217"/>
      <c r="AR4" s="218" t="s">
        <v>103</v>
      </c>
      <c r="AS4" s="220" t="str">
        <f>P8</f>
        <v>汕德卡-2.0</v>
      </c>
    </row>
    <row r="5" ht="28.5" hidden="1" customHeight="1" spans="1:45">
      <c r="A5" s="142" t="s">
        <v>243</v>
      </c>
      <c r="B5" s="142"/>
      <c r="C5" s="142"/>
      <c r="D5" s="142"/>
      <c r="E5" s="142"/>
      <c r="F5" s="142"/>
      <c r="G5" s="142"/>
      <c r="H5" s="142"/>
      <c r="I5" s="142"/>
      <c r="J5" s="142"/>
      <c r="K5" s="142"/>
      <c r="L5" s="142"/>
      <c r="M5" s="142"/>
      <c r="N5" s="142"/>
      <c r="O5" s="142"/>
      <c r="P5" s="150"/>
      <c r="Q5" s="150"/>
      <c r="R5" s="150"/>
      <c r="S5" s="150"/>
      <c r="T5" s="150"/>
      <c r="U5" s="150"/>
      <c r="V5" s="150"/>
      <c r="W5" s="150"/>
      <c r="X5" s="150"/>
      <c r="Y5" s="150"/>
      <c r="Z5" s="150"/>
      <c r="AA5" s="150"/>
      <c r="AB5" s="150"/>
      <c r="AC5" s="150"/>
      <c r="AD5" s="179"/>
      <c r="AE5" s="181"/>
      <c r="AF5" s="181"/>
      <c r="AG5" s="197"/>
      <c r="AH5" s="197"/>
      <c r="AI5" s="181"/>
      <c r="AJ5" s="181"/>
      <c r="AK5" s="181"/>
      <c r="AL5" s="181"/>
      <c r="AM5" s="181"/>
      <c r="AN5" s="181"/>
      <c r="AO5" s="181"/>
      <c r="AP5" s="181"/>
      <c r="AQ5" s="221"/>
      <c r="AR5" s="218" t="s">
        <v>1055</v>
      </c>
      <c r="AS5" s="222">
        <f>AC8</f>
        <v>23.5616</v>
      </c>
    </row>
    <row r="6" s="132" customFormat="1" ht="18" customHeight="1" spans="1:47">
      <c r="A6" s="143" t="s">
        <v>6</v>
      </c>
      <c r="B6" s="144" t="s">
        <v>250</v>
      </c>
      <c r="C6" s="144"/>
      <c r="D6" s="144"/>
      <c r="E6" s="144"/>
      <c r="F6" s="144"/>
      <c r="G6" s="144"/>
      <c r="H6" s="144"/>
      <c r="I6" s="144"/>
      <c r="J6" s="144"/>
      <c r="K6" s="144"/>
      <c r="L6" s="144" t="s">
        <v>1056</v>
      </c>
      <c r="M6" s="144" t="s">
        <v>252</v>
      </c>
      <c r="N6" s="151" t="s">
        <v>115</v>
      </c>
      <c r="O6" s="144" t="s">
        <v>608</v>
      </c>
      <c r="P6" s="144" t="s">
        <v>253</v>
      </c>
      <c r="Q6" s="144" t="s">
        <v>254</v>
      </c>
      <c r="R6" s="144" t="s">
        <v>255</v>
      </c>
      <c r="S6" s="144" t="s">
        <v>97</v>
      </c>
      <c r="T6" s="151" t="s">
        <v>256</v>
      </c>
      <c r="U6" s="151" t="s">
        <v>257</v>
      </c>
      <c r="V6" s="151" t="s">
        <v>258</v>
      </c>
      <c r="W6" s="151" t="s">
        <v>259</v>
      </c>
      <c r="X6" s="170" t="s">
        <v>784</v>
      </c>
      <c r="Y6" s="170" t="s">
        <v>261</v>
      </c>
      <c r="Z6" s="170" t="s">
        <v>262</v>
      </c>
      <c r="AA6" s="170" t="s">
        <v>264</v>
      </c>
      <c r="AB6" s="144" t="s">
        <v>265</v>
      </c>
      <c r="AC6" s="182" t="s">
        <v>1057</v>
      </c>
      <c r="AD6" s="144" t="s">
        <v>271</v>
      </c>
      <c r="AE6" s="183" t="s">
        <v>272</v>
      </c>
      <c r="AF6" s="183"/>
      <c r="AG6" s="198" t="s">
        <v>273</v>
      </c>
      <c r="AH6" s="198"/>
      <c r="AI6" s="199"/>
      <c r="AJ6" s="200" t="s">
        <v>274</v>
      </c>
      <c r="AK6" s="201" t="s">
        <v>275</v>
      </c>
      <c r="AL6" s="199" t="s">
        <v>276</v>
      </c>
      <c r="AM6" s="200" t="s">
        <v>277</v>
      </c>
      <c r="AN6" s="202" t="s">
        <v>278</v>
      </c>
      <c r="AO6" s="200" t="s">
        <v>279</v>
      </c>
      <c r="AP6" s="223" t="s">
        <v>280</v>
      </c>
      <c r="AQ6" s="223" t="s">
        <v>789</v>
      </c>
      <c r="AR6" s="144" t="s">
        <v>14</v>
      </c>
      <c r="AS6" s="224" t="s">
        <v>283</v>
      </c>
      <c r="AT6" s="225"/>
      <c r="AU6" s="225"/>
    </row>
    <row r="7" s="133" customFormat="1" ht="22.5" customHeight="1" spans="1:47">
      <c r="A7" s="143"/>
      <c r="B7" s="145">
        <v>0</v>
      </c>
      <c r="C7" s="145">
        <v>1</v>
      </c>
      <c r="D7" s="145">
        <v>2</v>
      </c>
      <c r="E7" s="145">
        <v>3</v>
      </c>
      <c r="F7" s="145">
        <v>4</v>
      </c>
      <c r="G7" s="145">
        <v>5</v>
      </c>
      <c r="H7" s="145">
        <v>6</v>
      </c>
      <c r="I7" s="145">
        <v>7</v>
      </c>
      <c r="J7" s="145">
        <v>8</v>
      </c>
      <c r="K7" s="143">
        <v>9</v>
      </c>
      <c r="L7" s="144"/>
      <c r="M7" s="144"/>
      <c r="N7" s="151"/>
      <c r="O7" s="144"/>
      <c r="P7" s="144"/>
      <c r="Q7" s="144"/>
      <c r="R7" s="144"/>
      <c r="S7" s="144"/>
      <c r="T7" s="151"/>
      <c r="U7" s="151"/>
      <c r="V7" s="151"/>
      <c r="W7" s="151"/>
      <c r="X7" s="170"/>
      <c r="Y7" s="170"/>
      <c r="Z7" s="170"/>
      <c r="AA7" s="170"/>
      <c r="AB7" s="144"/>
      <c r="AC7" s="182"/>
      <c r="AD7" s="144"/>
      <c r="AE7" s="183"/>
      <c r="AF7" s="183"/>
      <c r="AG7" s="198" t="s">
        <v>286</v>
      </c>
      <c r="AH7" s="198" t="s">
        <v>287</v>
      </c>
      <c r="AI7" s="199" t="s">
        <v>288</v>
      </c>
      <c r="AJ7" s="200"/>
      <c r="AK7" s="201"/>
      <c r="AL7" s="199"/>
      <c r="AM7" s="200"/>
      <c r="AN7" s="202"/>
      <c r="AO7" s="200"/>
      <c r="AP7" s="226"/>
      <c r="AQ7" s="226"/>
      <c r="AR7" s="144"/>
      <c r="AS7" s="224"/>
      <c r="AT7" s="227"/>
      <c r="AU7" s="227"/>
    </row>
    <row r="8" s="95" customFormat="1" ht="30" customHeight="1" spans="1:47">
      <c r="A8" s="146">
        <f>ROW()-7</f>
        <v>1</v>
      </c>
      <c r="B8" s="147"/>
      <c r="C8" s="147">
        <v>1</v>
      </c>
      <c r="D8" s="148"/>
      <c r="E8" s="148"/>
      <c r="F8" s="148"/>
      <c r="G8" s="148"/>
      <c r="H8" s="148"/>
      <c r="I8" s="148"/>
      <c r="J8" s="148"/>
      <c r="K8" s="148"/>
      <c r="L8" s="152"/>
      <c r="M8" s="153" t="s">
        <v>521</v>
      </c>
      <c r="N8" s="153" t="s">
        <v>521</v>
      </c>
      <c r="O8" s="154" t="s">
        <v>522</v>
      </c>
      <c r="P8" s="153" t="s">
        <v>1058</v>
      </c>
      <c r="Q8" s="147" t="s">
        <v>290</v>
      </c>
      <c r="R8" s="146" t="s">
        <v>291</v>
      </c>
      <c r="S8" s="171"/>
      <c r="T8" s="172" t="s">
        <v>290</v>
      </c>
      <c r="U8" s="147" t="s">
        <v>521</v>
      </c>
      <c r="V8" s="172" t="s">
        <v>290</v>
      </c>
      <c r="W8" s="149" t="s">
        <v>292</v>
      </c>
      <c r="X8" s="173" t="s">
        <v>293</v>
      </c>
      <c r="Y8" s="148" t="s">
        <v>294</v>
      </c>
      <c r="Z8" s="146" t="s">
        <v>295</v>
      </c>
      <c r="AA8" s="148" t="s">
        <v>27</v>
      </c>
      <c r="AB8" s="184" t="s">
        <v>1059</v>
      </c>
      <c r="AC8" s="185">
        <f>AC9+AC122+AC123*2+AC124*2+AC125+AC131+AC132+AC134+AC133*28+AC136</f>
        <v>23.5616</v>
      </c>
      <c r="AD8" s="184" t="s">
        <v>27</v>
      </c>
      <c r="AE8" s="186" t="s">
        <v>297</v>
      </c>
      <c r="AF8" s="186"/>
      <c r="AG8" s="186"/>
      <c r="AH8" s="186"/>
      <c r="AI8" s="186"/>
      <c r="AJ8" s="186"/>
      <c r="AK8" s="186"/>
      <c r="AL8" s="186"/>
      <c r="AM8" s="186"/>
      <c r="AN8" s="186"/>
      <c r="AO8" s="186"/>
      <c r="AP8" s="228" t="s">
        <v>298</v>
      </c>
      <c r="AQ8" s="228" t="s">
        <v>524</v>
      </c>
      <c r="AR8" s="148" t="s">
        <v>1060</v>
      </c>
      <c r="AS8" s="229">
        <v>1</v>
      </c>
      <c r="AT8" s="230"/>
      <c r="AU8" s="230"/>
    </row>
    <row r="9" s="95" customFormat="1" ht="30" customHeight="1" spans="1:47">
      <c r="A9" s="146">
        <f>ROW()-7</f>
        <v>2</v>
      </c>
      <c r="B9" s="148"/>
      <c r="C9" s="148"/>
      <c r="D9" s="148">
        <v>2</v>
      </c>
      <c r="E9" s="148"/>
      <c r="F9" s="148"/>
      <c r="G9" s="148"/>
      <c r="H9" s="148"/>
      <c r="I9" s="148"/>
      <c r="J9" s="148"/>
      <c r="K9" s="148"/>
      <c r="L9" s="155"/>
      <c r="M9" s="155"/>
      <c r="N9" s="147" t="s">
        <v>1061</v>
      </c>
      <c r="O9" s="148" t="s">
        <v>1062</v>
      </c>
      <c r="P9" s="147" t="s">
        <v>1058</v>
      </c>
      <c r="Q9" s="147" t="s">
        <v>290</v>
      </c>
      <c r="R9" s="146" t="s">
        <v>291</v>
      </c>
      <c r="S9" s="171"/>
      <c r="T9" s="172" t="s">
        <v>290</v>
      </c>
      <c r="U9" s="147" t="s">
        <v>27</v>
      </c>
      <c r="V9" s="172" t="s">
        <v>290</v>
      </c>
      <c r="W9" s="149" t="s">
        <v>292</v>
      </c>
      <c r="X9" s="173" t="s">
        <v>293</v>
      </c>
      <c r="Y9" s="148" t="s">
        <v>294</v>
      </c>
      <c r="Z9" s="146" t="s">
        <v>295</v>
      </c>
      <c r="AA9" s="146" t="s">
        <v>27</v>
      </c>
      <c r="AB9" s="173" t="s">
        <v>1063</v>
      </c>
      <c r="AC9" s="187">
        <f>AC11+AC20+AC31+AC34+AC64+AC65+AC66+AC68+AC69*2+AC70*2+AC71+AC81+AC82+AC83+AC84+AC85+AC86+AC87+AC88+AC89*4+AC92*2+AC93*4+AC95+AC98*2+AC99*2+AC102*2+AC103*2+AC105*2+AC106+AC110*4+AC111*2+AC112*2+AC113*6+AC114*2+AC115+AC116+AC117+AC118+AC119+AC120+AC121*2</f>
        <v>12.9299</v>
      </c>
      <c r="AD9" s="184" t="s">
        <v>27</v>
      </c>
      <c r="AE9" s="186"/>
      <c r="AF9" s="186"/>
      <c r="AG9" s="186"/>
      <c r="AH9" s="186"/>
      <c r="AI9" s="186"/>
      <c r="AJ9" s="186"/>
      <c r="AK9" s="186"/>
      <c r="AL9" s="186"/>
      <c r="AM9" s="186"/>
      <c r="AN9" s="186"/>
      <c r="AO9" s="186"/>
      <c r="AP9" s="228" t="s">
        <v>305</v>
      </c>
      <c r="AQ9" s="228"/>
      <c r="AR9" s="148"/>
      <c r="AS9" s="229">
        <v>1</v>
      </c>
      <c r="AT9" s="230"/>
      <c r="AU9" s="230"/>
    </row>
    <row r="10" s="95" customFormat="1" ht="30" customHeight="1" outlineLevel="1" spans="1:47">
      <c r="A10" s="146"/>
      <c r="B10" s="148"/>
      <c r="C10" s="148"/>
      <c r="D10" s="148"/>
      <c r="E10" s="148">
        <v>3</v>
      </c>
      <c r="F10" s="148"/>
      <c r="G10" s="148"/>
      <c r="H10" s="148"/>
      <c r="I10" s="148"/>
      <c r="J10" s="148"/>
      <c r="K10" s="148"/>
      <c r="L10" s="155"/>
      <c r="M10" s="156" t="s">
        <v>1064</v>
      </c>
      <c r="N10" s="156"/>
      <c r="O10" s="147" t="s">
        <v>1065</v>
      </c>
      <c r="P10" s="147" t="s">
        <v>1005</v>
      </c>
      <c r="Q10" s="147" t="s">
        <v>304</v>
      </c>
      <c r="R10" s="146" t="s">
        <v>291</v>
      </c>
      <c r="S10" s="171"/>
      <c r="T10" s="172" t="s">
        <v>1066</v>
      </c>
      <c r="U10" s="147" t="s">
        <v>1067</v>
      </c>
      <c r="V10" s="172" t="s">
        <v>290</v>
      </c>
      <c r="W10" s="149" t="s">
        <v>292</v>
      </c>
      <c r="X10" s="173" t="s">
        <v>293</v>
      </c>
      <c r="Y10" s="148" t="s">
        <v>397</v>
      </c>
      <c r="Z10" s="146" t="s">
        <v>295</v>
      </c>
      <c r="AA10" s="146" t="s">
        <v>27</v>
      </c>
      <c r="AB10" s="146" t="s">
        <v>1068</v>
      </c>
      <c r="AC10" s="185">
        <f>AC11+AC14+AC17</f>
        <v>2.6261</v>
      </c>
      <c r="AD10" s="173" t="s">
        <v>329</v>
      </c>
      <c r="AE10" s="188" t="s">
        <v>329</v>
      </c>
      <c r="AF10" s="188"/>
      <c r="AG10" s="166"/>
      <c r="AH10" s="166"/>
      <c r="AI10" s="188"/>
      <c r="AJ10" s="188"/>
      <c r="AK10" s="188"/>
      <c r="AL10" s="188"/>
      <c r="AM10" s="188">
        <v>0.145</v>
      </c>
      <c r="AN10" s="188"/>
      <c r="AO10" s="188"/>
      <c r="AP10" s="228" t="s">
        <v>298</v>
      </c>
      <c r="AQ10" s="228" t="s">
        <v>445</v>
      </c>
      <c r="AR10" s="148"/>
      <c r="AS10" s="229">
        <v>1</v>
      </c>
      <c r="AT10" s="230">
        <f>VLOOKUP(M:M,[29]底座模块化总成!$M:$AW,37,0)</f>
        <v>0</v>
      </c>
      <c r="AU10" s="230"/>
    </row>
    <row r="11" s="95" customFormat="1" ht="30" customHeight="1" outlineLevel="1" spans="1:47">
      <c r="A11" s="146">
        <f t="shared" ref="A11:A18" si="0">ROW()-7</f>
        <v>4</v>
      </c>
      <c r="B11" s="148"/>
      <c r="C11" s="148"/>
      <c r="D11" s="148"/>
      <c r="E11" s="148"/>
      <c r="F11" s="148">
        <v>4</v>
      </c>
      <c r="G11" s="148"/>
      <c r="H11" s="148"/>
      <c r="I11" s="148"/>
      <c r="J11" s="148"/>
      <c r="K11" s="148"/>
      <c r="L11" s="155"/>
      <c r="M11" s="155" t="s">
        <v>1067</v>
      </c>
      <c r="N11" s="147" t="s">
        <v>1067</v>
      </c>
      <c r="O11" s="148" t="s">
        <v>1069</v>
      </c>
      <c r="P11" s="147" t="s">
        <v>824</v>
      </c>
      <c r="Q11" s="147" t="s">
        <v>304</v>
      </c>
      <c r="R11" s="146" t="s">
        <v>291</v>
      </c>
      <c r="S11" s="171"/>
      <c r="T11" s="172" t="s">
        <v>1066</v>
      </c>
      <c r="U11" s="147" t="s">
        <v>1067</v>
      </c>
      <c r="V11" s="172" t="s">
        <v>290</v>
      </c>
      <c r="W11" s="149" t="s">
        <v>292</v>
      </c>
      <c r="X11" s="173" t="s">
        <v>293</v>
      </c>
      <c r="Y11" s="148" t="s">
        <v>397</v>
      </c>
      <c r="Z11" s="146" t="s">
        <v>295</v>
      </c>
      <c r="AA11" s="146" t="s">
        <v>27</v>
      </c>
      <c r="AB11" s="146" t="s">
        <v>1068</v>
      </c>
      <c r="AC11" s="185">
        <f>AC12+AC15+AC18</f>
        <v>1.5371</v>
      </c>
      <c r="AD11" s="173" t="s">
        <v>329</v>
      </c>
      <c r="AE11" s="189" t="s">
        <v>398</v>
      </c>
      <c r="AF11" s="189"/>
      <c r="AG11" s="166"/>
      <c r="AH11" s="166"/>
      <c r="AI11" s="189"/>
      <c r="AJ11" s="189"/>
      <c r="AK11" s="189"/>
      <c r="AL11" s="189" t="s">
        <v>1070</v>
      </c>
      <c r="AM11" s="189"/>
      <c r="AN11" s="189"/>
      <c r="AO11" s="189"/>
      <c r="AP11" s="228" t="s">
        <v>298</v>
      </c>
      <c r="AQ11" s="228" t="s">
        <v>399</v>
      </c>
      <c r="AR11" s="173"/>
      <c r="AS11" s="229">
        <v>1</v>
      </c>
      <c r="AT11" s="230">
        <f>VLOOKUP(M:M,[29]底座模块化总成!$M:$AW,37,0)</f>
        <v>0</v>
      </c>
      <c r="AU11" s="230"/>
    </row>
    <row r="12" s="95" customFormat="1" ht="30" customHeight="1" outlineLevel="1" spans="1:47">
      <c r="A12" s="146">
        <f t="shared" si="0"/>
        <v>5</v>
      </c>
      <c r="B12" s="148"/>
      <c r="C12" s="148"/>
      <c r="D12" s="148"/>
      <c r="E12" s="148"/>
      <c r="F12" s="148"/>
      <c r="G12" s="148">
        <v>5</v>
      </c>
      <c r="H12" s="148"/>
      <c r="I12" s="148"/>
      <c r="J12" s="148"/>
      <c r="K12" s="148"/>
      <c r="L12" s="155"/>
      <c r="M12" s="155" t="s">
        <v>1071</v>
      </c>
      <c r="N12" s="148" t="s">
        <v>1071</v>
      </c>
      <c r="O12" s="148" t="s">
        <v>1072</v>
      </c>
      <c r="P12" s="147" t="s">
        <v>824</v>
      </c>
      <c r="Q12" s="147" t="s">
        <v>304</v>
      </c>
      <c r="R12" s="146" t="s">
        <v>291</v>
      </c>
      <c r="S12" s="171"/>
      <c r="T12" s="172" t="s">
        <v>1066</v>
      </c>
      <c r="U12" s="148" t="s">
        <v>1071</v>
      </c>
      <c r="V12" s="172" t="s">
        <v>290</v>
      </c>
      <c r="W12" s="149" t="s">
        <v>292</v>
      </c>
      <c r="X12" s="173" t="s">
        <v>293</v>
      </c>
      <c r="Y12" s="148" t="s">
        <v>397</v>
      </c>
      <c r="Z12" s="146" t="s">
        <v>295</v>
      </c>
      <c r="AA12" s="146" t="s">
        <v>27</v>
      </c>
      <c r="AB12" s="173" t="s">
        <v>1073</v>
      </c>
      <c r="AC12" s="185">
        <f>AC13+AC14</f>
        <v>0.5624</v>
      </c>
      <c r="AD12" s="184" t="s">
        <v>27</v>
      </c>
      <c r="AE12" s="189" t="s">
        <v>398</v>
      </c>
      <c r="AF12" s="189"/>
      <c r="AG12" s="166"/>
      <c r="AH12" s="166"/>
      <c r="AI12" s="186"/>
      <c r="AJ12" s="186"/>
      <c r="AK12" s="186"/>
      <c r="AL12" s="186"/>
      <c r="AM12" s="186"/>
      <c r="AN12" s="186"/>
      <c r="AO12" s="186"/>
      <c r="AP12" s="231" t="s">
        <v>331</v>
      </c>
      <c r="AQ12" s="231" t="s">
        <v>971</v>
      </c>
      <c r="AR12" s="172"/>
      <c r="AS12" s="229">
        <v>1</v>
      </c>
      <c r="AT12" s="230">
        <f>VLOOKUP(M:M,[29]底座模块化总成!$M:$AW,37,0)</f>
        <v>6.10784552920354</v>
      </c>
      <c r="AU12" s="230">
        <f>AS12*AT12</f>
        <v>6.10784552920354</v>
      </c>
    </row>
    <row r="13" s="95" customFormat="1" ht="30" customHeight="1" outlineLevel="1" spans="1:47">
      <c r="A13" s="146">
        <f t="shared" si="0"/>
        <v>6</v>
      </c>
      <c r="B13" s="148"/>
      <c r="C13" s="148"/>
      <c r="D13" s="148"/>
      <c r="E13" s="148"/>
      <c r="F13" s="148"/>
      <c r="G13" s="148"/>
      <c r="H13" s="148">
        <v>6</v>
      </c>
      <c r="I13" s="148"/>
      <c r="J13" s="148"/>
      <c r="K13" s="148"/>
      <c r="L13" s="155"/>
      <c r="M13" s="155"/>
      <c r="N13" s="147" t="s">
        <v>1074</v>
      </c>
      <c r="O13" s="148" t="s">
        <v>1075</v>
      </c>
      <c r="P13" s="149" t="s">
        <v>1076</v>
      </c>
      <c r="Q13" s="147" t="s">
        <v>304</v>
      </c>
      <c r="R13" s="146" t="s">
        <v>291</v>
      </c>
      <c r="S13" s="171"/>
      <c r="T13" s="172" t="s">
        <v>1066</v>
      </c>
      <c r="U13" s="147" t="s">
        <v>1074</v>
      </c>
      <c r="V13" s="172" t="s">
        <v>290</v>
      </c>
      <c r="W13" s="149" t="s">
        <v>292</v>
      </c>
      <c r="X13" s="173" t="s">
        <v>293</v>
      </c>
      <c r="Y13" s="148" t="s">
        <v>294</v>
      </c>
      <c r="Z13" s="173" t="s">
        <v>1077</v>
      </c>
      <c r="AA13" s="160" t="s">
        <v>378</v>
      </c>
      <c r="AB13" s="173" t="s">
        <v>1078</v>
      </c>
      <c r="AC13" s="185">
        <v>0.0179</v>
      </c>
      <c r="AD13" s="184" t="s">
        <v>27</v>
      </c>
      <c r="AE13" s="186" t="s">
        <v>1079</v>
      </c>
      <c r="AF13" s="186"/>
      <c r="AG13" s="166">
        <v>8</v>
      </c>
      <c r="AH13" s="166">
        <v>27</v>
      </c>
      <c r="AI13" s="186"/>
      <c r="AJ13" s="203">
        <f>AH13/2*AH13/2*3.14*AG13*7860/1000000000</f>
        <v>0.0359840232</v>
      </c>
      <c r="AK13" s="204">
        <f t="shared" ref="AK13:AK16" si="1">AC13/AJ13</f>
        <v>0.497442987420039</v>
      </c>
      <c r="AL13" s="186"/>
      <c r="AM13" s="186"/>
      <c r="AN13" s="186"/>
      <c r="AO13" s="186"/>
      <c r="AP13" s="232"/>
      <c r="AQ13" s="232"/>
      <c r="AR13" s="172"/>
      <c r="AS13" s="229">
        <v>1</v>
      </c>
      <c r="AT13" s="230"/>
      <c r="AU13" s="230">
        <f t="shared" ref="AU13:AU44" si="2">AS13*AT13</f>
        <v>0</v>
      </c>
    </row>
    <row r="14" s="95" customFormat="1" ht="30" customHeight="1" outlineLevel="1" spans="1:47">
      <c r="A14" s="146">
        <f t="shared" si="0"/>
        <v>7</v>
      </c>
      <c r="B14" s="148"/>
      <c r="C14" s="148"/>
      <c r="D14" s="148"/>
      <c r="E14" s="148"/>
      <c r="F14" s="148"/>
      <c r="G14" s="148"/>
      <c r="H14" s="148">
        <v>6</v>
      </c>
      <c r="I14" s="148"/>
      <c r="J14" s="148"/>
      <c r="K14" s="148"/>
      <c r="L14" s="155"/>
      <c r="M14" s="155"/>
      <c r="N14" s="147" t="s">
        <v>1080</v>
      </c>
      <c r="O14" s="148" t="s">
        <v>1081</v>
      </c>
      <c r="P14" s="147" t="s">
        <v>829</v>
      </c>
      <c r="Q14" s="148" t="s">
        <v>304</v>
      </c>
      <c r="R14" s="146" t="s">
        <v>291</v>
      </c>
      <c r="S14" s="171"/>
      <c r="T14" s="172" t="s">
        <v>1066</v>
      </c>
      <c r="U14" s="147" t="s">
        <v>1080</v>
      </c>
      <c r="V14" s="172" t="s">
        <v>290</v>
      </c>
      <c r="W14" s="149" t="s">
        <v>293</v>
      </c>
      <c r="X14" s="173" t="s">
        <v>292</v>
      </c>
      <c r="Y14" s="148" t="s">
        <v>370</v>
      </c>
      <c r="Z14" s="146" t="s">
        <v>1082</v>
      </c>
      <c r="AA14" s="149" t="s">
        <v>832</v>
      </c>
      <c r="AB14" s="173" t="s">
        <v>1083</v>
      </c>
      <c r="AC14" s="185">
        <v>0.5445</v>
      </c>
      <c r="AD14" s="184" t="s">
        <v>27</v>
      </c>
      <c r="AE14" s="190" t="s">
        <v>330</v>
      </c>
      <c r="AF14" s="190"/>
      <c r="AG14" s="205">
        <f>388+7</f>
        <v>395</v>
      </c>
      <c r="AH14" s="205">
        <f>64+3</f>
        <v>67</v>
      </c>
      <c r="AI14" s="206">
        <v>3</v>
      </c>
      <c r="AJ14" s="207">
        <f>AG14*AH14*AI14*7860/1000000000</f>
        <v>0.6240447</v>
      </c>
      <c r="AK14" s="204">
        <f t="shared" si="1"/>
        <v>0.872533650233709</v>
      </c>
      <c r="AL14" s="186"/>
      <c r="AM14" s="186"/>
      <c r="AN14" s="186"/>
      <c r="AO14" s="186"/>
      <c r="AP14" s="232"/>
      <c r="AQ14" s="232"/>
      <c r="AR14" s="172"/>
      <c r="AS14" s="229">
        <v>1</v>
      </c>
      <c r="AT14" s="230"/>
      <c r="AU14" s="230">
        <f t="shared" si="2"/>
        <v>0</v>
      </c>
    </row>
    <row r="15" s="95" customFormat="1" ht="30" customHeight="1" outlineLevel="1" spans="1:47">
      <c r="A15" s="146">
        <f t="shared" si="0"/>
        <v>8</v>
      </c>
      <c r="B15" s="148"/>
      <c r="C15" s="148"/>
      <c r="D15" s="148"/>
      <c r="E15" s="148"/>
      <c r="F15" s="148"/>
      <c r="G15" s="148">
        <v>5</v>
      </c>
      <c r="H15" s="148"/>
      <c r="I15" s="148"/>
      <c r="J15" s="148"/>
      <c r="K15" s="148"/>
      <c r="L15" s="155"/>
      <c r="M15" s="148" t="s">
        <v>1084</v>
      </c>
      <c r="N15" s="148" t="s">
        <v>1084</v>
      </c>
      <c r="O15" s="148" t="s">
        <v>1085</v>
      </c>
      <c r="P15" s="147" t="s">
        <v>824</v>
      </c>
      <c r="Q15" s="147" t="s">
        <v>304</v>
      </c>
      <c r="R15" s="146" t="s">
        <v>291</v>
      </c>
      <c r="S15" s="171"/>
      <c r="T15" s="172" t="s">
        <v>1066</v>
      </c>
      <c r="U15" s="148" t="s">
        <v>1071</v>
      </c>
      <c r="V15" s="172" t="s">
        <v>290</v>
      </c>
      <c r="W15" s="149" t="s">
        <v>292</v>
      </c>
      <c r="X15" s="173" t="s">
        <v>293</v>
      </c>
      <c r="Y15" s="148" t="s">
        <v>397</v>
      </c>
      <c r="Z15" s="146" t="s">
        <v>295</v>
      </c>
      <c r="AA15" s="146" t="s">
        <v>27</v>
      </c>
      <c r="AB15" s="173" t="s">
        <v>1073</v>
      </c>
      <c r="AC15" s="185">
        <f>AC16+AC17</f>
        <v>0.5624</v>
      </c>
      <c r="AD15" s="184" t="s">
        <v>27</v>
      </c>
      <c r="AE15" s="186" t="s">
        <v>398</v>
      </c>
      <c r="AF15" s="186"/>
      <c r="AG15" s="166"/>
      <c r="AH15" s="166"/>
      <c r="AI15" s="186"/>
      <c r="AJ15" s="186"/>
      <c r="AK15" s="186"/>
      <c r="AL15" s="186"/>
      <c r="AM15" s="186"/>
      <c r="AN15" s="186"/>
      <c r="AO15" s="186"/>
      <c r="AP15" s="231" t="s">
        <v>331</v>
      </c>
      <c r="AQ15" s="231" t="s">
        <v>971</v>
      </c>
      <c r="AR15" s="172"/>
      <c r="AS15" s="229">
        <v>1</v>
      </c>
      <c r="AT15" s="230">
        <f>VLOOKUP(M:M,[29]底座模块化总成!$M:$AW,37,0)</f>
        <v>6.10784552920354</v>
      </c>
      <c r="AU15" s="230">
        <f t="shared" si="2"/>
        <v>6.10784552920354</v>
      </c>
    </row>
    <row r="16" s="95" customFormat="1" ht="30" customHeight="1" outlineLevel="1" spans="1:47">
      <c r="A16" s="146">
        <f t="shared" si="0"/>
        <v>9</v>
      </c>
      <c r="B16" s="148"/>
      <c r="C16" s="148"/>
      <c r="D16" s="148"/>
      <c r="E16" s="148"/>
      <c r="F16" s="148"/>
      <c r="G16" s="148"/>
      <c r="H16" s="148">
        <v>6</v>
      </c>
      <c r="I16" s="148"/>
      <c r="J16" s="148"/>
      <c r="K16" s="148"/>
      <c r="L16" s="155"/>
      <c r="M16" s="155"/>
      <c r="N16" s="147" t="s">
        <v>1074</v>
      </c>
      <c r="O16" s="148" t="s">
        <v>1075</v>
      </c>
      <c r="P16" s="149" t="s">
        <v>1076</v>
      </c>
      <c r="Q16" s="147" t="s">
        <v>304</v>
      </c>
      <c r="R16" s="146" t="s">
        <v>291</v>
      </c>
      <c r="S16" s="171"/>
      <c r="T16" s="172" t="s">
        <v>1066</v>
      </c>
      <c r="U16" s="147" t="s">
        <v>1074</v>
      </c>
      <c r="V16" s="172" t="s">
        <v>290</v>
      </c>
      <c r="W16" s="149" t="s">
        <v>292</v>
      </c>
      <c r="X16" s="173" t="s">
        <v>293</v>
      </c>
      <c r="Y16" s="148" t="s">
        <v>294</v>
      </c>
      <c r="Z16" s="173" t="s">
        <v>1077</v>
      </c>
      <c r="AA16" s="160" t="s">
        <v>378</v>
      </c>
      <c r="AB16" s="173" t="s">
        <v>1078</v>
      </c>
      <c r="AC16" s="185">
        <v>0.0179</v>
      </c>
      <c r="AD16" s="184" t="s">
        <v>27</v>
      </c>
      <c r="AE16" s="186" t="s">
        <v>1079</v>
      </c>
      <c r="AF16" s="186"/>
      <c r="AG16" s="166">
        <v>8</v>
      </c>
      <c r="AH16" s="166">
        <v>27</v>
      </c>
      <c r="AI16" s="186"/>
      <c r="AJ16" s="203">
        <f>AH16/2*AH16/2*3.14*AG16*7860/1000000000</f>
        <v>0.0359840232</v>
      </c>
      <c r="AK16" s="204">
        <f t="shared" si="1"/>
        <v>0.497442987420039</v>
      </c>
      <c r="AL16" s="186"/>
      <c r="AM16" s="186"/>
      <c r="AN16" s="186"/>
      <c r="AO16" s="186"/>
      <c r="AP16" s="232"/>
      <c r="AQ16" s="232"/>
      <c r="AR16" s="172"/>
      <c r="AS16" s="229">
        <v>1</v>
      </c>
      <c r="AT16" s="230"/>
      <c r="AU16" s="230">
        <f t="shared" si="2"/>
        <v>0</v>
      </c>
    </row>
    <row r="17" s="95" customFormat="1" ht="30" customHeight="1" outlineLevel="1" spans="1:47">
      <c r="A17" s="146">
        <f t="shared" si="0"/>
        <v>10</v>
      </c>
      <c r="B17" s="148"/>
      <c r="C17" s="148"/>
      <c r="D17" s="148"/>
      <c r="E17" s="148"/>
      <c r="F17" s="148"/>
      <c r="G17" s="148"/>
      <c r="H17" s="148">
        <v>6</v>
      </c>
      <c r="I17" s="148"/>
      <c r="J17" s="148"/>
      <c r="K17" s="148"/>
      <c r="L17" s="155"/>
      <c r="M17" s="155"/>
      <c r="N17" s="147" t="s">
        <v>1086</v>
      </c>
      <c r="O17" s="147" t="s">
        <v>1087</v>
      </c>
      <c r="P17" s="147" t="s">
        <v>829</v>
      </c>
      <c r="Q17" s="148" t="s">
        <v>304</v>
      </c>
      <c r="R17" s="146" t="s">
        <v>291</v>
      </c>
      <c r="S17" s="171"/>
      <c r="T17" s="172" t="s">
        <v>1066</v>
      </c>
      <c r="U17" s="147" t="s">
        <v>1080</v>
      </c>
      <c r="V17" s="172" t="s">
        <v>290</v>
      </c>
      <c r="W17" s="173" t="s">
        <v>293</v>
      </c>
      <c r="X17" s="173" t="s">
        <v>292</v>
      </c>
      <c r="Y17" s="148" t="s">
        <v>370</v>
      </c>
      <c r="Z17" s="146" t="s">
        <v>1082</v>
      </c>
      <c r="AA17" s="149" t="s">
        <v>832</v>
      </c>
      <c r="AB17" s="173" t="s">
        <v>1083</v>
      </c>
      <c r="AC17" s="185">
        <v>0.5445</v>
      </c>
      <c r="AD17" s="184" t="s">
        <v>27</v>
      </c>
      <c r="AE17" s="186"/>
      <c r="AF17" s="186"/>
      <c r="AG17" s="166"/>
      <c r="AH17" s="166"/>
      <c r="AI17" s="186"/>
      <c r="AJ17" s="186"/>
      <c r="AK17" s="186"/>
      <c r="AL17" s="186"/>
      <c r="AM17" s="186"/>
      <c r="AN17" s="186"/>
      <c r="AO17" s="186"/>
      <c r="AP17" s="232"/>
      <c r="AQ17" s="232"/>
      <c r="AR17" s="172"/>
      <c r="AS17" s="229">
        <v>1</v>
      </c>
      <c r="AT17" s="230"/>
      <c r="AU17" s="230">
        <f t="shared" si="2"/>
        <v>0</v>
      </c>
    </row>
    <row r="18" s="95" customFormat="1" ht="30" customHeight="1" outlineLevel="1" spans="1:47">
      <c r="A18" s="146">
        <f t="shared" si="0"/>
        <v>11</v>
      </c>
      <c r="B18" s="147"/>
      <c r="C18" s="147"/>
      <c r="D18" s="148"/>
      <c r="E18" s="148"/>
      <c r="F18" s="148"/>
      <c r="G18" s="148">
        <v>5</v>
      </c>
      <c r="H18" s="148"/>
      <c r="I18" s="148"/>
      <c r="J18" s="148"/>
      <c r="K18" s="148"/>
      <c r="L18" s="152"/>
      <c r="M18" s="157" t="s">
        <v>1088</v>
      </c>
      <c r="N18" s="147" t="s">
        <v>1089</v>
      </c>
      <c r="O18" s="147" t="s">
        <v>1090</v>
      </c>
      <c r="P18" s="147" t="s">
        <v>829</v>
      </c>
      <c r="Q18" s="148" t="s">
        <v>304</v>
      </c>
      <c r="R18" s="146" t="s">
        <v>291</v>
      </c>
      <c r="S18" s="174"/>
      <c r="T18" s="172" t="s">
        <v>1066</v>
      </c>
      <c r="U18" s="147" t="s">
        <v>1089</v>
      </c>
      <c r="V18" s="172" t="s">
        <v>502</v>
      </c>
      <c r="W18" s="149" t="s">
        <v>293</v>
      </c>
      <c r="X18" s="173" t="s">
        <v>292</v>
      </c>
      <c r="Y18" s="148" t="s">
        <v>370</v>
      </c>
      <c r="Z18" s="146" t="s">
        <v>1082</v>
      </c>
      <c r="AA18" s="149" t="s">
        <v>832</v>
      </c>
      <c r="AB18" s="148" t="s">
        <v>1091</v>
      </c>
      <c r="AC18" s="185">
        <v>0.4123</v>
      </c>
      <c r="AD18" s="184" t="s">
        <v>27</v>
      </c>
      <c r="AE18" s="189" t="s">
        <v>330</v>
      </c>
      <c r="AF18" s="189"/>
      <c r="AG18" s="166">
        <f>388+7</f>
        <v>395</v>
      </c>
      <c r="AH18" s="166">
        <f>64+3</f>
        <v>67</v>
      </c>
      <c r="AI18" s="208">
        <v>3</v>
      </c>
      <c r="AJ18" s="207">
        <f t="shared" ref="AJ18:AJ23" si="3">AG18*AH18*AI18*7860/1000000000</f>
        <v>0.6240447</v>
      </c>
      <c r="AK18" s="204">
        <f t="shared" ref="AK18:AK23" si="4">AC18/AJ18</f>
        <v>0.660689851223799</v>
      </c>
      <c r="AL18" s="186"/>
      <c r="AM18" s="186"/>
      <c r="AN18" s="186"/>
      <c r="AO18" s="186"/>
      <c r="AP18" s="231" t="s">
        <v>331</v>
      </c>
      <c r="AQ18" s="231" t="s">
        <v>971</v>
      </c>
      <c r="AR18" s="172"/>
      <c r="AS18" s="229">
        <v>1</v>
      </c>
      <c r="AT18" s="230">
        <f>VLOOKUP(M:M,[29]底座模块化总成!$M:$AW,37,0)</f>
        <v>2.92229224137931</v>
      </c>
      <c r="AU18" s="230">
        <f t="shared" si="2"/>
        <v>2.92229224137931</v>
      </c>
    </row>
    <row r="19" s="95" customFormat="1" ht="30" customHeight="1" outlineLevel="1" spans="1:47">
      <c r="A19" s="146"/>
      <c r="B19" s="147"/>
      <c r="C19" s="147"/>
      <c r="D19" s="148"/>
      <c r="E19" s="148">
        <v>3</v>
      </c>
      <c r="F19" s="148"/>
      <c r="G19" s="148"/>
      <c r="H19" s="148"/>
      <c r="I19" s="148"/>
      <c r="J19" s="148"/>
      <c r="K19" s="148"/>
      <c r="L19" s="152"/>
      <c r="M19" s="157" t="s">
        <v>1092</v>
      </c>
      <c r="N19" s="147"/>
      <c r="O19" s="147" t="s">
        <v>1093</v>
      </c>
      <c r="P19" s="147" t="s">
        <v>1094</v>
      </c>
      <c r="Q19" s="147" t="s">
        <v>27</v>
      </c>
      <c r="R19" s="147" t="s">
        <v>291</v>
      </c>
      <c r="S19" s="175"/>
      <c r="T19" s="147" t="s">
        <v>304</v>
      </c>
      <c r="U19" s="147" t="s">
        <v>1095</v>
      </c>
      <c r="V19" s="147" t="s">
        <v>304</v>
      </c>
      <c r="W19" s="147" t="s">
        <v>292</v>
      </c>
      <c r="X19" s="147" t="s">
        <v>293</v>
      </c>
      <c r="Y19" s="147" t="s">
        <v>949</v>
      </c>
      <c r="Z19" s="147" t="s">
        <v>295</v>
      </c>
      <c r="AA19" s="147" t="s">
        <v>27</v>
      </c>
      <c r="AB19" s="147" t="s">
        <v>1096</v>
      </c>
      <c r="AC19" s="185">
        <v>4.7535</v>
      </c>
      <c r="AD19" s="147" t="s">
        <v>329</v>
      </c>
      <c r="AE19" s="189" t="s">
        <v>329</v>
      </c>
      <c r="AF19" s="189"/>
      <c r="AG19" s="166"/>
      <c r="AH19" s="166"/>
      <c r="AI19" s="208"/>
      <c r="AJ19" s="207"/>
      <c r="AK19" s="204"/>
      <c r="AL19" s="186"/>
      <c r="AM19" s="186">
        <v>0.369</v>
      </c>
      <c r="AN19" s="186"/>
      <c r="AO19" s="186"/>
      <c r="AP19" s="228" t="s">
        <v>298</v>
      </c>
      <c r="AQ19" s="228" t="s">
        <v>445</v>
      </c>
      <c r="AR19" s="172"/>
      <c r="AS19" s="229">
        <v>1</v>
      </c>
      <c r="AT19" s="230">
        <f>VLOOKUP(M:M,[29]底座模块化总成!$M:$AW,37,0)</f>
        <v>0</v>
      </c>
      <c r="AU19" s="230">
        <f t="shared" si="2"/>
        <v>0</v>
      </c>
    </row>
    <row r="20" s="95" customFormat="1" ht="30" customHeight="1" outlineLevel="1" spans="1:47">
      <c r="A20" s="146">
        <f t="shared" ref="A20:A29" si="5">ROW()-7</f>
        <v>13</v>
      </c>
      <c r="B20" s="148"/>
      <c r="C20" s="148"/>
      <c r="D20" s="147"/>
      <c r="E20" s="147"/>
      <c r="F20" s="147">
        <v>4</v>
      </c>
      <c r="G20" s="147"/>
      <c r="H20" s="147"/>
      <c r="I20" s="147"/>
      <c r="J20" s="147"/>
      <c r="K20" s="147"/>
      <c r="L20" s="147" t="s">
        <v>360</v>
      </c>
      <c r="M20" s="147" t="s">
        <v>1095</v>
      </c>
      <c r="N20" s="147" t="s">
        <v>1095</v>
      </c>
      <c r="O20" s="147" t="s">
        <v>1097</v>
      </c>
      <c r="P20" s="147" t="s">
        <v>1094</v>
      </c>
      <c r="Q20" s="147" t="s">
        <v>27</v>
      </c>
      <c r="R20" s="147" t="s">
        <v>291</v>
      </c>
      <c r="S20" s="175"/>
      <c r="T20" s="147" t="s">
        <v>304</v>
      </c>
      <c r="U20" s="147" t="s">
        <v>1095</v>
      </c>
      <c r="V20" s="147" t="s">
        <v>304</v>
      </c>
      <c r="W20" s="147" t="s">
        <v>292</v>
      </c>
      <c r="X20" s="147" t="s">
        <v>293</v>
      </c>
      <c r="Y20" s="147" t="s">
        <v>397</v>
      </c>
      <c r="Z20" s="147" t="s">
        <v>295</v>
      </c>
      <c r="AA20" s="147" t="s">
        <v>27</v>
      </c>
      <c r="AB20" s="147" t="s">
        <v>1096</v>
      </c>
      <c r="AC20" s="185">
        <f>AC21+AC22+AC23+AC24*2+AC28+AC29*2</f>
        <v>3.6939</v>
      </c>
      <c r="AD20" s="147"/>
      <c r="AE20" s="191" t="s">
        <v>398</v>
      </c>
      <c r="AF20" s="191"/>
      <c r="AG20" s="191"/>
      <c r="AH20" s="191"/>
      <c r="AI20" s="191"/>
      <c r="AJ20" s="191"/>
      <c r="AK20" s="191"/>
      <c r="AL20" s="191">
        <v>71</v>
      </c>
      <c r="AM20" s="191"/>
      <c r="AN20" s="191"/>
      <c r="AO20" s="191"/>
      <c r="AP20" s="228" t="s">
        <v>298</v>
      </c>
      <c r="AQ20" s="228" t="s">
        <v>399</v>
      </c>
      <c r="AR20" s="147"/>
      <c r="AS20" s="229">
        <v>1</v>
      </c>
      <c r="AT20" s="230">
        <f>VLOOKUP(M:M,[29]底座模块化总成!$M:$AW,37,0)</f>
        <v>0</v>
      </c>
      <c r="AU20" s="230">
        <f t="shared" si="2"/>
        <v>0</v>
      </c>
    </row>
    <row r="21" s="95" customFormat="1" ht="30" customHeight="1" outlineLevel="1" spans="1:47">
      <c r="A21" s="146">
        <f t="shared" si="5"/>
        <v>14</v>
      </c>
      <c r="B21" s="148"/>
      <c r="C21" s="148"/>
      <c r="D21" s="147"/>
      <c r="E21" s="147"/>
      <c r="F21" s="147"/>
      <c r="G21" s="147">
        <v>5</v>
      </c>
      <c r="H21" s="147"/>
      <c r="I21" s="147"/>
      <c r="J21" s="147"/>
      <c r="K21" s="147"/>
      <c r="L21" s="147" t="s">
        <v>505</v>
      </c>
      <c r="M21" s="147" t="s">
        <v>1098</v>
      </c>
      <c r="N21" s="147" t="s">
        <v>1099</v>
      </c>
      <c r="O21" s="147" t="s">
        <v>1100</v>
      </c>
      <c r="P21" s="147" t="s">
        <v>829</v>
      </c>
      <c r="Q21" s="147" t="s">
        <v>304</v>
      </c>
      <c r="R21" s="147" t="s">
        <v>291</v>
      </c>
      <c r="S21" s="175"/>
      <c r="T21" s="147" t="s">
        <v>290</v>
      </c>
      <c r="U21" s="147" t="s">
        <v>1099</v>
      </c>
      <c r="V21" s="147" t="s">
        <v>502</v>
      </c>
      <c r="W21" s="147" t="s">
        <v>354</v>
      </c>
      <c r="X21" s="147" t="s">
        <v>493</v>
      </c>
      <c r="Y21" s="147" t="s">
        <v>370</v>
      </c>
      <c r="Z21" s="147" t="s">
        <v>1082</v>
      </c>
      <c r="AA21" s="147" t="s">
        <v>832</v>
      </c>
      <c r="AB21" s="147" t="s">
        <v>1101</v>
      </c>
      <c r="AC21" s="185">
        <v>0.3341</v>
      </c>
      <c r="AD21" s="147" t="s">
        <v>27</v>
      </c>
      <c r="AE21" s="189" t="s">
        <v>330</v>
      </c>
      <c r="AF21" s="189"/>
      <c r="AG21" s="166">
        <f>240+7</f>
        <v>247</v>
      </c>
      <c r="AH21" s="166">
        <f>65+3</f>
        <v>68</v>
      </c>
      <c r="AI21" s="188">
        <v>3</v>
      </c>
      <c r="AJ21" s="207">
        <f t="shared" si="3"/>
        <v>0.39604968</v>
      </c>
      <c r="AK21" s="204">
        <f t="shared" si="4"/>
        <v>0.843581037611241</v>
      </c>
      <c r="AL21" s="191"/>
      <c r="AM21" s="191"/>
      <c r="AN21" s="191"/>
      <c r="AO21" s="191"/>
      <c r="AP21" s="231" t="s">
        <v>331</v>
      </c>
      <c r="AQ21" s="231" t="s">
        <v>964</v>
      </c>
      <c r="AR21" s="147"/>
      <c r="AS21" s="229">
        <v>1</v>
      </c>
      <c r="AT21" s="230">
        <f>VLOOKUP(M:M,[29]底座模块化总成!$M:$AW,37,0)</f>
        <v>2.00729203539823</v>
      </c>
      <c r="AU21" s="230">
        <f t="shared" si="2"/>
        <v>2.00729203539823</v>
      </c>
    </row>
    <row r="22" s="95" customFormat="1" ht="30" customHeight="1" outlineLevel="1" spans="1:47">
      <c r="A22" s="146">
        <f t="shared" si="5"/>
        <v>15</v>
      </c>
      <c r="B22" s="148"/>
      <c r="C22" s="148"/>
      <c r="D22" s="147"/>
      <c r="E22" s="147"/>
      <c r="F22" s="147"/>
      <c r="G22" s="147">
        <v>5</v>
      </c>
      <c r="H22" s="147"/>
      <c r="I22" s="147"/>
      <c r="J22" s="147"/>
      <c r="K22" s="147"/>
      <c r="L22" s="147" t="s">
        <v>505</v>
      </c>
      <c r="M22" s="147" t="s">
        <v>1102</v>
      </c>
      <c r="N22" s="147" t="s">
        <v>1103</v>
      </c>
      <c r="O22" s="147" t="s">
        <v>1104</v>
      </c>
      <c r="P22" s="147" t="s">
        <v>829</v>
      </c>
      <c r="Q22" s="147" t="s">
        <v>304</v>
      </c>
      <c r="R22" s="147" t="s">
        <v>291</v>
      </c>
      <c r="S22" s="175"/>
      <c r="T22" s="147" t="s">
        <v>290</v>
      </c>
      <c r="U22" s="147" t="s">
        <v>1103</v>
      </c>
      <c r="V22" s="147" t="s">
        <v>304</v>
      </c>
      <c r="W22" s="147" t="s">
        <v>354</v>
      </c>
      <c r="X22" s="147" t="s">
        <v>493</v>
      </c>
      <c r="Y22" s="147" t="s">
        <v>370</v>
      </c>
      <c r="Z22" s="147" t="s">
        <v>1082</v>
      </c>
      <c r="AA22" s="147" t="s">
        <v>832</v>
      </c>
      <c r="AB22" s="147" t="s">
        <v>1105</v>
      </c>
      <c r="AC22" s="185">
        <v>0.6465</v>
      </c>
      <c r="AD22" s="147" t="s">
        <v>27</v>
      </c>
      <c r="AE22" s="189" t="s">
        <v>330</v>
      </c>
      <c r="AF22" s="189"/>
      <c r="AG22" s="166">
        <f>429+7</f>
        <v>436</v>
      </c>
      <c r="AH22" s="166">
        <f>67+3</f>
        <v>70</v>
      </c>
      <c r="AI22" s="188">
        <v>3</v>
      </c>
      <c r="AJ22" s="207">
        <f t="shared" si="3"/>
        <v>0.7196616</v>
      </c>
      <c r="AK22" s="204">
        <f t="shared" si="4"/>
        <v>0.89833888594306</v>
      </c>
      <c r="AL22" s="191"/>
      <c r="AM22" s="191"/>
      <c r="AN22" s="191"/>
      <c r="AO22" s="191"/>
      <c r="AP22" s="231" t="s">
        <v>331</v>
      </c>
      <c r="AQ22" s="231" t="s">
        <v>971</v>
      </c>
      <c r="AR22" s="147"/>
      <c r="AS22" s="229">
        <v>1</v>
      </c>
      <c r="AT22" s="230">
        <f>VLOOKUP(M:M,[29]底座模块化总成!$M:$AW,37,0)</f>
        <v>4.70796460176991</v>
      </c>
      <c r="AU22" s="230">
        <f t="shared" si="2"/>
        <v>4.70796460176991</v>
      </c>
    </row>
    <row r="23" s="95" customFormat="1" ht="30" customHeight="1" outlineLevel="1" spans="1:47">
      <c r="A23" s="146">
        <f t="shared" si="5"/>
        <v>16</v>
      </c>
      <c r="B23" s="148"/>
      <c r="C23" s="148"/>
      <c r="D23" s="147"/>
      <c r="E23" s="147"/>
      <c r="F23" s="147"/>
      <c r="G23" s="147">
        <v>5</v>
      </c>
      <c r="H23" s="147"/>
      <c r="I23" s="147"/>
      <c r="J23" s="147"/>
      <c r="K23" s="147"/>
      <c r="L23" s="147" t="s">
        <v>505</v>
      </c>
      <c r="M23" s="147" t="s">
        <v>1106</v>
      </c>
      <c r="N23" s="147" t="s">
        <v>1107</v>
      </c>
      <c r="O23" s="147" t="s">
        <v>1108</v>
      </c>
      <c r="P23" s="147" t="s">
        <v>829</v>
      </c>
      <c r="Q23" s="147" t="s">
        <v>304</v>
      </c>
      <c r="R23" s="147" t="s">
        <v>291</v>
      </c>
      <c r="S23" s="175"/>
      <c r="T23" s="147" t="s">
        <v>290</v>
      </c>
      <c r="U23" s="147" t="s">
        <v>1107</v>
      </c>
      <c r="V23" s="147" t="s">
        <v>304</v>
      </c>
      <c r="W23" s="147" t="s">
        <v>354</v>
      </c>
      <c r="X23" s="147" t="s">
        <v>493</v>
      </c>
      <c r="Y23" s="147" t="s">
        <v>370</v>
      </c>
      <c r="Z23" s="147" t="s">
        <v>1082</v>
      </c>
      <c r="AA23" s="147" t="s">
        <v>832</v>
      </c>
      <c r="AB23" s="147" t="s">
        <v>1105</v>
      </c>
      <c r="AC23" s="185">
        <v>0.6465</v>
      </c>
      <c r="AD23" s="147" t="s">
        <v>27</v>
      </c>
      <c r="AE23" s="189" t="s">
        <v>330</v>
      </c>
      <c r="AF23" s="189"/>
      <c r="AG23" s="166">
        <f>429+7</f>
        <v>436</v>
      </c>
      <c r="AH23" s="166">
        <f>67+3</f>
        <v>70</v>
      </c>
      <c r="AI23" s="188">
        <v>3</v>
      </c>
      <c r="AJ23" s="207">
        <f t="shared" si="3"/>
        <v>0.7196616</v>
      </c>
      <c r="AK23" s="204">
        <f t="shared" si="4"/>
        <v>0.89833888594306</v>
      </c>
      <c r="AL23" s="191"/>
      <c r="AM23" s="191"/>
      <c r="AN23" s="191"/>
      <c r="AO23" s="191"/>
      <c r="AP23" s="231" t="s">
        <v>331</v>
      </c>
      <c r="AQ23" s="231" t="s">
        <v>971</v>
      </c>
      <c r="AR23" s="147"/>
      <c r="AS23" s="229">
        <v>1</v>
      </c>
      <c r="AT23" s="230">
        <f>VLOOKUP(M:M,[29]底座模块化总成!$M:$AW,37,0)</f>
        <v>4.70796460176991</v>
      </c>
      <c r="AU23" s="230">
        <f t="shared" si="2"/>
        <v>4.70796460176991</v>
      </c>
    </row>
    <row r="24" s="95" customFormat="1" ht="30" customHeight="1" outlineLevel="1" spans="1:47">
      <c r="A24" s="146">
        <f t="shared" si="5"/>
        <v>17</v>
      </c>
      <c r="B24" s="148"/>
      <c r="C24" s="148"/>
      <c r="D24" s="147"/>
      <c r="E24" s="147"/>
      <c r="F24" s="147"/>
      <c r="G24" s="147">
        <v>5</v>
      </c>
      <c r="H24" s="147"/>
      <c r="I24" s="147"/>
      <c r="J24" s="147"/>
      <c r="K24" s="147"/>
      <c r="L24" s="147" t="s">
        <v>360</v>
      </c>
      <c r="M24" s="147" t="s">
        <v>1109</v>
      </c>
      <c r="N24" s="147" t="s">
        <v>1109</v>
      </c>
      <c r="O24" s="147" t="s">
        <v>1110</v>
      </c>
      <c r="P24" s="147" t="s">
        <v>468</v>
      </c>
      <c r="Q24" s="147" t="s">
        <v>304</v>
      </c>
      <c r="R24" s="147" t="s">
        <v>291</v>
      </c>
      <c r="S24" s="175"/>
      <c r="T24" s="147" t="s">
        <v>290</v>
      </c>
      <c r="U24" s="147" t="s">
        <v>1109</v>
      </c>
      <c r="V24" s="147" t="s">
        <v>290</v>
      </c>
      <c r="W24" s="147" t="s">
        <v>292</v>
      </c>
      <c r="X24" s="147" t="s">
        <v>293</v>
      </c>
      <c r="Y24" s="147" t="s">
        <v>370</v>
      </c>
      <c r="Z24" s="147" t="s">
        <v>295</v>
      </c>
      <c r="AA24" s="147" t="s">
        <v>27</v>
      </c>
      <c r="AB24" s="147" t="s">
        <v>1111</v>
      </c>
      <c r="AC24" s="185">
        <f>AC25+AC26+AC27*2</f>
        <v>0.4838</v>
      </c>
      <c r="AD24" s="147" t="s">
        <v>27</v>
      </c>
      <c r="AE24" s="191"/>
      <c r="AF24" s="191"/>
      <c r="AG24" s="191"/>
      <c r="AH24" s="191"/>
      <c r="AI24" s="191"/>
      <c r="AJ24" s="191"/>
      <c r="AK24" s="191"/>
      <c r="AL24" s="191"/>
      <c r="AM24" s="191"/>
      <c r="AN24" s="191"/>
      <c r="AO24" s="191"/>
      <c r="AP24" s="231" t="s">
        <v>331</v>
      </c>
      <c r="AQ24" s="233"/>
      <c r="AR24" s="147"/>
      <c r="AS24" s="229">
        <v>2</v>
      </c>
      <c r="AT24" s="230">
        <v>5</v>
      </c>
      <c r="AU24" s="230">
        <f t="shared" si="2"/>
        <v>10</v>
      </c>
    </row>
    <row r="25" s="95" customFormat="1" ht="30" customHeight="1" outlineLevel="1" spans="1:47">
      <c r="A25" s="146">
        <f t="shared" si="5"/>
        <v>18</v>
      </c>
      <c r="B25" s="148"/>
      <c r="C25" s="148"/>
      <c r="D25" s="147"/>
      <c r="E25" s="147"/>
      <c r="F25" s="147"/>
      <c r="G25" s="147"/>
      <c r="H25" s="147">
        <v>6</v>
      </c>
      <c r="I25" s="147"/>
      <c r="J25" s="147"/>
      <c r="K25" s="147"/>
      <c r="L25" s="147" t="s">
        <v>360</v>
      </c>
      <c r="M25" s="147"/>
      <c r="N25" s="147" t="s">
        <v>1112</v>
      </c>
      <c r="O25" s="147" t="s">
        <v>1113</v>
      </c>
      <c r="P25" s="147" t="s">
        <v>829</v>
      </c>
      <c r="Q25" s="147" t="s">
        <v>304</v>
      </c>
      <c r="R25" s="147" t="s">
        <v>291</v>
      </c>
      <c r="S25" s="175"/>
      <c r="T25" s="147" t="s">
        <v>290</v>
      </c>
      <c r="U25" s="147" t="s">
        <v>1112</v>
      </c>
      <c r="V25" s="147" t="s">
        <v>290</v>
      </c>
      <c r="W25" s="147" t="s">
        <v>292</v>
      </c>
      <c r="X25" s="147" t="s">
        <v>293</v>
      </c>
      <c r="Y25" s="147" t="s">
        <v>370</v>
      </c>
      <c r="Z25" s="147" t="s">
        <v>1082</v>
      </c>
      <c r="AA25" s="147" t="s">
        <v>832</v>
      </c>
      <c r="AB25" s="147" t="s">
        <v>1101</v>
      </c>
      <c r="AC25" s="185">
        <v>0.335</v>
      </c>
      <c r="AD25" s="147" t="s">
        <v>27</v>
      </c>
      <c r="AE25" s="189" t="s">
        <v>330</v>
      </c>
      <c r="AF25" s="189"/>
      <c r="AG25" s="191">
        <f>349+7</f>
        <v>356</v>
      </c>
      <c r="AH25" s="191">
        <f>89+3</f>
        <v>92</v>
      </c>
      <c r="AI25" s="191">
        <v>3</v>
      </c>
      <c r="AJ25" s="207">
        <f>AG25*AH25*AI25*7860/1000000000</f>
        <v>0.77229216</v>
      </c>
      <c r="AK25" s="204">
        <f>AC25/AJ25</f>
        <v>0.43377366410142</v>
      </c>
      <c r="AL25" s="191"/>
      <c r="AM25" s="191"/>
      <c r="AN25" s="191"/>
      <c r="AO25" s="191"/>
      <c r="AP25" s="234"/>
      <c r="AQ25" s="234"/>
      <c r="AR25" s="147"/>
      <c r="AS25" s="229">
        <v>1</v>
      </c>
      <c r="AT25" s="230"/>
      <c r="AU25" s="230">
        <f t="shared" si="2"/>
        <v>0</v>
      </c>
    </row>
    <row r="26" s="95" customFormat="1" ht="30" customHeight="1" outlineLevel="1" spans="1:47">
      <c r="A26" s="146">
        <f t="shared" si="5"/>
        <v>19</v>
      </c>
      <c r="B26" s="148"/>
      <c r="C26" s="148"/>
      <c r="D26" s="147"/>
      <c r="E26" s="147"/>
      <c r="F26" s="147"/>
      <c r="G26" s="147"/>
      <c r="H26" s="147">
        <v>6</v>
      </c>
      <c r="I26" s="147"/>
      <c r="J26" s="147"/>
      <c r="K26" s="147"/>
      <c r="L26" s="147" t="s">
        <v>360</v>
      </c>
      <c r="M26" s="147"/>
      <c r="N26" s="147" t="s">
        <v>1114</v>
      </c>
      <c r="O26" s="147" t="s">
        <v>1115</v>
      </c>
      <c r="P26" s="147" t="s">
        <v>829</v>
      </c>
      <c r="Q26" s="147" t="s">
        <v>304</v>
      </c>
      <c r="R26" s="147" t="s">
        <v>291</v>
      </c>
      <c r="S26" s="175"/>
      <c r="T26" s="147" t="s">
        <v>290</v>
      </c>
      <c r="U26" s="147" t="s">
        <v>1114</v>
      </c>
      <c r="V26" s="147" t="s">
        <v>290</v>
      </c>
      <c r="W26" s="147" t="s">
        <v>292</v>
      </c>
      <c r="X26" s="147" t="s">
        <v>293</v>
      </c>
      <c r="Y26" s="147" t="s">
        <v>370</v>
      </c>
      <c r="Z26" s="147" t="s">
        <v>1082</v>
      </c>
      <c r="AA26" s="147" t="s">
        <v>832</v>
      </c>
      <c r="AB26" s="147" t="s">
        <v>1105</v>
      </c>
      <c r="AC26" s="185">
        <v>0.1212</v>
      </c>
      <c r="AD26" s="147" t="s">
        <v>27</v>
      </c>
      <c r="AE26" s="192" t="s">
        <v>330</v>
      </c>
      <c r="AF26" s="192"/>
      <c r="AG26" s="209">
        <f>388+7</f>
        <v>395</v>
      </c>
      <c r="AH26" s="209">
        <f>14+3</f>
        <v>17</v>
      </c>
      <c r="AI26" s="209">
        <v>3</v>
      </c>
      <c r="AJ26" s="210">
        <f>AG26*AH26*AI26*7860/1000000000</f>
        <v>0.1583397</v>
      </c>
      <c r="AK26" s="211">
        <f>AC26/AJ26</f>
        <v>0.765442905348438</v>
      </c>
      <c r="AL26" s="191"/>
      <c r="AM26" s="191"/>
      <c r="AN26" s="191"/>
      <c r="AO26" s="191"/>
      <c r="AP26" s="234"/>
      <c r="AQ26" s="234"/>
      <c r="AR26" s="147"/>
      <c r="AS26" s="229">
        <v>1</v>
      </c>
      <c r="AT26" s="230"/>
      <c r="AU26" s="230">
        <f t="shared" si="2"/>
        <v>0</v>
      </c>
    </row>
    <row r="27" s="95" customFormat="1" ht="30" customHeight="1" outlineLevel="1" spans="1:47">
      <c r="A27" s="146">
        <f t="shared" si="5"/>
        <v>20</v>
      </c>
      <c r="B27" s="148"/>
      <c r="C27" s="148"/>
      <c r="D27" s="147"/>
      <c r="E27" s="147"/>
      <c r="F27" s="147"/>
      <c r="G27" s="147"/>
      <c r="H27" s="147">
        <v>6</v>
      </c>
      <c r="I27" s="147"/>
      <c r="J27" s="147"/>
      <c r="K27" s="147"/>
      <c r="L27" s="147" t="s">
        <v>1116</v>
      </c>
      <c r="M27" s="147"/>
      <c r="N27" s="147" t="s">
        <v>1117</v>
      </c>
      <c r="O27" s="147" t="s">
        <v>1118</v>
      </c>
      <c r="P27" s="147" t="s">
        <v>1076</v>
      </c>
      <c r="Q27" s="147" t="s">
        <v>304</v>
      </c>
      <c r="R27" s="147" t="s">
        <v>291</v>
      </c>
      <c r="S27" s="174"/>
      <c r="T27" s="147" t="s">
        <v>290</v>
      </c>
      <c r="U27" s="147" t="s">
        <v>1117</v>
      </c>
      <c r="V27" s="147" t="s">
        <v>290</v>
      </c>
      <c r="W27" s="147" t="s">
        <v>354</v>
      </c>
      <c r="X27" s="147" t="s">
        <v>493</v>
      </c>
      <c r="Y27" s="147" t="s">
        <v>370</v>
      </c>
      <c r="Z27" s="147" t="s">
        <v>1119</v>
      </c>
      <c r="AA27" s="147" t="s">
        <v>27</v>
      </c>
      <c r="AB27" s="147" t="s">
        <v>1120</v>
      </c>
      <c r="AC27" s="185">
        <v>0.0138</v>
      </c>
      <c r="AD27" s="147" t="s">
        <v>27</v>
      </c>
      <c r="AE27" s="191"/>
      <c r="AF27" s="191"/>
      <c r="AG27" s="191"/>
      <c r="AH27" s="191"/>
      <c r="AI27" s="191"/>
      <c r="AJ27" s="191"/>
      <c r="AK27" s="191"/>
      <c r="AL27" s="191"/>
      <c r="AM27" s="191"/>
      <c r="AN27" s="191"/>
      <c r="AO27" s="191"/>
      <c r="AP27" s="234"/>
      <c r="AQ27" s="234"/>
      <c r="AR27" s="147"/>
      <c r="AS27" s="229">
        <v>2</v>
      </c>
      <c r="AT27" s="230"/>
      <c r="AU27" s="230">
        <f t="shared" si="2"/>
        <v>0</v>
      </c>
    </row>
    <row r="28" s="95" customFormat="1" ht="30" customHeight="1" outlineLevel="1" spans="1:47">
      <c r="A28" s="146">
        <f t="shared" si="5"/>
        <v>21</v>
      </c>
      <c r="B28" s="148"/>
      <c r="C28" s="148"/>
      <c r="D28" s="148"/>
      <c r="E28" s="148"/>
      <c r="F28" s="149"/>
      <c r="G28" s="148">
        <v>5</v>
      </c>
      <c r="H28" s="148"/>
      <c r="I28" s="148"/>
      <c r="J28" s="148"/>
      <c r="K28" s="148"/>
      <c r="L28" s="152"/>
      <c r="M28" s="152" t="s">
        <v>1121</v>
      </c>
      <c r="N28" s="147" t="s">
        <v>1122</v>
      </c>
      <c r="O28" s="149" t="s">
        <v>1123</v>
      </c>
      <c r="P28" s="147" t="s">
        <v>829</v>
      </c>
      <c r="Q28" s="148" t="s">
        <v>304</v>
      </c>
      <c r="R28" s="146" t="s">
        <v>291</v>
      </c>
      <c r="S28" s="174"/>
      <c r="T28" s="172" t="s">
        <v>317</v>
      </c>
      <c r="U28" s="147" t="s">
        <v>1122</v>
      </c>
      <c r="V28" s="172" t="s">
        <v>317</v>
      </c>
      <c r="W28" s="173" t="s">
        <v>293</v>
      </c>
      <c r="X28" s="173" t="s">
        <v>292</v>
      </c>
      <c r="Y28" s="148" t="s">
        <v>370</v>
      </c>
      <c r="Z28" s="146" t="s">
        <v>1124</v>
      </c>
      <c r="AA28" s="149" t="s">
        <v>832</v>
      </c>
      <c r="AB28" s="148" t="s">
        <v>1125</v>
      </c>
      <c r="AC28" s="185">
        <v>0.9282</v>
      </c>
      <c r="AD28" s="172" t="s">
        <v>27</v>
      </c>
      <c r="AE28" s="188"/>
      <c r="AF28" s="188"/>
      <c r="AG28" s="188"/>
      <c r="AH28" s="188"/>
      <c r="AI28" s="188"/>
      <c r="AJ28" s="188"/>
      <c r="AK28" s="188"/>
      <c r="AL28" s="188"/>
      <c r="AM28" s="188"/>
      <c r="AN28" s="188"/>
      <c r="AO28" s="188"/>
      <c r="AP28" s="231" t="s">
        <v>331</v>
      </c>
      <c r="AQ28" s="231" t="s">
        <v>993</v>
      </c>
      <c r="AR28" s="172"/>
      <c r="AS28" s="229">
        <v>1</v>
      </c>
      <c r="AT28" s="230">
        <f>VLOOKUP(M:M,[29]底座模块化总成!$M:$AW,37,0)</f>
        <v>7.3198</v>
      </c>
      <c r="AU28" s="230">
        <f t="shared" si="2"/>
        <v>7.3198</v>
      </c>
    </row>
    <row r="29" s="95" customFormat="1" ht="30" customHeight="1" outlineLevel="1" spans="1:47">
      <c r="A29" s="146">
        <f t="shared" si="5"/>
        <v>22</v>
      </c>
      <c r="B29" s="148"/>
      <c r="C29" s="148"/>
      <c r="D29" s="148"/>
      <c r="E29" s="148"/>
      <c r="F29" s="149"/>
      <c r="G29" s="148">
        <v>5</v>
      </c>
      <c r="H29" s="148"/>
      <c r="I29" s="148"/>
      <c r="J29" s="148"/>
      <c r="K29" s="148"/>
      <c r="L29" s="147" t="s">
        <v>907</v>
      </c>
      <c r="M29" s="147" t="s">
        <v>1126</v>
      </c>
      <c r="N29" s="147" t="s">
        <v>1126</v>
      </c>
      <c r="O29" s="149" t="s">
        <v>1127</v>
      </c>
      <c r="P29" s="147" t="s">
        <v>829</v>
      </c>
      <c r="Q29" s="148" t="s">
        <v>317</v>
      </c>
      <c r="R29" s="146" t="s">
        <v>291</v>
      </c>
      <c r="S29" s="174"/>
      <c r="T29" s="172" t="s">
        <v>290</v>
      </c>
      <c r="U29" s="147" t="s">
        <v>1126</v>
      </c>
      <c r="V29" s="172" t="s">
        <v>290</v>
      </c>
      <c r="W29" s="173" t="s">
        <v>292</v>
      </c>
      <c r="X29" s="173" t="s">
        <v>293</v>
      </c>
      <c r="Y29" s="148" t="s">
        <v>370</v>
      </c>
      <c r="Z29" s="147" t="s">
        <v>1128</v>
      </c>
      <c r="AA29" s="147" t="s">
        <v>1129</v>
      </c>
      <c r="AB29" s="148" t="s">
        <v>1130</v>
      </c>
      <c r="AC29" s="185">
        <v>0.0855</v>
      </c>
      <c r="AD29" s="172" t="s">
        <v>27</v>
      </c>
      <c r="AE29" s="188" t="s">
        <v>330</v>
      </c>
      <c r="AF29" s="188"/>
      <c r="AG29" s="188"/>
      <c r="AH29" s="188"/>
      <c r="AI29" s="188"/>
      <c r="AJ29" s="188"/>
      <c r="AK29" s="188"/>
      <c r="AL29" s="188"/>
      <c r="AM29" s="188"/>
      <c r="AN29" s="188"/>
      <c r="AO29" s="188"/>
      <c r="AP29" s="231" t="s">
        <v>331</v>
      </c>
      <c r="AQ29" s="231"/>
      <c r="AR29" s="172"/>
      <c r="AS29" s="229">
        <v>2</v>
      </c>
      <c r="AT29" s="230">
        <f>VLOOKUP(M:M,[29]底座模块化总成!$M:$AW,37,0)</f>
        <v>0.7011</v>
      </c>
      <c r="AU29" s="230">
        <f t="shared" si="2"/>
        <v>1.4022</v>
      </c>
    </row>
    <row r="30" s="95" customFormat="1" ht="30" customHeight="1" outlineLevel="1" spans="1:47">
      <c r="A30" s="146"/>
      <c r="B30" s="148"/>
      <c r="C30" s="148"/>
      <c r="D30" s="148"/>
      <c r="E30" s="148">
        <v>3</v>
      </c>
      <c r="F30" s="149"/>
      <c r="G30" s="148"/>
      <c r="H30" s="148"/>
      <c r="I30" s="148"/>
      <c r="J30" s="148"/>
      <c r="K30" s="148"/>
      <c r="L30" s="152"/>
      <c r="M30" s="147" t="s">
        <v>1131</v>
      </c>
      <c r="N30" s="147"/>
      <c r="O30" s="147" t="s">
        <v>1132</v>
      </c>
      <c r="P30" s="147" t="s">
        <v>1005</v>
      </c>
      <c r="Q30" s="158" t="s">
        <v>27</v>
      </c>
      <c r="R30" s="146" t="s">
        <v>291</v>
      </c>
      <c r="S30" s="174"/>
      <c r="T30" s="172" t="s">
        <v>1066</v>
      </c>
      <c r="U30" s="147" t="s">
        <v>1133</v>
      </c>
      <c r="V30" s="172" t="s">
        <v>304</v>
      </c>
      <c r="W30" s="149" t="s">
        <v>293</v>
      </c>
      <c r="X30" s="173" t="s">
        <v>292</v>
      </c>
      <c r="Y30" s="148" t="s">
        <v>949</v>
      </c>
      <c r="Z30" s="148" t="s">
        <v>295</v>
      </c>
      <c r="AA30" s="173" t="s">
        <v>27</v>
      </c>
      <c r="AB30" s="148" t="s">
        <v>1101</v>
      </c>
      <c r="AC30" s="185">
        <v>0.4073</v>
      </c>
      <c r="AD30" s="172" t="s">
        <v>329</v>
      </c>
      <c r="AE30" s="188" t="s">
        <v>329</v>
      </c>
      <c r="AF30" s="188"/>
      <c r="AG30" s="166"/>
      <c r="AH30" s="166"/>
      <c r="AI30" s="188"/>
      <c r="AJ30" s="207"/>
      <c r="AK30" s="204"/>
      <c r="AL30" s="188"/>
      <c r="AM30" s="188">
        <v>0.038</v>
      </c>
      <c r="AN30" s="188"/>
      <c r="AO30" s="188"/>
      <c r="AP30" s="231" t="s">
        <v>298</v>
      </c>
      <c r="AQ30" s="231" t="s">
        <v>445</v>
      </c>
      <c r="AR30" s="172"/>
      <c r="AS30" s="229">
        <v>1</v>
      </c>
      <c r="AT30" s="230">
        <f>VLOOKUP(M:M,[29]底座模块化总成!$M:$AW,37,0)</f>
        <v>0</v>
      </c>
      <c r="AU30" s="230">
        <f t="shared" si="2"/>
        <v>0</v>
      </c>
    </row>
    <row r="31" s="95" customFormat="1" ht="30" customHeight="1" outlineLevel="1" spans="1:47">
      <c r="A31" s="146">
        <f t="shared" ref="A31:A34" si="6">ROW()-7</f>
        <v>24</v>
      </c>
      <c r="B31" s="148"/>
      <c r="C31" s="148"/>
      <c r="D31" s="148"/>
      <c r="E31" s="148"/>
      <c r="F31" s="149">
        <v>4</v>
      </c>
      <c r="G31" s="148"/>
      <c r="H31" s="148"/>
      <c r="I31" s="148"/>
      <c r="J31" s="148"/>
      <c r="K31" s="148"/>
      <c r="L31" s="152"/>
      <c r="M31" s="157" t="s">
        <v>1134</v>
      </c>
      <c r="N31" s="147" t="s">
        <v>1133</v>
      </c>
      <c r="O31" s="158" t="s">
        <v>1135</v>
      </c>
      <c r="P31" s="147" t="s">
        <v>824</v>
      </c>
      <c r="Q31" s="158" t="s">
        <v>27</v>
      </c>
      <c r="R31" s="146" t="s">
        <v>291</v>
      </c>
      <c r="S31" s="174"/>
      <c r="T31" s="172" t="s">
        <v>1066</v>
      </c>
      <c r="U31" s="147" t="s">
        <v>1133</v>
      </c>
      <c r="V31" s="172" t="s">
        <v>304</v>
      </c>
      <c r="W31" s="149" t="s">
        <v>293</v>
      </c>
      <c r="X31" s="173" t="s">
        <v>292</v>
      </c>
      <c r="Y31" s="148" t="s">
        <v>397</v>
      </c>
      <c r="Z31" s="148" t="s">
        <v>295</v>
      </c>
      <c r="AA31" s="173" t="s">
        <v>27</v>
      </c>
      <c r="AB31" s="148" t="s">
        <v>1101</v>
      </c>
      <c r="AC31" s="185">
        <f>AC32+AC33*2</f>
        <v>0.4073</v>
      </c>
      <c r="AD31" s="172" t="s">
        <v>329</v>
      </c>
      <c r="AE31" s="188" t="s">
        <v>398</v>
      </c>
      <c r="AF31" s="188"/>
      <c r="AG31" s="166"/>
      <c r="AH31" s="166"/>
      <c r="AI31" s="188"/>
      <c r="AJ31" s="188"/>
      <c r="AK31" s="188"/>
      <c r="AL31" s="188"/>
      <c r="AM31" s="188"/>
      <c r="AN31" s="188"/>
      <c r="AO31" s="188"/>
      <c r="AP31" s="231" t="s">
        <v>331</v>
      </c>
      <c r="AQ31" s="231" t="s">
        <v>964</v>
      </c>
      <c r="AR31" s="184"/>
      <c r="AS31" s="229">
        <v>1</v>
      </c>
      <c r="AT31" s="230">
        <f>VLOOKUP(M:M,[29]底座模块化总成!$M:$AW,37,0)</f>
        <v>3.764</v>
      </c>
      <c r="AU31" s="230">
        <f t="shared" si="2"/>
        <v>3.764</v>
      </c>
    </row>
    <row r="32" s="95" customFormat="1" ht="30" customHeight="1" outlineLevel="1" spans="1:47">
      <c r="A32" s="146">
        <f t="shared" si="6"/>
        <v>25</v>
      </c>
      <c r="B32" s="148"/>
      <c r="C32" s="148"/>
      <c r="D32" s="148"/>
      <c r="E32" s="148"/>
      <c r="F32" s="149"/>
      <c r="G32" s="148">
        <v>5</v>
      </c>
      <c r="H32" s="148"/>
      <c r="I32" s="148"/>
      <c r="J32" s="148"/>
      <c r="K32" s="148"/>
      <c r="L32" s="152"/>
      <c r="M32" s="152"/>
      <c r="N32" s="147" t="s">
        <v>1136</v>
      </c>
      <c r="O32" s="158" t="s">
        <v>1100</v>
      </c>
      <c r="P32" s="147" t="s">
        <v>829</v>
      </c>
      <c r="Q32" s="148" t="s">
        <v>304</v>
      </c>
      <c r="R32" s="146" t="s">
        <v>291</v>
      </c>
      <c r="S32" s="174"/>
      <c r="T32" s="172" t="s">
        <v>1066</v>
      </c>
      <c r="U32" s="147" t="s">
        <v>1136</v>
      </c>
      <c r="V32" s="172" t="s">
        <v>290</v>
      </c>
      <c r="W32" s="173" t="s">
        <v>293</v>
      </c>
      <c r="X32" s="173" t="s">
        <v>292</v>
      </c>
      <c r="Y32" s="148" t="s">
        <v>370</v>
      </c>
      <c r="Z32" s="146" t="s">
        <v>1082</v>
      </c>
      <c r="AA32" s="149" t="s">
        <v>832</v>
      </c>
      <c r="AB32" s="148" t="s">
        <v>1137</v>
      </c>
      <c r="AC32" s="185">
        <v>0.3817</v>
      </c>
      <c r="AD32" s="172" t="s">
        <v>27</v>
      </c>
      <c r="AE32" s="188" t="s">
        <v>330</v>
      </c>
      <c r="AF32" s="188"/>
      <c r="AG32" s="166">
        <f>240+7</f>
        <v>247</v>
      </c>
      <c r="AH32" s="166">
        <f>109+3</f>
        <v>112</v>
      </c>
      <c r="AI32" s="188">
        <v>3</v>
      </c>
      <c r="AJ32" s="207">
        <f>AG32*AH32*AI32*7860/1000000000</f>
        <v>0.65231712</v>
      </c>
      <c r="AK32" s="204">
        <f>AC32/AJ32</f>
        <v>0.585144844887713</v>
      </c>
      <c r="AL32" s="188"/>
      <c r="AM32" s="188"/>
      <c r="AN32" s="188"/>
      <c r="AO32" s="188"/>
      <c r="AP32" s="232"/>
      <c r="AQ32" s="232"/>
      <c r="AR32" s="172"/>
      <c r="AS32" s="229">
        <v>1</v>
      </c>
      <c r="AT32" s="230"/>
      <c r="AU32" s="230">
        <f t="shared" si="2"/>
        <v>0</v>
      </c>
    </row>
    <row r="33" s="95" customFormat="1" ht="30" customHeight="1" outlineLevel="1" spans="1:47">
      <c r="A33" s="146">
        <f t="shared" si="6"/>
        <v>26</v>
      </c>
      <c r="B33" s="148"/>
      <c r="C33" s="148"/>
      <c r="D33" s="148"/>
      <c r="E33" s="148"/>
      <c r="F33" s="149"/>
      <c r="G33" s="148">
        <v>5</v>
      </c>
      <c r="H33" s="148"/>
      <c r="I33" s="148"/>
      <c r="J33" s="148"/>
      <c r="K33" s="148"/>
      <c r="L33" s="152"/>
      <c r="M33" s="152"/>
      <c r="N33" s="147" t="s">
        <v>1138</v>
      </c>
      <c r="O33" s="149" t="s">
        <v>1139</v>
      </c>
      <c r="P33" s="147" t="s">
        <v>337</v>
      </c>
      <c r="Q33" s="148" t="s">
        <v>304</v>
      </c>
      <c r="R33" s="146" t="s">
        <v>291</v>
      </c>
      <c r="S33" s="174"/>
      <c r="T33" s="172" t="s">
        <v>1066</v>
      </c>
      <c r="U33" s="147" t="s">
        <v>27</v>
      </c>
      <c r="V33" s="172" t="s">
        <v>502</v>
      </c>
      <c r="W33" s="149" t="s">
        <v>293</v>
      </c>
      <c r="X33" s="173" t="s">
        <v>292</v>
      </c>
      <c r="Y33" s="148" t="s">
        <v>337</v>
      </c>
      <c r="Z33" s="148" t="s">
        <v>27</v>
      </c>
      <c r="AA33" s="148" t="s">
        <v>27</v>
      </c>
      <c r="AB33" s="148" t="s">
        <v>1140</v>
      </c>
      <c r="AC33" s="185">
        <v>0.0128</v>
      </c>
      <c r="AD33" s="184" t="s">
        <v>27</v>
      </c>
      <c r="AE33" s="186"/>
      <c r="AF33" s="186"/>
      <c r="AG33" s="166"/>
      <c r="AH33" s="166"/>
      <c r="AI33" s="186"/>
      <c r="AJ33" s="186"/>
      <c r="AK33" s="186"/>
      <c r="AL33" s="186"/>
      <c r="AM33" s="186"/>
      <c r="AN33" s="186"/>
      <c r="AO33" s="186"/>
      <c r="AP33" s="232"/>
      <c r="AQ33" s="232"/>
      <c r="AR33" s="184"/>
      <c r="AS33" s="229">
        <v>2</v>
      </c>
      <c r="AT33" s="230"/>
      <c r="AU33" s="230">
        <f t="shared" si="2"/>
        <v>0</v>
      </c>
    </row>
    <row r="34" s="95" customFormat="1" ht="30" customHeight="1" outlineLevel="1" spans="1:47">
      <c r="A34" s="146">
        <f t="shared" si="6"/>
        <v>27</v>
      </c>
      <c r="B34" s="148"/>
      <c r="C34" s="148"/>
      <c r="D34" s="148"/>
      <c r="E34" s="148">
        <v>3</v>
      </c>
      <c r="F34" s="148"/>
      <c r="G34" s="148"/>
      <c r="H34" s="148"/>
      <c r="I34" s="148"/>
      <c r="J34" s="148"/>
      <c r="K34" s="148"/>
      <c r="L34" s="159"/>
      <c r="M34" s="159"/>
      <c r="N34" s="149" t="s">
        <v>1141</v>
      </c>
      <c r="O34" s="149" t="s">
        <v>1142</v>
      </c>
      <c r="P34" s="149" t="s">
        <v>468</v>
      </c>
      <c r="Q34" s="172" t="s">
        <v>27</v>
      </c>
      <c r="R34" s="146" t="s">
        <v>291</v>
      </c>
      <c r="S34" s="176"/>
      <c r="T34" s="172" t="s">
        <v>1066</v>
      </c>
      <c r="U34" s="149" t="s">
        <v>1141</v>
      </c>
      <c r="V34" s="172" t="s">
        <v>502</v>
      </c>
      <c r="W34" s="173" t="s">
        <v>293</v>
      </c>
      <c r="X34" s="173" t="s">
        <v>292</v>
      </c>
      <c r="Y34" s="148" t="s">
        <v>294</v>
      </c>
      <c r="Z34" s="173" t="s">
        <v>295</v>
      </c>
      <c r="AA34" s="146" t="s">
        <v>27</v>
      </c>
      <c r="AB34" s="148" t="s">
        <v>1143</v>
      </c>
      <c r="AC34" s="185">
        <f>AC36+AC50+AC61*4+AC62*2+AC63*2</f>
        <v>5.143</v>
      </c>
      <c r="AD34" s="173" t="s">
        <v>27</v>
      </c>
      <c r="AE34" s="189"/>
      <c r="AF34" s="189"/>
      <c r="AG34" s="166"/>
      <c r="AH34" s="166"/>
      <c r="AI34" s="189"/>
      <c r="AJ34" s="189"/>
      <c r="AK34" s="189"/>
      <c r="AL34" s="189"/>
      <c r="AM34" s="189"/>
      <c r="AN34" s="189"/>
      <c r="AO34" s="189"/>
      <c r="AP34" s="235" t="s">
        <v>305</v>
      </c>
      <c r="AQ34" s="235"/>
      <c r="AR34" s="148"/>
      <c r="AS34" s="236">
        <v>1</v>
      </c>
      <c r="AT34" s="230"/>
      <c r="AU34" s="230">
        <f t="shared" si="2"/>
        <v>0</v>
      </c>
    </row>
    <row r="35" s="95" customFormat="1" ht="30" customHeight="1" outlineLevel="1" spans="1:47">
      <c r="A35" s="146"/>
      <c r="B35" s="148"/>
      <c r="C35" s="148"/>
      <c r="D35" s="148"/>
      <c r="E35" s="148"/>
      <c r="F35" s="148">
        <v>4</v>
      </c>
      <c r="G35" s="148"/>
      <c r="H35" s="148"/>
      <c r="I35" s="148"/>
      <c r="J35" s="148"/>
      <c r="K35" s="148"/>
      <c r="L35" s="159"/>
      <c r="M35" s="149" t="s">
        <v>1144</v>
      </c>
      <c r="N35" s="149"/>
      <c r="O35" s="149" t="s">
        <v>1145</v>
      </c>
      <c r="P35" s="149" t="s">
        <v>1005</v>
      </c>
      <c r="Q35" s="148"/>
      <c r="R35" s="146"/>
      <c r="S35" s="148"/>
      <c r="T35" s="172" t="s">
        <v>290</v>
      </c>
      <c r="U35" s="160" t="s">
        <v>1146</v>
      </c>
      <c r="V35" s="172" t="s">
        <v>290</v>
      </c>
      <c r="W35" s="173" t="s">
        <v>292</v>
      </c>
      <c r="X35" s="173" t="s">
        <v>293</v>
      </c>
      <c r="Y35" s="148" t="s">
        <v>949</v>
      </c>
      <c r="Z35" s="173" t="s">
        <v>295</v>
      </c>
      <c r="AA35" s="173" t="s">
        <v>27</v>
      </c>
      <c r="AB35" s="148" t="s">
        <v>1147</v>
      </c>
      <c r="AC35" s="185">
        <v>2.9681</v>
      </c>
      <c r="AD35" s="184" t="s">
        <v>329</v>
      </c>
      <c r="AE35" s="189" t="s">
        <v>329</v>
      </c>
      <c r="AF35" s="189"/>
      <c r="AG35" s="166"/>
      <c r="AH35" s="166"/>
      <c r="AI35" s="189"/>
      <c r="AJ35" s="189"/>
      <c r="AK35" s="189"/>
      <c r="AL35" s="189"/>
      <c r="AM35" s="189" t="s">
        <v>1148</v>
      </c>
      <c r="AN35" s="189"/>
      <c r="AO35" s="189"/>
      <c r="AP35" s="235" t="s">
        <v>298</v>
      </c>
      <c r="AQ35" s="235" t="s">
        <v>445</v>
      </c>
      <c r="AR35" s="148"/>
      <c r="AS35" s="236">
        <v>1</v>
      </c>
      <c r="AT35" s="230">
        <f>VLOOKUP(M:M,[29]底座模块化总成!$M:$AW,37,0)</f>
        <v>0</v>
      </c>
      <c r="AU35" s="230">
        <f t="shared" si="2"/>
        <v>0</v>
      </c>
    </row>
    <row r="36" s="95" customFormat="1" ht="30" customHeight="1" outlineLevel="1" spans="1:47">
      <c r="A36" s="146">
        <f t="shared" ref="A36:A48" si="7">ROW()-7</f>
        <v>29</v>
      </c>
      <c r="B36" s="148"/>
      <c r="C36" s="148"/>
      <c r="D36" s="148"/>
      <c r="E36" s="148"/>
      <c r="F36" s="148"/>
      <c r="G36" s="148">
        <v>5</v>
      </c>
      <c r="H36" s="148"/>
      <c r="I36" s="148"/>
      <c r="J36" s="148"/>
      <c r="K36" s="148"/>
      <c r="L36" s="159"/>
      <c r="M36" s="159" t="s">
        <v>1146</v>
      </c>
      <c r="N36" s="160" t="s">
        <v>1146</v>
      </c>
      <c r="O36" s="147" t="s">
        <v>1149</v>
      </c>
      <c r="P36" s="160" t="s">
        <v>824</v>
      </c>
      <c r="Q36" s="148"/>
      <c r="R36" s="146"/>
      <c r="S36" s="148"/>
      <c r="T36" s="172" t="s">
        <v>290</v>
      </c>
      <c r="U36" s="160" t="s">
        <v>1146</v>
      </c>
      <c r="V36" s="172" t="s">
        <v>290</v>
      </c>
      <c r="W36" s="173" t="s">
        <v>292</v>
      </c>
      <c r="X36" s="173" t="s">
        <v>293</v>
      </c>
      <c r="Y36" s="148" t="s">
        <v>397</v>
      </c>
      <c r="Z36" s="173" t="s">
        <v>295</v>
      </c>
      <c r="AA36" s="173" t="s">
        <v>27</v>
      </c>
      <c r="AB36" s="148" t="s">
        <v>1147</v>
      </c>
      <c r="AC36" s="185">
        <f>AC37+AC38+AC39+AC40*2+AC43+AC46</f>
        <v>2.9471</v>
      </c>
      <c r="AD36" s="184" t="s">
        <v>329</v>
      </c>
      <c r="AE36" s="186" t="s">
        <v>398</v>
      </c>
      <c r="AF36" s="186"/>
      <c r="AG36" s="166"/>
      <c r="AH36" s="166"/>
      <c r="AI36" s="186"/>
      <c r="AJ36" s="186"/>
      <c r="AK36" s="186"/>
      <c r="AL36" s="186">
        <v>65</v>
      </c>
      <c r="AM36" s="186"/>
      <c r="AN36" s="186"/>
      <c r="AO36" s="186"/>
      <c r="AP36" s="228" t="s">
        <v>298</v>
      </c>
      <c r="AQ36" s="228" t="s">
        <v>399</v>
      </c>
      <c r="AR36" s="148"/>
      <c r="AS36" s="237">
        <v>1</v>
      </c>
      <c r="AT36" s="230">
        <f>VLOOKUP(M:M,[29]底座模块化总成!$M:$AW,37,0)</f>
        <v>0</v>
      </c>
      <c r="AU36" s="230">
        <f t="shared" si="2"/>
        <v>0</v>
      </c>
    </row>
    <row r="37" s="95" customFormat="1" ht="30" customHeight="1" outlineLevel="1" spans="1:47">
      <c r="A37" s="146">
        <f t="shared" si="7"/>
        <v>30</v>
      </c>
      <c r="B37" s="148"/>
      <c r="C37" s="148"/>
      <c r="D37" s="148"/>
      <c r="E37" s="148"/>
      <c r="F37" s="148"/>
      <c r="G37" s="148"/>
      <c r="H37" s="148">
        <v>6</v>
      </c>
      <c r="I37" s="148"/>
      <c r="J37" s="148"/>
      <c r="K37" s="148"/>
      <c r="L37" s="159"/>
      <c r="M37" s="157" t="s">
        <v>1150</v>
      </c>
      <c r="N37" s="149" t="s">
        <v>1151</v>
      </c>
      <c r="O37" s="149" t="s">
        <v>1152</v>
      </c>
      <c r="P37" s="149" t="s">
        <v>1076</v>
      </c>
      <c r="Q37" s="172" t="s">
        <v>304</v>
      </c>
      <c r="R37" s="146" t="s">
        <v>291</v>
      </c>
      <c r="S37" s="174"/>
      <c r="T37" s="172" t="s">
        <v>1066</v>
      </c>
      <c r="U37" s="149" t="s">
        <v>1151</v>
      </c>
      <c r="V37" s="172" t="s">
        <v>304</v>
      </c>
      <c r="W37" s="173" t="s">
        <v>293</v>
      </c>
      <c r="X37" s="173" t="s">
        <v>292</v>
      </c>
      <c r="Y37" s="148" t="s">
        <v>1153</v>
      </c>
      <c r="Z37" s="173" t="s">
        <v>1154</v>
      </c>
      <c r="AA37" s="160" t="s">
        <v>378</v>
      </c>
      <c r="AB37" s="148" t="s">
        <v>1155</v>
      </c>
      <c r="AC37" s="185">
        <v>0.3616</v>
      </c>
      <c r="AD37" s="173" t="s">
        <v>27</v>
      </c>
      <c r="AE37" s="189" t="s">
        <v>1079</v>
      </c>
      <c r="AF37" s="189"/>
      <c r="AG37" s="166" t="s">
        <v>1156</v>
      </c>
      <c r="AH37" s="166" t="s">
        <v>1157</v>
      </c>
      <c r="AI37" s="189"/>
      <c r="AJ37" s="203">
        <f t="shared" ref="AJ37:AJ42" si="8">AH37/2*AH37/2*3.14*AG37*7860/1000000000</f>
        <v>0.3976444347</v>
      </c>
      <c r="AK37" s="204">
        <f t="shared" ref="AK37:AK39" si="9">AC37/AJ37</f>
        <v>0.909355113376116</v>
      </c>
      <c r="AL37" s="189"/>
      <c r="AM37" s="189"/>
      <c r="AN37" s="189"/>
      <c r="AO37" s="189"/>
      <c r="AP37" s="235" t="s">
        <v>331</v>
      </c>
      <c r="AQ37" s="235" t="s">
        <v>1158</v>
      </c>
      <c r="AR37" s="148"/>
      <c r="AS37" s="237">
        <v>1</v>
      </c>
      <c r="AT37" s="230">
        <f>VLOOKUP(M:M,[29]底座模块化总成!$M:$AW,37,0)</f>
        <v>6.195</v>
      </c>
      <c r="AU37" s="230">
        <f t="shared" si="2"/>
        <v>6.195</v>
      </c>
    </row>
    <row r="38" ht="30" customHeight="1" outlineLevel="1" spans="1:47">
      <c r="A38" s="146">
        <f t="shared" si="7"/>
        <v>31</v>
      </c>
      <c r="B38" s="146"/>
      <c r="C38" s="146"/>
      <c r="D38" s="146"/>
      <c r="E38" s="146"/>
      <c r="F38" s="146"/>
      <c r="G38" s="149"/>
      <c r="H38" s="149">
        <v>6</v>
      </c>
      <c r="I38" s="149"/>
      <c r="J38" s="149"/>
      <c r="K38" s="149"/>
      <c r="L38" s="159" t="s">
        <v>1159</v>
      </c>
      <c r="M38" s="157" t="s">
        <v>1160</v>
      </c>
      <c r="N38" s="149" t="s">
        <v>1161</v>
      </c>
      <c r="O38" s="149" t="s">
        <v>1162</v>
      </c>
      <c r="P38" s="149" t="s">
        <v>1076</v>
      </c>
      <c r="Q38" s="158" t="s">
        <v>304</v>
      </c>
      <c r="R38" s="146" t="s">
        <v>291</v>
      </c>
      <c r="S38" s="177"/>
      <c r="T38" s="172" t="s">
        <v>1066</v>
      </c>
      <c r="U38" s="149" t="s">
        <v>1161</v>
      </c>
      <c r="V38" s="172" t="s">
        <v>502</v>
      </c>
      <c r="W38" s="149" t="s">
        <v>293</v>
      </c>
      <c r="X38" s="173" t="s">
        <v>292</v>
      </c>
      <c r="Y38" s="148" t="s">
        <v>1153</v>
      </c>
      <c r="Z38" s="173" t="s">
        <v>1154</v>
      </c>
      <c r="AA38" s="160" t="s">
        <v>378</v>
      </c>
      <c r="AB38" s="148" t="s">
        <v>1155</v>
      </c>
      <c r="AC38" s="185">
        <v>0.3628</v>
      </c>
      <c r="AD38" s="173" t="s">
        <v>27</v>
      </c>
      <c r="AE38" s="189" t="s">
        <v>1079</v>
      </c>
      <c r="AF38" s="189"/>
      <c r="AG38" s="166" t="s">
        <v>1163</v>
      </c>
      <c r="AH38" s="166" t="s">
        <v>1157</v>
      </c>
      <c r="AI38" s="189"/>
      <c r="AJ38" s="203">
        <f t="shared" si="8"/>
        <v>0.3994275936</v>
      </c>
      <c r="AK38" s="204">
        <f t="shared" si="9"/>
        <v>0.908299791534482</v>
      </c>
      <c r="AL38" s="189"/>
      <c r="AM38" s="189"/>
      <c r="AN38" s="189"/>
      <c r="AO38" s="189"/>
      <c r="AP38" s="235" t="s">
        <v>331</v>
      </c>
      <c r="AQ38" s="235" t="s">
        <v>1158</v>
      </c>
      <c r="AR38" s="184"/>
      <c r="AS38" s="238" t="s">
        <v>373</v>
      </c>
      <c r="AT38" s="239">
        <v>5.487</v>
      </c>
      <c r="AU38" s="230">
        <f t="shared" si="2"/>
        <v>5.487</v>
      </c>
    </row>
    <row r="39" s="95" customFormat="1" ht="30" customHeight="1" outlineLevel="1" spans="1:47">
      <c r="A39" s="146">
        <f t="shared" si="7"/>
        <v>32</v>
      </c>
      <c r="B39" s="148"/>
      <c r="C39" s="148"/>
      <c r="D39" s="148"/>
      <c r="E39" s="148"/>
      <c r="F39" s="148"/>
      <c r="G39" s="149"/>
      <c r="H39" s="148">
        <v>6</v>
      </c>
      <c r="I39" s="148"/>
      <c r="J39" s="148"/>
      <c r="K39" s="148"/>
      <c r="L39" s="155"/>
      <c r="M39" s="155" t="s">
        <v>1164</v>
      </c>
      <c r="N39" s="149" t="s">
        <v>1164</v>
      </c>
      <c r="O39" s="149" t="s">
        <v>1165</v>
      </c>
      <c r="P39" s="147" t="s">
        <v>829</v>
      </c>
      <c r="Q39" s="172" t="s">
        <v>304</v>
      </c>
      <c r="R39" s="146" t="s">
        <v>291</v>
      </c>
      <c r="S39" s="174"/>
      <c r="T39" s="172" t="s">
        <v>1066</v>
      </c>
      <c r="U39" s="149" t="s">
        <v>1164</v>
      </c>
      <c r="V39" s="172" t="s">
        <v>304</v>
      </c>
      <c r="W39" s="173" t="s">
        <v>293</v>
      </c>
      <c r="X39" s="173" t="s">
        <v>292</v>
      </c>
      <c r="Y39" s="148" t="s">
        <v>370</v>
      </c>
      <c r="Z39" s="146" t="s">
        <v>1166</v>
      </c>
      <c r="AA39" s="149" t="s">
        <v>832</v>
      </c>
      <c r="AB39" s="148" t="s">
        <v>1167</v>
      </c>
      <c r="AC39" s="185">
        <v>0.7858</v>
      </c>
      <c r="AD39" s="173" t="s">
        <v>27</v>
      </c>
      <c r="AE39" s="189" t="s">
        <v>330</v>
      </c>
      <c r="AF39" s="189"/>
      <c r="AG39" s="166">
        <f>242+9</f>
        <v>251</v>
      </c>
      <c r="AH39" s="166">
        <f>141+4</f>
        <v>145</v>
      </c>
      <c r="AI39" s="189" t="s">
        <v>1168</v>
      </c>
      <c r="AJ39" s="207">
        <f t="shared" ref="AJ39:AJ44" si="10">AG39*AH39*AI39*7860/1000000000</f>
        <v>1.1442588</v>
      </c>
      <c r="AK39" s="204">
        <f t="shared" si="9"/>
        <v>0.686732756610655</v>
      </c>
      <c r="AL39" s="189"/>
      <c r="AM39" s="189"/>
      <c r="AN39" s="189"/>
      <c r="AO39" s="189"/>
      <c r="AP39" s="235" t="s">
        <v>331</v>
      </c>
      <c r="AQ39" s="235" t="s">
        <v>993</v>
      </c>
      <c r="AR39" s="184"/>
      <c r="AS39" s="237">
        <v>1</v>
      </c>
      <c r="AT39" s="230">
        <f>VLOOKUP(M:M,[29]底座模块化总成!$M:$AW,37,0)</f>
        <v>6.96460176991151</v>
      </c>
      <c r="AU39" s="230">
        <f t="shared" si="2"/>
        <v>6.96460176991151</v>
      </c>
    </row>
    <row r="40" s="95" customFormat="1" ht="30" customHeight="1" outlineLevel="1" spans="1:47">
      <c r="A40" s="146">
        <f t="shared" si="7"/>
        <v>33</v>
      </c>
      <c r="B40" s="146"/>
      <c r="C40" s="146"/>
      <c r="D40" s="146"/>
      <c r="E40" s="146"/>
      <c r="F40" s="148"/>
      <c r="G40" s="149"/>
      <c r="H40" s="149">
        <v>6</v>
      </c>
      <c r="I40" s="149"/>
      <c r="J40" s="149"/>
      <c r="K40" s="149"/>
      <c r="L40" s="161"/>
      <c r="M40" s="161"/>
      <c r="N40" s="149" t="s">
        <v>1169</v>
      </c>
      <c r="O40" s="149" t="s">
        <v>1170</v>
      </c>
      <c r="P40" s="147" t="s">
        <v>824</v>
      </c>
      <c r="Q40" s="172" t="s">
        <v>304</v>
      </c>
      <c r="R40" s="146" t="s">
        <v>291</v>
      </c>
      <c r="S40" s="174"/>
      <c r="T40" s="172" t="s">
        <v>1066</v>
      </c>
      <c r="U40" s="149" t="s">
        <v>1169</v>
      </c>
      <c r="V40" s="172" t="s">
        <v>1007</v>
      </c>
      <c r="W40" s="173" t="s">
        <v>293</v>
      </c>
      <c r="X40" s="173" t="s">
        <v>292</v>
      </c>
      <c r="Y40" s="148" t="s">
        <v>397</v>
      </c>
      <c r="Z40" s="173" t="s">
        <v>295</v>
      </c>
      <c r="AA40" s="173" t="s">
        <v>27</v>
      </c>
      <c r="AB40" s="146" t="s">
        <v>1171</v>
      </c>
      <c r="AC40" s="193">
        <f>AC41+AC42</f>
        <v>0.621</v>
      </c>
      <c r="AD40" s="173" t="s">
        <v>27</v>
      </c>
      <c r="AE40" s="186" t="s">
        <v>398</v>
      </c>
      <c r="AF40" s="186"/>
      <c r="AG40" s="166"/>
      <c r="AH40" s="166"/>
      <c r="AI40" s="189"/>
      <c r="AJ40" s="189"/>
      <c r="AK40" s="189"/>
      <c r="AL40" s="189"/>
      <c r="AM40" s="189"/>
      <c r="AN40" s="189"/>
      <c r="AO40" s="189"/>
      <c r="AP40" s="235" t="s">
        <v>305</v>
      </c>
      <c r="AQ40" s="235"/>
      <c r="AR40" s="184"/>
      <c r="AS40" s="237">
        <v>2</v>
      </c>
      <c r="AT40" s="230"/>
      <c r="AU40" s="230">
        <f t="shared" si="2"/>
        <v>0</v>
      </c>
    </row>
    <row r="41" s="95" customFormat="1" ht="30" customHeight="1" outlineLevel="1" spans="1:47">
      <c r="A41" s="146">
        <f t="shared" si="7"/>
        <v>34</v>
      </c>
      <c r="B41" s="146"/>
      <c r="C41" s="146"/>
      <c r="D41" s="146"/>
      <c r="E41" s="146"/>
      <c r="F41" s="148"/>
      <c r="G41" s="149"/>
      <c r="H41" s="149"/>
      <c r="I41" s="149">
        <v>7</v>
      </c>
      <c r="J41" s="149"/>
      <c r="K41" s="149"/>
      <c r="L41" s="152"/>
      <c r="M41" s="157" t="s">
        <v>1172</v>
      </c>
      <c r="N41" s="149" t="s">
        <v>1173</v>
      </c>
      <c r="O41" s="149" t="s">
        <v>1174</v>
      </c>
      <c r="P41" s="147" t="s">
        <v>829</v>
      </c>
      <c r="Q41" s="158" t="s">
        <v>290</v>
      </c>
      <c r="R41" s="146" t="s">
        <v>291</v>
      </c>
      <c r="S41" s="177"/>
      <c r="T41" s="172" t="s">
        <v>1066</v>
      </c>
      <c r="U41" s="149" t="s">
        <v>1173</v>
      </c>
      <c r="V41" s="172" t="s">
        <v>304</v>
      </c>
      <c r="W41" s="173" t="s">
        <v>293</v>
      </c>
      <c r="X41" s="173" t="s">
        <v>292</v>
      </c>
      <c r="Y41" s="148" t="s">
        <v>370</v>
      </c>
      <c r="Z41" s="146" t="s">
        <v>1166</v>
      </c>
      <c r="AA41" s="149" t="s">
        <v>832</v>
      </c>
      <c r="AB41" s="146" t="s">
        <v>1171</v>
      </c>
      <c r="AC41" s="193">
        <v>0.6007</v>
      </c>
      <c r="AD41" s="173" t="s">
        <v>27</v>
      </c>
      <c r="AE41" s="189" t="s">
        <v>330</v>
      </c>
      <c r="AF41" s="189"/>
      <c r="AG41" s="166">
        <f>346+9</f>
        <v>355</v>
      </c>
      <c r="AH41" s="166">
        <f>60+4</f>
        <v>64</v>
      </c>
      <c r="AI41" s="189" t="s">
        <v>1168</v>
      </c>
      <c r="AJ41" s="207">
        <f t="shared" si="10"/>
        <v>0.7143168</v>
      </c>
      <c r="AK41" s="204">
        <f t="shared" ref="AK41:AK45" si="11">AC41/AJ41</f>
        <v>0.840943402143139</v>
      </c>
      <c r="AL41" s="189"/>
      <c r="AM41" s="189"/>
      <c r="AN41" s="189"/>
      <c r="AO41" s="189"/>
      <c r="AP41" s="235" t="s">
        <v>331</v>
      </c>
      <c r="AQ41" s="235" t="s">
        <v>993</v>
      </c>
      <c r="AR41" s="184"/>
      <c r="AS41" s="238">
        <v>1</v>
      </c>
      <c r="AT41" s="230">
        <f>VLOOKUP(M:M,[29]底座模块化总成!$M:$AW,37,0)</f>
        <v>4.8415</v>
      </c>
      <c r="AU41" s="230">
        <f t="shared" si="2"/>
        <v>4.8415</v>
      </c>
    </row>
    <row r="42" s="95" customFormat="1" ht="30" customHeight="1" outlineLevel="1" spans="1:47">
      <c r="A42" s="146">
        <f t="shared" si="7"/>
        <v>35</v>
      </c>
      <c r="B42" s="146"/>
      <c r="C42" s="146"/>
      <c r="D42" s="146"/>
      <c r="E42" s="146"/>
      <c r="F42" s="148"/>
      <c r="G42" s="149"/>
      <c r="H42" s="149"/>
      <c r="I42" s="149">
        <v>7</v>
      </c>
      <c r="J42" s="149"/>
      <c r="K42" s="149"/>
      <c r="L42" s="161"/>
      <c r="M42" s="162" t="s">
        <v>1175</v>
      </c>
      <c r="N42" s="149" t="s">
        <v>1176</v>
      </c>
      <c r="O42" s="149" t="s">
        <v>1177</v>
      </c>
      <c r="P42" s="149" t="s">
        <v>1178</v>
      </c>
      <c r="Q42" s="172" t="s">
        <v>304</v>
      </c>
      <c r="R42" s="146" t="s">
        <v>291</v>
      </c>
      <c r="S42" s="174"/>
      <c r="T42" s="172" t="s">
        <v>1066</v>
      </c>
      <c r="U42" s="149" t="s">
        <v>1176</v>
      </c>
      <c r="V42" s="172" t="s">
        <v>502</v>
      </c>
      <c r="W42" s="173" t="s">
        <v>293</v>
      </c>
      <c r="X42" s="173" t="s">
        <v>292</v>
      </c>
      <c r="Y42" s="148" t="s">
        <v>370</v>
      </c>
      <c r="Z42" s="149" t="s">
        <v>1179</v>
      </c>
      <c r="AA42" s="149" t="s">
        <v>27</v>
      </c>
      <c r="AB42" s="146" t="s">
        <v>1180</v>
      </c>
      <c r="AC42" s="193">
        <v>0.0203</v>
      </c>
      <c r="AD42" s="173" t="s">
        <v>27</v>
      </c>
      <c r="AE42" s="189" t="s">
        <v>452</v>
      </c>
      <c r="AF42" s="189"/>
      <c r="AG42" s="166" t="s">
        <v>1181</v>
      </c>
      <c r="AH42" s="166" t="s">
        <v>1182</v>
      </c>
      <c r="AI42" s="189"/>
      <c r="AJ42" s="203">
        <f t="shared" si="8"/>
        <v>0.0283701198</v>
      </c>
      <c r="AK42" s="204">
        <f t="shared" si="11"/>
        <v>0.715541567787105</v>
      </c>
      <c r="AL42" s="189"/>
      <c r="AM42" s="189"/>
      <c r="AN42" s="189"/>
      <c r="AO42" s="189"/>
      <c r="AP42" s="235" t="s">
        <v>331</v>
      </c>
      <c r="AQ42" s="235" t="s">
        <v>1158</v>
      </c>
      <c r="AR42" s="184"/>
      <c r="AS42" s="229">
        <v>1</v>
      </c>
      <c r="AT42" s="230" t="str">
        <f>VLOOKUP(M:M,[29]底座模块化总成!$M:$AW,37,0)</f>
        <v>0.8</v>
      </c>
      <c r="AU42" s="230">
        <f t="shared" si="2"/>
        <v>0.8</v>
      </c>
    </row>
    <row r="43" s="95" customFormat="1" ht="30" customHeight="1" outlineLevel="1" spans="1:47">
      <c r="A43" s="146">
        <f t="shared" si="7"/>
        <v>36</v>
      </c>
      <c r="B43" s="146"/>
      <c r="C43" s="146"/>
      <c r="D43" s="146"/>
      <c r="E43" s="146"/>
      <c r="F43" s="148"/>
      <c r="G43" s="149"/>
      <c r="H43" s="149">
        <v>6</v>
      </c>
      <c r="I43" s="149"/>
      <c r="J43" s="149"/>
      <c r="K43" s="149"/>
      <c r="L43" s="161"/>
      <c r="M43" s="161"/>
      <c r="N43" s="149" t="s">
        <v>1183</v>
      </c>
      <c r="O43" s="149" t="s">
        <v>1184</v>
      </c>
      <c r="P43" s="160" t="s">
        <v>824</v>
      </c>
      <c r="Q43" s="148" t="s">
        <v>27</v>
      </c>
      <c r="R43" s="146" t="s">
        <v>291</v>
      </c>
      <c r="S43" s="174"/>
      <c r="T43" s="172" t="s">
        <v>1066</v>
      </c>
      <c r="U43" s="149" t="s">
        <v>1185</v>
      </c>
      <c r="V43" s="172" t="s">
        <v>502</v>
      </c>
      <c r="W43" s="173" t="s">
        <v>292</v>
      </c>
      <c r="X43" s="173" t="s">
        <v>292</v>
      </c>
      <c r="Y43" s="148" t="s">
        <v>397</v>
      </c>
      <c r="Z43" s="149" t="s">
        <v>295</v>
      </c>
      <c r="AA43" s="149" t="s">
        <v>27</v>
      </c>
      <c r="AB43" s="146" t="s">
        <v>1186</v>
      </c>
      <c r="AC43" s="193">
        <f>AC44+AC45</f>
        <v>0.1636</v>
      </c>
      <c r="AD43" s="173" t="s">
        <v>27</v>
      </c>
      <c r="AE43" s="189" t="s">
        <v>398</v>
      </c>
      <c r="AF43" s="189"/>
      <c r="AG43" s="166"/>
      <c r="AH43" s="166"/>
      <c r="AI43" s="189"/>
      <c r="AJ43" s="189"/>
      <c r="AK43" s="189"/>
      <c r="AL43" s="189"/>
      <c r="AM43" s="189"/>
      <c r="AN43" s="189"/>
      <c r="AO43" s="189"/>
      <c r="AP43" s="235" t="s">
        <v>305</v>
      </c>
      <c r="AQ43" s="235"/>
      <c r="AR43" s="148"/>
      <c r="AS43" s="229">
        <v>1</v>
      </c>
      <c r="AT43" s="230"/>
      <c r="AU43" s="230">
        <f t="shared" si="2"/>
        <v>0</v>
      </c>
    </row>
    <row r="44" s="95" customFormat="1" ht="30" customHeight="1" outlineLevel="1" spans="1:47">
      <c r="A44" s="146">
        <f t="shared" si="7"/>
        <v>37</v>
      </c>
      <c r="B44" s="146"/>
      <c r="C44" s="146"/>
      <c r="D44" s="146"/>
      <c r="E44" s="146"/>
      <c r="F44" s="148"/>
      <c r="G44" s="149"/>
      <c r="H44" s="149"/>
      <c r="I44" s="149">
        <v>7</v>
      </c>
      <c r="J44" s="149"/>
      <c r="K44" s="149"/>
      <c r="L44" s="161"/>
      <c r="M44" s="149" t="s">
        <v>1187</v>
      </c>
      <c r="N44" s="149" t="s">
        <v>1187</v>
      </c>
      <c r="O44" s="149" t="s">
        <v>1188</v>
      </c>
      <c r="P44" s="149" t="s">
        <v>829</v>
      </c>
      <c r="Q44" s="172" t="s">
        <v>304</v>
      </c>
      <c r="R44" s="146" t="s">
        <v>291</v>
      </c>
      <c r="S44" s="174"/>
      <c r="T44" s="172" t="s">
        <v>290</v>
      </c>
      <c r="U44" s="149" t="s">
        <v>1189</v>
      </c>
      <c r="V44" s="172" t="s">
        <v>290</v>
      </c>
      <c r="W44" s="173" t="s">
        <v>293</v>
      </c>
      <c r="X44" s="173" t="s">
        <v>292</v>
      </c>
      <c r="Y44" s="148" t="s">
        <v>370</v>
      </c>
      <c r="Z44" s="149" t="s">
        <v>1166</v>
      </c>
      <c r="AA44" s="149" t="s">
        <v>832</v>
      </c>
      <c r="AB44" s="146" t="s">
        <v>1190</v>
      </c>
      <c r="AC44" s="193">
        <v>0.0952</v>
      </c>
      <c r="AD44" s="173" t="s">
        <v>27</v>
      </c>
      <c r="AE44" s="189" t="s">
        <v>330</v>
      </c>
      <c r="AF44" s="189"/>
      <c r="AG44" s="166">
        <f>91+8</f>
        <v>99</v>
      </c>
      <c r="AH44" s="166">
        <f>53+3.5</f>
        <v>56.5</v>
      </c>
      <c r="AI44" s="189" t="s">
        <v>1168</v>
      </c>
      <c r="AJ44" s="207">
        <f t="shared" si="10"/>
        <v>0.17585964</v>
      </c>
      <c r="AK44" s="204">
        <f t="shared" si="11"/>
        <v>0.54134081020523</v>
      </c>
      <c r="AL44" s="189"/>
      <c r="AM44" s="189"/>
      <c r="AN44" s="189"/>
      <c r="AO44" s="189"/>
      <c r="AP44" s="235" t="s">
        <v>331</v>
      </c>
      <c r="AQ44" s="235" t="s">
        <v>958</v>
      </c>
      <c r="AR44" s="172"/>
      <c r="AS44" s="229">
        <v>1</v>
      </c>
      <c r="AT44" s="230">
        <f>VLOOKUP(M:M,[29]底座模块化总成!$M:$AW,37,0)</f>
        <v>1.20353982300885</v>
      </c>
      <c r="AU44" s="230">
        <f t="shared" si="2"/>
        <v>1.20353982300885</v>
      </c>
    </row>
    <row r="45" s="95" customFormat="1" ht="30" customHeight="1" outlineLevel="1" spans="1:47">
      <c r="A45" s="146">
        <f t="shared" si="7"/>
        <v>38</v>
      </c>
      <c r="B45" s="146"/>
      <c r="C45" s="146"/>
      <c r="D45" s="146"/>
      <c r="E45" s="146"/>
      <c r="F45" s="148"/>
      <c r="G45" s="149"/>
      <c r="H45" s="149"/>
      <c r="I45" s="149">
        <v>7</v>
      </c>
      <c r="J45" s="149"/>
      <c r="K45" s="149"/>
      <c r="L45" s="161"/>
      <c r="M45" s="149" t="s">
        <v>1191</v>
      </c>
      <c r="N45" s="149" t="s">
        <v>1191</v>
      </c>
      <c r="O45" s="149" t="s">
        <v>1192</v>
      </c>
      <c r="P45" s="149" t="s">
        <v>1076</v>
      </c>
      <c r="Q45" s="172" t="s">
        <v>304</v>
      </c>
      <c r="R45" s="146" t="s">
        <v>291</v>
      </c>
      <c r="S45" s="174"/>
      <c r="T45" s="172" t="s">
        <v>304</v>
      </c>
      <c r="U45" s="149" t="s">
        <v>1193</v>
      </c>
      <c r="V45" s="172" t="s">
        <v>304</v>
      </c>
      <c r="W45" s="173" t="s">
        <v>293</v>
      </c>
      <c r="X45" s="173" t="s">
        <v>292</v>
      </c>
      <c r="Y45" s="148" t="s">
        <v>1153</v>
      </c>
      <c r="Z45" s="149" t="s">
        <v>1119</v>
      </c>
      <c r="AA45" s="160" t="s">
        <v>1194</v>
      </c>
      <c r="AB45" s="146" t="s">
        <v>1195</v>
      </c>
      <c r="AC45" s="193">
        <v>0.0684</v>
      </c>
      <c r="AD45" s="173" t="s">
        <v>27</v>
      </c>
      <c r="AE45" s="189" t="s">
        <v>1079</v>
      </c>
      <c r="AF45" s="189"/>
      <c r="AG45" s="166" t="s">
        <v>1196</v>
      </c>
      <c r="AH45" s="166" t="s">
        <v>1182</v>
      </c>
      <c r="AI45" s="189"/>
      <c r="AJ45" s="203">
        <f>AH45/2*AH45/2*3.14*AG45*7860/1000000000</f>
        <v>0.134384778</v>
      </c>
      <c r="AK45" s="204">
        <f t="shared" si="11"/>
        <v>0.508986218662355</v>
      </c>
      <c r="AL45" s="189"/>
      <c r="AM45" s="189"/>
      <c r="AN45" s="189"/>
      <c r="AO45" s="189"/>
      <c r="AP45" s="235" t="s">
        <v>331</v>
      </c>
      <c r="AQ45" s="235" t="s">
        <v>1197</v>
      </c>
      <c r="AR45" s="240"/>
      <c r="AS45" s="229">
        <v>1</v>
      </c>
      <c r="AT45" s="230" t="str">
        <f>VLOOKUP(M:M,[29]底座模块化总成!$M:$AW,37,0)</f>
        <v>1.5</v>
      </c>
      <c r="AU45" s="230">
        <f t="shared" ref="AU45:AU76" si="12">AS45*AT45</f>
        <v>1.5</v>
      </c>
    </row>
    <row r="46" s="95" customFormat="1" ht="30" customHeight="1" outlineLevel="1" spans="1:47">
      <c r="A46" s="146">
        <f t="shared" si="7"/>
        <v>39</v>
      </c>
      <c r="B46" s="146"/>
      <c r="C46" s="146"/>
      <c r="D46" s="146"/>
      <c r="E46" s="146"/>
      <c r="F46" s="148"/>
      <c r="G46" s="149"/>
      <c r="H46" s="149">
        <v>6</v>
      </c>
      <c r="I46" s="149"/>
      <c r="J46" s="149"/>
      <c r="K46" s="149"/>
      <c r="L46" s="161"/>
      <c r="M46" s="149" t="s">
        <v>1198</v>
      </c>
      <c r="N46" s="149" t="s">
        <v>1198</v>
      </c>
      <c r="O46" s="149" t="s">
        <v>1199</v>
      </c>
      <c r="P46" s="149"/>
      <c r="Q46" s="172" t="s">
        <v>304</v>
      </c>
      <c r="R46" s="146" t="s">
        <v>291</v>
      </c>
      <c r="S46" s="174"/>
      <c r="T46" s="172" t="s">
        <v>290</v>
      </c>
      <c r="U46" s="149" t="s">
        <v>1198</v>
      </c>
      <c r="V46" s="172" t="s">
        <v>290</v>
      </c>
      <c r="W46" s="173" t="s">
        <v>292</v>
      </c>
      <c r="X46" s="173" t="s">
        <v>293</v>
      </c>
      <c r="Y46" s="148"/>
      <c r="Z46" s="149" t="s">
        <v>295</v>
      </c>
      <c r="AA46" s="149" t="s">
        <v>27</v>
      </c>
      <c r="AB46" s="146"/>
      <c r="AC46" s="193">
        <f>AC47+AC48</f>
        <v>0.0313</v>
      </c>
      <c r="AD46" s="173" t="s">
        <v>27</v>
      </c>
      <c r="AE46" s="189"/>
      <c r="AF46" s="189"/>
      <c r="AG46" s="166"/>
      <c r="AH46" s="166"/>
      <c r="AI46" s="189"/>
      <c r="AJ46" s="189"/>
      <c r="AK46" s="189"/>
      <c r="AL46" s="189"/>
      <c r="AM46" s="189"/>
      <c r="AN46" s="189"/>
      <c r="AO46" s="189"/>
      <c r="AP46" s="241" t="s">
        <v>331</v>
      </c>
      <c r="AQ46" s="241"/>
      <c r="AR46" s="240"/>
      <c r="AS46" s="229">
        <v>1</v>
      </c>
      <c r="AT46" s="230" t="str">
        <f>VLOOKUP(M:M,[29]底座模块化总成!$M:$AW,37,0)</f>
        <v>1.18</v>
      </c>
      <c r="AU46" s="230">
        <f t="shared" si="12"/>
        <v>1.18</v>
      </c>
    </row>
    <row r="47" s="95" customFormat="1" ht="30" customHeight="1" outlineLevel="1" spans="1:47">
      <c r="A47" s="146">
        <f t="shared" si="7"/>
        <v>40</v>
      </c>
      <c r="B47" s="146"/>
      <c r="C47" s="146"/>
      <c r="D47" s="146"/>
      <c r="E47" s="146"/>
      <c r="F47" s="148"/>
      <c r="G47" s="149"/>
      <c r="H47" s="149"/>
      <c r="I47" s="149">
        <v>7</v>
      </c>
      <c r="J47" s="149"/>
      <c r="K47" s="149"/>
      <c r="L47" s="161"/>
      <c r="M47" s="161"/>
      <c r="N47" s="149" t="s">
        <v>1200</v>
      </c>
      <c r="O47" s="149" t="s">
        <v>1201</v>
      </c>
      <c r="P47" s="149"/>
      <c r="Q47" s="172" t="s">
        <v>304</v>
      </c>
      <c r="R47" s="146" t="s">
        <v>291</v>
      </c>
      <c r="S47" s="174"/>
      <c r="T47" s="172" t="s">
        <v>290</v>
      </c>
      <c r="U47" s="149" t="s">
        <v>1200</v>
      </c>
      <c r="V47" s="172" t="s">
        <v>290</v>
      </c>
      <c r="W47" s="173" t="s">
        <v>292</v>
      </c>
      <c r="X47" s="173" t="s">
        <v>293</v>
      </c>
      <c r="Y47" s="148"/>
      <c r="Z47" s="146" t="s">
        <v>1202</v>
      </c>
      <c r="AA47" s="149" t="s">
        <v>832</v>
      </c>
      <c r="AB47" s="146" t="s">
        <v>1203</v>
      </c>
      <c r="AC47" s="193">
        <v>0.0173</v>
      </c>
      <c r="AD47" s="173" t="s">
        <v>27</v>
      </c>
      <c r="AE47" s="189" t="s">
        <v>330</v>
      </c>
      <c r="AF47" s="189"/>
      <c r="AG47" s="166">
        <f>41+7</f>
        <v>48</v>
      </c>
      <c r="AH47" s="166">
        <f>23+3</f>
        <v>26</v>
      </c>
      <c r="AI47" s="189" t="s">
        <v>1204</v>
      </c>
      <c r="AJ47" s="207">
        <f>AG47*AH47*AI47*7860/1000000000</f>
        <v>0.0245232</v>
      </c>
      <c r="AK47" s="204">
        <f t="shared" ref="AK47:AK52" si="13">AC47/AJ47</f>
        <v>0.705454426828473</v>
      </c>
      <c r="AL47" s="189"/>
      <c r="AM47" s="189"/>
      <c r="AN47" s="189"/>
      <c r="AO47" s="189"/>
      <c r="AP47" s="232"/>
      <c r="AQ47" s="232"/>
      <c r="AR47" s="240"/>
      <c r="AS47" s="229">
        <v>1</v>
      </c>
      <c r="AT47" s="230"/>
      <c r="AU47" s="230">
        <f t="shared" si="12"/>
        <v>0</v>
      </c>
    </row>
    <row r="48" s="95" customFormat="1" ht="30" customHeight="1" outlineLevel="1" spans="1:47">
      <c r="A48" s="146">
        <f t="shared" si="7"/>
        <v>41</v>
      </c>
      <c r="B48" s="146"/>
      <c r="C48" s="146"/>
      <c r="D48" s="146"/>
      <c r="E48" s="146"/>
      <c r="F48" s="148"/>
      <c r="G48" s="149"/>
      <c r="H48" s="149"/>
      <c r="I48" s="149">
        <v>7</v>
      </c>
      <c r="J48" s="149"/>
      <c r="K48" s="149"/>
      <c r="L48" s="161" t="s">
        <v>446</v>
      </c>
      <c r="M48" s="161"/>
      <c r="N48" s="149" t="s">
        <v>1205</v>
      </c>
      <c r="O48" s="149" t="s">
        <v>1206</v>
      </c>
      <c r="P48" s="149"/>
      <c r="Q48" s="172"/>
      <c r="R48" s="146"/>
      <c r="S48" s="174"/>
      <c r="T48" s="172" t="s">
        <v>304</v>
      </c>
      <c r="U48" s="149" t="s">
        <v>1205</v>
      </c>
      <c r="V48" s="149" t="s">
        <v>304</v>
      </c>
      <c r="W48" s="149" t="s">
        <v>293</v>
      </c>
      <c r="X48" s="173" t="s">
        <v>292</v>
      </c>
      <c r="Y48" s="149" t="s">
        <v>452</v>
      </c>
      <c r="Z48" s="149" t="s">
        <v>1207</v>
      </c>
      <c r="AA48" s="149" t="s">
        <v>1208</v>
      </c>
      <c r="AB48" s="149" t="s">
        <v>1209</v>
      </c>
      <c r="AC48" s="193">
        <v>0.014</v>
      </c>
      <c r="AD48" s="173" t="s">
        <v>27</v>
      </c>
      <c r="AE48" s="189" t="s">
        <v>452</v>
      </c>
      <c r="AF48" s="189"/>
      <c r="AG48" s="166" t="s">
        <v>1210</v>
      </c>
      <c r="AH48" s="166" t="s">
        <v>1211</v>
      </c>
      <c r="AI48" s="189"/>
      <c r="AJ48" s="203">
        <f>AH48/2*AH48/2*3.14*AG48*7860/1000000000</f>
        <v>0.027456945</v>
      </c>
      <c r="AK48" s="204">
        <f t="shared" si="13"/>
        <v>0.509889210179792</v>
      </c>
      <c r="AL48" s="189"/>
      <c r="AM48" s="189"/>
      <c r="AN48" s="189"/>
      <c r="AO48" s="189"/>
      <c r="AP48" s="232"/>
      <c r="AQ48" s="232"/>
      <c r="AR48" s="240"/>
      <c r="AS48" s="229">
        <v>1</v>
      </c>
      <c r="AT48" s="230"/>
      <c r="AU48" s="230">
        <f t="shared" si="12"/>
        <v>0</v>
      </c>
    </row>
    <row r="49" s="95" customFormat="1" ht="30" customHeight="1" outlineLevel="1" spans="1:47">
      <c r="A49" s="146"/>
      <c r="B49" s="146"/>
      <c r="C49" s="146"/>
      <c r="D49" s="146"/>
      <c r="E49" s="146"/>
      <c r="F49" s="148">
        <v>4</v>
      </c>
      <c r="G49" s="149"/>
      <c r="H49" s="149"/>
      <c r="I49" s="149"/>
      <c r="J49" s="149"/>
      <c r="K49" s="149"/>
      <c r="L49" s="161"/>
      <c r="M49" s="149" t="s">
        <v>1212</v>
      </c>
      <c r="N49" s="149"/>
      <c r="O49" s="149" t="s">
        <v>1213</v>
      </c>
      <c r="P49" s="148" t="s">
        <v>1005</v>
      </c>
      <c r="Q49" s="172" t="s">
        <v>27</v>
      </c>
      <c r="R49" s="146" t="s">
        <v>291</v>
      </c>
      <c r="S49" s="174"/>
      <c r="T49" s="172" t="s">
        <v>290</v>
      </c>
      <c r="U49" s="148" t="s">
        <v>1214</v>
      </c>
      <c r="V49" s="172" t="s">
        <v>290</v>
      </c>
      <c r="W49" s="173" t="s">
        <v>292</v>
      </c>
      <c r="X49" s="173" t="s">
        <v>293</v>
      </c>
      <c r="Y49" s="148" t="s">
        <v>949</v>
      </c>
      <c r="Z49" s="173" t="s">
        <v>295</v>
      </c>
      <c r="AA49" s="173" t="s">
        <v>27</v>
      </c>
      <c r="AB49" s="146" t="s">
        <v>1215</v>
      </c>
      <c r="AC49" s="193">
        <v>2.0409</v>
      </c>
      <c r="AD49" s="184" t="s">
        <v>329</v>
      </c>
      <c r="AE49" s="189" t="s">
        <v>329</v>
      </c>
      <c r="AF49" s="189"/>
      <c r="AG49" s="166"/>
      <c r="AH49" s="166"/>
      <c r="AI49" s="189"/>
      <c r="AJ49" s="203"/>
      <c r="AK49" s="204"/>
      <c r="AL49" s="189"/>
      <c r="AM49" s="189" t="s">
        <v>1216</v>
      </c>
      <c r="AN49" s="189"/>
      <c r="AO49" s="189"/>
      <c r="AP49" s="235" t="s">
        <v>298</v>
      </c>
      <c r="AQ49" s="235" t="s">
        <v>445</v>
      </c>
      <c r="AR49" s="240"/>
      <c r="AS49" s="229">
        <v>1</v>
      </c>
      <c r="AT49" s="230">
        <f>VLOOKUP(M:M,[29]底座模块化总成!$M:$AW,37,0)</f>
        <v>0</v>
      </c>
      <c r="AU49" s="230">
        <f t="shared" si="12"/>
        <v>0</v>
      </c>
    </row>
    <row r="50" ht="30" customHeight="1" outlineLevel="1" spans="1:47">
      <c r="A50" s="146">
        <f t="shared" ref="A50:A66" si="14">ROW()-7</f>
        <v>43</v>
      </c>
      <c r="B50" s="146"/>
      <c r="C50" s="146"/>
      <c r="D50" s="146"/>
      <c r="E50" s="146"/>
      <c r="F50" s="146"/>
      <c r="G50" s="149">
        <v>5</v>
      </c>
      <c r="H50" s="149"/>
      <c r="I50" s="149"/>
      <c r="J50" s="149"/>
      <c r="K50" s="149"/>
      <c r="L50" s="155"/>
      <c r="M50" s="148" t="s">
        <v>1217</v>
      </c>
      <c r="N50" s="148" t="s">
        <v>1217</v>
      </c>
      <c r="O50" s="149" t="s">
        <v>1218</v>
      </c>
      <c r="P50" s="148" t="s">
        <v>824</v>
      </c>
      <c r="Q50" s="172" t="s">
        <v>27</v>
      </c>
      <c r="R50" s="146" t="s">
        <v>291</v>
      </c>
      <c r="S50" s="174"/>
      <c r="T50" s="172" t="s">
        <v>290</v>
      </c>
      <c r="U50" s="148" t="s">
        <v>1214</v>
      </c>
      <c r="V50" s="172" t="s">
        <v>290</v>
      </c>
      <c r="W50" s="173" t="s">
        <v>292</v>
      </c>
      <c r="X50" s="173" t="s">
        <v>293</v>
      </c>
      <c r="Y50" s="148" t="s">
        <v>397</v>
      </c>
      <c r="Z50" s="173" t="s">
        <v>295</v>
      </c>
      <c r="AA50" s="173" t="s">
        <v>27</v>
      </c>
      <c r="AB50" s="146" t="s">
        <v>1215</v>
      </c>
      <c r="AC50" s="193">
        <f>AC51+AC54*2+AC55*2+AC58</f>
        <v>2.0409</v>
      </c>
      <c r="AD50" s="184"/>
      <c r="AE50" s="186" t="s">
        <v>398</v>
      </c>
      <c r="AF50" s="186"/>
      <c r="AG50" s="166"/>
      <c r="AH50" s="166"/>
      <c r="AI50" s="186"/>
      <c r="AJ50" s="186"/>
      <c r="AK50" s="186"/>
      <c r="AL50" s="186">
        <v>26</v>
      </c>
      <c r="AM50" s="186"/>
      <c r="AN50" s="186"/>
      <c r="AO50" s="186"/>
      <c r="AP50" s="228" t="s">
        <v>298</v>
      </c>
      <c r="AQ50" s="228" t="s">
        <v>399</v>
      </c>
      <c r="AR50" s="184"/>
      <c r="AS50" s="229">
        <v>1</v>
      </c>
      <c r="AT50" s="230">
        <f>VLOOKUP(M:M,[29]底座模块化总成!$M:$AW,37,0)</f>
        <v>0</v>
      </c>
      <c r="AU50" s="230">
        <f t="shared" si="12"/>
        <v>0</v>
      </c>
    </row>
    <row r="51" ht="30" customHeight="1" outlineLevel="1" spans="1:47">
      <c r="A51" s="146">
        <f t="shared" si="14"/>
        <v>44</v>
      </c>
      <c r="B51" s="146"/>
      <c r="C51" s="146"/>
      <c r="D51" s="146"/>
      <c r="E51" s="146"/>
      <c r="F51" s="146"/>
      <c r="G51" s="149"/>
      <c r="H51" s="149">
        <v>6</v>
      </c>
      <c r="I51" s="149"/>
      <c r="J51" s="149"/>
      <c r="K51" s="149"/>
      <c r="L51" s="155"/>
      <c r="M51" s="148" t="s">
        <v>1219</v>
      </c>
      <c r="N51" s="148" t="s">
        <v>1219</v>
      </c>
      <c r="O51" s="149" t="s">
        <v>1220</v>
      </c>
      <c r="P51" s="148" t="s">
        <v>824</v>
      </c>
      <c r="Q51" s="172" t="s">
        <v>27</v>
      </c>
      <c r="R51" s="146" t="s">
        <v>291</v>
      </c>
      <c r="S51" s="174"/>
      <c r="T51" s="172" t="s">
        <v>290</v>
      </c>
      <c r="U51" s="148" t="s">
        <v>1219</v>
      </c>
      <c r="V51" s="172" t="s">
        <v>290</v>
      </c>
      <c r="W51" s="173" t="s">
        <v>293</v>
      </c>
      <c r="X51" s="173" t="s">
        <v>292</v>
      </c>
      <c r="Y51" s="148" t="s">
        <v>397</v>
      </c>
      <c r="Z51" s="173" t="s">
        <v>295</v>
      </c>
      <c r="AA51" s="173" t="s">
        <v>27</v>
      </c>
      <c r="AB51" s="173" t="s">
        <v>1221</v>
      </c>
      <c r="AC51" s="193">
        <f>AC52+AC53</f>
        <v>0.0572</v>
      </c>
      <c r="AD51" s="184" t="s">
        <v>329</v>
      </c>
      <c r="AE51" s="186" t="s">
        <v>398</v>
      </c>
      <c r="AF51" s="186"/>
      <c r="AG51" s="166"/>
      <c r="AH51" s="166"/>
      <c r="AI51" s="186"/>
      <c r="AJ51" s="186"/>
      <c r="AK51" s="186"/>
      <c r="AL51" s="186"/>
      <c r="AM51" s="186"/>
      <c r="AN51" s="186"/>
      <c r="AO51" s="186"/>
      <c r="AP51" s="228" t="s">
        <v>331</v>
      </c>
      <c r="AQ51" s="228" t="s">
        <v>958</v>
      </c>
      <c r="AR51" s="184"/>
      <c r="AS51" s="229">
        <v>1</v>
      </c>
      <c r="AT51" s="230">
        <f>VLOOKUP(M:M,[29]底座模块化总成!$M:$AW,37,0)</f>
        <v>1.1062</v>
      </c>
      <c r="AU51" s="230">
        <f t="shared" si="12"/>
        <v>1.1062</v>
      </c>
    </row>
    <row r="52" s="95" customFormat="1" ht="30" customHeight="1" outlineLevel="1" spans="1:47">
      <c r="A52" s="146">
        <f t="shared" si="14"/>
        <v>45</v>
      </c>
      <c r="B52" s="146"/>
      <c r="C52" s="146"/>
      <c r="D52" s="146"/>
      <c r="E52" s="146"/>
      <c r="F52" s="146"/>
      <c r="G52" s="149"/>
      <c r="H52" s="149"/>
      <c r="I52" s="149">
        <v>7</v>
      </c>
      <c r="J52" s="149"/>
      <c r="K52" s="163"/>
      <c r="L52" s="152" t="s">
        <v>314</v>
      </c>
      <c r="M52" s="152"/>
      <c r="N52" s="149" t="s">
        <v>1222</v>
      </c>
      <c r="O52" s="149" t="s">
        <v>1223</v>
      </c>
      <c r="P52" s="149" t="s">
        <v>829</v>
      </c>
      <c r="Q52" s="172" t="s">
        <v>304</v>
      </c>
      <c r="R52" s="146" t="s">
        <v>291</v>
      </c>
      <c r="S52" s="174"/>
      <c r="T52" s="172" t="s">
        <v>1066</v>
      </c>
      <c r="U52" s="149" t="s">
        <v>1222</v>
      </c>
      <c r="V52" s="172" t="s">
        <v>304</v>
      </c>
      <c r="W52" s="149" t="s">
        <v>293</v>
      </c>
      <c r="X52" s="173" t="s">
        <v>292</v>
      </c>
      <c r="Y52" s="148" t="s">
        <v>370</v>
      </c>
      <c r="Z52" s="146" t="s">
        <v>1124</v>
      </c>
      <c r="AA52" s="149" t="s">
        <v>832</v>
      </c>
      <c r="AB52" s="173" t="s">
        <v>1221</v>
      </c>
      <c r="AC52" s="193">
        <v>0.0517</v>
      </c>
      <c r="AD52" s="173" t="s">
        <v>27</v>
      </c>
      <c r="AE52" s="189" t="s">
        <v>330</v>
      </c>
      <c r="AF52" s="189"/>
      <c r="AG52" s="166">
        <f>61+7</f>
        <v>68</v>
      </c>
      <c r="AH52" s="166">
        <f>54+3</f>
        <v>57</v>
      </c>
      <c r="AI52" s="189" t="s">
        <v>1224</v>
      </c>
      <c r="AJ52" s="207">
        <f>AG52*AH52*AI52*7860/1000000000</f>
        <v>0.09139608</v>
      </c>
      <c r="AK52" s="204">
        <f t="shared" si="13"/>
        <v>0.565669774896254</v>
      </c>
      <c r="AL52" s="189"/>
      <c r="AM52" s="189"/>
      <c r="AN52" s="189"/>
      <c r="AO52" s="189"/>
      <c r="AP52" s="232"/>
      <c r="AQ52" s="232"/>
      <c r="AR52" s="172"/>
      <c r="AS52" s="229">
        <v>1</v>
      </c>
      <c r="AT52" s="230"/>
      <c r="AU52" s="230">
        <f t="shared" si="12"/>
        <v>0</v>
      </c>
    </row>
    <row r="53" s="95" customFormat="1" ht="30" customHeight="1" outlineLevel="1" spans="1:47">
      <c r="A53" s="146">
        <f t="shared" si="14"/>
        <v>46</v>
      </c>
      <c r="B53" s="146"/>
      <c r="C53" s="146"/>
      <c r="D53" s="146"/>
      <c r="E53" s="146"/>
      <c r="F53" s="146"/>
      <c r="G53" s="149"/>
      <c r="H53" s="149"/>
      <c r="I53" s="149">
        <v>7</v>
      </c>
      <c r="J53" s="149"/>
      <c r="K53" s="163"/>
      <c r="L53" s="152"/>
      <c r="M53" s="152"/>
      <c r="N53" s="147" t="s">
        <v>903</v>
      </c>
      <c r="O53" s="147" t="s">
        <v>866</v>
      </c>
      <c r="P53" s="148" t="s">
        <v>337</v>
      </c>
      <c r="Q53" s="172" t="s">
        <v>304</v>
      </c>
      <c r="R53" s="146" t="s">
        <v>291</v>
      </c>
      <c r="S53" s="178"/>
      <c r="T53" s="172" t="s">
        <v>1066</v>
      </c>
      <c r="U53" s="147" t="s">
        <v>27</v>
      </c>
      <c r="V53" s="172" t="s">
        <v>502</v>
      </c>
      <c r="W53" s="149" t="s">
        <v>293</v>
      </c>
      <c r="X53" s="173" t="s">
        <v>292</v>
      </c>
      <c r="Y53" s="148" t="s">
        <v>337</v>
      </c>
      <c r="Z53" s="149" t="s">
        <v>905</v>
      </c>
      <c r="AA53" s="148" t="s">
        <v>27</v>
      </c>
      <c r="AB53" s="146" t="s">
        <v>27</v>
      </c>
      <c r="AC53" s="193">
        <v>0.0055</v>
      </c>
      <c r="AD53" s="146" t="s">
        <v>27</v>
      </c>
      <c r="AE53" s="194"/>
      <c r="AF53" s="194"/>
      <c r="AG53" s="212"/>
      <c r="AH53" s="212"/>
      <c r="AI53" s="194"/>
      <c r="AJ53" s="194"/>
      <c r="AK53" s="194"/>
      <c r="AL53" s="194"/>
      <c r="AM53" s="194"/>
      <c r="AN53" s="194"/>
      <c r="AO53" s="194"/>
      <c r="AP53" s="232"/>
      <c r="AQ53" s="232"/>
      <c r="AR53" s="146"/>
      <c r="AS53" s="229">
        <v>1</v>
      </c>
      <c r="AT53" s="230"/>
      <c r="AU53" s="230">
        <f t="shared" si="12"/>
        <v>0</v>
      </c>
    </row>
    <row r="54" ht="30" customHeight="1" outlineLevel="1" spans="1:47">
      <c r="A54" s="146">
        <f t="shared" si="14"/>
        <v>47</v>
      </c>
      <c r="B54" s="146"/>
      <c r="C54" s="146"/>
      <c r="D54" s="146"/>
      <c r="E54" s="146"/>
      <c r="F54" s="146"/>
      <c r="G54" s="149"/>
      <c r="H54" s="149">
        <v>6</v>
      </c>
      <c r="I54" s="149"/>
      <c r="J54" s="149"/>
      <c r="K54" s="149"/>
      <c r="L54" s="161"/>
      <c r="M54" s="149" t="s">
        <v>1225</v>
      </c>
      <c r="N54" s="149" t="s">
        <v>1225</v>
      </c>
      <c r="O54" s="149" t="s">
        <v>1226</v>
      </c>
      <c r="P54" s="149" t="s">
        <v>1076</v>
      </c>
      <c r="Q54" s="158" t="s">
        <v>304</v>
      </c>
      <c r="R54" s="146" t="s">
        <v>291</v>
      </c>
      <c r="S54" s="177"/>
      <c r="T54" s="172" t="s">
        <v>1066</v>
      </c>
      <c r="U54" s="149" t="s">
        <v>1225</v>
      </c>
      <c r="V54" s="172" t="s">
        <v>290</v>
      </c>
      <c r="W54" s="173" t="s">
        <v>293</v>
      </c>
      <c r="X54" s="173" t="s">
        <v>292</v>
      </c>
      <c r="Y54" s="148" t="s">
        <v>1153</v>
      </c>
      <c r="Z54" s="173" t="s">
        <v>1154</v>
      </c>
      <c r="AA54" s="160" t="s">
        <v>378</v>
      </c>
      <c r="AB54" s="146" t="s">
        <v>1155</v>
      </c>
      <c r="AC54" s="193">
        <v>0.3632</v>
      </c>
      <c r="AD54" s="173" t="s">
        <v>27</v>
      </c>
      <c r="AE54" s="189" t="s">
        <v>1079</v>
      </c>
      <c r="AF54" s="189"/>
      <c r="AG54" s="166" t="s">
        <v>1156</v>
      </c>
      <c r="AH54" s="166" t="s">
        <v>1157</v>
      </c>
      <c r="AI54" s="189"/>
      <c r="AJ54" s="203">
        <f>AH54/2*AH54/2*3.14*AG54*7860/1000000000</f>
        <v>0.3976444347</v>
      </c>
      <c r="AK54" s="204">
        <f t="shared" ref="AK54:AK57" si="15">AC54/AJ54</f>
        <v>0.913378808568046</v>
      </c>
      <c r="AL54" s="189"/>
      <c r="AM54" s="189"/>
      <c r="AN54" s="189"/>
      <c r="AO54" s="189"/>
      <c r="AP54" s="235" t="s">
        <v>331</v>
      </c>
      <c r="AQ54" s="235" t="s">
        <v>1158</v>
      </c>
      <c r="AR54" s="172"/>
      <c r="AS54" s="238">
        <v>2</v>
      </c>
      <c r="AT54" s="230">
        <f>VLOOKUP(M:M,[29]底座模块化总成!$M:$AW,37,0)</f>
        <v>5.487</v>
      </c>
      <c r="AU54" s="230">
        <f t="shared" si="12"/>
        <v>10.974</v>
      </c>
    </row>
    <row r="55" ht="30" customHeight="1" outlineLevel="1" spans="1:47">
      <c r="A55" s="146">
        <f t="shared" si="14"/>
        <v>48</v>
      </c>
      <c r="B55" s="146"/>
      <c r="C55" s="146"/>
      <c r="D55" s="146"/>
      <c r="E55" s="146"/>
      <c r="F55" s="146"/>
      <c r="G55" s="149"/>
      <c r="H55" s="149">
        <v>6</v>
      </c>
      <c r="I55" s="149"/>
      <c r="J55" s="149"/>
      <c r="K55" s="149"/>
      <c r="L55" s="161"/>
      <c r="M55" s="161"/>
      <c r="N55" s="149" t="s">
        <v>1227</v>
      </c>
      <c r="O55" s="158" t="s">
        <v>1228</v>
      </c>
      <c r="P55" s="160" t="s">
        <v>824</v>
      </c>
      <c r="Q55" s="148" t="s">
        <v>27</v>
      </c>
      <c r="R55" s="146" t="s">
        <v>291</v>
      </c>
      <c r="S55" s="174"/>
      <c r="T55" s="172" t="s">
        <v>1066</v>
      </c>
      <c r="U55" s="149" t="s">
        <v>1227</v>
      </c>
      <c r="V55" s="172" t="s">
        <v>502</v>
      </c>
      <c r="W55" s="173" t="s">
        <v>292</v>
      </c>
      <c r="X55" s="173" t="s">
        <v>292</v>
      </c>
      <c r="Y55" s="148" t="s">
        <v>397</v>
      </c>
      <c r="Z55" s="149" t="s">
        <v>295</v>
      </c>
      <c r="AA55" s="149" t="s">
        <v>27</v>
      </c>
      <c r="AB55" s="146" t="s">
        <v>1229</v>
      </c>
      <c r="AC55" s="193">
        <f>AC56+AC57</f>
        <v>0.6096</v>
      </c>
      <c r="AD55" s="173" t="s">
        <v>27</v>
      </c>
      <c r="AE55" s="189" t="s">
        <v>398</v>
      </c>
      <c r="AF55" s="189"/>
      <c r="AG55" s="166"/>
      <c r="AH55" s="166"/>
      <c r="AI55" s="189"/>
      <c r="AJ55" s="189"/>
      <c r="AK55" s="189"/>
      <c r="AL55" s="189"/>
      <c r="AM55" s="189"/>
      <c r="AN55" s="189"/>
      <c r="AO55" s="189"/>
      <c r="AP55" s="235" t="s">
        <v>305</v>
      </c>
      <c r="AQ55" s="235" t="s">
        <v>399</v>
      </c>
      <c r="AR55" s="148"/>
      <c r="AS55" s="229">
        <v>2</v>
      </c>
      <c r="AT55" s="230"/>
      <c r="AU55" s="230">
        <f t="shared" si="12"/>
        <v>0</v>
      </c>
    </row>
    <row r="56" s="95" customFormat="1" ht="30" customHeight="1" outlineLevel="1" spans="1:47">
      <c r="A56" s="146">
        <f t="shared" si="14"/>
        <v>49</v>
      </c>
      <c r="B56" s="146"/>
      <c r="C56" s="146"/>
      <c r="D56" s="146"/>
      <c r="E56" s="146"/>
      <c r="F56" s="146"/>
      <c r="G56" s="149"/>
      <c r="H56" s="149"/>
      <c r="I56" s="149">
        <v>7</v>
      </c>
      <c r="J56" s="149"/>
      <c r="K56" s="149"/>
      <c r="L56" s="152"/>
      <c r="M56" s="157" t="s">
        <v>1230</v>
      </c>
      <c r="N56" s="149" t="s">
        <v>1231</v>
      </c>
      <c r="O56" s="158" t="s">
        <v>1232</v>
      </c>
      <c r="P56" s="149" t="s">
        <v>829</v>
      </c>
      <c r="Q56" s="158" t="s">
        <v>290</v>
      </c>
      <c r="R56" s="146" t="s">
        <v>291</v>
      </c>
      <c r="S56" s="177"/>
      <c r="T56" s="172" t="s">
        <v>1066</v>
      </c>
      <c r="U56" s="149" t="s">
        <v>1231</v>
      </c>
      <c r="V56" s="172" t="s">
        <v>304</v>
      </c>
      <c r="W56" s="149" t="s">
        <v>293</v>
      </c>
      <c r="X56" s="173" t="s">
        <v>292</v>
      </c>
      <c r="Y56" s="148" t="s">
        <v>370</v>
      </c>
      <c r="Z56" s="146" t="s">
        <v>1166</v>
      </c>
      <c r="AA56" s="149" t="s">
        <v>832</v>
      </c>
      <c r="AB56" s="146" t="s">
        <v>1171</v>
      </c>
      <c r="AC56" s="193">
        <v>0.5893</v>
      </c>
      <c r="AD56" s="173" t="s">
        <v>27</v>
      </c>
      <c r="AE56" s="189" t="s">
        <v>330</v>
      </c>
      <c r="AF56" s="189"/>
      <c r="AG56" s="166">
        <f>349+9</f>
        <v>358</v>
      </c>
      <c r="AH56" s="166">
        <f>59+4</f>
        <v>63</v>
      </c>
      <c r="AI56" s="189" t="s">
        <v>1168</v>
      </c>
      <c r="AJ56" s="207">
        <f>AG56*AH56*AI56*7860/1000000000</f>
        <v>0.70909776</v>
      </c>
      <c r="AK56" s="204">
        <f t="shared" si="15"/>
        <v>0.831056073283887</v>
      </c>
      <c r="AL56" s="189"/>
      <c r="AM56" s="189"/>
      <c r="AN56" s="189"/>
      <c r="AO56" s="189"/>
      <c r="AP56" s="235" t="s">
        <v>331</v>
      </c>
      <c r="AQ56" s="235" t="s">
        <v>993</v>
      </c>
      <c r="AR56" s="172"/>
      <c r="AS56" s="238">
        <v>1</v>
      </c>
      <c r="AT56" s="230">
        <f>VLOOKUP(M:M,[29]底座模块化总成!$M:$AW,37,0)</f>
        <v>5.6815</v>
      </c>
      <c r="AU56" s="230">
        <f t="shared" si="12"/>
        <v>5.6815</v>
      </c>
    </row>
    <row r="57" s="95" customFormat="1" ht="30" customHeight="1" outlineLevel="1" spans="1:47">
      <c r="A57" s="146">
        <f t="shared" si="14"/>
        <v>50</v>
      </c>
      <c r="B57" s="146"/>
      <c r="C57" s="146"/>
      <c r="D57" s="146"/>
      <c r="E57" s="146"/>
      <c r="F57" s="146"/>
      <c r="G57" s="149"/>
      <c r="H57" s="149"/>
      <c r="I57" s="149">
        <v>7</v>
      </c>
      <c r="J57" s="149"/>
      <c r="K57" s="149"/>
      <c r="L57" s="161"/>
      <c r="M57" s="162" t="s">
        <v>1233</v>
      </c>
      <c r="N57" s="149" t="s">
        <v>1234</v>
      </c>
      <c r="O57" s="149" t="s">
        <v>1235</v>
      </c>
      <c r="P57" s="149" t="s">
        <v>1178</v>
      </c>
      <c r="Q57" s="172" t="s">
        <v>304</v>
      </c>
      <c r="R57" s="146" t="s">
        <v>291</v>
      </c>
      <c r="S57" s="174"/>
      <c r="T57" s="172" t="s">
        <v>1066</v>
      </c>
      <c r="U57" s="149" t="s">
        <v>1234</v>
      </c>
      <c r="V57" s="172" t="s">
        <v>502</v>
      </c>
      <c r="W57" s="149" t="s">
        <v>293</v>
      </c>
      <c r="X57" s="173" t="s">
        <v>292</v>
      </c>
      <c r="Y57" s="148" t="s">
        <v>370</v>
      </c>
      <c r="Z57" s="146" t="s">
        <v>1236</v>
      </c>
      <c r="AA57" s="173" t="s">
        <v>1194</v>
      </c>
      <c r="AB57" s="146" t="s">
        <v>1237</v>
      </c>
      <c r="AC57" s="193">
        <v>0.0203</v>
      </c>
      <c r="AD57" s="173" t="s">
        <v>27</v>
      </c>
      <c r="AE57" s="189" t="s">
        <v>452</v>
      </c>
      <c r="AF57" s="189"/>
      <c r="AG57" s="166" t="s">
        <v>1238</v>
      </c>
      <c r="AH57" s="166" t="s">
        <v>1157</v>
      </c>
      <c r="AI57" s="189"/>
      <c r="AJ57" s="203">
        <f t="shared" ref="AJ57:AJ62" si="16">AH57/2*AH57/2*3.14*AG57*7860/1000000000</f>
        <v>0.0606274026</v>
      </c>
      <c r="AK57" s="204">
        <f t="shared" si="15"/>
        <v>0.334832091256372</v>
      </c>
      <c r="AL57" s="189"/>
      <c r="AM57" s="189"/>
      <c r="AN57" s="189"/>
      <c r="AO57" s="189"/>
      <c r="AP57" s="235" t="s">
        <v>331</v>
      </c>
      <c r="AQ57" s="235" t="s">
        <v>1158</v>
      </c>
      <c r="AR57" s="172"/>
      <c r="AS57" s="229">
        <v>1</v>
      </c>
      <c r="AT57" s="230" t="str">
        <f>VLOOKUP(M:M,[29]底座模块化总成!$M:$AW,37,0)</f>
        <v>1.5</v>
      </c>
      <c r="AU57" s="230">
        <f t="shared" si="12"/>
        <v>1.5</v>
      </c>
    </row>
    <row r="58" s="95" customFormat="1" ht="30" customHeight="1" outlineLevel="1" spans="1:47">
      <c r="A58" s="146">
        <f t="shared" si="14"/>
        <v>51</v>
      </c>
      <c r="B58" s="146"/>
      <c r="C58" s="146"/>
      <c r="D58" s="146"/>
      <c r="E58" s="146"/>
      <c r="F58" s="148"/>
      <c r="G58" s="149"/>
      <c r="H58" s="149">
        <v>6</v>
      </c>
      <c r="I58" s="149"/>
      <c r="J58" s="149"/>
      <c r="K58" s="149"/>
      <c r="L58" s="161"/>
      <c r="M58" s="149" t="s">
        <v>1239</v>
      </c>
      <c r="N58" s="149" t="s">
        <v>1239</v>
      </c>
      <c r="O58" s="149" t="s">
        <v>1240</v>
      </c>
      <c r="P58" s="149" t="s">
        <v>824</v>
      </c>
      <c r="Q58" s="172"/>
      <c r="R58" s="146"/>
      <c r="S58" s="174"/>
      <c r="T58" s="172" t="s">
        <v>290</v>
      </c>
      <c r="U58" s="149" t="s">
        <v>1239</v>
      </c>
      <c r="V58" s="172" t="s">
        <v>290</v>
      </c>
      <c r="W58" s="173" t="s">
        <v>292</v>
      </c>
      <c r="X58" s="173" t="s">
        <v>293</v>
      </c>
      <c r="Y58" s="148"/>
      <c r="Z58" s="149" t="s">
        <v>295</v>
      </c>
      <c r="AA58" s="149" t="s">
        <v>27</v>
      </c>
      <c r="AB58" s="146" t="s">
        <v>1241</v>
      </c>
      <c r="AC58" s="193">
        <f>AC59+AC60</f>
        <v>0.0381</v>
      </c>
      <c r="AD58" s="173"/>
      <c r="AE58" s="189"/>
      <c r="AF58" s="189"/>
      <c r="AG58" s="166"/>
      <c r="AH58" s="166"/>
      <c r="AI58" s="189"/>
      <c r="AJ58" s="189"/>
      <c r="AK58" s="189"/>
      <c r="AL58" s="189"/>
      <c r="AM58" s="189"/>
      <c r="AN58" s="189"/>
      <c r="AO58" s="189"/>
      <c r="AP58" s="241" t="s">
        <v>331</v>
      </c>
      <c r="AQ58" s="235"/>
      <c r="AR58" s="148"/>
      <c r="AS58" s="229">
        <v>1</v>
      </c>
      <c r="AT58" s="230">
        <f>VLOOKUP(M:M,[29]底座模块化总成!$M:$AW,37,0)</f>
        <v>1.3</v>
      </c>
      <c r="AU58" s="230">
        <f t="shared" si="12"/>
        <v>1.3</v>
      </c>
    </row>
    <row r="59" s="95" customFormat="1" ht="30" customHeight="1" outlineLevel="1" spans="1:47">
      <c r="A59" s="146">
        <f t="shared" si="14"/>
        <v>52</v>
      </c>
      <c r="B59" s="146"/>
      <c r="C59" s="146"/>
      <c r="D59" s="146"/>
      <c r="E59" s="146"/>
      <c r="F59" s="148"/>
      <c r="G59" s="149"/>
      <c r="H59" s="149"/>
      <c r="I59" s="149">
        <v>7</v>
      </c>
      <c r="J59" s="149"/>
      <c r="K59" s="149"/>
      <c r="L59" s="161"/>
      <c r="M59" s="161"/>
      <c r="N59" s="149" t="s">
        <v>1242</v>
      </c>
      <c r="O59" s="149" t="s">
        <v>1243</v>
      </c>
      <c r="P59" s="149" t="s">
        <v>829</v>
      </c>
      <c r="Q59" s="172"/>
      <c r="R59" s="146"/>
      <c r="S59" s="174"/>
      <c r="T59" s="172" t="s">
        <v>290</v>
      </c>
      <c r="U59" s="149" t="s">
        <v>1242</v>
      </c>
      <c r="V59" s="172" t="s">
        <v>290</v>
      </c>
      <c r="W59" s="173" t="s">
        <v>292</v>
      </c>
      <c r="X59" s="173" t="s">
        <v>293</v>
      </c>
      <c r="Y59" s="148"/>
      <c r="Z59" s="146" t="s">
        <v>1202</v>
      </c>
      <c r="AA59" s="149" t="s">
        <v>832</v>
      </c>
      <c r="AB59" s="146" t="s">
        <v>1244</v>
      </c>
      <c r="AC59" s="193">
        <v>0.0268</v>
      </c>
      <c r="AD59" s="173"/>
      <c r="AE59" s="189" t="s">
        <v>330</v>
      </c>
      <c r="AF59" s="189"/>
      <c r="AG59" s="166">
        <f>51+7</f>
        <v>58</v>
      </c>
      <c r="AH59" s="166">
        <f>37+3</f>
        <v>40</v>
      </c>
      <c r="AI59" s="189" t="s">
        <v>1204</v>
      </c>
      <c r="AJ59" s="207">
        <f>AG59*AH59*AI59*7860/1000000000</f>
        <v>0.045588</v>
      </c>
      <c r="AK59" s="204">
        <f t="shared" ref="AK59:AK62" si="17">AC59/AJ59</f>
        <v>0.587874001930333</v>
      </c>
      <c r="AL59" s="189"/>
      <c r="AM59" s="189"/>
      <c r="AN59" s="189"/>
      <c r="AO59" s="189"/>
      <c r="AP59" s="232"/>
      <c r="AQ59" s="232"/>
      <c r="AR59" s="148"/>
      <c r="AS59" s="229">
        <v>1</v>
      </c>
      <c r="AT59" s="230"/>
      <c r="AU59" s="230">
        <f t="shared" si="12"/>
        <v>0</v>
      </c>
    </row>
    <row r="60" s="95" customFormat="1" ht="30" customHeight="1" outlineLevel="1" spans="1:47">
      <c r="A60" s="146">
        <f t="shared" si="14"/>
        <v>53</v>
      </c>
      <c r="B60" s="146"/>
      <c r="C60" s="146"/>
      <c r="D60" s="146"/>
      <c r="E60" s="146"/>
      <c r="F60" s="148"/>
      <c r="G60" s="149"/>
      <c r="H60" s="149"/>
      <c r="I60" s="149">
        <v>7</v>
      </c>
      <c r="J60" s="149"/>
      <c r="K60" s="149"/>
      <c r="L60" s="161"/>
      <c r="M60" s="161"/>
      <c r="N60" s="149" t="s">
        <v>1245</v>
      </c>
      <c r="O60" s="149" t="s">
        <v>1246</v>
      </c>
      <c r="P60" s="149"/>
      <c r="Q60" s="172"/>
      <c r="R60" s="146"/>
      <c r="S60" s="174"/>
      <c r="T60" s="172" t="s">
        <v>290</v>
      </c>
      <c r="U60" s="149" t="s">
        <v>1245</v>
      </c>
      <c r="V60" s="172" t="s">
        <v>290</v>
      </c>
      <c r="W60" s="173" t="s">
        <v>292</v>
      </c>
      <c r="X60" s="173" t="s">
        <v>293</v>
      </c>
      <c r="Y60" s="148"/>
      <c r="Z60" s="149" t="s">
        <v>1207</v>
      </c>
      <c r="AA60" s="149" t="s">
        <v>1208</v>
      </c>
      <c r="AB60" s="146" t="s">
        <v>1247</v>
      </c>
      <c r="AC60" s="193">
        <v>0.0113</v>
      </c>
      <c r="AD60" s="173"/>
      <c r="AE60" s="189" t="s">
        <v>452</v>
      </c>
      <c r="AF60" s="189"/>
      <c r="AG60" s="166">
        <v>30</v>
      </c>
      <c r="AH60" s="166">
        <v>10</v>
      </c>
      <c r="AI60" s="189"/>
      <c r="AJ60" s="203">
        <f t="shared" si="16"/>
        <v>0.0185103</v>
      </c>
      <c r="AK60" s="204">
        <f t="shared" si="17"/>
        <v>0.610470926997401</v>
      </c>
      <c r="AL60" s="189"/>
      <c r="AM60" s="189"/>
      <c r="AN60" s="189"/>
      <c r="AO60" s="189"/>
      <c r="AP60" s="232"/>
      <c r="AQ60" s="232"/>
      <c r="AR60" s="148"/>
      <c r="AS60" s="229">
        <v>1</v>
      </c>
      <c r="AT60" s="230"/>
      <c r="AU60" s="230">
        <f t="shared" si="12"/>
        <v>0</v>
      </c>
    </row>
    <row r="61" ht="30" customHeight="1" outlineLevel="1" spans="1:47">
      <c r="A61" s="146">
        <f t="shared" si="14"/>
        <v>54</v>
      </c>
      <c r="B61" s="146"/>
      <c r="C61" s="146"/>
      <c r="D61" s="146"/>
      <c r="E61" s="146"/>
      <c r="F61" s="148">
        <v>4</v>
      </c>
      <c r="G61" s="149"/>
      <c r="H61" s="149"/>
      <c r="I61" s="149"/>
      <c r="J61" s="149"/>
      <c r="K61" s="149"/>
      <c r="L61" s="152"/>
      <c r="M61" s="149" t="s">
        <v>1248</v>
      </c>
      <c r="N61" s="149" t="s">
        <v>1248</v>
      </c>
      <c r="O61" s="164" t="s">
        <v>1249</v>
      </c>
      <c r="P61" s="149" t="s">
        <v>345</v>
      </c>
      <c r="Q61" s="172" t="s">
        <v>304</v>
      </c>
      <c r="R61" s="146" t="s">
        <v>291</v>
      </c>
      <c r="S61" s="173"/>
      <c r="T61" s="172" t="s">
        <v>1066</v>
      </c>
      <c r="U61" s="149" t="s">
        <v>1250</v>
      </c>
      <c r="V61" s="172" t="s">
        <v>502</v>
      </c>
      <c r="W61" s="149" t="s">
        <v>293</v>
      </c>
      <c r="X61" s="173" t="s">
        <v>292</v>
      </c>
      <c r="Y61" s="148" t="s">
        <v>345</v>
      </c>
      <c r="Z61" s="146" t="s">
        <v>27</v>
      </c>
      <c r="AA61" s="146" t="s">
        <v>27</v>
      </c>
      <c r="AB61" s="146" t="s">
        <v>1251</v>
      </c>
      <c r="AC61" s="193">
        <v>0.001</v>
      </c>
      <c r="AD61" s="172" t="s">
        <v>27</v>
      </c>
      <c r="AE61" s="195" t="s">
        <v>321</v>
      </c>
      <c r="AF61" s="195"/>
      <c r="AG61" s="213" t="s">
        <v>322</v>
      </c>
      <c r="AH61" s="213"/>
      <c r="AI61" s="214"/>
      <c r="AJ61" s="215">
        <f>AC61*1.04</f>
        <v>0.00104</v>
      </c>
      <c r="AK61" s="216">
        <f t="shared" si="17"/>
        <v>0.961538461538461</v>
      </c>
      <c r="AL61" s="188"/>
      <c r="AM61" s="188"/>
      <c r="AN61" s="188"/>
      <c r="AO61" s="188"/>
      <c r="AP61" s="231" t="s">
        <v>331</v>
      </c>
      <c r="AQ61" s="231" t="s">
        <v>1252</v>
      </c>
      <c r="AR61" s="172"/>
      <c r="AS61" s="237">
        <v>4</v>
      </c>
      <c r="AT61" s="230">
        <f>VLOOKUP(M:M,[29]底座模块化总成!$M:$AW,37,0)</f>
        <v>1.04424778761062</v>
      </c>
      <c r="AU61" s="230">
        <f t="shared" si="12"/>
        <v>4.17699115044248</v>
      </c>
    </row>
    <row r="62" ht="30" customHeight="1" outlineLevel="1" spans="1:47">
      <c r="A62" s="146">
        <f t="shared" si="14"/>
        <v>55</v>
      </c>
      <c r="B62" s="146"/>
      <c r="C62" s="146"/>
      <c r="D62" s="146"/>
      <c r="E62" s="146"/>
      <c r="F62" s="148">
        <v>4</v>
      </c>
      <c r="G62" s="149"/>
      <c r="H62" s="149"/>
      <c r="I62" s="149"/>
      <c r="J62" s="149"/>
      <c r="K62" s="149"/>
      <c r="L62" s="161"/>
      <c r="M62" s="162" t="s">
        <v>1253</v>
      </c>
      <c r="N62" s="148" t="s">
        <v>1254</v>
      </c>
      <c r="O62" s="164" t="s">
        <v>1255</v>
      </c>
      <c r="P62" s="148" t="s">
        <v>1178</v>
      </c>
      <c r="Q62" s="172" t="s">
        <v>304</v>
      </c>
      <c r="R62" s="146" t="s">
        <v>291</v>
      </c>
      <c r="S62" s="173"/>
      <c r="T62" s="172" t="s">
        <v>1066</v>
      </c>
      <c r="U62" s="148" t="s">
        <v>1254</v>
      </c>
      <c r="V62" s="172" t="s">
        <v>502</v>
      </c>
      <c r="W62" s="149" t="s">
        <v>293</v>
      </c>
      <c r="X62" s="173" t="s">
        <v>292</v>
      </c>
      <c r="Y62" s="148" t="s">
        <v>370</v>
      </c>
      <c r="Z62" s="146" t="s">
        <v>1236</v>
      </c>
      <c r="AA62" s="173" t="s">
        <v>1194</v>
      </c>
      <c r="AB62" s="146" t="s">
        <v>1256</v>
      </c>
      <c r="AC62" s="193">
        <v>0.0369</v>
      </c>
      <c r="AD62" s="172" t="s">
        <v>1257</v>
      </c>
      <c r="AE62" s="188" t="s">
        <v>452</v>
      </c>
      <c r="AF62" s="188"/>
      <c r="AG62" s="166">
        <v>22</v>
      </c>
      <c r="AH62" s="166">
        <v>26</v>
      </c>
      <c r="AI62" s="188"/>
      <c r="AJ62" s="203">
        <f t="shared" si="16"/>
        <v>0.0917617272</v>
      </c>
      <c r="AK62" s="204">
        <f t="shared" si="17"/>
        <v>0.402128437704473</v>
      </c>
      <c r="AL62" s="188"/>
      <c r="AM62" s="188"/>
      <c r="AN62" s="188"/>
      <c r="AO62" s="188"/>
      <c r="AP62" s="231" t="s">
        <v>331</v>
      </c>
      <c r="AQ62" s="231" t="s">
        <v>1258</v>
      </c>
      <c r="AR62" s="172"/>
      <c r="AS62" s="237">
        <v>2</v>
      </c>
      <c r="AT62" s="239">
        <v>1.160993</v>
      </c>
      <c r="AU62" s="230">
        <f t="shared" si="12"/>
        <v>2.321986</v>
      </c>
    </row>
    <row r="63" ht="30" customHeight="1" outlineLevel="1" spans="1:47">
      <c r="A63" s="146">
        <f t="shared" si="14"/>
        <v>56</v>
      </c>
      <c r="B63" s="146"/>
      <c r="C63" s="146"/>
      <c r="D63" s="146"/>
      <c r="E63" s="146"/>
      <c r="F63" s="148">
        <v>4</v>
      </c>
      <c r="G63" s="149"/>
      <c r="H63" s="149"/>
      <c r="I63" s="149"/>
      <c r="J63" s="149"/>
      <c r="K63" s="149"/>
      <c r="L63" s="161"/>
      <c r="M63" s="165" t="s">
        <v>1259</v>
      </c>
      <c r="N63" s="166" t="s">
        <v>1260</v>
      </c>
      <c r="O63" s="167" t="s">
        <v>1261</v>
      </c>
      <c r="P63" s="148" t="s">
        <v>337</v>
      </c>
      <c r="Q63" s="172" t="s">
        <v>304</v>
      </c>
      <c r="R63" s="146" t="s">
        <v>291</v>
      </c>
      <c r="S63" s="173"/>
      <c r="T63" s="172" t="s">
        <v>1066</v>
      </c>
      <c r="U63" s="148" t="s">
        <v>1262</v>
      </c>
      <c r="V63" s="172" t="s">
        <v>502</v>
      </c>
      <c r="W63" s="149" t="s">
        <v>293</v>
      </c>
      <c r="X63" s="173" t="s">
        <v>292</v>
      </c>
      <c r="Y63" s="148" t="s">
        <v>337</v>
      </c>
      <c r="Z63" s="146" t="s">
        <v>27</v>
      </c>
      <c r="AA63" s="148" t="s">
        <v>27</v>
      </c>
      <c r="AB63" s="146" t="s">
        <v>1263</v>
      </c>
      <c r="AC63" s="193">
        <v>0.0386</v>
      </c>
      <c r="AD63" s="172" t="s">
        <v>1257</v>
      </c>
      <c r="AE63" s="188"/>
      <c r="AF63" s="188"/>
      <c r="AG63" s="166"/>
      <c r="AH63" s="166"/>
      <c r="AI63" s="188"/>
      <c r="AJ63" s="188"/>
      <c r="AK63" s="188"/>
      <c r="AL63" s="188"/>
      <c r="AM63" s="188"/>
      <c r="AN63" s="188"/>
      <c r="AO63" s="188"/>
      <c r="AP63" s="231" t="s">
        <v>331</v>
      </c>
      <c r="AQ63" s="231" t="s">
        <v>340</v>
      </c>
      <c r="AR63" s="172"/>
      <c r="AS63" s="237">
        <v>2</v>
      </c>
      <c r="AT63" s="230">
        <f>VLOOKUP(M:M,[29]底座模块化总成!$M:$AW,37,0)</f>
        <v>0.9912</v>
      </c>
      <c r="AU63" s="230">
        <f t="shared" si="12"/>
        <v>1.9824</v>
      </c>
    </row>
    <row r="64" s="95" customFormat="1" ht="30" customHeight="1" outlineLevel="1" spans="1:47">
      <c r="A64" s="146">
        <f t="shared" si="14"/>
        <v>57</v>
      </c>
      <c r="B64" s="146"/>
      <c r="C64" s="146"/>
      <c r="D64" s="146"/>
      <c r="E64" s="146">
        <v>3</v>
      </c>
      <c r="F64" s="148"/>
      <c r="G64" s="149"/>
      <c r="H64" s="149"/>
      <c r="I64" s="149"/>
      <c r="J64" s="149"/>
      <c r="K64" s="149"/>
      <c r="L64" s="161"/>
      <c r="M64" s="162" t="s">
        <v>576</v>
      </c>
      <c r="N64" s="168" t="s">
        <v>228</v>
      </c>
      <c r="O64" s="168" t="s">
        <v>229</v>
      </c>
      <c r="P64" s="169" t="s">
        <v>1264</v>
      </c>
      <c r="Q64" s="172"/>
      <c r="R64" s="146" t="s">
        <v>291</v>
      </c>
      <c r="S64" s="174"/>
      <c r="T64" s="172" t="s">
        <v>290</v>
      </c>
      <c r="U64" s="149"/>
      <c r="V64" s="172"/>
      <c r="W64" s="173"/>
      <c r="X64" s="173"/>
      <c r="Y64" s="146"/>
      <c r="Z64" s="146">
        <v>4</v>
      </c>
      <c r="AA64" s="160" t="s">
        <v>1265</v>
      </c>
      <c r="AB64" s="146"/>
      <c r="AC64" s="193">
        <v>0.0003</v>
      </c>
      <c r="AD64" s="184" t="s">
        <v>27</v>
      </c>
      <c r="AE64" s="186"/>
      <c r="AF64" s="186"/>
      <c r="AG64" s="166"/>
      <c r="AH64" s="166"/>
      <c r="AI64" s="186"/>
      <c r="AJ64" s="186"/>
      <c r="AK64" s="186"/>
      <c r="AL64" s="186"/>
      <c r="AM64" s="186"/>
      <c r="AN64" s="186"/>
      <c r="AO64" s="186"/>
      <c r="AP64" s="228" t="s">
        <v>331</v>
      </c>
      <c r="AQ64" s="228"/>
      <c r="AR64" s="173"/>
      <c r="AS64" s="229">
        <v>1</v>
      </c>
      <c r="AT64" s="230">
        <f>VLOOKUP(M:M,[29]底座模块化总成!$M:$AW,37,0)</f>
        <v>0.022</v>
      </c>
      <c r="AU64" s="230">
        <f t="shared" si="12"/>
        <v>0.022</v>
      </c>
    </row>
    <row r="65" s="95" customFormat="1" ht="30" customHeight="1" outlineLevel="1" spans="1:47">
      <c r="A65" s="146">
        <f t="shared" si="14"/>
        <v>58</v>
      </c>
      <c r="B65" s="146"/>
      <c r="C65" s="146"/>
      <c r="D65" s="146"/>
      <c r="E65" s="146">
        <v>3</v>
      </c>
      <c r="F65" s="148"/>
      <c r="G65" s="149"/>
      <c r="H65" s="149"/>
      <c r="I65" s="149"/>
      <c r="J65" s="149"/>
      <c r="K65" s="149"/>
      <c r="L65" s="161"/>
      <c r="M65" s="245" t="s">
        <v>1266</v>
      </c>
      <c r="N65" s="245" t="s">
        <v>1266</v>
      </c>
      <c r="O65" s="245" t="s">
        <v>1267</v>
      </c>
      <c r="P65" s="169" t="s">
        <v>1268</v>
      </c>
      <c r="Q65" s="172" t="s">
        <v>317</v>
      </c>
      <c r="R65" s="146" t="s">
        <v>291</v>
      </c>
      <c r="S65" s="174"/>
      <c r="T65" s="172" t="s">
        <v>290</v>
      </c>
      <c r="U65" s="168" t="s">
        <v>1266</v>
      </c>
      <c r="V65" s="172" t="s">
        <v>290</v>
      </c>
      <c r="W65" s="246" t="s">
        <v>292</v>
      </c>
      <c r="X65" s="246" t="s">
        <v>293</v>
      </c>
      <c r="Y65" s="146" t="s">
        <v>370</v>
      </c>
      <c r="Z65" s="146" t="s">
        <v>1269</v>
      </c>
      <c r="AA65" s="160" t="s">
        <v>811</v>
      </c>
      <c r="AB65" s="146" t="s">
        <v>1270</v>
      </c>
      <c r="AC65" s="193">
        <v>0.0532</v>
      </c>
      <c r="AD65" s="184" t="s">
        <v>329</v>
      </c>
      <c r="AE65" s="186" t="s">
        <v>330</v>
      </c>
      <c r="AF65" s="186"/>
      <c r="AG65" s="166"/>
      <c r="AH65" s="166"/>
      <c r="AI65" s="186"/>
      <c r="AJ65" s="186"/>
      <c r="AK65" s="186"/>
      <c r="AL65" s="186"/>
      <c r="AM65" s="186"/>
      <c r="AN65" s="186"/>
      <c r="AO65" s="186"/>
      <c r="AP65" s="228" t="s">
        <v>331</v>
      </c>
      <c r="AQ65" s="228"/>
      <c r="AR65" s="173"/>
      <c r="AS65" s="229">
        <v>1</v>
      </c>
      <c r="AT65" s="230">
        <f>VLOOKUP(M:M,[29]底座模块化总成!$M:$AW,37,0)</f>
        <v>1.25</v>
      </c>
      <c r="AU65" s="230">
        <f t="shared" si="12"/>
        <v>1.25</v>
      </c>
    </row>
    <row r="66" s="95" customFormat="1" ht="30" customHeight="1" outlineLevel="1" spans="1:47">
      <c r="A66" s="146">
        <f t="shared" si="14"/>
        <v>59</v>
      </c>
      <c r="B66" s="146"/>
      <c r="C66" s="146"/>
      <c r="D66" s="146"/>
      <c r="E66" s="146">
        <v>3</v>
      </c>
      <c r="F66" s="148"/>
      <c r="G66" s="149"/>
      <c r="H66" s="149"/>
      <c r="I66" s="149"/>
      <c r="J66" s="149"/>
      <c r="K66" s="149"/>
      <c r="L66" s="161"/>
      <c r="M66" s="168" t="s">
        <v>1271</v>
      </c>
      <c r="N66" s="168" t="s">
        <v>1271</v>
      </c>
      <c r="O66" s="168" t="s">
        <v>1272</v>
      </c>
      <c r="P66" s="246" t="s">
        <v>1273</v>
      </c>
      <c r="Q66" s="246"/>
      <c r="R66" s="146" t="s">
        <v>291</v>
      </c>
      <c r="S66" s="246"/>
      <c r="T66" s="246" t="s">
        <v>304</v>
      </c>
      <c r="U66" s="168" t="s">
        <v>1271</v>
      </c>
      <c r="V66" s="246" t="s">
        <v>304</v>
      </c>
      <c r="W66" s="246" t="s">
        <v>292</v>
      </c>
      <c r="X66" s="246" t="s">
        <v>293</v>
      </c>
      <c r="Y66" s="253" t="s">
        <v>294</v>
      </c>
      <c r="Z66" s="246" t="s">
        <v>295</v>
      </c>
      <c r="AA66" s="160" t="s">
        <v>27</v>
      </c>
      <c r="AB66" s="160" t="s">
        <v>27</v>
      </c>
      <c r="AC66" s="246">
        <v>0.1357</v>
      </c>
      <c r="AD66" s="184" t="s">
        <v>27</v>
      </c>
      <c r="AE66" s="186"/>
      <c r="AF66" s="186"/>
      <c r="AG66" s="166"/>
      <c r="AH66" s="166"/>
      <c r="AI66" s="186"/>
      <c r="AJ66" s="186"/>
      <c r="AK66" s="186"/>
      <c r="AL66" s="186"/>
      <c r="AM66" s="186"/>
      <c r="AN66" s="186"/>
      <c r="AO66" s="186"/>
      <c r="AP66" s="228" t="s">
        <v>331</v>
      </c>
      <c r="AQ66" s="228" t="s">
        <v>421</v>
      </c>
      <c r="AR66" s="173"/>
      <c r="AS66" s="229">
        <v>1</v>
      </c>
      <c r="AT66" s="230">
        <f>VLOOKUP(M:M,[29]底座模块化总成!$M:$AW,37,0)</f>
        <v>45.33</v>
      </c>
      <c r="AU66" s="230">
        <f t="shared" si="12"/>
        <v>45.33</v>
      </c>
    </row>
    <row r="67" s="95" customFormat="1" ht="30" customHeight="1" outlineLevel="1" spans="1:47">
      <c r="A67" s="146"/>
      <c r="B67" s="146"/>
      <c r="C67" s="146"/>
      <c r="D67" s="146"/>
      <c r="E67" s="146">
        <v>3</v>
      </c>
      <c r="F67" s="148"/>
      <c r="G67" s="149"/>
      <c r="H67" s="149"/>
      <c r="I67" s="149"/>
      <c r="J67" s="149"/>
      <c r="K67" s="149"/>
      <c r="L67" s="161"/>
      <c r="M67" s="247" t="s">
        <v>1274</v>
      </c>
      <c r="N67" s="247"/>
      <c r="O67" s="148" t="s">
        <v>1275</v>
      </c>
      <c r="P67" s="149" t="s">
        <v>1005</v>
      </c>
      <c r="Q67" s="148" t="s">
        <v>304</v>
      </c>
      <c r="R67" s="146" t="s">
        <v>291</v>
      </c>
      <c r="S67" s="148"/>
      <c r="T67" s="172" t="s">
        <v>304</v>
      </c>
      <c r="U67" s="148" t="s">
        <v>1276</v>
      </c>
      <c r="V67" s="172" t="s">
        <v>304</v>
      </c>
      <c r="W67" s="173" t="s">
        <v>293</v>
      </c>
      <c r="X67" s="173" t="s">
        <v>292</v>
      </c>
      <c r="Y67" s="148" t="s">
        <v>370</v>
      </c>
      <c r="Z67" s="146" t="s">
        <v>1277</v>
      </c>
      <c r="AA67" s="149" t="s">
        <v>1278</v>
      </c>
      <c r="AB67" s="148" t="s">
        <v>1279</v>
      </c>
      <c r="AC67" s="185">
        <v>0.0342</v>
      </c>
      <c r="AD67" s="173" t="s">
        <v>329</v>
      </c>
      <c r="AE67" s="261" t="s">
        <v>329</v>
      </c>
      <c r="AF67" s="261"/>
      <c r="AG67" s="166"/>
      <c r="AH67" s="166"/>
      <c r="AI67" s="261"/>
      <c r="AJ67" s="261"/>
      <c r="AK67" s="261"/>
      <c r="AL67" s="261"/>
      <c r="AM67" s="261">
        <v>0.005</v>
      </c>
      <c r="AN67" s="261"/>
      <c r="AO67" s="261"/>
      <c r="AP67" s="228" t="s">
        <v>298</v>
      </c>
      <c r="AQ67" s="228" t="s">
        <v>445</v>
      </c>
      <c r="AR67" s="184"/>
      <c r="AS67" s="229">
        <v>1</v>
      </c>
      <c r="AT67" s="230">
        <f>VLOOKUP(M:M,[29]底座模块化总成!$M:$AW,37,0)</f>
        <v>0</v>
      </c>
      <c r="AU67" s="230">
        <f t="shared" si="12"/>
        <v>0</v>
      </c>
    </row>
    <row r="68" s="95" customFormat="1" ht="30" customHeight="1" outlineLevel="1" spans="1:47">
      <c r="A68" s="146">
        <f t="shared" ref="A68:A71" si="18">ROW()-7</f>
        <v>61</v>
      </c>
      <c r="B68" s="148"/>
      <c r="C68" s="148"/>
      <c r="D68" s="148"/>
      <c r="E68" s="148"/>
      <c r="F68" s="148">
        <v>4</v>
      </c>
      <c r="G68" s="148"/>
      <c r="H68" s="148"/>
      <c r="I68" s="148"/>
      <c r="J68" s="148"/>
      <c r="K68" s="149"/>
      <c r="L68" s="155"/>
      <c r="M68" s="248" t="s">
        <v>1280</v>
      </c>
      <c r="N68" s="148" t="s">
        <v>1276</v>
      </c>
      <c r="O68" s="148" t="s">
        <v>1281</v>
      </c>
      <c r="P68" s="148" t="s">
        <v>829</v>
      </c>
      <c r="Q68" s="148" t="s">
        <v>304</v>
      </c>
      <c r="R68" s="146" t="s">
        <v>291</v>
      </c>
      <c r="S68" s="148"/>
      <c r="T68" s="172" t="s">
        <v>304</v>
      </c>
      <c r="U68" s="148" t="s">
        <v>1276</v>
      </c>
      <c r="V68" s="172" t="s">
        <v>304</v>
      </c>
      <c r="W68" s="173" t="s">
        <v>293</v>
      </c>
      <c r="X68" s="173" t="s">
        <v>292</v>
      </c>
      <c r="Y68" s="148" t="s">
        <v>370</v>
      </c>
      <c r="Z68" s="146" t="s">
        <v>1277</v>
      </c>
      <c r="AA68" s="149" t="s">
        <v>1278</v>
      </c>
      <c r="AB68" s="148" t="s">
        <v>1279</v>
      </c>
      <c r="AC68" s="185">
        <v>0.0342</v>
      </c>
      <c r="AD68" s="173" t="s">
        <v>329</v>
      </c>
      <c r="AE68" s="189" t="s">
        <v>330</v>
      </c>
      <c r="AF68" s="189"/>
      <c r="AG68" s="166">
        <f>104+5</f>
        <v>109</v>
      </c>
      <c r="AH68" s="166">
        <f>52+2</f>
        <v>54</v>
      </c>
      <c r="AI68" s="189" t="s">
        <v>586</v>
      </c>
      <c r="AJ68" s="207">
        <f>AG68*AH68*AI68*7860/1000000000</f>
        <v>0.09252792</v>
      </c>
      <c r="AK68" s="204">
        <f>AC68/AJ68</f>
        <v>0.369618164981986</v>
      </c>
      <c r="AL68" s="189"/>
      <c r="AM68" s="189"/>
      <c r="AN68" s="189"/>
      <c r="AO68" s="189"/>
      <c r="AP68" s="235" t="s">
        <v>331</v>
      </c>
      <c r="AQ68" s="235" t="s">
        <v>1282</v>
      </c>
      <c r="AR68" s="172"/>
      <c r="AS68" s="237">
        <v>1</v>
      </c>
      <c r="AT68" s="230" t="str">
        <f>VLOOKUP(M:M,[29]底座模块化总成!$M:$AW,37,0)</f>
        <v>0.71</v>
      </c>
      <c r="AU68" s="230">
        <f t="shared" si="12"/>
        <v>0.71</v>
      </c>
    </row>
    <row r="69" s="95" customFormat="1" ht="30" customHeight="1" outlineLevel="1" spans="1:47">
      <c r="A69" s="146">
        <f t="shared" si="18"/>
        <v>62</v>
      </c>
      <c r="B69" s="148"/>
      <c r="C69" s="148"/>
      <c r="D69" s="148"/>
      <c r="E69" s="148">
        <v>3</v>
      </c>
      <c r="F69" s="148"/>
      <c r="G69" s="148"/>
      <c r="H69" s="148"/>
      <c r="I69" s="148"/>
      <c r="J69" s="148"/>
      <c r="K69" s="148"/>
      <c r="L69" s="155"/>
      <c r="M69" s="248" t="s">
        <v>1283</v>
      </c>
      <c r="N69" s="148" t="s">
        <v>1284</v>
      </c>
      <c r="O69" s="148" t="s">
        <v>1285</v>
      </c>
      <c r="P69" s="148" t="s">
        <v>337</v>
      </c>
      <c r="Q69" s="148" t="s">
        <v>304</v>
      </c>
      <c r="R69" s="146" t="s">
        <v>291</v>
      </c>
      <c r="S69" s="173"/>
      <c r="T69" s="172" t="s">
        <v>1066</v>
      </c>
      <c r="U69" s="148" t="s">
        <v>1284</v>
      </c>
      <c r="V69" s="172" t="s">
        <v>502</v>
      </c>
      <c r="W69" s="149" t="s">
        <v>293</v>
      </c>
      <c r="X69" s="173" t="s">
        <v>292</v>
      </c>
      <c r="Y69" s="148" t="s">
        <v>337</v>
      </c>
      <c r="Z69" s="173" t="s">
        <v>1286</v>
      </c>
      <c r="AA69" s="148" t="s">
        <v>27</v>
      </c>
      <c r="AB69" s="173" t="s">
        <v>1287</v>
      </c>
      <c r="AC69" s="185">
        <v>0.002</v>
      </c>
      <c r="AD69" s="148" t="s">
        <v>1257</v>
      </c>
      <c r="AE69" s="261"/>
      <c r="AF69" s="261"/>
      <c r="AG69" s="166"/>
      <c r="AH69" s="166"/>
      <c r="AI69" s="261"/>
      <c r="AJ69" s="261"/>
      <c r="AK69" s="261"/>
      <c r="AL69" s="261"/>
      <c r="AM69" s="261"/>
      <c r="AN69" s="261"/>
      <c r="AO69" s="261"/>
      <c r="AP69" s="287" t="s">
        <v>331</v>
      </c>
      <c r="AQ69" s="287" t="s">
        <v>340</v>
      </c>
      <c r="AR69" s="148"/>
      <c r="AS69" s="237" t="s">
        <v>586</v>
      </c>
      <c r="AT69" s="230">
        <f>VLOOKUP(M:M,[29]底座模块化总成!$M:$AW,37,0)</f>
        <v>0.0425</v>
      </c>
      <c r="AU69" s="230">
        <f t="shared" si="12"/>
        <v>0.085</v>
      </c>
    </row>
    <row r="70" s="95" customFormat="1" ht="30" customHeight="1" outlineLevel="1" spans="1:47">
      <c r="A70" s="146">
        <f t="shared" si="18"/>
        <v>63</v>
      </c>
      <c r="B70" s="146"/>
      <c r="C70" s="146"/>
      <c r="D70" s="146"/>
      <c r="E70" s="146">
        <v>3</v>
      </c>
      <c r="F70" s="146"/>
      <c r="G70" s="149"/>
      <c r="H70" s="149"/>
      <c r="I70" s="149"/>
      <c r="J70" s="149"/>
      <c r="K70" s="149"/>
      <c r="L70" s="161" t="s">
        <v>314</v>
      </c>
      <c r="M70" s="162" t="s">
        <v>1288</v>
      </c>
      <c r="N70" s="149" t="s">
        <v>1289</v>
      </c>
      <c r="O70" s="149" t="s">
        <v>1290</v>
      </c>
      <c r="P70" s="149" t="s">
        <v>1291</v>
      </c>
      <c r="Q70" s="172" t="s">
        <v>304</v>
      </c>
      <c r="R70" s="146" t="s">
        <v>291</v>
      </c>
      <c r="S70" s="174"/>
      <c r="T70" s="172" t="s">
        <v>1066</v>
      </c>
      <c r="U70" s="149" t="s">
        <v>1289</v>
      </c>
      <c r="V70" s="172" t="s">
        <v>502</v>
      </c>
      <c r="W70" s="149" t="s">
        <v>293</v>
      </c>
      <c r="X70" s="173" t="s">
        <v>292</v>
      </c>
      <c r="Y70" s="148" t="s">
        <v>1291</v>
      </c>
      <c r="Z70" s="149" t="s">
        <v>1292</v>
      </c>
      <c r="AA70" s="149" t="s">
        <v>27</v>
      </c>
      <c r="AB70" s="146" t="s">
        <v>1293</v>
      </c>
      <c r="AC70" s="193">
        <v>0.0029</v>
      </c>
      <c r="AD70" s="172" t="s">
        <v>27</v>
      </c>
      <c r="AE70" s="188"/>
      <c r="AF70" s="188"/>
      <c r="AG70" s="166"/>
      <c r="AH70" s="166"/>
      <c r="AI70" s="188"/>
      <c r="AJ70" s="188"/>
      <c r="AK70" s="188"/>
      <c r="AL70" s="188"/>
      <c r="AM70" s="188"/>
      <c r="AN70" s="188"/>
      <c r="AO70" s="188"/>
      <c r="AP70" s="231" t="s">
        <v>331</v>
      </c>
      <c r="AQ70" s="231" t="s">
        <v>1294</v>
      </c>
      <c r="AR70" s="172"/>
      <c r="AS70" s="229">
        <v>2</v>
      </c>
      <c r="AT70" s="230">
        <f>VLOOKUP(M:M,[29]底座模块化总成!$M:$AW,37,0)</f>
        <v>0.598290598290598</v>
      </c>
      <c r="AU70" s="230">
        <f t="shared" si="12"/>
        <v>1.1965811965812</v>
      </c>
    </row>
    <row r="71" s="95" customFormat="1" ht="30" customHeight="1" outlineLevel="1" spans="1:47">
      <c r="A71" s="146">
        <f t="shared" si="18"/>
        <v>64</v>
      </c>
      <c r="B71" s="148"/>
      <c r="C71" s="148"/>
      <c r="D71" s="148"/>
      <c r="E71" s="148">
        <v>3</v>
      </c>
      <c r="F71" s="148"/>
      <c r="G71" s="148"/>
      <c r="H71" s="148"/>
      <c r="I71" s="148"/>
      <c r="J71" s="148"/>
      <c r="K71" s="149"/>
      <c r="L71" s="155"/>
      <c r="M71" s="155"/>
      <c r="N71" s="148" t="s">
        <v>1295</v>
      </c>
      <c r="O71" s="164" t="s">
        <v>1296</v>
      </c>
      <c r="P71" s="148" t="s">
        <v>468</v>
      </c>
      <c r="Q71" s="172" t="s">
        <v>304</v>
      </c>
      <c r="R71" s="146" t="s">
        <v>291</v>
      </c>
      <c r="S71" s="173"/>
      <c r="T71" s="172" t="s">
        <v>1066</v>
      </c>
      <c r="U71" s="148" t="s">
        <v>1295</v>
      </c>
      <c r="V71" s="172" t="s">
        <v>290</v>
      </c>
      <c r="W71" s="149" t="s">
        <v>292</v>
      </c>
      <c r="X71" s="173" t="s">
        <v>293</v>
      </c>
      <c r="Y71" s="148" t="s">
        <v>294</v>
      </c>
      <c r="Z71" s="173" t="s">
        <v>295</v>
      </c>
      <c r="AA71" s="146" t="s">
        <v>27</v>
      </c>
      <c r="AB71" s="173" t="s">
        <v>1297</v>
      </c>
      <c r="AC71" s="185">
        <f>AC73*2+AC74+AC77*2+AC78*2+AC79+AC80</f>
        <v>0.1754</v>
      </c>
      <c r="AD71" s="172" t="s">
        <v>27</v>
      </c>
      <c r="AE71" s="188"/>
      <c r="AF71" s="188"/>
      <c r="AG71" s="166"/>
      <c r="AH71" s="166"/>
      <c r="AI71" s="188"/>
      <c r="AJ71" s="188"/>
      <c r="AK71" s="188"/>
      <c r="AL71" s="188"/>
      <c r="AM71" s="188"/>
      <c r="AN71" s="188"/>
      <c r="AO71" s="188"/>
      <c r="AP71" s="235" t="s">
        <v>305</v>
      </c>
      <c r="AQ71" s="231"/>
      <c r="AR71" s="172"/>
      <c r="AS71" s="237" t="s">
        <v>373</v>
      </c>
      <c r="AT71" s="230"/>
      <c r="AU71" s="230">
        <f t="shared" si="12"/>
        <v>0</v>
      </c>
    </row>
    <row r="72" s="95" customFormat="1" ht="30" customHeight="1" outlineLevel="1" spans="1:47">
      <c r="A72" s="146"/>
      <c r="B72" s="148"/>
      <c r="C72" s="148"/>
      <c r="D72" s="148"/>
      <c r="E72" s="148"/>
      <c r="F72" s="148">
        <v>4</v>
      </c>
      <c r="G72" s="148"/>
      <c r="H72" s="148"/>
      <c r="I72" s="148"/>
      <c r="J72" s="148"/>
      <c r="K72" s="149"/>
      <c r="L72" s="155"/>
      <c r="M72" s="155" t="s">
        <v>1298</v>
      </c>
      <c r="N72" s="249"/>
      <c r="O72" s="250" t="s">
        <v>1299</v>
      </c>
      <c r="P72" s="148" t="s">
        <v>1005</v>
      </c>
      <c r="Q72" s="148" t="s">
        <v>304</v>
      </c>
      <c r="R72" s="146" t="s">
        <v>291</v>
      </c>
      <c r="S72" s="173"/>
      <c r="T72" s="172" t="s">
        <v>304</v>
      </c>
      <c r="U72" s="149" t="s">
        <v>1300</v>
      </c>
      <c r="V72" s="172" t="s">
        <v>304</v>
      </c>
      <c r="W72" s="173" t="s">
        <v>293</v>
      </c>
      <c r="X72" s="173" t="s">
        <v>292</v>
      </c>
      <c r="Y72" s="148" t="s">
        <v>370</v>
      </c>
      <c r="Z72" s="146" t="s">
        <v>1277</v>
      </c>
      <c r="AA72" s="149" t="s">
        <v>1278</v>
      </c>
      <c r="AB72" s="146" t="s">
        <v>1301</v>
      </c>
      <c r="AC72" s="193">
        <v>0.0142</v>
      </c>
      <c r="AD72" s="172" t="s">
        <v>329</v>
      </c>
      <c r="AE72" s="188" t="s">
        <v>329</v>
      </c>
      <c r="AF72" s="188"/>
      <c r="AG72" s="166"/>
      <c r="AH72" s="166"/>
      <c r="AI72" s="188"/>
      <c r="AJ72" s="188"/>
      <c r="AK72" s="188"/>
      <c r="AL72" s="188"/>
      <c r="AM72" s="188">
        <v>0.002</v>
      </c>
      <c r="AN72" s="188"/>
      <c r="AO72" s="188"/>
      <c r="AP72" s="228" t="s">
        <v>298</v>
      </c>
      <c r="AQ72" s="228" t="s">
        <v>445</v>
      </c>
      <c r="AR72" s="172"/>
      <c r="AS72" s="237">
        <v>2</v>
      </c>
      <c r="AT72" s="230">
        <f>VLOOKUP(M:M,[29]底座模块化总成!$M:$AW,37,0)</f>
        <v>0</v>
      </c>
      <c r="AU72" s="230">
        <f t="shared" si="12"/>
        <v>0</v>
      </c>
    </row>
    <row r="73" s="95" customFormat="1" ht="30" customHeight="1" outlineLevel="1" spans="1:47">
      <c r="A73" s="146">
        <f t="shared" ref="A73:A93" si="19">ROW()-7</f>
        <v>66</v>
      </c>
      <c r="B73" s="148"/>
      <c r="C73" s="148"/>
      <c r="D73" s="148"/>
      <c r="E73" s="148"/>
      <c r="F73" s="148"/>
      <c r="G73" s="148">
        <v>5</v>
      </c>
      <c r="H73" s="148"/>
      <c r="I73" s="148"/>
      <c r="J73" s="148"/>
      <c r="K73" s="149"/>
      <c r="L73" s="155"/>
      <c r="M73" s="248" t="s">
        <v>1302</v>
      </c>
      <c r="N73" s="149" t="s">
        <v>1300</v>
      </c>
      <c r="O73" s="164" t="s">
        <v>1303</v>
      </c>
      <c r="P73" s="148" t="s">
        <v>829</v>
      </c>
      <c r="Q73" s="148" t="s">
        <v>304</v>
      </c>
      <c r="R73" s="146" t="s">
        <v>291</v>
      </c>
      <c r="S73" s="173"/>
      <c r="T73" s="172" t="s">
        <v>304</v>
      </c>
      <c r="U73" s="149" t="s">
        <v>1300</v>
      </c>
      <c r="V73" s="172" t="s">
        <v>304</v>
      </c>
      <c r="W73" s="173" t="s">
        <v>293</v>
      </c>
      <c r="X73" s="173" t="s">
        <v>292</v>
      </c>
      <c r="Y73" s="148" t="s">
        <v>370</v>
      </c>
      <c r="Z73" s="146" t="s">
        <v>1277</v>
      </c>
      <c r="AA73" s="149" t="s">
        <v>1278</v>
      </c>
      <c r="AB73" s="146" t="s">
        <v>1301</v>
      </c>
      <c r="AC73" s="193">
        <v>0.0142</v>
      </c>
      <c r="AD73" s="149" t="s">
        <v>1257</v>
      </c>
      <c r="AE73" s="275" t="s">
        <v>330</v>
      </c>
      <c r="AF73" s="275"/>
      <c r="AG73" s="212">
        <f>53+5</f>
        <v>58</v>
      </c>
      <c r="AH73" s="212">
        <f>30+2</f>
        <v>32</v>
      </c>
      <c r="AI73" s="275">
        <v>2</v>
      </c>
      <c r="AJ73" s="207">
        <f>AG73*AH73*AI73*7860/1000000000</f>
        <v>0.02917632</v>
      </c>
      <c r="AK73" s="204">
        <f t="shared" ref="AK73:AK76" si="20">AC73/AJ73</f>
        <v>0.486696060366763</v>
      </c>
      <c r="AL73" s="275"/>
      <c r="AM73" s="275"/>
      <c r="AN73" s="275"/>
      <c r="AO73" s="275"/>
      <c r="AP73" s="288" t="s">
        <v>331</v>
      </c>
      <c r="AQ73" s="288" t="s">
        <v>1304</v>
      </c>
      <c r="AR73" s="172"/>
      <c r="AS73" s="237" t="s">
        <v>586</v>
      </c>
      <c r="AT73" s="230">
        <f>VLOOKUP(M:M,[29]底座模块化总成!$M:$AW,37,0)</f>
        <v>0.195148948672566</v>
      </c>
      <c r="AU73" s="230">
        <f t="shared" si="12"/>
        <v>0.390297897345132</v>
      </c>
    </row>
    <row r="74" s="95" customFormat="1" ht="30" customHeight="1" outlineLevel="1" spans="1:47">
      <c r="A74" s="146">
        <f t="shared" si="19"/>
        <v>67</v>
      </c>
      <c r="B74" s="148"/>
      <c r="C74" s="148"/>
      <c r="D74" s="148"/>
      <c r="E74" s="148"/>
      <c r="F74" s="148">
        <v>4</v>
      </c>
      <c r="G74" s="148"/>
      <c r="H74" s="148"/>
      <c r="I74" s="148"/>
      <c r="J74" s="148"/>
      <c r="K74" s="149"/>
      <c r="L74" s="155"/>
      <c r="M74" s="95" t="s">
        <v>1305</v>
      </c>
      <c r="N74" s="148" t="s">
        <v>1306</v>
      </c>
      <c r="O74" s="148" t="s">
        <v>1307</v>
      </c>
      <c r="P74" s="148" t="s">
        <v>345</v>
      </c>
      <c r="Q74" s="148" t="s">
        <v>304</v>
      </c>
      <c r="R74" s="146" t="s">
        <v>291</v>
      </c>
      <c r="S74" s="173"/>
      <c r="T74" s="172" t="s">
        <v>1066</v>
      </c>
      <c r="U74" s="148" t="s">
        <v>1306</v>
      </c>
      <c r="V74" s="172" t="s">
        <v>502</v>
      </c>
      <c r="W74" s="173" t="s">
        <v>293</v>
      </c>
      <c r="X74" s="173" t="s">
        <v>292</v>
      </c>
      <c r="Y74" s="148" t="s">
        <v>468</v>
      </c>
      <c r="Z74" s="149" t="s">
        <v>295</v>
      </c>
      <c r="AA74" s="146" t="s">
        <v>27</v>
      </c>
      <c r="AB74" s="173" t="s">
        <v>1308</v>
      </c>
      <c r="AC74" s="185">
        <f>AC75+AC76*2</f>
        <v>0.012</v>
      </c>
      <c r="AD74" s="172" t="s">
        <v>27</v>
      </c>
      <c r="AE74" s="195"/>
      <c r="AF74" s="195"/>
      <c r="AG74" s="213"/>
      <c r="AH74" s="213"/>
      <c r="AI74" s="214"/>
      <c r="AJ74" s="215"/>
      <c r="AK74" s="216"/>
      <c r="AL74" s="188"/>
      <c r="AM74" s="188"/>
      <c r="AN74" s="188"/>
      <c r="AO74" s="188"/>
      <c r="AP74" s="231" t="s">
        <v>331</v>
      </c>
      <c r="AQ74" s="231" t="s">
        <v>1309</v>
      </c>
      <c r="AR74" s="172"/>
      <c r="AS74" s="237" t="s">
        <v>373</v>
      </c>
      <c r="AT74" s="230">
        <f>VLOOKUP(M:M,[29]底座模块化总成!$M:$AW,37,0)</f>
        <v>0.750701924778761</v>
      </c>
      <c r="AU74" s="230">
        <f t="shared" si="12"/>
        <v>0.750701924778761</v>
      </c>
    </row>
    <row r="75" s="95" customFormat="1" ht="30" customHeight="1" outlineLevel="1" spans="1:47">
      <c r="A75" s="146">
        <f t="shared" si="19"/>
        <v>68</v>
      </c>
      <c r="B75" s="148"/>
      <c r="C75" s="148"/>
      <c r="D75" s="148"/>
      <c r="E75" s="148"/>
      <c r="F75" s="148"/>
      <c r="G75" s="148">
        <v>5</v>
      </c>
      <c r="H75" s="148"/>
      <c r="I75" s="148"/>
      <c r="J75" s="148"/>
      <c r="K75" s="149"/>
      <c r="L75" s="155"/>
      <c r="M75" s="155"/>
      <c r="N75" s="148" t="s">
        <v>1310</v>
      </c>
      <c r="O75" s="148" t="s">
        <v>1307</v>
      </c>
      <c r="P75" s="148" t="s">
        <v>345</v>
      </c>
      <c r="Q75" s="148" t="s">
        <v>304</v>
      </c>
      <c r="R75" s="146" t="s">
        <v>291</v>
      </c>
      <c r="S75" s="173"/>
      <c r="T75" s="172" t="s">
        <v>1066</v>
      </c>
      <c r="U75" s="148" t="s">
        <v>27</v>
      </c>
      <c r="V75" s="172" t="s">
        <v>502</v>
      </c>
      <c r="W75" s="173" t="s">
        <v>293</v>
      </c>
      <c r="X75" s="173" t="s">
        <v>292</v>
      </c>
      <c r="Y75" s="148" t="s">
        <v>345</v>
      </c>
      <c r="Z75" s="149" t="s">
        <v>1311</v>
      </c>
      <c r="AA75" s="146" t="s">
        <v>27</v>
      </c>
      <c r="AB75" s="173" t="s">
        <v>1308</v>
      </c>
      <c r="AC75" s="185">
        <v>0.006</v>
      </c>
      <c r="AD75" s="172" t="s">
        <v>27</v>
      </c>
      <c r="AE75" s="195" t="s">
        <v>321</v>
      </c>
      <c r="AF75" s="195"/>
      <c r="AG75" s="213" t="s">
        <v>322</v>
      </c>
      <c r="AH75" s="213"/>
      <c r="AI75" s="214"/>
      <c r="AJ75" s="215">
        <f t="shared" ref="AJ75:AJ80" si="21">AC75*1.04</f>
        <v>0.00624</v>
      </c>
      <c r="AK75" s="216">
        <f t="shared" si="20"/>
        <v>0.961538461538461</v>
      </c>
      <c r="AL75" s="188"/>
      <c r="AM75" s="188"/>
      <c r="AN75" s="188"/>
      <c r="AO75" s="188"/>
      <c r="AP75" s="232"/>
      <c r="AQ75" s="232"/>
      <c r="AR75" s="172"/>
      <c r="AS75" s="237">
        <v>1</v>
      </c>
      <c r="AT75" s="230"/>
      <c r="AU75" s="230">
        <f t="shared" si="12"/>
        <v>0</v>
      </c>
    </row>
    <row r="76" s="95" customFormat="1" ht="30" customHeight="1" outlineLevel="1" spans="1:47">
      <c r="A76" s="146">
        <f t="shared" si="19"/>
        <v>69</v>
      </c>
      <c r="B76" s="148"/>
      <c r="C76" s="148"/>
      <c r="D76" s="148"/>
      <c r="E76" s="148"/>
      <c r="F76" s="148"/>
      <c r="G76" s="148">
        <v>5</v>
      </c>
      <c r="H76" s="148"/>
      <c r="I76" s="148"/>
      <c r="J76" s="148"/>
      <c r="K76" s="149"/>
      <c r="L76" s="155"/>
      <c r="M76" s="155"/>
      <c r="N76" s="148" t="s">
        <v>1312</v>
      </c>
      <c r="O76" s="148" t="s">
        <v>1313</v>
      </c>
      <c r="P76" s="148" t="s">
        <v>376</v>
      </c>
      <c r="Q76" s="148" t="s">
        <v>304</v>
      </c>
      <c r="R76" s="146" t="s">
        <v>291</v>
      </c>
      <c r="S76" s="173"/>
      <c r="T76" s="172" t="s">
        <v>1066</v>
      </c>
      <c r="U76" s="148" t="s">
        <v>1312</v>
      </c>
      <c r="V76" s="172" t="s">
        <v>502</v>
      </c>
      <c r="W76" s="173" t="s">
        <v>293</v>
      </c>
      <c r="X76" s="173" t="s">
        <v>292</v>
      </c>
      <c r="Y76" s="148" t="s">
        <v>376</v>
      </c>
      <c r="Z76" s="149" t="s">
        <v>1269</v>
      </c>
      <c r="AA76" s="148" t="s">
        <v>811</v>
      </c>
      <c r="AB76" s="173" t="s">
        <v>1314</v>
      </c>
      <c r="AC76" s="185">
        <v>0.003</v>
      </c>
      <c r="AD76" s="172" t="s">
        <v>1257</v>
      </c>
      <c r="AE76" s="276" t="s">
        <v>380</v>
      </c>
      <c r="AF76" s="276"/>
      <c r="AG76" s="284">
        <f>AC76/0.154*1000</f>
        <v>19.4805194805195</v>
      </c>
      <c r="AH76" s="284">
        <v>6</v>
      </c>
      <c r="AI76" s="284"/>
      <c r="AJ76" s="276">
        <f>AC76</f>
        <v>0.003</v>
      </c>
      <c r="AK76" s="285">
        <f t="shared" si="20"/>
        <v>1</v>
      </c>
      <c r="AL76" s="188"/>
      <c r="AM76" s="188"/>
      <c r="AN76" s="188"/>
      <c r="AO76" s="188"/>
      <c r="AP76" s="232"/>
      <c r="AQ76" s="232"/>
      <c r="AR76" s="172"/>
      <c r="AS76" s="237">
        <v>2</v>
      </c>
      <c r="AT76" s="230"/>
      <c r="AU76" s="230">
        <f t="shared" si="12"/>
        <v>0</v>
      </c>
    </row>
    <row r="77" ht="30" customHeight="1" outlineLevel="1" spans="1:47">
      <c r="A77" s="146">
        <f t="shared" si="19"/>
        <v>70</v>
      </c>
      <c r="B77" s="146"/>
      <c r="C77" s="146"/>
      <c r="D77" s="146"/>
      <c r="E77" s="146"/>
      <c r="F77" s="148">
        <v>4</v>
      </c>
      <c r="G77" s="149"/>
      <c r="H77" s="149"/>
      <c r="I77" s="149"/>
      <c r="J77" s="149"/>
      <c r="K77" s="149"/>
      <c r="L77" s="251"/>
      <c r="M77" s="252" t="s">
        <v>1315</v>
      </c>
      <c r="N77" s="148" t="s">
        <v>1316</v>
      </c>
      <c r="O77" s="148" t="s">
        <v>1317</v>
      </c>
      <c r="P77" s="148" t="s">
        <v>376</v>
      </c>
      <c r="Q77" s="148" t="s">
        <v>304</v>
      </c>
      <c r="R77" s="146" t="s">
        <v>291</v>
      </c>
      <c r="S77" s="173"/>
      <c r="T77" s="172" t="s">
        <v>1066</v>
      </c>
      <c r="U77" s="148" t="s">
        <v>1316</v>
      </c>
      <c r="V77" s="172" t="s">
        <v>502</v>
      </c>
      <c r="W77" s="173" t="s">
        <v>293</v>
      </c>
      <c r="X77" s="173" t="s">
        <v>292</v>
      </c>
      <c r="Y77" s="148" t="s">
        <v>376</v>
      </c>
      <c r="Z77" s="277" t="s">
        <v>326</v>
      </c>
      <c r="AA77" s="149" t="s">
        <v>1000</v>
      </c>
      <c r="AB77" s="146" t="s">
        <v>1318</v>
      </c>
      <c r="AC77" s="193">
        <v>0.002</v>
      </c>
      <c r="AD77" s="172" t="s">
        <v>27</v>
      </c>
      <c r="AE77" s="188"/>
      <c r="AF77" s="188"/>
      <c r="AG77" s="166"/>
      <c r="AH77" s="166"/>
      <c r="AI77" s="188"/>
      <c r="AJ77" s="188"/>
      <c r="AK77" s="188"/>
      <c r="AL77" s="188"/>
      <c r="AM77" s="188"/>
      <c r="AN77" s="188"/>
      <c r="AO77" s="188"/>
      <c r="AP77" s="231" t="s">
        <v>331</v>
      </c>
      <c r="AQ77" s="231" t="s">
        <v>531</v>
      </c>
      <c r="AR77" s="172"/>
      <c r="AS77" s="237" t="s">
        <v>586</v>
      </c>
      <c r="AT77" s="230">
        <f>VLOOKUP(M:M,[29]底座模块化总成!$M:$AW,37,0)</f>
        <v>0.158202</v>
      </c>
      <c r="AU77" s="230">
        <f t="shared" ref="AU77:AU108" si="22">AS77*AT77</f>
        <v>0.316404</v>
      </c>
    </row>
    <row r="78" ht="30" customHeight="1" outlineLevel="1" spans="1:47">
      <c r="A78" s="146">
        <f t="shared" si="19"/>
        <v>71</v>
      </c>
      <c r="B78" s="146"/>
      <c r="C78" s="146"/>
      <c r="D78" s="146"/>
      <c r="E78" s="146"/>
      <c r="F78" s="148">
        <v>4</v>
      </c>
      <c r="G78" s="149"/>
      <c r="H78" s="149"/>
      <c r="I78" s="149"/>
      <c r="J78" s="149"/>
      <c r="K78" s="149"/>
      <c r="L78" s="159"/>
      <c r="M78" s="148" t="s">
        <v>1319</v>
      </c>
      <c r="N78" s="148" t="s">
        <v>1319</v>
      </c>
      <c r="O78" s="148" t="s">
        <v>1320</v>
      </c>
      <c r="P78" s="148" t="s">
        <v>829</v>
      </c>
      <c r="Q78" s="148" t="s">
        <v>304</v>
      </c>
      <c r="R78" s="146" t="s">
        <v>291</v>
      </c>
      <c r="S78" s="173"/>
      <c r="T78" s="172" t="s">
        <v>1066</v>
      </c>
      <c r="U78" s="148" t="s">
        <v>1319</v>
      </c>
      <c r="V78" s="172" t="s">
        <v>290</v>
      </c>
      <c r="W78" s="149" t="s">
        <v>292</v>
      </c>
      <c r="X78" s="173" t="s">
        <v>293</v>
      </c>
      <c r="Y78" s="148" t="s">
        <v>370</v>
      </c>
      <c r="Z78" s="146" t="s">
        <v>1166</v>
      </c>
      <c r="AA78" s="149" t="s">
        <v>1278</v>
      </c>
      <c r="AB78" s="146" t="s">
        <v>1321</v>
      </c>
      <c r="AC78" s="193">
        <v>0.043</v>
      </c>
      <c r="AD78" s="148" t="s">
        <v>1257</v>
      </c>
      <c r="AE78" s="261" t="s">
        <v>330</v>
      </c>
      <c r="AF78" s="261"/>
      <c r="AG78" s="166">
        <f>131+8</f>
        <v>139</v>
      </c>
      <c r="AH78" s="166">
        <f>16+3.5</f>
        <v>19.5</v>
      </c>
      <c r="AI78" s="261">
        <v>4</v>
      </c>
      <c r="AJ78" s="207">
        <f>AG78*AH78*AI78*7860/1000000000</f>
        <v>0.08521812</v>
      </c>
      <c r="AK78" s="204">
        <f t="shared" ref="AK78:AK81" si="23">AC78/AJ78</f>
        <v>0.504587521996496</v>
      </c>
      <c r="AL78" s="261"/>
      <c r="AM78" s="261"/>
      <c r="AN78" s="261"/>
      <c r="AO78" s="261"/>
      <c r="AP78" s="287" t="s">
        <v>331</v>
      </c>
      <c r="AQ78" s="287" t="s">
        <v>1322</v>
      </c>
      <c r="AR78" s="184"/>
      <c r="AS78" s="237" t="s">
        <v>586</v>
      </c>
      <c r="AT78" s="230">
        <f>VLOOKUP(M:M,[29]底座模块化总成!$M:$AW,37,0)</f>
        <v>1.1643</v>
      </c>
      <c r="AU78" s="230">
        <f t="shared" si="22"/>
        <v>2.3286</v>
      </c>
    </row>
    <row r="79" ht="30" customHeight="1" outlineLevel="1" spans="1:47">
      <c r="A79" s="146">
        <f t="shared" si="19"/>
        <v>72</v>
      </c>
      <c r="B79" s="146"/>
      <c r="C79" s="146"/>
      <c r="D79" s="146"/>
      <c r="E79" s="146"/>
      <c r="F79" s="148">
        <v>4</v>
      </c>
      <c r="G79" s="149"/>
      <c r="H79" s="149"/>
      <c r="I79" s="149"/>
      <c r="J79" s="149"/>
      <c r="K79" s="149"/>
      <c r="L79" s="161"/>
      <c r="M79" s="162" t="s">
        <v>1323</v>
      </c>
      <c r="N79" s="148" t="s">
        <v>1324</v>
      </c>
      <c r="O79" s="148" t="s">
        <v>1325</v>
      </c>
      <c r="P79" s="148" t="s">
        <v>345</v>
      </c>
      <c r="Q79" s="148" t="s">
        <v>304</v>
      </c>
      <c r="R79" s="146" t="s">
        <v>291</v>
      </c>
      <c r="S79" s="173"/>
      <c r="T79" s="172" t="s">
        <v>1066</v>
      </c>
      <c r="U79" s="148" t="s">
        <v>1324</v>
      </c>
      <c r="V79" s="172" t="s">
        <v>502</v>
      </c>
      <c r="W79" s="173" t="s">
        <v>293</v>
      </c>
      <c r="X79" s="173" t="s">
        <v>292</v>
      </c>
      <c r="Y79" s="148" t="s">
        <v>345</v>
      </c>
      <c r="Z79" s="146" t="s">
        <v>1326</v>
      </c>
      <c r="AA79" s="146" t="s">
        <v>27</v>
      </c>
      <c r="AB79" s="146" t="s">
        <v>1327</v>
      </c>
      <c r="AC79" s="193">
        <v>0.03</v>
      </c>
      <c r="AD79" s="173" t="s">
        <v>27</v>
      </c>
      <c r="AE79" s="195" t="s">
        <v>321</v>
      </c>
      <c r="AF79" s="195"/>
      <c r="AG79" s="213" t="s">
        <v>322</v>
      </c>
      <c r="AH79" s="213"/>
      <c r="AI79" s="214"/>
      <c r="AJ79" s="215">
        <f t="shared" si="21"/>
        <v>0.0312</v>
      </c>
      <c r="AK79" s="216">
        <f t="shared" si="23"/>
        <v>0.961538461538462</v>
      </c>
      <c r="AL79" s="189"/>
      <c r="AM79" s="189"/>
      <c r="AN79" s="189"/>
      <c r="AO79" s="189"/>
      <c r="AP79" s="235" t="s">
        <v>331</v>
      </c>
      <c r="AQ79" s="235" t="s">
        <v>1309</v>
      </c>
      <c r="AR79" s="173"/>
      <c r="AS79" s="237" t="s">
        <v>373</v>
      </c>
      <c r="AT79" s="230">
        <f>VLOOKUP(M:M,[29]底座模块化总成!$M:$AW,37,0)</f>
        <v>1.92506986548673</v>
      </c>
      <c r="AU79" s="230">
        <f t="shared" si="22"/>
        <v>1.92506986548673</v>
      </c>
    </row>
    <row r="80" s="95" customFormat="1" ht="30" customHeight="1" outlineLevel="1" spans="1:47">
      <c r="A80" s="146">
        <f t="shared" si="19"/>
        <v>73</v>
      </c>
      <c r="B80" s="148"/>
      <c r="C80" s="148"/>
      <c r="D80" s="148"/>
      <c r="E80" s="148"/>
      <c r="F80" s="148">
        <v>4</v>
      </c>
      <c r="G80" s="148"/>
      <c r="H80" s="148"/>
      <c r="I80" s="148"/>
      <c r="J80" s="148"/>
      <c r="K80" s="149"/>
      <c r="L80" s="159"/>
      <c r="M80" s="157" t="s">
        <v>1328</v>
      </c>
      <c r="N80" s="148" t="s">
        <v>1329</v>
      </c>
      <c r="O80" s="148" t="s">
        <v>1330</v>
      </c>
      <c r="P80" s="148" t="s">
        <v>345</v>
      </c>
      <c r="Q80" s="148" t="s">
        <v>304</v>
      </c>
      <c r="R80" s="146" t="s">
        <v>291</v>
      </c>
      <c r="S80" s="173"/>
      <c r="T80" s="172" t="s">
        <v>1066</v>
      </c>
      <c r="U80" s="148" t="s">
        <v>1329</v>
      </c>
      <c r="V80" s="172" t="s">
        <v>502</v>
      </c>
      <c r="W80" s="173" t="s">
        <v>293</v>
      </c>
      <c r="X80" s="173" t="s">
        <v>292</v>
      </c>
      <c r="Y80" s="148" t="s">
        <v>345</v>
      </c>
      <c r="Z80" s="173" t="s">
        <v>549</v>
      </c>
      <c r="AA80" s="146" t="s">
        <v>27</v>
      </c>
      <c r="AB80" s="148" t="s">
        <v>1331</v>
      </c>
      <c r="AC80" s="185">
        <v>0.015</v>
      </c>
      <c r="AD80" s="184" t="s">
        <v>27</v>
      </c>
      <c r="AE80" s="195" t="s">
        <v>321</v>
      </c>
      <c r="AF80" s="195"/>
      <c r="AG80" s="213" t="s">
        <v>322</v>
      </c>
      <c r="AH80" s="213"/>
      <c r="AI80" s="214"/>
      <c r="AJ80" s="215">
        <f t="shared" si="21"/>
        <v>0.0156</v>
      </c>
      <c r="AK80" s="216">
        <f t="shared" si="23"/>
        <v>0.961538461538462</v>
      </c>
      <c r="AL80" s="186"/>
      <c r="AM80" s="186"/>
      <c r="AN80" s="186"/>
      <c r="AO80" s="186"/>
      <c r="AP80" s="228" t="s">
        <v>331</v>
      </c>
      <c r="AQ80" s="228" t="s">
        <v>458</v>
      </c>
      <c r="AR80" s="184"/>
      <c r="AS80" s="237" t="s">
        <v>373</v>
      </c>
      <c r="AT80" s="230">
        <f>VLOOKUP(M:M,[29]底座模块化总成!$M:$AW,37,0)</f>
        <v>0.220884955752212</v>
      </c>
      <c r="AU80" s="230">
        <f t="shared" si="22"/>
        <v>0.220884955752212</v>
      </c>
    </row>
    <row r="81" s="95" customFormat="1" ht="30" customHeight="1" outlineLevel="1" spans="1:47">
      <c r="A81" s="146">
        <f t="shared" si="19"/>
        <v>74</v>
      </c>
      <c r="B81" s="148"/>
      <c r="C81" s="148"/>
      <c r="D81" s="148"/>
      <c r="E81" s="148">
        <v>3</v>
      </c>
      <c r="F81" s="148"/>
      <c r="G81" s="148"/>
      <c r="H81" s="148"/>
      <c r="I81" s="148"/>
      <c r="J81" s="148"/>
      <c r="K81" s="149"/>
      <c r="L81" s="155"/>
      <c r="M81" s="248" t="s">
        <v>1332</v>
      </c>
      <c r="N81" s="148" t="s">
        <v>1333</v>
      </c>
      <c r="O81" s="148" t="s">
        <v>1334</v>
      </c>
      <c r="P81" s="148" t="s">
        <v>1076</v>
      </c>
      <c r="Q81" s="148" t="s">
        <v>304</v>
      </c>
      <c r="R81" s="146" t="s">
        <v>291</v>
      </c>
      <c r="S81" s="173"/>
      <c r="T81" s="172" t="s">
        <v>1066</v>
      </c>
      <c r="U81" s="148" t="s">
        <v>1333</v>
      </c>
      <c r="V81" s="172" t="s">
        <v>502</v>
      </c>
      <c r="W81" s="173" t="s">
        <v>293</v>
      </c>
      <c r="X81" s="173" t="s">
        <v>292</v>
      </c>
      <c r="Y81" s="148" t="s">
        <v>1153</v>
      </c>
      <c r="Z81" s="173" t="s">
        <v>1335</v>
      </c>
      <c r="AA81" s="160" t="s">
        <v>378</v>
      </c>
      <c r="AB81" s="148" t="s">
        <v>1336</v>
      </c>
      <c r="AC81" s="185">
        <v>0.0071</v>
      </c>
      <c r="AD81" s="148" t="s">
        <v>1257</v>
      </c>
      <c r="AE81" s="261" t="s">
        <v>1079</v>
      </c>
      <c r="AF81" s="261"/>
      <c r="AG81" s="166">
        <v>42</v>
      </c>
      <c r="AH81" s="166">
        <v>9</v>
      </c>
      <c r="AI81" s="261"/>
      <c r="AJ81" s="203">
        <f>AH81/2*AH81/2*3.14*AG81*7860/1000000000</f>
        <v>0.0209906802</v>
      </c>
      <c r="AK81" s="204">
        <f t="shared" si="23"/>
        <v>0.338245351382181</v>
      </c>
      <c r="AL81" s="261"/>
      <c r="AM81" s="261"/>
      <c r="AN81" s="261"/>
      <c r="AO81" s="261"/>
      <c r="AP81" s="287" t="s">
        <v>331</v>
      </c>
      <c r="AQ81" s="287" t="s">
        <v>340</v>
      </c>
      <c r="AR81" s="148"/>
      <c r="AS81" s="237" t="s">
        <v>373</v>
      </c>
      <c r="AT81" s="230">
        <f>VLOOKUP(M:M,[29]底座模块化总成!$M:$AW,37,0)</f>
        <v>0.885</v>
      </c>
      <c r="AU81" s="230">
        <f t="shared" si="22"/>
        <v>0.885</v>
      </c>
    </row>
    <row r="82" ht="30" customHeight="1" outlineLevel="1" spans="1:47">
      <c r="A82" s="146">
        <f t="shared" si="19"/>
        <v>75</v>
      </c>
      <c r="B82" s="146"/>
      <c r="C82" s="146"/>
      <c r="D82" s="146"/>
      <c r="E82" s="148">
        <v>3</v>
      </c>
      <c r="F82" s="146"/>
      <c r="G82" s="149"/>
      <c r="H82" s="149"/>
      <c r="I82" s="149"/>
      <c r="J82" s="149"/>
      <c r="K82" s="149"/>
      <c r="L82" s="155"/>
      <c r="M82" s="248" t="s">
        <v>1337</v>
      </c>
      <c r="N82" s="169" t="s">
        <v>1338</v>
      </c>
      <c r="O82" s="148" t="s">
        <v>229</v>
      </c>
      <c r="P82" s="169" t="s">
        <v>1339</v>
      </c>
      <c r="Q82" s="148" t="s">
        <v>304</v>
      </c>
      <c r="R82" s="146" t="s">
        <v>291</v>
      </c>
      <c r="S82" s="173"/>
      <c r="T82" s="172" t="s">
        <v>1066</v>
      </c>
      <c r="U82" s="169" t="s">
        <v>27</v>
      </c>
      <c r="V82" s="172" t="s">
        <v>502</v>
      </c>
      <c r="W82" s="173" t="s">
        <v>293</v>
      </c>
      <c r="X82" s="173" t="s">
        <v>292</v>
      </c>
      <c r="Y82" s="148" t="s">
        <v>337</v>
      </c>
      <c r="Z82" s="146" t="s">
        <v>1340</v>
      </c>
      <c r="AA82" s="148" t="s">
        <v>27</v>
      </c>
      <c r="AB82" s="146" t="s">
        <v>1341</v>
      </c>
      <c r="AC82" s="193">
        <v>0.0003</v>
      </c>
      <c r="AD82" s="148" t="s">
        <v>1342</v>
      </c>
      <c r="AE82" s="261"/>
      <c r="AF82" s="261"/>
      <c r="AG82" s="166"/>
      <c r="AH82" s="166"/>
      <c r="AI82" s="261"/>
      <c r="AJ82" s="261"/>
      <c r="AK82" s="261"/>
      <c r="AL82" s="261"/>
      <c r="AM82" s="261"/>
      <c r="AN82" s="261"/>
      <c r="AO82" s="261"/>
      <c r="AP82" s="287" t="s">
        <v>331</v>
      </c>
      <c r="AQ82" s="287" t="s">
        <v>340</v>
      </c>
      <c r="AR82" s="148"/>
      <c r="AS82" s="237">
        <v>1</v>
      </c>
      <c r="AT82" s="230">
        <f>VLOOKUP(M:M,[29]底座模块化总成!$M:$AW,37,0)</f>
        <v>0.0265</v>
      </c>
      <c r="AU82" s="230">
        <f t="shared" si="22"/>
        <v>0.0265</v>
      </c>
    </row>
    <row r="83" s="95" customFormat="1" ht="30" customHeight="1" outlineLevel="1" spans="1:47">
      <c r="A83" s="146">
        <f t="shared" si="19"/>
        <v>76</v>
      </c>
      <c r="B83" s="146"/>
      <c r="C83" s="146"/>
      <c r="D83" s="146"/>
      <c r="E83" s="148">
        <v>3</v>
      </c>
      <c r="F83" s="146"/>
      <c r="G83" s="149"/>
      <c r="H83" s="149"/>
      <c r="I83" s="149"/>
      <c r="J83" s="149"/>
      <c r="K83" s="149"/>
      <c r="L83" s="152"/>
      <c r="M83" s="157" t="s">
        <v>1343</v>
      </c>
      <c r="N83" s="148" t="s">
        <v>1344</v>
      </c>
      <c r="O83" s="148" t="s">
        <v>1345</v>
      </c>
      <c r="P83" s="148" t="s">
        <v>468</v>
      </c>
      <c r="Q83" s="148" t="s">
        <v>304</v>
      </c>
      <c r="R83" s="146" t="s">
        <v>291</v>
      </c>
      <c r="S83" s="173"/>
      <c r="T83" s="172" t="s">
        <v>1066</v>
      </c>
      <c r="U83" s="148" t="s">
        <v>1344</v>
      </c>
      <c r="V83" s="172" t="s">
        <v>502</v>
      </c>
      <c r="W83" s="173" t="s">
        <v>293</v>
      </c>
      <c r="X83" s="173" t="s">
        <v>292</v>
      </c>
      <c r="Y83" s="148" t="s">
        <v>294</v>
      </c>
      <c r="Z83" s="146" t="s">
        <v>1346</v>
      </c>
      <c r="AA83" s="146" t="s">
        <v>27</v>
      </c>
      <c r="AB83" s="146" t="s">
        <v>27</v>
      </c>
      <c r="AC83" s="193">
        <v>0.2</v>
      </c>
      <c r="AD83" s="172" t="s">
        <v>27</v>
      </c>
      <c r="AE83" s="188"/>
      <c r="AF83" s="188"/>
      <c r="AG83" s="166"/>
      <c r="AH83" s="166"/>
      <c r="AI83" s="188"/>
      <c r="AJ83" s="188"/>
      <c r="AK83" s="188"/>
      <c r="AL83" s="188"/>
      <c r="AM83" s="188"/>
      <c r="AN83" s="188"/>
      <c r="AO83" s="188"/>
      <c r="AP83" s="287" t="s">
        <v>331</v>
      </c>
      <c r="AQ83" s="287" t="s">
        <v>1347</v>
      </c>
      <c r="AR83" s="173"/>
      <c r="AS83" s="237">
        <v>1</v>
      </c>
      <c r="AT83" s="230">
        <f>VLOOKUP(M:M,[29]底座模块化总成!$M:$AW,37,0)</f>
        <v>118.71</v>
      </c>
      <c r="AU83" s="230">
        <f t="shared" si="22"/>
        <v>118.71</v>
      </c>
    </row>
    <row r="84" s="95" customFormat="1" ht="30" customHeight="1" outlineLevel="1" spans="1:47">
      <c r="A84" s="146">
        <f t="shared" si="19"/>
        <v>77</v>
      </c>
      <c r="B84" s="148"/>
      <c r="C84" s="146"/>
      <c r="D84" s="148"/>
      <c r="E84" s="148">
        <v>3</v>
      </c>
      <c r="F84" s="148"/>
      <c r="G84" s="148"/>
      <c r="H84" s="148"/>
      <c r="I84" s="148"/>
      <c r="J84" s="148"/>
      <c r="K84" s="148"/>
      <c r="L84" s="161"/>
      <c r="M84" s="147" t="s">
        <v>1348</v>
      </c>
      <c r="N84" s="147" t="s">
        <v>1348</v>
      </c>
      <c r="O84" s="147" t="s">
        <v>1349</v>
      </c>
      <c r="P84" s="148" t="s">
        <v>345</v>
      </c>
      <c r="Q84" s="172" t="s">
        <v>304</v>
      </c>
      <c r="R84" s="146" t="s">
        <v>291</v>
      </c>
      <c r="S84" s="174"/>
      <c r="T84" s="172" t="s">
        <v>1066</v>
      </c>
      <c r="U84" s="147" t="s">
        <v>1348</v>
      </c>
      <c r="V84" s="172" t="s">
        <v>502</v>
      </c>
      <c r="W84" s="173" t="s">
        <v>293</v>
      </c>
      <c r="X84" s="173" t="s">
        <v>292</v>
      </c>
      <c r="Y84" s="148" t="s">
        <v>345</v>
      </c>
      <c r="Z84" s="147" t="s">
        <v>1311</v>
      </c>
      <c r="AA84" s="146" t="s">
        <v>27</v>
      </c>
      <c r="AB84" s="149" t="s">
        <v>1350</v>
      </c>
      <c r="AC84" s="278">
        <v>0.001</v>
      </c>
      <c r="AD84" s="148" t="s">
        <v>27</v>
      </c>
      <c r="AE84" s="195" t="s">
        <v>321</v>
      </c>
      <c r="AF84" s="195"/>
      <c r="AG84" s="213" t="s">
        <v>322</v>
      </c>
      <c r="AH84" s="213"/>
      <c r="AI84" s="214"/>
      <c r="AJ84" s="215">
        <f t="shared" ref="AJ84:AJ86" si="24">AC84*1.04</f>
        <v>0.00104</v>
      </c>
      <c r="AK84" s="216">
        <f t="shared" ref="AK84:AK86" si="25">AC84/AJ84</f>
        <v>0.961538461538461</v>
      </c>
      <c r="AL84" s="261"/>
      <c r="AM84" s="261"/>
      <c r="AN84" s="261"/>
      <c r="AO84" s="261"/>
      <c r="AP84" s="287" t="s">
        <v>331</v>
      </c>
      <c r="AQ84" s="287" t="s">
        <v>1351</v>
      </c>
      <c r="AR84" s="148"/>
      <c r="AS84" s="237">
        <v>1</v>
      </c>
      <c r="AT84" s="230">
        <f>VLOOKUP(M:M,[29]底座模块化总成!$M:$AW,37,0)</f>
        <v>0.456</v>
      </c>
      <c r="AU84" s="230">
        <f t="shared" si="22"/>
        <v>0.456</v>
      </c>
    </row>
    <row r="85" s="95" customFormat="1" ht="30" customHeight="1" outlineLevel="1" spans="1:47">
      <c r="A85" s="146">
        <f t="shared" si="19"/>
        <v>78</v>
      </c>
      <c r="B85" s="148"/>
      <c r="C85" s="146"/>
      <c r="D85" s="148"/>
      <c r="E85" s="148">
        <v>3</v>
      </c>
      <c r="F85" s="148"/>
      <c r="G85" s="148"/>
      <c r="H85" s="148"/>
      <c r="I85" s="148"/>
      <c r="J85" s="148"/>
      <c r="K85" s="148"/>
      <c r="L85" s="161"/>
      <c r="M85" s="147" t="s">
        <v>1352</v>
      </c>
      <c r="N85" s="147" t="s">
        <v>1352</v>
      </c>
      <c r="O85" s="147" t="s">
        <v>1353</v>
      </c>
      <c r="P85" s="148" t="s">
        <v>345</v>
      </c>
      <c r="Q85" s="172" t="s">
        <v>304</v>
      </c>
      <c r="R85" s="146" t="s">
        <v>291</v>
      </c>
      <c r="S85" s="174"/>
      <c r="T85" s="172" t="s">
        <v>1066</v>
      </c>
      <c r="U85" s="147" t="s">
        <v>1352</v>
      </c>
      <c r="V85" s="172" t="s">
        <v>502</v>
      </c>
      <c r="W85" s="173" t="s">
        <v>293</v>
      </c>
      <c r="X85" s="173" t="s">
        <v>292</v>
      </c>
      <c r="Y85" s="148" t="s">
        <v>345</v>
      </c>
      <c r="Z85" s="147" t="s">
        <v>1311</v>
      </c>
      <c r="AA85" s="146" t="s">
        <v>27</v>
      </c>
      <c r="AB85" s="149" t="s">
        <v>1354</v>
      </c>
      <c r="AC85" s="278">
        <v>0.0002</v>
      </c>
      <c r="AD85" s="148" t="s">
        <v>27</v>
      </c>
      <c r="AE85" s="195" t="s">
        <v>321</v>
      </c>
      <c r="AF85" s="195"/>
      <c r="AG85" s="213" t="s">
        <v>322</v>
      </c>
      <c r="AH85" s="213"/>
      <c r="AI85" s="214"/>
      <c r="AJ85" s="215">
        <f t="shared" si="24"/>
        <v>0.000208</v>
      </c>
      <c r="AK85" s="216">
        <f t="shared" si="25"/>
        <v>0.961538461538462</v>
      </c>
      <c r="AL85" s="261"/>
      <c r="AM85" s="261"/>
      <c r="AN85" s="261"/>
      <c r="AO85" s="261"/>
      <c r="AP85" s="287" t="s">
        <v>331</v>
      </c>
      <c r="AQ85" s="287" t="s">
        <v>1351</v>
      </c>
      <c r="AR85" s="148"/>
      <c r="AS85" s="237">
        <v>1</v>
      </c>
      <c r="AT85" s="230">
        <f>VLOOKUP(M:M,[29]底座模块化总成!$M:$AW,37,0)</f>
        <v>0.152</v>
      </c>
      <c r="AU85" s="230">
        <f t="shared" si="22"/>
        <v>0.152</v>
      </c>
    </row>
    <row r="86" s="95" customFormat="1" ht="30" customHeight="1" outlineLevel="1" spans="1:47">
      <c r="A86" s="146">
        <f t="shared" si="19"/>
        <v>79</v>
      </c>
      <c r="B86" s="146"/>
      <c r="C86" s="146"/>
      <c r="D86" s="146"/>
      <c r="E86" s="148">
        <v>3</v>
      </c>
      <c r="F86" s="146"/>
      <c r="G86" s="149"/>
      <c r="H86" s="149"/>
      <c r="I86" s="149"/>
      <c r="J86" s="149"/>
      <c r="K86" s="149"/>
      <c r="L86" s="152"/>
      <c r="M86" s="148" t="s">
        <v>1355</v>
      </c>
      <c r="N86" s="148" t="s">
        <v>1355</v>
      </c>
      <c r="O86" s="148" t="s">
        <v>1281</v>
      </c>
      <c r="P86" s="148" t="s">
        <v>345</v>
      </c>
      <c r="Q86" s="148" t="s">
        <v>304</v>
      </c>
      <c r="R86" s="146" t="s">
        <v>291</v>
      </c>
      <c r="S86" s="173"/>
      <c r="T86" s="172" t="s">
        <v>1066</v>
      </c>
      <c r="U86" s="148" t="s">
        <v>1355</v>
      </c>
      <c r="V86" s="172" t="s">
        <v>502</v>
      </c>
      <c r="W86" s="173" t="s">
        <v>293</v>
      </c>
      <c r="X86" s="173" t="s">
        <v>292</v>
      </c>
      <c r="Y86" s="148" t="s">
        <v>345</v>
      </c>
      <c r="Z86" s="173" t="s">
        <v>1311</v>
      </c>
      <c r="AA86" s="160" t="s">
        <v>27</v>
      </c>
      <c r="AB86" s="148"/>
      <c r="AC86" s="185">
        <v>0.05</v>
      </c>
      <c r="AD86" s="148" t="s">
        <v>27</v>
      </c>
      <c r="AE86" s="195" t="s">
        <v>321</v>
      </c>
      <c r="AF86" s="195"/>
      <c r="AG86" s="213" t="s">
        <v>322</v>
      </c>
      <c r="AH86" s="213"/>
      <c r="AI86" s="214"/>
      <c r="AJ86" s="215">
        <f t="shared" si="24"/>
        <v>0.052</v>
      </c>
      <c r="AK86" s="216">
        <f t="shared" si="25"/>
        <v>0.961538461538461</v>
      </c>
      <c r="AL86" s="261"/>
      <c r="AM86" s="261"/>
      <c r="AN86" s="261"/>
      <c r="AO86" s="261"/>
      <c r="AP86" s="231" t="s">
        <v>331</v>
      </c>
      <c r="AQ86" s="231" t="s">
        <v>1351</v>
      </c>
      <c r="AR86" s="148"/>
      <c r="AS86" s="237">
        <v>1</v>
      </c>
      <c r="AT86" s="230">
        <f>VLOOKUP(M:M,[29]底座模块化总成!$M:$AW,37,0)</f>
        <v>0.836</v>
      </c>
      <c r="AU86" s="230">
        <f t="shared" si="22"/>
        <v>0.836</v>
      </c>
    </row>
    <row r="87" ht="30" customHeight="1" outlineLevel="1" spans="1:47">
      <c r="A87" s="146">
        <f t="shared" si="19"/>
        <v>80</v>
      </c>
      <c r="B87" s="146"/>
      <c r="C87" s="146"/>
      <c r="D87" s="146"/>
      <c r="E87" s="148">
        <v>3</v>
      </c>
      <c r="F87" s="146"/>
      <c r="G87" s="149"/>
      <c r="H87" s="149"/>
      <c r="I87" s="149"/>
      <c r="J87" s="149"/>
      <c r="K87" s="149"/>
      <c r="L87" s="161"/>
      <c r="M87" s="162" t="s">
        <v>1356</v>
      </c>
      <c r="N87" s="169" t="s">
        <v>1357</v>
      </c>
      <c r="O87" s="148" t="s">
        <v>229</v>
      </c>
      <c r="P87" s="169" t="s">
        <v>1358</v>
      </c>
      <c r="Q87" s="148" t="s">
        <v>304</v>
      </c>
      <c r="R87" s="146" t="s">
        <v>291</v>
      </c>
      <c r="S87" s="173"/>
      <c r="T87" s="172" t="s">
        <v>1066</v>
      </c>
      <c r="U87" s="169" t="s">
        <v>27</v>
      </c>
      <c r="V87" s="172" t="s">
        <v>502</v>
      </c>
      <c r="W87" s="149" t="s">
        <v>293</v>
      </c>
      <c r="X87" s="173" t="s">
        <v>292</v>
      </c>
      <c r="Y87" s="148" t="s">
        <v>337</v>
      </c>
      <c r="Z87" s="146" t="s">
        <v>1359</v>
      </c>
      <c r="AA87" s="148" t="s">
        <v>27</v>
      </c>
      <c r="AB87" s="146" t="s">
        <v>1360</v>
      </c>
      <c r="AC87" s="193">
        <v>0.0009</v>
      </c>
      <c r="AD87" s="172" t="s">
        <v>1342</v>
      </c>
      <c r="AE87" s="188"/>
      <c r="AF87" s="188"/>
      <c r="AG87" s="166"/>
      <c r="AH87" s="166"/>
      <c r="AI87" s="188"/>
      <c r="AJ87" s="188"/>
      <c r="AK87" s="188"/>
      <c r="AL87" s="188"/>
      <c r="AM87" s="188"/>
      <c r="AN87" s="188"/>
      <c r="AO87" s="188"/>
      <c r="AP87" s="231" t="s">
        <v>331</v>
      </c>
      <c r="AQ87" s="231" t="s">
        <v>340</v>
      </c>
      <c r="AR87" s="172"/>
      <c r="AS87" s="237">
        <v>1</v>
      </c>
      <c r="AT87" s="239">
        <v>0.05</v>
      </c>
      <c r="AU87" s="230">
        <f t="shared" si="22"/>
        <v>0.05</v>
      </c>
    </row>
    <row r="88" ht="30" customHeight="1" outlineLevel="1" spans="1:47">
      <c r="A88" s="146">
        <f t="shared" si="19"/>
        <v>81</v>
      </c>
      <c r="B88" s="146"/>
      <c r="C88" s="146"/>
      <c r="D88" s="146"/>
      <c r="E88" s="148">
        <v>3</v>
      </c>
      <c r="F88" s="146"/>
      <c r="G88" s="149"/>
      <c r="H88" s="149"/>
      <c r="I88" s="149"/>
      <c r="J88" s="149"/>
      <c r="K88" s="149"/>
      <c r="L88" s="161"/>
      <c r="M88" s="246" t="s">
        <v>1361</v>
      </c>
      <c r="N88" s="246" t="s">
        <v>1361</v>
      </c>
      <c r="O88" s="253" t="s">
        <v>1362</v>
      </c>
      <c r="P88" s="149" t="s">
        <v>1363</v>
      </c>
      <c r="Q88" s="148" t="s">
        <v>304</v>
      </c>
      <c r="R88" s="146" t="s">
        <v>291</v>
      </c>
      <c r="S88" s="173"/>
      <c r="T88" s="172" t="s">
        <v>290</v>
      </c>
      <c r="U88" s="246" t="s">
        <v>1361</v>
      </c>
      <c r="V88" s="172" t="s">
        <v>290</v>
      </c>
      <c r="W88" s="149" t="s">
        <v>293</v>
      </c>
      <c r="X88" s="173" t="s">
        <v>292</v>
      </c>
      <c r="Y88" s="148" t="s">
        <v>1364</v>
      </c>
      <c r="Z88" s="146" t="s">
        <v>295</v>
      </c>
      <c r="AA88" s="146" t="s">
        <v>27</v>
      </c>
      <c r="AB88" s="146" t="s">
        <v>1365</v>
      </c>
      <c r="AC88" s="193">
        <v>0.0436</v>
      </c>
      <c r="AD88" s="172" t="s">
        <v>27</v>
      </c>
      <c r="AE88" s="188"/>
      <c r="AF88" s="188"/>
      <c r="AG88" s="166"/>
      <c r="AH88" s="166"/>
      <c r="AI88" s="188"/>
      <c r="AJ88" s="188"/>
      <c r="AK88" s="188"/>
      <c r="AL88" s="188"/>
      <c r="AM88" s="188"/>
      <c r="AN88" s="188"/>
      <c r="AO88" s="188"/>
      <c r="AP88" s="231" t="s">
        <v>331</v>
      </c>
      <c r="AQ88" s="231" t="s">
        <v>421</v>
      </c>
      <c r="AR88" s="172"/>
      <c r="AS88" s="237">
        <v>1</v>
      </c>
      <c r="AT88" s="230">
        <f>VLOOKUP(M:M,[29]底座模块化总成!$M:$AW,37,0)</f>
        <v>49.07</v>
      </c>
      <c r="AU88" s="230">
        <f t="shared" si="22"/>
        <v>49.07</v>
      </c>
    </row>
    <row r="89" s="95" customFormat="1" ht="30" customHeight="1" outlineLevel="1" spans="1:47">
      <c r="A89" s="146">
        <f t="shared" si="19"/>
        <v>82</v>
      </c>
      <c r="B89" s="148"/>
      <c r="C89" s="148"/>
      <c r="D89" s="148"/>
      <c r="E89" s="148">
        <v>3</v>
      </c>
      <c r="F89" s="148"/>
      <c r="G89" s="148"/>
      <c r="H89" s="148"/>
      <c r="I89" s="148"/>
      <c r="J89" s="148"/>
      <c r="K89" s="148"/>
      <c r="L89" s="161" t="s">
        <v>446</v>
      </c>
      <c r="M89" s="254" t="s">
        <v>1366</v>
      </c>
      <c r="N89" s="254" t="s">
        <v>1366</v>
      </c>
      <c r="O89" s="148" t="s">
        <v>1367</v>
      </c>
      <c r="P89" s="254" t="s">
        <v>468</v>
      </c>
      <c r="Q89" s="148" t="s">
        <v>304</v>
      </c>
      <c r="R89" s="146" t="s">
        <v>291</v>
      </c>
      <c r="S89" s="173"/>
      <c r="T89" s="172" t="s">
        <v>1066</v>
      </c>
      <c r="U89" s="254" t="s">
        <v>1366</v>
      </c>
      <c r="V89" s="172" t="s">
        <v>290</v>
      </c>
      <c r="W89" s="149" t="s">
        <v>293</v>
      </c>
      <c r="X89" s="173" t="s">
        <v>292</v>
      </c>
      <c r="Y89" s="148" t="s">
        <v>468</v>
      </c>
      <c r="Z89" s="173" t="s">
        <v>295</v>
      </c>
      <c r="AA89" s="146" t="s">
        <v>27</v>
      </c>
      <c r="AB89" s="173" t="s">
        <v>1368</v>
      </c>
      <c r="AC89" s="185">
        <f>AC90+AC91</f>
        <v>0.0663</v>
      </c>
      <c r="AD89" s="172" t="s">
        <v>27</v>
      </c>
      <c r="AE89" s="188"/>
      <c r="AF89" s="188"/>
      <c r="AG89" s="166"/>
      <c r="AH89" s="166"/>
      <c r="AI89" s="188"/>
      <c r="AJ89" s="188"/>
      <c r="AK89" s="188"/>
      <c r="AL89" s="188"/>
      <c r="AM89" s="188"/>
      <c r="AN89" s="188"/>
      <c r="AO89" s="188"/>
      <c r="AP89" s="231" t="s">
        <v>331</v>
      </c>
      <c r="AQ89" s="231" t="s">
        <v>1351</v>
      </c>
      <c r="AR89" s="148"/>
      <c r="AS89" s="237" t="s">
        <v>1168</v>
      </c>
      <c r="AT89" s="230">
        <f>VLOOKUP(M:M,[29]底座模块化总成!$M:$AW,37,0)</f>
        <v>2.79</v>
      </c>
      <c r="AU89" s="230">
        <f t="shared" si="22"/>
        <v>11.16</v>
      </c>
    </row>
    <row r="90" s="95" customFormat="1" ht="30" customHeight="1" outlineLevel="1" spans="1:47">
      <c r="A90" s="146">
        <f t="shared" si="19"/>
        <v>83</v>
      </c>
      <c r="B90" s="148"/>
      <c r="C90" s="148"/>
      <c r="D90" s="148"/>
      <c r="E90" s="148"/>
      <c r="F90" s="148">
        <v>4</v>
      </c>
      <c r="G90" s="148"/>
      <c r="H90" s="148"/>
      <c r="I90" s="148"/>
      <c r="J90" s="148"/>
      <c r="K90" s="148"/>
      <c r="L90" s="161" t="s">
        <v>446</v>
      </c>
      <c r="M90" s="254"/>
      <c r="N90" s="254" t="s">
        <v>1369</v>
      </c>
      <c r="O90" s="148" t="s">
        <v>1370</v>
      </c>
      <c r="P90" s="254" t="s">
        <v>1076</v>
      </c>
      <c r="Q90" s="148" t="s">
        <v>304</v>
      </c>
      <c r="R90" s="146" t="s">
        <v>291</v>
      </c>
      <c r="S90" s="173"/>
      <c r="T90" s="172" t="s">
        <v>1066</v>
      </c>
      <c r="U90" s="254" t="s">
        <v>1369</v>
      </c>
      <c r="V90" s="172" t="s">
        <v>290</v>
      </c>
      <c r="W90" s="149" t="s">
        <v>293</v>
      </c>
      <c r="X90" s="173" t="s">
        <v>292</v>
      </c>
      <c r="Y90" s="148" t="s">
        <v>1076</v>
      </c>
      <c r="Z90" s="173" t="s">
        <v>1371</v>
      </c>
      <c r="AA90" s="146" t="s">
        <v>1194</v>
      </c>
      <c r="AB90" s="173" t="s">
        <v>1372</v>
      </c>
      <c r="AC90" s="185">
        <v>0.0504</v>
      </c>
      <c r="AD90" s="148" t="s">
        <v>1373</v>
      </c>
      <c r="AE90" s="261" t="s">
        <v>1079</v>
      </c>
      <c r="AF90" s="261"/>
      <c r="AG90" s="166">
        <v>18</v>
      </c>
      <c r="AH90" s="166">
        <v>26</v>
      </c>
      <c r="AI90" s="261"/>
      <c r="AJ90" s="203">
        <f>AH90/2*AH90/2*3.14*AG90*7860/1000000000</f>
        <v>0.0750777768</v>
      </c>
      <c r="AK90" s="204">
        <f t="shared" ref="AK90:AK92" si="26">AC90/AJ90</f>
        <v>0.671303841804756</v>
      </c>
      <c r="AL90" s="261"/>
      <c r="AM90" s="261"/>
      <c r="AN90" s="261"/>
      <c r="AO90" s="261"/>
      <c r="AP90" s="289"/>
      <c r="AQ90" s="289"/>
      <c r="AR90" s="148"/>
      <c r="AS90" s="237">
        <v>1</v>
      </c>
      <c r="AT90" s="230"/>
      <c r="AU90" s="230">
        <f t="shared" si="22"/>
        <v>0</v>
      </c>
    </row>
    <row r="91" s="95" customFormat="1" ht="30" customHeight="1" outlineLevel="1" spans="1:47">
      <c r="A91" s="146">
        <f t="shared" si="19"/>
        <v>84</v>
      </c>
      <c r="B91" s="148"/>
      <c r="C91" s="148"/>
      <c r="D91" s="148"/>
      <c r="E91" s="148"/>
      <c r="F91" s="148">
        <v>4</v>
      </c>
      <c r="G91" s="148"/>
      <c r="H91" s="148"/>
      <c r="I91" s="148"/>
      <c r="J91" s="148"/>
      <c r="K91" s="148"/>
      <c r="L91" s="161" t="s">
        <v>446</v>
      </c>
      <c r="M91" s="254"/>
      <c r="N91" s="254" t="s">
        <v>1374</v>
      </c>
      <c r="O91" s="148" t="s">
        <v>1375</v>
      </c>
      <c r="P91" s="254" t="s">
        <v>345</v>
      </c>
      <c r="Q91" s="148" t="s">
        <v>304</v>
      </c>
      <c r="R91" s="146" t="s">
        <v>291</v>
      </c>
      <c r="S91" s="173"/>
      <c r="T91" s="172" t="s">
        <v>1066</v>
      </c>
      <c r="U91" s="254" t="s">
        <v>1374</v>
      </c>
      <c r="V91" s="172" t="s">
        <v>290</v>
      </c>
      <c r="W91" s="149" t="s">
        <v>293</v>
      </c>
      <c r="X91" s="173" t="s">
        <v>292</v>
      </c>
      <c r="Y91" s="148" t="s">
        <v>345</v>
      </c>
      <c r="Z91" s="173" t="s">
        <v>1311</v>
      </c>
      <c r="AA91" s="146" t="s">
        <v>27</v>
      </c>
      <c r="AB91" s="173" t="s">
        <v>1376</v>
      </c>
      <c r="AC91" s="185">
        <v>0.0159</v>
      </c>
      <c r="AD91" s="148" t="s">
        <v>27</v>
      </c>
      <c r="AE91" s="195" t="s">
        <v>321</v>
      </c>
      <c r="AF91" s="195"/>
      <c r="AG91" s="213" t="s">
        <v>322</v>
      </c>
      <c r="AH91" s="213"/>
      <c r="AI91" s="214"/>
      <c r="AJ91" s="215">
        <f>AC91*1.04</f>
        <v>0.016536</v>
      </c>
      <c r="AK91" s="216">
        <f t="shared" si="26"/>
        <v>0.961538461538461</v>
      </c>
      <c r="AL91" s="261"/>
      <c r="AM91" s="261"/>
      <c r="AN91" s="261"/>
      <c r="AO91" s="261"/>
      <c r="AP91" s="289"/>
      <c r="AQ91" s="289"/>
      <c r="AR91" s="148"/>
      <c r="AS91" s="237">
        <v>1</v>
      </c>
      <c r="AT91" s="230"/>
      <c r="AU91" s="230">
        <f t="shared" si="22"/>
        <v>0</v>
      </c>
    </row>
    <row r="92" s="95" customFormat="1" ht="30" customHeight="1" outlineLevel="1" spans="1:47">
      <c r="A92" s="146">
        <f t="shared" si="19"/>
        <v>85</v>
      </c>
      <c r="B92" s="148"/>
      <c r="C92" s="148"/>
      <c r="D92" s="148"/>
      <c r="E92" s="148">
        <v>3</v>
      </c>
      <c r="F92" s="148"/>
      <c r="G92" s="148"/>
      <c r="H92" s="148"/>
      <c r="I92" s="148"/>
      <c r="J92" s="148"/>
      <c r="K92" s="149"/>
      <c r="L92" s="155" t="s">
        <v>465</v>
      </c>
      <c r="M92" s="255" t="s">
        <v>1377</v>
      </c>
      <c r="N92" s="255" t="s">
        <v>1377</v>
      </c>
      <c r="O92" s="176" t="s">
        <v>1378</v>
      </c>
      <c r="P92" s="254" t="s">
        <v>345</v>
      </c>
      <c r="Q92" s="148" t="s">
        <v>304</v>
      </c>
      <c r="R92" s="146" t="s">
        <v>291</v>
      </c>
      <c r="S92" s="173"/>
      <c r="T92" s="172" t="s">
        <v>1066</v>
      </c>
      <c r="U92" s="255" t="s">
        <v>1377</v>
      </c>
      <c r="V92" s="172" t="s">
        <v>290</v>
      </c>
      <c r="W92" s="149" t="s">
        <v>292</v>
      </c>
      <c r="X92" s="173" t="s">
        <v>293</v>
      </c>
      <c r="Y92" s="148" t="s">
        <v>345</v>
      </c>
      <c r="Z92" s="173" t="s">
        <v>1025</v>
      </c>
      <c r="AA92" s="146" t="s">
        <v>27</v>
      </c>
      <c r="AB92" s="173" t="s">
        <v>1379</v>
      </c>
      <c r="AC92" s="185">
        <v>0.0359</v>
      </c>
      <c r="AD92" s="148" t="s">
        <v>27</v>
      </c>
      <c r="AE92" s="195" t="s">
        <v>321</v>
      </c>
      <c r="AF92" s="195"/>
      <c r="AG92" s="213" t="s">
        <v>322</v>
      </c>
      <c r="AH92" s="213"/>
      <c r="AI92" s="214"/>
      <c r="AJ92" s="215">
        <f>AC92*1.04</f>
        <v>0.037336</v>
      </c>
      <c r="AK92" s="216">
        <f t="shared" si="26"/>
        <v>0.961538461538462</v>
      </c>
      <c r="AL92" s="261"/>
      <c r="AM92" s="261"/>
      <c r="AN92" s="261"/>
      <c r="AO92" s="261"/>
      <c r="AP92" s="287" t="s">
        <v>331</v>
      </c>
      <c r="AQ92" s="287" t="s">
        <v>1309</v>
      </c>
      <c r="AR92" s="148"/>
      <c r="AS92" s="237" t="s">
        <v>586</v>
      </c>
      <c r="AT92" s="230">
        <f>VLOOKUP(M:M,[29]底座模块化总成!$M:$AW,37,0)</f>
        <v>2.2</v>
      </c>
      <c r="AU92" s="230">
        <f t="shared" si="22"/>
        <v>4.4</v>
      </c>
    </row>
    <row r="93" s="95" customFormat="1" ht="30" customHeight="1" outlineLevel="1" spans="1:47">
      <c r="A93" s="146">
        <f t="shared" si="19"/>
        <v>86</v>
      </c>
      <c r="B93" s="148"/>
      <c r="C93" s="148"/>
      <c r="D93" s="148"/>
      <c r="E93" s="148">
        <v>3</v>
      </c>
      <c r="F93" s="148"/>
      <c r="G93" s="148"/>
      <c r="H93" s="148"/>
      <c r="I93" s="148"/>
      <c r="J93" s="148"/>
      <c r="K93" s="148"/>
      <c r="L93" s="161" t="s">
        <v>314</v>
      </c>
      <c r="M93" s="162" t="s">
        <v>1380</v>
      </c>
      <c r="N93" s="148" t="s">
        <v>1381</v>
      </c>
      <c r="O93" s="148" t="s">
        <v>1382</v>
      </c>
      <c r="P93" s="148" t="s">
        <v>1178</v>
      </c>
      <c r="Q93" s="148" t="s">
        <v>304</v>
      </c>
      <c r="R93" s="146" t="s">
        <v>291</v>
      </c>
      <c r="S93" s="173"/>
      <c r="T93" s="172" t="s">
        <v>1066</v>
      </c>
      <c r="U93" s="148" t="s">
        <v>1381</v>
      </c>
      <c r="V93" s="172" t="s">
        <v>502</v>
      </c>
      <c r="W93" s="149" t="s">
        <v>293</v>
      </c>
      <c r="X93" s="173" t="s">
        <v>292</v>
      </c>
      <c r="Y93" s="148" t="s">
        <v>1153</v>
      </c>
      <c r="Z93" s="160" t="s">
        <v>1236</v>
      </c>
      <c r="AA93" s="173" t="s">
        <v>1194</v>
      </c>
      <c r="AB93" s="148" t="s">
        <v>1383</v>
      </c>
      <c r="AC93" s="185">
        <v>0.01</v>
      </c>
      <c r="AD93" s="148" t="s">
        <v>27</v>
      </c>
      <c r="AE93" s="261"/>
      <c r="AF93" s="261"/>
      <c r="AG93" s="166"/>
      <c r="AH93" s="166"/>
      <c r="AI93" s="261"/>
      <c r="AJ93" s="261"/>
      <c r="AK93" s="261"/>
      <c r="AL93" s="261"/>
      <c r="AM93" s="261"/>
      <c r="AN93" s="261"/>
      <c r="AO93" s="261"/>
      <c r="AP93" s="287" t="s">
        <v>331</v>
      </c>
      <c r="AQ93" s="287" t="s">
        <v>1384</v>
      </c>
      <c r="AR93" s="148"/>
      <c r="AS93" s="237" t="s">
        <v>1168</v>
      </c>
      <c r="AT93" s="230">
        <f>VLOOKUP(M:M,[29]底座模块化总成!$M:$AW,37,0)</f>
        <v>0.497416</v>
      </c>
      <c r="AU93" s="230">
        <f t="shared" si="22"/>
        <v>1.989664</v>
      </c>
    </row>
    <row r="94" s="95" customFormat="1" ht="30" customHeight="1" outlineLevel="1" spans="1:47">
      <c r="A94" s="146"/>
      <c r="B94" s="148"/>
      <c r="C94" s="148"/>
      <c r="D94" s="148"/>
      <c r="E94" s="148">
        <v>3</v>
      </c>
      <c r="F94" s="148"/>
      <c r="G94" s="148"/>
      <c r="H94" s="148"/>
      <c r="I94" s="148"/>
      <c r="J94" s="148"/>
      <c r="K94" s="148"/>
      <c r="L94" s="161"/>
      <c r="M94" s="256" t="s">
        <v>1385</v>
      </c>
      <c r="N94" s="148"/>
      <c r="O94" s="148" t="s">
        <v>1386</v>
      </c>
      <c r="P94" s="148" t="s">
        <v>1005</v>
      </c>
      <c r="Q94" s="148" t="s">
        <v>304</v>
      </c>
      <c r="R94" s="146" t="s">
        <v>291</v>
      </c>
      <c r="S94" s="173"/>
      <c r="T94" s="172" t="s">
        <v>1066</v>
      </c>
      <c r="U94" s="148"/>
      <c r="V94" s="172" t="s">
        <v>1007</v>
      </c>
      <c r="W94" s="149" t="s">
        <v>293</v>
      </c>
      <c r="X94" s="173" t="s">
        <v>292</v>
      </c>
      <c r="Y94" s="148" t="s">
        <v>949</v>
      </c>
      <c r="Z94" s="146" t="s">
        <v>295</v>
      </c>
      <c r="AA94" s="173" t="s">
        <v>27</v>
      </c>
      <c r="AB94" s="173" t="s">
        <v>1387</v>
      </c>
      <c r="AC94" s="185">
        <f t="shared" ref="AC94:AC99" si="27">AC95+AC96*2</f>
        <v>1.3031</v>
      </c>
      <c r="AD94" s="172" t="s">
        <v>329</v>
      </c>
      <c r="AE94" s="261" t="s">
        <v>329</v>
      </c>
      <c r="AF94" s="261"/>
      <c r="AG94" s="166"/>
      <c r="AH94" s="166"/>
      <c r="AI94" s="261"/>
      <c r="AJ94" s="261"/>
      <c r="AK94" s="261"/>
      <c r="AL94" s="261"/>
      <c r="AM94" s="261">
        <v>0.04</v>
      </c>
      <c r="AN94" s="261"/>
      <c r="AO94" s="261"/>
      <c r="AP94" s="287" t="s">
        <v>298</v>
      </c>
      <c r="AQ94" s="287" t="s">
        <v>445</v>
      </c>
      <c r="AR94" s="148"/>
      <c r="AS94" s="237">
        <v>1</v>
      </c>
      <c r="AT94" s="230">
        <f>VLOOKUP(M:M,[29]底座模块化总成!$M:$AW,37,0)</f>
        <v>0</v>
      </c>
      <c r="AU94" s="230">
        <f t="shared" si="22"/>
        <v>0</v>
      </c>
    </row>
    <row r="95" s="95" customFormat="1" ht="30" customHeight="1" outlineLevel="1" spans="1:47">
      <c r="A95" s="146">
        <f t="shared" ref="A95:A103" si="28">ROW()-7</f>
        <v>88</v>
      </c>
      <c r="B95" s="148"/>
      <c r="C95" s="148"/>
      <c r="D95" s="148"/>
      <c r="E95" s="148"/>
      <c r="F95" s="148">
        <v>4</v>
      </c>
      <c r="G95" s="148"/>
      <c r="H95" s="148"/>
      <c r="I95" s="148"/>
      <c r="J95" s="148"/>
      <c r="K95" s="149"/>
      <c r="L95" s="155"/>
      <c r="M95" s="248" t="s">
        <v>1388</v>
      </c>
      <c r="N95" s="148" t="s">
        <v>1389</v>
      </c>
      <c r="O95" s="148" t="s">
        <v>1390</v>
      </c>
      <c r="P95" s="169" t="s">
        <v>824</v>
      </c>
      <c r="Q95" s="148" t="s">
        <v>304</v>
      </c>
      <c r="R95" s="146" t="s">
        <v>291</v>
      </c>
      <c r="S95" s="173"/>
      <c r="T95" s="172" t="s">
        <v>1066</v>
      </c>
      <c r="U95" s="148" t="s">
        <v>1389</v>
      </c>
      <c r="V95" s="172" t="s">
        <v>1007</v>
      </c>
      <c r="W95" s="149" t="s">
        <v>293</v>
      </c>
      <c r="X95" s="173" t="s">
        <v>292</v>
      </c>
      <c r="Y95" s="148" t="s">
        <v>397</v>
      </c>
      <c r="Z95" s="146" t="s">
        <v>295</v>
      </c>
      <c r="AA95" s="173" t="s">
        <v>27</v>
      </c>
      <c r="AB95" s="173" t="s">
        <v>1387</v>
      </c>
      <c r="AC95" s="185">
        <f t="shared" si="27"/>
        <v>0.4417</v>
      </c>
      <c r="AD95" s="172" t="s">
        <v>329</v>
      </c>
      <c r="AE95" s="188" t="s">
        <v>398</v>
      </c>
      <c r="AF95" s="188"/>
      <c r="AG95" s="166"/>
      <c r="AH95" s="166"/>
      <c r="AI95" s="188"/>
      <c r="AJ95" s="188"/>
      <c r="AK95" s="188"/>
      <c r="AL95" s="188">
        <v>6.3</v>
      </c>
      <c r="AM95" s="188"/>
      <c r="AN95" s="188"/>
      <c r="AO95" s="188"/>
      <c r="AP95" s="231" t="s">
        <v>331</v>
      </c>
      <c r="AQ95" s="231" t="s">
        <v>971</v>
      </c>
      <c r="AR95" s="184"/>
      <c r="AS95" s="237">
        <v>1</v>
      </c>
      <c r="AT95" s="230">
        <f>VLOOKUP(M:M,[29]底座模块化总成!$M:$AW,37,0)</f>
        <v>3.15398230088496</v>
      </c>
      <c r="AU95" s="230">
        <f t="shared" si="22"/>
        <v>3.15398230088496</v>
      </c>
    </row>
    <row r="96" s="95" customFormat="1" ht="30" customHeight="1" outlineLevel="1" spans="1:47">
      <c r="A96" s="146">
        <f t="shared" si="28"/>
        <v>89</v>
      </c>
      <c r="B96" s="148"/>
      <c r="C96" s="148"/>
      <c r="D96" s="149"/>
      <c r="E96" s="148"/>
      <c r="F96" s="148"/>
      <c r="G96" s="148">
        <v>5</v>
      </c>
      <c r="H96" s="148"/>
      <c r="I96" s="148"/>
      <c r="J96" s="148"/>
      <c r="K96" s="149"/>
      <c r="L96" s="155"/>
      <c r="M96" s="248"/>
      <c r="N96" s="148" t="s">
        <v>1391</v>
      </c>
      <c r="O96" s="148" t="s">
        <v>1392</v>
      </c>
      <c r="P96" s="148" t="s">
        <v>829</v>
      </c>
      <c r="Q96" s="148" t="s">
        <v>304</v>
      </c>
      <c r="R96" s="146" t="s">
        <v>291</v>
      </c>
      <c r="S96" s="173"/>
      <c r="T96" s="172" t="s">
        <v>1066</v>
      </c>
      <c r="U96" s="148" t="s">
        <v>1391</v>
      </c>
      <c r="V96" s="172" t="s">
        <v>502</v>
      </c>
      <c r="W96" s="149" t="s">
        <v>293</v>
      </c>
      <c r="X96" s="173" t="s">
        <v>292</v>
      </c>
      <c r="Y96" s="148" t="s">
        <v>370</v>
      </c>
      <c r="Z96" s="173" t="s">
        <v>1082</v>
      </c>
      <c r="AA96" s="149" t="s">
        <v>832</v>
      </c>
      <c r="AB96" s="173" t="s">
        <v>1393</v>
      </c>
      <c r="AC96" s="185">
        <v>0.4307</v>
      </c>
      <c r="AD96" s="173" t="s">
        <v>27</v>
      </c>
      <c r="AE96" s="189" t="s">
        <v>330</v>
      </c>
      <c r="AF96" s="189"/>
      <c r="AG96" s="166">
        <f>240+7</f>
        <v>247</v>
      </c>
      <c r="AH96" s="166">
        <f>75+3</f>
        <v>78</v>
      </c>
      <c r="AI96" s="189" t="s">
        <v>1224</v>
      </c>
      <c r="AJ96" s="207">
        <f>AG96*AH96*AI96*7860/1000000000</f>
        <v>0.45429228</v>
      </c>
      <c r="AK96" s="204">
        <f t="shared" ref="AK96:AK100" si="29">AC96/AJ96</f>
        <v>0.948068058739629</v>
      </c>
      <c r="AL96" s="189"/>
      <c r="AM96" s="189"/>
      <c r="AN96" s="189"/>
      <c r="AO96" s="189"/>
      <c r="AP96" s="289"/>
      <c r="AQ96" s="289"/>
      <c r="AR96" s="172"/>
      <c r="AS96" s="237" t="s">
        <v>373</v>
      </c>
      <c r="AT96" s="230"/>
      <c r="AU96" s="230">
        <f t="shared" si="22"/>
        <v>0</v>
      </c>
    </row>
    <row r="97" s="95" customFormat="1" ht="30" customHeight="1" outlineLevel="1" spans="1:47">
      <c r="A97" s="146">
        <f t="shared" si="28"/>
        <v>90</v>
      </c>
      <c r="B97" s="148"/>
      <c r="C97" s="148"/>
      <c r="D97" s="149"/>
      <c r="E97" s="148"/>
      <c r="F97" s="149"/>
      <c r="G97" s="148">
        <v>5</v>
      </c>
      <c r="H97" s="148"/>
      <c r="I97" s="148"/>
      <c r="J97" s="148"/>
      <c r="K97" s="148"/>
      <c r="L97" s="152"/>
      <c r="M97" s="152"/>
      <c r="N97" s="169" t="s">
        <v>903</v>
      </c>
      <c r="O97" s="148" t="s">
        <v>904</v>
      </c>
      <c r="P97" s="147" t="s">
        <v>337</v>
      </c>
      <c r="Q97" s="148" t="s">
        <v>304</v>
      </c>
      <c r="R97" s="146" t="s">
        <v>291</v>
      </c>
      <c r="S97" s="174"/>
      <c r="T97" s="172" t="s">
        <v>1066</v>
      </c>
      <c r="U97" s="169" t="s">
        <v>903</v>
      </c>
      <c r="V97" s="172" t="s">
        <v>502</v>
      </c>
      <c r="W97" s="149" t="s">
        <v>293</v>
      </c>
      <c r="X97" s="173" t="s">
        <v>292</v>
      </c>
      <c r="Y97" s="148" t="s">
        <v>337</v>
      </c>
      <c r="Z97" s="146" t="s">
        <v>905</v>
      </c>
      <c r="AA97" s="148" t="s">
        <v>27</v>
      </c>
      <c r="AB97" s="146" t="s">
        <v>1394</v>
      </c>
      <c r="AC97" s="193">
        <v>0.0055</v>
      </c>
      <c r="AD97" s="149" t="s">
        <v>27</v>
      </c>
      <c r="AE97" s="275"/>
      <c r="AF97" s="275"/>
      <c r="AG97" s="212"/>
      <c r="AH97" s="212"/>
      <c r="AI97" s="275"/>
      <c r="AJ97" s="275"/>
      <c r="AK97" s="275"/>
      <c r="AL97" s="275"/>
      <c r="AM97" s="275"/>
      <c r="AN97" s="275"/>
      <c r="AO97" s="275"/>
      <c r="AP97" s="289"/>
      <c r="AQ97" s="289"/>
      <c r="AR97" s="149"/>
      <c r="AS97" s="237">
        <v>2</v>
      </c>
      <c r="AT97" s="230"/>
      <c r="AU97" s="230">
        <f t="shared" si="22"/>
        <v>0</v>
      </c>
    </row>
    <row r="98" s="95" customFormat="1" ht="30" customHeight="1" outlineLevel="1" spans="1:47">
      <c r="A98" s="146">
        <f t="shared" si="28"/>
        <v>91</v>
      </c>
      <c r="B98" s="148"/>
      <c r="C98" s="148"/>
      <c r="D98" s="148"/>
      <c r="E98" s="148">
        <v>3</v>
      </c>
      <c r="F98" s="148"/>
      <c r="G98" s="148"/>
      <c r="H98" s="148"/>
      <c r="I98" s="148"/>
      <c r="J98" s="148"/>
      <c r="K98" s="148"/>
      <c r="L98" s="161" t="s">
        <v>1395</v>
      </c>
      <c r="M98" s="162" t="s">
        <v>1396</v>
      </c>
      <c r="N98" s="148" t="s">
        <v>1397</v>
      </c>
      <c r="O98" s="148" t="s">
        <v>1398</v>
      </c>
      <c r="P98" s="148" t="s">
        <v>345</v>
      </c>
      <c r="Q98" s="148" t="s">
        <v>304</v>
      </c>
      <c r="R98" s="146" t="s">
        <v>291</v>
      </c>
      <c r="S98" s="173"/>
      <c r="T98" s="172" t="s">
        <v>1066</v>
      </c>
      <c r="U98" s="148" t="s">
        <v>1397</v>
      </c>
      <c r="V98" s="172" t="s">
        <v>502</v>
      </c>
      <c r="W98" s="149" t="s">
        <v>293</v>
      </c>
      <c r="X98" s="173" t="s">
        <v>292</v>
      </c>
      <c r="Y98" s="148" t="s">
        <v>345</v>
      </c>
      <c r="Z98" s="173" t="s">
        <v>1025</v>
      </c>
      <c r="AA98" s="146" t="s">
        <v>27</v>
      </c>
      <c r="AB98" s="173" t="s">
        <v>1399</v>
      </c>
      <c r="AC98" s="185">
        <v>0.0154</v>
      </c>
      <c r="AD98" s="148" t="s">
        <v>27</v>
      </c>
      <c r="AE98" s="195" t="s">
        <v>321</v>
      </c>
      <c r="AF98" s="195"/>
      <c r="AG98" s="213" t="s">
        <v>322</v>
      </c>
      <c r="AH98" s="213"/>
      <c r="AI98" s="214"/>
      <c r="AJ98" s="215">
        <f t="shared" ref="AJ98:AJ103" si="30">AC98*1.04</f>
        <v>0.016016</v>
      </c>
      <c r="AK98" s="216">
        <f t="shared" si="29"/>
        <v>0.961538461538461</v>
      </c>
      <c r="AL98" s="261"/>
      <c r="AM98" s="261"/>
      <c r="AN98" s="261"/>
      <c r="AO98" s="261"/>
      <c r="AP98" s="287" t="s">
        <v>331</v>
      </c>
      <c r="AQ98" s="287" t="s">
        <v>1400</v>
      </c>
      <c r="AR98" s="148"/>
      <c r="AS98" s="237" t="s">
        <v>586</v>
      </c>
      <c r="AT98" s="230">
        <f>VLOOKUP(M:M,[29]底座模块化总成!$M:$AW,37,0)</f>
        <v>0.3627</v>
      </c>
      <c r="AU98" s="230">
        <f t="shared" si="22"/>
        <v>0.7254</v>
      </c>
    </row>
    <row r="99" ht="30" customHeight="1" outlineLevel="1" spans="1:47">
      <c r="A99" s="146">
        <f t="shared" si="28"/>
        <v>92</v>
      </c>
      <c r="B99" s="146"/>
      <c r="C99" s="146"/>
      <c r="D99" s="146"/>
      <c r="E99" s="146">
        <v>3</v>
      </c>
      <c r="F99" s="146"/>
      <c r="G99" s="149"/>
      <c r="H99" s="149"/>
      <c r="I99" s="149"/>
      <c r="J99" s="149"/>
      <c r="K99" s="149"/>
      <c r="L99" s="161" t="s">
        <v>1395</v>
      </c>
      <c r="M99" s="162" t="s">
        <v>1401</v>
      </c>
      <c r="N99" s="169" t="s">
        <v>1402</v>
      </c>
      <c r="O99" s="148" t="s">
        <v>1403</v>
      </c>
      <c r="P99" s="169" t="s">
        <v>824</v>
      </c>
      <c r="Q99" s="148" t="s">
        <v>304</v>
      </c>
      <c r="R99" s="146" t="s">
        <v>291</v>
      </c>
      <c r="S99" s="173"/>
      <c r="T99" s="172" t="s">
        <v>1066</v>
      </c>
      <c r="U99" s="169" t="s">
        <v>1402</v>
      </c>
      <c r="V99" s="172" t="s">
        <v>502</v>
      </c>
      <c r="W99" s="149" t="s">
        <v>293</v>
      </c>
      <c r="X99" s="173" t="s">
        <v>292</v>
      </c>
      <c r="Y99" s="148" t="s">
        <v>397</v>
      </c>
      <c r="Z99" s="146" t="s">
        <v>295</v>
      </c>
      <c r="AA99" s="173" t="s">
        <v>27</v>
      </c>
      <c r="AB99" s="146" t="s">
        <v>1404</v>
      </c>
      <c r="AC99" s="193">
        <f t="shared" si="27"/>
        <v>0.037</v>
      </c>
      <c r="AD99" s="184" t="s">
        <v>329</v>
      </c>
      <c r="AE99" s="186" t="s">
        <v>398</v>
      </c>
      <c r="AF99" s="186"/>
      <c r="AG99" s="166"/>
      <c r="AH99" s="166"/>
      <c r="AI99" s="186"/>
      <c r="AJ99" s="186"/>
      <c r="AK99" s="186"/>
      <c r="AL99" s="186"/>
      <c r="AM99" s="186"/>
      <c r="AN99" s="186"/>
      <c r="AO99" s="186"/>
      <c r="AP99" s="228" t="s">
        <v>331</v>
      </c>
      <c r="AQ99" s="228" t="s">
        <v>958</v>
      </c>
      <c r="AR99" s="184"/>
      <c r="AS99" s="237" t="s">
        <v>586</v>
      </c>
      <c r="AT99" s="230">
        <f>VLOOKUP(M:M,[29]底座模块化总成!$M:$AW,37,0)</f>
        <v>0.603138461538461</v>
      </c>
      <c r="AU99" s="230">
        <f t="shared" si="22"/>
        <v>1.20627692307692</v>
      </c>
    </row>
    <row r="100" ht="30" customHeight="1" outlineLevel="1" spans="1:47">
      <c r="A100" s="146">
        <f t="shared" si="28"/>
        <v>93</v>
      </c>
      <c r="B100" s="146"/>
      <c r="C100" s="146"/>
      <c r="D100" s="146"/>
      <c r="E100" s="146"/>
      <c r="F100" s="146">
        <v>4</v>
      </c>
      <c r="G100" s="149"/>
      <c r="H100" s="149"/>
      <c r="I100" s="149"/>
      <c r="J100" s="149"/>
      <c r="K100" s="149"/>
      <c r="L100" s="161"/>
      <c r="M100" s="161"/>
      <c r="N100" s="169" t="s">
        <v>1405</v>
      </c>
      <c r="O100" s="148" t="s">
        <v>1406</v>
      </c>
      <c r="P100" s="169" t="s">
        <v>829</v>
      </c>
      <c r="Q100" s="148" t="s">
        <v>304</v>
      </c>
      <c r="R100" s="146" t="s">
        <v>291</v>
      </c>
      <c r="S100" s="173"/>
      <c r="T100" s="172" t="s">
        <v>1066</v>
      </c>
      <c r="U100" s="169" t="s">
        <v>1405</v>
      </c>
      <c r="V100" s="172" t="s">
        <v>502</v>
      </c>
      <c r="W100" s="149" t="s">
        <v>293</v>
      </c>
      <c r="X100" s="173" t="s">
        <v>292</v>
      </c>
      <c r="Y100" s="148" t="s">
        <v>370</v>
      </c>
      <c r="Z100" s="146" t="s">
        <v>1082</v>
      </c>
      <c r="AA100" s="149" t="s">
        <v>832</v>
      </c>
      <c r="AB100" s="146" t="s">
        <v>1404</v>
      </c>
      <c r="AC100" s="193">
        <v>0.026</v>
      </c>
      <c r="AD100" s="172" t="s">
        <v>27</v>
      </c>
      <c r="AE100" s="188" t="s">
        <v>330</v>
      </c>
      <c r="AF100" s="188"/>
      <c r="AG100" s="166">
        <f>71+7</f>
        <v>78</v>
      </c>
      <c r="AH100" s="166">
        <f>15+3</f>
        <v>18</v>
      </c>
      <c r="AI100" s="188">
        <v>3</v>
      </c>
      <c r="AJ100" s="207">
        <f>AG100*AH100*AI100*7860/1000000000</f>
        <v>0.03310632</v>
      </c>
      <c r="AK100" s="204">
        <f t="shared" si="29"/>
        <v>0.785348537681023</v>
      </c>
      <c r="AL100" s="188"/>
      <c r="AM100" s="188"/>
      <c r="AN100" s="188"/>
      <c r="AO100" s="188"/>
      <c r="AP100" s="289"/>
      <c r="AQ100" s="289"/>
      <c r="AR100" s="172"/>
      <c r="AS100" s="237">
        <v>1</v>
      </c>
      <c r="AT100" s="230"/>
      <c r="AU100" s="230">
        <f t="shared" si="22"/>
        <v>0</v>
      </c>
    </row>
    <row r="101" ht="30" customHeight="1" outlineLevel="1" spans="1:47">
      <c r="A101" s="146">
        <f t="shared" si="28"/>
        <v>94</v>
      </c>
      <c r="B101" s="146"/>
      <c r="C101" s="146"/>
      <c r="D101" s="146"/>
      <c r="E101" s="146"/>
      <c r="F101" s="146">
        <v>4</v>
      </c>
      <c r="G101" s="149"/>
      <c r="H101" s="149"/>
      <c r="I101" s="149"/>
      <c r="J101" s="149"/>
      <c r="K101" s="149"/>
      <c r="L101" s="161"/>
      <c r="M101" s="161"/>
      <c r="N101" s="169" t="s">
        <v>903</v>
      </c>
      <c r="O101" s="148" t="s">
        <v>904</v>
      </c>
      <c r="P101" s="147" t="s">
        <v>337</v>
      </c>
      <c r="Q101" s="148" t="s">
        <v>304</v>
      </c>
      <c r="R101" s="146" t="s">
        <v>291</v>
      </c>
      <c r="S101" s="173"/>
      <c r="T101" s="172" t="s">
        <v>1066</v>
      </c>
      <c r="U101" s="169" t="s">
        <v>903</v>
      </c>
      <c r="V101" s="172" t="s">
        <v>502</v>
      </c>
      <c r="W101" s="149" t="s">
        <v>293</v>
      </c>
      <c r="X101" s="173" t="s">
        <v>292</v>
      </c>
      <c r="Y101" s="148" t="s">
        <v>337</v>
      </c>
      <c r="Z101" s="146" t="s">
        <v>905</v>
      </c>
      <c r="AA101" s="148" t="s">
        <v>27</v>
      </c>
      <c r="AB101" s="146" t="s">
        <v>1394</v>
      </c>
      <c r="AC101" s="193">
        <v>0.0055</v>
      </c>
      <c r="AD101" s="149" t="s">
        <v>27</v>
      </c>
      <c r="AE101" s="275"/>
      <c r="AF101" s="275"/>
      <c r="AG101" s="212"/>
      <c r="AH101" s="212"/>
      <c r="AI101" s="275"/>
      <c r="AJ101" s="275"/>
      <c r="AK101" s="275"/>
      <c r="AL101" s="275"/>
      <c r="AM101" s="275"/>
      <c r="AN101" s="275"/>
      <c r="AO101" s="275"/>
      <c r="AP101" s="289"/>
      <c r="AQ101" s="289"/>
      <c r="AR101" s="149"/>
      <c r="AS101" s="237">
        <v>2</v>
      </c>
      <c r="AT101" s="230"/>
      <c r="AU101" s="230">
        <f t="shared" si="22"/>
        <v>0</v>
      </c>
    </row>
    <row r="102" ht="30" customHeight="1" outlineLevel="1" spans="1:47">
      <c r="A102" s="146">
        <f t="shared" si="28"/>
        <v>95</v>
      </c>
      <c r="B102" s="146"/>
      <c r="C102" s="146"/>
      <c r="D102" s="146"/>
      <c r="E102" s="146">
        <v>3</v>
      </c>
      <c r="F102" s="146"/>
      <c r="G102" s="149"/>
      <c r="H102" s="149"/>
      <c r="I102" s="149"/>
      <c r="J102" s="149"/>
      <c r="K102" s="149"/>
      <c r="L102" s="161"/>
      <c r="M102" s="169" t="s">
        <v>1407</v>
      </c>
      <c r="N102" s="169" t="s">
        <v>1407</v>
      </c>
      <c r="O102" s="148" t="s">
        <v>1408</v>
      </c>
      <c r="P102" s="169" t="s">
        <v>1409</v>
      </c>
      <c r="Q102" s="148" t="s">
        <v>304</v>
      </c>
      <c r="R102" s="146" t="s">
        <v>291</v>
      </c>
      <c r="S102" s="173"/>
      <c r="T102" s="172" t="s">
        <v>290</v>
      </c>
      <c r="U102" s="169" t="s">
        <v>1407</v>
      </c>
      <c r="V102" s="172" t="s">
        <v>290</v>
      </c>
      <c r="W102" s="149" t="s">
        <v>292</v>
      </c>
      <c r="X102" s="173" t="s">
        <v>293</v>
      </c>
      <c r="Y102" s="148" t="s">
        <v>345</v>
      </c>
      <c r="Z102" s="146" t="s">
        <v>1409</v>
      </c>
      <c r="AA102" s="146" t="s">
        <v>27</v>
      </c>
      <c r="AB102" s="146" t="s">
        <v>1410</v>
      </c>
      <c r="AC102" s="193">
        <v>0.0019</v>
      </c>
      <c r="AD102" s="149" t="s">
        <v>27</v>
      </c>
      <c r="AE102" s="195" t="s">
        <v>321</v>
      </c>
      <c r="AF102" s="195"/>
      <c r="AG102" s="213" t="s">
        <v>322</v>
      </c>
      <c r="AH102" s="213"/>
      <c r="AI102" s="214"/>
      <c r="AJ102" s="215">
        <f t="shared" si="30"/>
        <v>0.001976</v>
      </c>
      <c r="AK102" s="216">
        <f t="shared" ref="AK102:AK105" si="31">AC102/AJ102</f>
        <v>0.961538461538462</v>
      </c>
      <c r="AL102" s="275"/>
      <c r="AM102" s="275"/>
      <c r="AN102" s="275"/>
      <c r="AO102" s="275"/>
      <c r="AP102" s="288" t="s">
        <v>331</v>
      </c>
      <c r="AQ102" s="288"/>
      <c r="AR102" s="149"/>
      <c r="AS102" s="237">
        <v>2</v>
      </c>
      <c r="AT102" s="230">
        <f>VLOOKUP(M:M,[29]底座模块化总成!$M:$AW,37,0)</f>
        <v>0.38</v>
      </c>
      <c r="AU102" s="230">
        <f t="shared" si="22"/>
        <v>0.76</v>
      </c>
    </row>
    <row r="103" ht="30" customHeight="1" outlineLevel="1" spans="1:47">
      <c r="A103" s="146">
        <f t="shared" si="28"/>
        <v>96</v>
      </c>
      <c r="B103" s="146"/>
      <c r="C103" s="146"/>
      <c r="D103" s="146"/>
      <c r="E103" s="146">
        <v>3</v>
      </c>
      <c r="F103" s="146"/>
      <c r="G103" s="149"/>
      <c r="H103" s="149"/>
      <c r="I103" s="149"/>
      <c r="J103" s="149"/>
      <c r="K103" s="149"/>
      <c r="L103" s="161"/>
      <c r="M103" s="257" t="s">
        <v>1411</v>
      </c>
      <c r="N103" s="257" t="s">
        <v>1411</v>
      </c>
      <c r="O103" s="257" t="s">
        <v>1412</v>
      </c>
      <c r="P103" s="148" t="s">
        <v>468</v>
      </c>
      <c r="Q103" s="148" t="s">
        <v>317</v>
      </c>
      <c r="R103" s="146" t="s">
        <v>291</v>
      </c>
      <c r="S103" s="173"/>
      <c r="T103" s="172" t="s">
        <v>290</v>
      </c>
      <c r="U103" s="148" t="s">
        <v>1411</v>
      </c>
      <c r="V103" s="172" t="s">
        <v>290</v>
      </c>
      <c r="W103" s="149" t="s">
        <v>292</v>
      </c>
      <c r="X103" s="173" t="s">
        <v>293</v>
      </c>
      <c r="Y103" s="148" t="s">
        <v>289</v>
      </c>
      <c r="Z103" s="146" t="s">
        <v>295</v>
      </c>
      <c r="AA103" s="173" t="s">
        <v>27</v>
      </c>
      <c r="AB103" s="146" t="s">
        <v>1413</v>
      </c>
      <c r="AC103" s="193">
        <v>0.022</v>
      </c>
      <c r="AD103" s="149"/>
      <c r="AE103" s="195" t="s">
        <v>321</v>
      </c>
      <c r="AF103" s="195"/>
      <c r="AG103" s="213" t="s">
        <v>322</v>
      </c>
      <c r="AH103" s="213"/>
      <c r="AI103" s="214"/>
      <c r="AJ103" s="215">
        <f t="shared" si="30"/>
        <v>0.02288</v>
      </c>
      <c r="AK103" s="216">
        <f t="shared" si="31"/>
        <v>0.961538461538461</v>
      </c>
      <c r="AL103" s="275"/>
      <c r="AM103" s="275"/>
      <c r="AN103" s="275"/>
      <c r="AO103" s="275"/>
      <c r="AP103" s="288" t="s">
        <v>331</v>
      </c>
      <c r="AQ103" s="288" t="s">
        <v>1414</v>
      </c>
      <c r="AR103" s="149"/>
      <c r="AS103" s="237">
        <v>2</v>
      </c>
      <c r="AT103" s="230">
        <f>VLOOKUP(M:M,[29]底座模块化总成!$M:$AW,37,0)</f>
        <v>0.6195</v>
      </c>
      <c r="AU103" s="230">
        <f t="shared" si="22"/>
        <v>1.239</v>
      </c>
    </row>
    <row r="104" s="101" customFormat="1" ht="30" customHeight="1" outlineLevel="1" spans="1:47">
      <c r="A104" s="146"/>
      <c r="B104" s="146"/>
      <c r="C104" s="146"/>
      <c r="D104" s="146"/>
      <c r="E104" s="146">
        <v>3</v>
      </c>
      <c r="F104" s="146"/>
      <c r="G104" s="149"/>
      <c r="H104" s="149"/>
      <c r="I104" s="149"/>
      <c r="J104" s="149"/>
      <c r="K104" s="149"/>
      <c r="L104" s="161"/>
      <c r="M104" s="249" t="s">
        <v>1415</v>
      </c>
      <c r="N104" s="249"/>
      <c r="O104" s="148" t="s">
        <v>1416</v>
      </c>
      <c r="P104" s="148" t="s">
        <v>1005</v>
      </c>
      <c r="Q104" s="148" t="s">
        <v>304</v>
      </c>
      <c r="R104" s="146" t="s">
        <v>291</v>
      </c>
      <c r="S104" s="173"/>
      <c r="T104" s="172" t="s">
        <v>1066</v>
      </c>
      <c r="U104" s="148"/>
      <c r="V104" s="172" t="s">
        <v>502</v>
      </c>
      <c r="W104" s="149" t="s">
        <v>293</v>
      </c>
      <c r="X104" s="173" t="s">
        <v>292</v>
      </c>
      <c r="Y104" s="148"/>
      <c r="Z104" s="146"/>
      <c r="AA104" s="146"/>
      <c r="AB104" s="146"/>
      <c r="AC104" s="193"/>
      <c r="AD104" s="149" t="s">
        <v>329</v>
      </c>
      <c r="AE104" s="275" t="s">
        <v>329</v>
      </c>
      <c r="AF104" s="275"/>
      <c r="AG104" s="212"/>
      <c r="AH104" s="212"/>
      <c r="AI104" s="275"/>
      <c r="AJ104" s="275"/>
      <c r="AK104" s="275"/>
      <c r="AL104" s="275"/>
      <c r="AM104" s="275">
        <v>0.006</v>
      </c>
      <c r="AN104" s="275"/>
      <c r="AO104" s="275"/>
      <c r="AP104" s="288" t="s">
        <v>298</v>
      </c>
      <c r="AQ104" s="288" t="s">
        <v>445</v>
      </c>
      <c r="AR104" s="149"/>
      <c r="AS104" s="237">
        <v>2</v>
      </c>
      <c r="AT104" s="230">
        <f>VLOOKUP(M:M,[29]底座模块化总成!$M:$AW,37,0)</f>
        <v>0</v>
      </c>
      <c r="AU104" s="230">
        <f t="shared" si="22"/>
        <v>0</v>
      </c>
    </row>
    <row r="105" s="95" customFormat="1" ht="30" customHeight="1" outlineLevel="1" spans="1:47">
      <c r="A105" s="146">
        <f t="shared" ref="A105:A125" si="32">ROW()-7</f>
        <v>98</v>
      </c>
      <c r="B105" s="148"/>
      <c r="C105" s="148"/>
      <c r="D105" s="148"/>
      <c r="E105" s="146"/>
      <c r="F105" s="148">
        <v>4</v>
      </c>
      <c r="G105" s="148"/>
      <c r="H105" s="148"/>
      <c r="I105" s="148"/>
      <c r="J105" s="148"/>
      <c r="K105" s="148"/>
      <c r="L105" s="155" t="s">
        <v>314</v>
      </c>
      <c r="M105" s="248" t="s">
        <v>1417</v>
      </c>
      <c r="N105" s="148" t="s">
        <v>1418</v>
      </c>
      <c r="O105" s="148" t="s">
        <v>1419</v>
      </c>
      <c r="P105" s="148" t="s">
        <v>829</v>
      </c>
      <c r="Q105" s="148" t="s">
        <v>304</v>
      </c>
      <c r="R105" s="146" t="s">
        <v>291</v>
      </c>
      <c r="S105" s="173"/>
      <c r="T105" s="172" t="s">
        <v>1066</v>
      </c>
      <c r="U105" s="148" t="s">
        <v>1418</v>
      </c>
      <c r="V105" s="172" t="s">
        <v>502</v>
      </c>
      <c r="W105" s="149" t="s">
        <v>293</v>
      </c>
      <c r="X105" s="173" t="s">
        <v>292</v>
      </c>
      <c r="Y105" s="148" t="s">
        <v>370</v>
      </c>
      <c r="Z105" s="173" t="s">
        <v>1082</v>
      </c>
      <c r="AA105" s="149" t="s">
        <v>832</v>
      </c>
      <c r="AB105" s="173" t="s">
        <v>1420</v>
      </c>
      <c r="AC105" s="185">
        <v>0.063</v>
      </c>
      <c r="AD105" s="172" t="s">
        <v>329</v>
      </c>
      <c r="AE105" s="188" t="s">
        <v>330</v>
      </c>
      <c r="AF105" s="188"/>
      <c r="AG105" s="166">
        <f>112+8</f>
        <v>120</v>
      </c>
      <c r="AH105" s="166">
        <f>25+3</f>
        <v>28</v>
      </c>
      <c r="AI105" s="188">
        <v>3</v>
      </c>
      <c r="AJ105" s="207">
        <f>AG105*AH105*AI105*7860/1000000000</f>
        <v>0.0792288</v>
      </c>
      <c r="AK105" s="204">
        <f t="shared" si="31"/>
        <v>0.795165394402036</v>
      </c>
      <c r="AL105" s="188"/>
      <c r="AM105" s="188"/>
      <c r="AN105" s="188"/>
      <c r="AO105" s="188"/>
      <c r="AP105" s="231" t="s">
        <v>331</v>
      </c>
      <c r="AQ105" s="231" t="s">
        <v>1421</v>
      </c>
      <c r="AR105" s="172"/>
      <c r="AS105" s="237">
        <v>2</v>
      </c>
      <c r="AT105" s="230"/>
      <c r="AU105" s="230">
        <f t="shared" si="22"/>
        <v>0</v>
      </c>
    </row>
    <row r="106" s="95" customFormat="1" ht="30" customHeight="1" outlineLevel="1" spans="1:47">
      <c r="A106" s="146">
        <f t="shared" si="32"/>
        <v>99</v>
      </c>
      <c r="B106" s="148"/>
      <c r="C106" s="148"/>
      <c r="D106" s="148"/>
      <c r="E106" s="146">
        <v>3</v>
      </c>
      <c r="F106" s="148"/>
      <c r="G106" s="148"/>
      <c r="H106" s="148"/>
      <c r="I106" s="148"/>
      <c r="J106" s="148"/>
      <c r="K106" s="149"/>
      <c r="L106" s="155"/>
      <c r="M106" s="248" t="s">
        <v>1422</v>
      </c>
      <c r="N106" s="148" t="s">
        <v>1423</v>
      </c>
      <c r="O106" s="148" t="s">
        <v>1424</v>
      </c>
      <c r="P106" s="148" t="s">
        <v>468</v>
      </c>
      <c r="Q106" s="148" t="s">
        <v>304</v>
      </c>
      <c r="R106" s="146" t="s">
        <v>291</v>
      </c>
      <c r="S106" s="173"/>
      <c r="T106" s="172" t="s">
        <v>1066</v>
      </c>
      <c r="U106" s="148" t="s">
        <v>1423</v>
      </c>
      <c r="V106" s="172" t="s">
        <v>502</v>
      </c>
      <c r="W106" s="149" t="s">
        <v>293</v>
      </c>
      <c r="X106" s="173" t="s">
        <v>292</v>
      </c>
      <c r="Y106" s="148" t="s">
        <v>294</v>
      </c>
      <c r="Z106" s="173" t="s">
        <v>27</v>
      </c>
      <c r="AA106" s="146" t="s">
        <v>27</v>
      </c>
      <c r="AB106" s="173" t="s">
        <v>1425</v>
      </c>
      <c r="AC106" s="185">
        <f>AC107+AC108*2+AC109*2</f>
        <v>0.0388</v>
      </c>
      <c r="AD106" s="149" t="s">
        <v>27</v>
      </c>
      <c r="AE106" s="275"/>
      <c r="AF106" s="275"/>
      <c r="AG106" s="212"/>
      <c r="AH106" s="212"/>
      <c r="AI106" s="275"/>
      <c r="AJ106" s="275"/>
      <c r="AK106" s="275"/>
      <c r="AL106" s="275"/>
      <c r="AM106" s="275"/>
      <c r="AN106" s="275"/>
      <c r="AO106" s="275"/>
      <c r="AP106" s="288" t="s">
        <v>331</v>
      </c>
      <c r="AQ106" s="288" t="s">
        <v>1426</v>
      </c>
      <c r="AR106" s="149"/>
      <c r="AS106" s="237">
        <v>1</v>
      </c>
      <c r="AT106" s="230">
        <f>VLOOKUP(M:M,[29]底座模块化总成!$M:$AW,37,0)</f>
        <v>1.2393</v>
      </c>
      <c r="AU106" s="230">
        <f t="shared" si="22"/>
        <v>1.2393</v>
      </c>
    </row>
    <row r="107" s="95" customFormat="1" ht="30" customHeight="1" outlineLevel="1" spans="1:47">
      <c r="A107" s="146">
        <f t="shared" si="32"/>
        <v>100</v>
      </c>
      <c r="B107" s="148"/>
      <c r="C107" s="148"/>
      <c r="D107" s="148"/>
      <c r="E107" s="148"/>
      <c r="F107" s="149">
        <v>4</v>
      </c>
      <c r="G107" s="148"/>
      <c r="H107" s="148"/>
      <c r="I107" s="148"/>
      <c r="J107" s="148"/>
      <c r="K107" s="149"/>
      <c r="L107" s="152"/>
      <c r="M107" s="152"/>
      <c r="N107" s="148" t="s">
        <v>1427</v>
      </c>
      <c r="O107" s="149" t="s">
        <v>1428</v>
      </c>
      <c r="P107" s="147" t="s">
        <v>1429</v>
      </c>
      <c r="Q107" s="148" t="s">
        <v>304</v>
      </c>
      <c r="R107" s="146" t="s">
        <v>291</v>
      </c>
      <c r="S107" s="174"/>
      <c r="T107" s="172" t="s">
        <v>1066</v>
      </c>
      <c r="U107" s="148" t="s">
        <v>1427</v>
      </c>
      <c r="V107" s="172" t="s">
        <v>502</v>
      </c>
      <c r="W107" s="149" t="s">
        <v>293</v>
      </c>
      <c r="X107" s="173" t="s">
        <v>292</v>
      </c>
      <c r="Y107" s="148" t="s">
        <v>1428</v>
      </c>
      <c r="Z107" s="279" t="s">
        <v>1430</v>
      </c>
      <c r="AA107" s="148" t="s">
        <v>27</v>
      </c>
      <c r="AB107" s="148" t="s">
        <v>1431</v>
      </c>
      <c r="AC107" s="185">
        <v>0.023</v>
      </c>
      <c r="AD107" s="149" t="s">
        <v>27</v>
      </c>
      <c r="AE107" s="275"/>
      <c r="AF107" s="275"/>
      <c r="AG107" s="212"/>
      <c r="AH107" s="212"/>
      <c r="AI107" s="275"/>
      <c r="AJ107" s="275"/>
      <c r="AK107" s="275"/>
      <c r="AL107" s="275"/>
      <c r="AM107" s="275"/>
      <c r="AN107" s="275"/>
      <c r="AO107" s="275"/>
      <c r="AP107" s="289"/>
      <c r="AQ107" s="289"/>
      <c r="AR107" s="149"/>
      <c r="AS107" s="229">
        <v>1</v>
      </c>
      <c r="AT107" s="230"/>
      <c r="AU107" s="230">
        <f t="shared" si="22"/>
        <v>0</v>
      </c>
    </row>
    <row r="108" s="95" customFormat="1" ht="30" customHeight="1" outlineLevel="1" spans="1:47">
      <c r="A108" s="146">
        <f t="shared" si="32"/>
        <v>101</v>
      </c>
      <c r="B108" s="148"/>
      <c r="C108" s="148"/>
      <c r="D108" s="148"/>
      <c r="E108" s="148"/>
      <c r="F108" s="149">
        <v>4</v>
      </c>
      <c r="G108" s="148"/>
      <c r="H108" s="148"/>
      <c r="I108" s="148"/>
      <c r="J108" s="148"/>
      <c r="K108" s="148"/>
      <c r="L108" s="155" t="s">
        <v>314</v>
      </c>
      <c r="M108" s="155"/>
      <c r="N108" s="147" t="s">
        <v>1432</v>
      </c>
      <c r="O108" s="149" t="s">
        <v>1433</v>
      </c>
      <c r="P108" s="147" t="s">
        <v>376</v>
      </c>
      <c r="Q108" s="148" t="s">
        <v>304</v>
      </c>
      <c r="R108" s="146" t="s">
        <v>291</v>
      </c>
      <c r="S108" s="174"/>
      <c r="T108" s="172" t="s">
        <v>1066</v>
      </c>
      <c r="U108" s="147" t="s">
        <v>27</v>
      </c>
      <c r="V108" s="172" t="s">
        <v>502</v>
      </c>
      <c r="W108" s="149" t="s">
        <v>293</v>
      </c>
      <c r="X108" s="173" t="s">
        <v>292</v>
      </c>
      <c r="Y108" s="148" t="s">
        <v>376</v>
      </c>
      <c r="Z108" s="279" t="s">
        <v>1269</v>
      </c>
      <c r="AA108" s="148" t="s">
        <v>811</v>
      </c>
      <c r="AB108" s="173" t="s">
        <v>1434</v>
      </c>
      <c r="AC108" s="185">
        <v>0.0069</v>
      </c>
      <c r="AD108" s="149" t="s">
        <v>27</v>
      </c>
      <c r="AE108" s="275" t="s">
        <v>380</v>
      </c>
      <c r="AF108" s="275"/>
      <c r="AG108" s="284">
        <f>AC108/0.154*1000</f>
        <v>44.8051948051948</v>
      </c>
      <c r="AH108" s="284">
        <v>6</v>
      </c>
      <c r="AI108" s="284"/>
      <c r="AJ108" s="276">
        <f>AC108</f>
        <v>0.0069</v>
      </c>
      <c r="AK108" s="285">
        <f>AC108/AJ108</f>
        <v>1</v>
      </c>
      <c r="AL108" s="275"/>
      <c r="AM108" s="275"/>
      <c r="AN108" s="275"/>
      <c r="AO108" s="275"/>
      <c r="AP108" s="289"/>
      <c r="AQ108" s="289"/>
      <c r="AR108" s="149"/>
      <c r="AS108" s="229">
        <v>2</v>
      </c>
      <c r="AT108" s="230"/>
      <c r="AU108" s="230">
        <f t="shared" si="22"/>
        <v>0</v>
      </c>
    </row>
    <row r="109" s="95" customFormat="1" ht="30" customHeight="1" outlineLevel="1" spans="1:47">
      <c r="A109" s="146">
        <f t="shared" si="32"/>
        <v>102</v>
      </c>
      <c r="B109" s="148"/>
      <c r="C109" s="148"/>
      <c r="D109" s="148"/>
      <c r="E109" s="148"/>
      <c r="F109" s="149">
        <v>4</v>
      </c>
      <c r="G109" s="148"/>
      <c r="H109" s="148"/>
      <c r="I109" s="148"/>
      <c r="J109" s="148"/>
      <c r="K109" s="148"/>
      <c r="L109" s="155" t="s">
        <v>314</v>
      </c>
      <c r="M109" s="155"/>
      <c r="N109" s="147" t="s">
        <v>1435</v>
      </c>
      <c r="O109" s="149" t="s">
        <v>1436</v>
      </c>
      <c r="P109" s="147" t="s">
        <v>345</v>
      </c>
      <c r="Q109" s="148" t="s">
        <v>304</v>
      </c>
      <c r="R109" s="146" t="s">
        <v>291</v>
      </c>
      <c r="S109" s="174"/>
      <c r="T109" s="172" t="s">
        <v>1066</v>
      </c>
      <c r="U109" s="147" t="s">
        <v>27</v>
      </c>
      <c r="V109" s="172" t="s">
        <v>502</v>
      </c>
      <c r="W109" s="149" t="s">
        <v>293</v>
      </c>
      <c r="X109" s="173" t="s">
        <v>292</v>
      </c>
      <c r="Y109" s="148" t="s">
        <v>345</v>
      </c>
      <c r="Z109" s="279" t="s">
        <v>1437</v>
      </c>
      <c r="AA109" s="146" t="s">
        <v>27</v>
      </c>
      <c r="AB109" s="173" t="s">
        <v>1438</v>
      </c>
      <c r="AC109" s="185">
        <v>0.001</v>
      </c>
      <c r="AD109" s="149" t="s">
        <v>27</v>
      </c>
      <c r="AE109" s="195" t="s">
        <v>321</v>
      </c>
      <c r="AF109" s="195"/>
      <c r="AG109" s="213" t="s">
        <v>322</v>
      </c>
      <c r="AH109" s="213"/>
      <c r="AI109" s="214"/>
      <c r="AJ109" s="215">
        <f>AC109*1.04</f>
        <v>0.00104</v>
      </c>
      <c r="AK109" s="216">
        <f>AC109/AJ109</f>
        <v>0.961538461538461</v>
      </c>
      <c r="AL109" s="275"/>
      <c r="AM109" s="275"/>
      <c r="AN109" s="275"/>
      <c r="AO109" s="275"/>
      <c r="AP109" s="289"/>
      <c r="AQ109" s="289"/>
      <c r="AR109" s="149"/>
      <c r="AS109" s="229">
        <v>2</v>
      </c>
      <c r="AT109" s="230"/>
      <c r="AU109" s="230">
        <f t="shared" ref="AU109:AU136" si="33">AS109*AT109</f>
        <v>0</v>
      </c>
    </row>
    <row r="110" ht="30" customHeight="1" outlineLevel="1" spans="1:47">
      <c r="A110" s="146">
        <f t="shared" si="32"/>
        <v>103</v>
      </c>
      <c r="B110" s="146"/>
      <c r="C110" s="146"/>
      <c r="D110" s="146"/>
      <c r="E110" s="146">
        <v>3</v>
      </c>
      <c r="F110" s="242"/>
      <c r="G110" s="243"/>
      <c r="H110" s="243"/>
      <c r="I110" s="243"/>
      <c r="J110" s="243"/>
      <c r="K110" s="243"/>
      <c r="L110" s="258"/>
      <c r="M110" s="259" t="s">
        <v>1439</v>
      </c>
      <c r="N110" s="169" t="s">
        <v>1440</v>
      </c>
      <c r="O110" s="148" t="s">
        <v>1441</v>
      </c>
      <c r="P110" s="169" t="s">
        <v>337</v>
      </c>
      <c r="Q110" s="148" t="s">
        <v>304</v>
      </c>
      <c r="R110" s="146" t="s">
        <v>291</v>
      </c>
      <c r="S110" s="173"/>
      <c r="T110" s="172" t="s">
        <v>1066</v>
      </c>
      <c r="U110" s="169" t="s">
        <v>27</v>
      </c>
      <c r="V110" s="172" t="s">
        <v>502</v>
      </c>
      <c r="W110" s="149" t="s">
        <v>293</v>
      </c>
      <c r="X110" s="173" t="s">
        <v>292</v>
      </c>
      <c r="Y110" s="148" t="s">
        <v>337</v>
      </c>
      <c r="Z110" s="146" t="s">
        <v>1442</v>
      </c>
      <c r="AA110" s="148" t="s">
        <v>27</v>
      </c>
      <c r="AB110" s="146" t="s">
        <v>463</v>
      </c>
      <c r="AC110" s="193">
        <v>0.0134</v>
      </c>
      <c r="AD110" s="149" t="s">
        <v>1342</v>
      </c>
      <c r="AE110" s="275"/>
      <c r="AF110" s="275"/>
      <c r="AG110" s="212"/>
      <c r="AH110" s="212"/>
      <c r="AI110" s="275"/>
      <c r="AJ110" s="275"/>
      <c r="AK110" s="275"/>
      <c r="AL110" s="275"/>
      <c r="AM110" s="275"/>
      <c r="AN110" s="275"/>
      <c r="AO110" s="275"/>
      <c r="AP110" s="288" t="s">
        <v>331</v>
      </c>
      <c r="AQ110" s="288" t="s">
        <v>340</v>
      </c>
      <c r="AR110" s="149"/>
      <c r="AS110" s="237">
        <v>4</v>
      </c>
      <c r="AT110" s="230">
        <f>VLOOKUP(M:M,[29]底座模块化总成!$M:$AW,37,0)</f>
        <v>0.156</v>
      </c>
      <c r="AU110" s="230">
        <f t="shared" si="33"/>
        <v>0.624</v>
      </c>
    </row>
    <row r="111" s="95" customFormat="1" ht="30" customHeight="1" outlineLevel="1" spans="1:47">
      <c r="A111" s="146">
        <f t="shared" si="32"/>
        <v>104</v>
      </c>
      <c r="B111" s="148"/>
      <c r="C111" s="148"/>
      <c r="D111" s="148"/>
      <c r="E111" s="146">
        <v>3</v>
      </c>
      <c r="F111" s="148"/>
      <c r="G111" s="148"/>
      <c r="H111" s="148"/>
      <c r="I111" s="148"/>
      <c r="J111" s="148"/>
      <c r="K111" s="148"/>
      <c r="L111" s="155"/>
      <c r="M111" s="260" t="s">
        <v>1443</v>
      </c>
      <c r="N111" s="261" t="s">
        <v>1444</v>
      </c>
      <c r="O111" s="148" t="s">
        <v>472</v>
      </c>
      <c r="P111" s="148" t="s">
        <v>337</v>
      </c>
      <c r="Q111" s="148" t="s">
        <v>304</v>
      </c>
      <c r="R111" s="146" t="s">
        <v>291</v>
      </c>
      <c r="S111" s="173"/>
      <c r="T111" s="172" t="s">
        <v>1066</v>
      </c>
      <c r="U111" s="148" t="s">
        <v>27</v>
      </c>
      <c r="V111" s="172" t="s">
        <v>502</v>
      </c>
      <c r="W111" s="149" t="s">
        <v>293</v>
      </c>
      <c r="X111" s="173" t="s">
        <v>292</v>
      </c>
      <c r="Y111" s="148" t="s">
        <v>337</v>
      </c>
      <c r="Z111" s="146" t="s">
        <v>1445</v>
      </c>
      <c r="AA111" s="148" t="s">
        <v>27</v>
      </c>
      <c r="AB111" s="148" t="s">
        <v>1263</v>
      </c>
      <c r="AC111" s="185">
        <v>0.025</v>
      </c>
      <c r="AD111" s="149" t="s">
        <v>1342</v>
      </c>
      <c r="AE111" s="275"/>
      <c r="AF111" s="275"/>
      <c r="AG111" s="212"/>
      <c r="AH111" s="212"/>
      <c r="AI111" s="275"/>
      <c r="AJ111" s="275"/>
      <c r="AK111" s="275"/>
      <c r="AL111" s="275"/>
      <c r="AM111" s="275"/>
      <c r="AN111" s="275"/>
      <c r="AO111" s="275"/>
      <c r="AP111" s="288" t="s">
        <v>331</v>
      </c>
      <c r="AQ111" s="288" t="s">
        <v>340</v>
      </c>
      <c r="AR111" s="148"/>
      <c r="AS111" s="237">
        <v>2</v>
      </c>
      <c r="AT111" s="230">
        <f>VLOOKUP(M:M,[29]底座模块化总成!$M:$AW,37,0)</f>
        <v>0.2566</v>
      </c>
      <c r="AU111" s="230">
        <f t="shared" si="33"/>
        <v>0.5132</v>
      </c>
    </row>
    <row r="112" s="95" customFormat="1" ht="30" customHeight="1" outlineLevel="1" spans="1:47">
      <c r="A112" s="146">
        <f t="shared" si="32"/>
        <v>105</v>
      </c>
      <c r="B112" s="148"/>
      <c r="C112" s="148"/>
      <c r="D112" s="148"/>
      <c r="E112" s="146">
        <v>3</v>
      </c>
      <c r="F112" s="148"/>
      <c r="G112" s="148"/>
      <c r="H112" s="148"/>
      <c r="I112" s="148"/>
      <c r="J112" s="148"/>
      <c r="K112" s="148"/>
      <c r="L112" s="161"/>
      <c r="M112" s="148" t="s">
        <v>1446</v>
      </c>
      <c r="N112" s="148" t="s">
        <v>1446</v>
      </c>
      <c r="O112" s="148" t="s">
        <v>472</v>
      </c>
      <c r="P112" s="147" t="s">
        <v>337</v>
      </c>
      <c r="Q112" s="148" t="s">
        <v>304</v>
      </c>
      <c r="R112" s="146" t="s">
        <v>291</v>
      </c>
      <c r="S112" s="173"/>
      <c r="T112" s="172" t="s">
        <v>1066</v>
      </c>
      <c r="U112" s="148" t="s">
        <v>27</v>
      </c>
      <c r="V112" s="172" t="s">
        <v>502</v>
      </c>
      <c r="W112" s="149" t="s">
        <v>293</v>
      </c>
      <c r="X112" s="173" t="s">
        <v>292</v>
      </c>
      <c r="Y112" s="148" t="s">
        <v>337</v>
      </c>
      <c r="Z112" s="173" t="s">
        <v>1447</v>
      </c>
      <c r="AA112" s="148" t="s">
        <v>27</v>
      </c>
      <c r="AB112" s="173" t="s">
        <v>1448</v>
      </c>
      <c r="AC112" s="185">
        <v>0.025</v>
      </c>
      <c r="AD112" s="149" t="s">
        <v>1342</v>
      </c>
      <c r="AE112" s="275"/>
      <c r="AF112" s="275"/>
      <c r="AG112" s="212"/>
      <c r="AH112" s="212"/>
      <c r="AI112" s="275"/>
      <c r="AJ112" s="275"/>
      <c r="AK112" s="275"/>
      <c r="AL112" s="275"/>
      <c r="AM112" s="275"/>
      <c r="AN112" s="275"/>
      <c r="AO112" s="275"/>
      <c r="AP112" s="288" t="s">
        <v>331</v>
      </c>
      <c r="AQ112" s="288" t="s">
        <v>340</v>
      </c>
      <c r="AR112" s="148"/>
      <c r="AS112" s="154">
        <v>2</v>
      </c>
      <c r="AT112" s="230">
        <f>VLOOKUP(M:M,[29]底座模块化总成!$M:$AW,37,0)</f>
        <v>0.42</v>
      </c>
      <c r="AU112" s="230">
        <f t="shared" si="33"/>
        <v>0.84</v>
      </c>
    </row>
    <row r="113" s="95" customFormat="1" ht="30" customHeight="1" outlineLevel="1" spans="1:47">
      <c r="A113" s="146">
        <f t="shared" si="32"/>
        <v>106</v>
      </c>
      <c r="B113" s="148"/>
      <c r="C113" s="148"/>
      <c r="D113" s="148"/>
      <c r="E113" s="146">
        <v>3</v>
      </c>
      <c r="F113" s="148"/>
      <c r="G113" s="148"/>
      <c r="H113" s="148"/>
      <c r="I113" s="148"/>
      <c r="J113" s="148"/>
      <c r="K113" s="148"/>
      <c r="L113" s="161"/>
      <c r="M113" s="162" t="s">
        <v>1449</v>
      </c>
      <c r="N113" s="148" t="s">
        <v>1450</v>
      </c>
      <c r="O113" s="148" t="s">
        <v>1451</v>
      </c>
      <c r="P113" s="147" t="s">
        <v>337</v>
      </c>
      <c r="Q113" s="148" t="s">
        <v>304</v>
      </c>
      <c r="R113" s="146" t="s">
        <v>291</v>
      </c>
      <c r="S113" s="173"/>
      <c r="T113" s="172" t="s">
        <v>1066</v>
      </c>
      <c r="U113" s="148" t="s">
        <v>27</v>
      </c>
      <c r="V113" s="172" t="s">
        <v>502</v>
      </c>
      <c r="W113" s="149" t="s">
        <v>293</v>
      </c>
      <c r="X113" s="173" t="s">
        <v>292</v>
      </c>
      <c r="Y113" s="148" t="s">
        <v>337</v>
      </c>
      <c r="Z113" s="173" t="s">
        <v>905</v>
      </c>
      <c r="AA113" s="148" t="s">
        <v>27</v>
      </c>
      <c r="AB113" s="173" t="s">
        <v>1452</v>
      </c>
      <c r="AC113" s="185">
        <v>0.0064</v>
      </c>
      <c r="AD113" s="148" t="s">
        <v>1257</v>
      </c>
      <c r="AE113" s="261"/>
      <c r="AF113" s="261"/>
      <c r="AG113" s="166"/>
      <c r="AH113" s="166"/>
      <c r="AI113" s="261"/>
      <c r="AJ113" s="261"/>
      <c r="AK113" s="261"/>
      <c r="AL113" s="261"/>
      <c r="AM113" s="261"/>
      <c r="AN113" s="261"/>
      <c r="AO113" s="261"/>
      <c r="AP113" s="287" t="s">
        <v>331</v>
      </c>
      <c r="AQ113" s="287" t="s">
        <v>340</v>
      </c>
      <c r="AR113" s="148"/>
      <c r="AS113" s="237">
        <v>6</v>
      </c>
      <c r="AT113" s="230">
        <f>VLOOKUP(M:M,[29]底座模块化总成!$M:$AW,37,0)</f>
        <v>0.053</v>
      </c>
      <c r="AU113" s="230">
        <f t="shared" si="33"/>
        <v>0.318</v>
      </c>
    </row>
    <row r="114" s="95" customFormat="1" ht="30" customHeight="1" outlineLevel="1" spans="1:47">
      <c r="A114" s="146">
        <f t="shared" si="32"/>
        <v>107</v>
      </c>
      <c r="B114" s="148"/>
      <c r="C114" s="148"/>
      <c r="D114" s="148"/>
      <c r="E114" s="146">
        <v>3</v>
      </c>
      <c r="F114" s="148"/>
      <c r="G114" s="148"/>
      <c r="H114" s="148"/>
      <c r="I114" s="148"/>
      <c r="J114" s="148"/>
      <c r="K114" s="148"/>
      <c r="L114" s="161"/>
      <c r="M114" s="162" t="s">
        <v>1453</v>
      </c>
      <c r="N114" s="148" t="s">
        <v>1454</v>
      </c>
      <c r="O114" s="148" t="s">
        <v>1451</v>
      </c>
      <c r="P114" s="147" t="s">
        <v>337</v>
      </c>
      <c r="Q114" s="148" t="s">
        <v>304</v>
      </c>
      <c r="R114" s="146" t="s">
        <v>291</v>
      </c>
      <c r="S114" s="173"/>
      <c r="T114" s="172" t="s">
        <v>1066</v>
      </c>
      <c r="U114" s="148" t="s">
        <v>27</v>
      </c>
      <c r="V114" s="172" t="s">
        <v>502</v>
      </c>
      <c r="W114" s="149" t="s">
        <v>293</v>
      </c>
      <c r="X114" s="173" t="s">
        <v>292</v>
      </c>
      <c r="Y114" s="148" t="s">
        <v>337</v>
      </c>
      <c r="Z114" s="173" t="s">
        <v>867</v>
      </c>
      <c r="AA114" s="148" t="s">
        <v>27</v>
      </c>
      <c r="AB114" s="173" t="s">
        <v>1455</v>
      </c>
      <c r="AC114" s="185">
        <v>0.0104</v>
      </c>
      <c r="AD114" s="148" t="s">
        <v>1257</v>
      </c>
      <c r="AE114" s="261"/>
      <c r="AF114" s="261"/>
      <c r="AG114" s="166"/>
      <c r="AH114" s="166"/>
      <c r="AI114" s="261"/>
      <c r="AJ114" s="261"/>
      <c r="AK114" s="261"/>
      <c r="AL114" s="261"/>
      <c r="AM114" s="261"/>
      <c r="AN114" s="261"/>
      <c r="AO114" s="261"/>
      <c r="AP114" s="287" t="s">
        <v>331</v>
      </c>
      <c r="AQ114" s="287" t="s">
        <v>340</v>
      </c>
      <c r="AR114" s="148"/>
      <c r="AS114" s="237">
        <v>2</v>
      </c>
      <c r="AT114" s="230">
        <f>VLOOKUP(M:M,[29]底座模块化总成!$M:$AW,37,0)</f>
        <v>0.1</v>
      </c>
      <c r="AU114" s="230">
        <f t="shared" si="33"/>
        <v>0.2</v>
      </c>
    </row>
    <row r="115" s="95" customFormat="1" ht="30" customHeight="1" outlineLevel="1" spans="1:47">
      <c r="A115" s="146">
        <f t="shared" si="32"/>
        <v>108</v>
      </c>
      <c r="B115" s="148"/>
      <c r="C115" s="148"/>
      <c r="D115" s="148"/>
      <c r="E115" s="146">
        <v>3</v>
      </c>
      <c r="F115" s="148"/>
      <c r="G115" s="148"/>
      <c r="H115" s="148"/>
      <c r="I115" s="148"/>
      <c r="J115" s="148"/>
      <c r="K115" s="148"/>
      <c r="L115" s="161" t="s">
        <v>1456</v>
      </c>
      <c r="M115" s="162" t="s">
        <v>1457</v>
      </c>
      <c r="N115" s="148" t="s">
        <v>1458</v>
      </c>
      <c r="O115" s="148" t="s">
        <v>1459</v>
      </c>
      <c r="P115" s="147" t="s">
        <v>337</v>
      </c>
      <c r="Q115" s="148" t="s">
        <v>304</v>
      </c>
      <c r="R115" s="146" t="s">
        <v>291</v>
      </c>
      <c r="S115" s="173"/>
      <c r="T115" s="172" t="s">
        <v>1066</v>
      </c>
      <c r="U115" s="148" t="s">
        <v>1458</v>
      </c>
      <c r="V115" s="172" t="s">
        <v>502</v>
      </c>
      <c r="W115" s="149" t="s">
        <v>293</v>
      </c>
      <c r="X115" s="173" t="s">
        <v>292</v>
      </c>
      <c r="Y115" s="148" t="s">
        <v>345</v>
      </c>
      <c r="Z115" s="146" t="s">
        <v>1025</v>
      </c>
      <c r="AA115" s="146" t="s">
        <v>27</v>
      </c>
      <c r="AB115" s="173" t="s">
        <v>1460</v>
      </c>
      <c r="AC115" s="185">
        <v>0.0005</v>
      </c>
      <c r="AD115" s="148" t="s">
        <v>27</v>
      </c>
      <c r="AE115" s="195" t="s">
        <v>321</v>
      </c>
      <c r="AF115" s="195"/>
      <c r="AG115" s="213" t="s">
        <v>322</v>
      </c>
      <c r="AH115" s="213"/>
      <c r="AI115" s="214"/>
      <c r="AJ115" s="215">
        <f>AC115*1.04</f>
        <v>0.00052</v>
      </c>
      <c r="AK115" s="216">
        <f>AC115/AJ115</f>
        <v>0.961538461538461</v>
      </c>
      <c r="AL115" s="261"/>
      <c r="AM115" s="261"/>
      <c r="AN115" s="261"/>
      <c r="AO115" s="261"/>
      <c r="AP115" s="287" t="s">
        <v>331</v>
      </c>
      <c r="AQ115" s="287" t="s">
        <v>458</v>
      </c>
      <c r="AR115" s="148"/>
      <c r="AS115" s="237">
        <v>1</v>
      </c>
      <c r="AT115" s="230">
        <f>VLOOKUP(M:M,[29]底座模块化总成!$M:$AW,37,0)</f>
        <v>0.11</v>
      </c>
      <c r="AU115" s="230">
        <f t="shared" si="33"/>
        <v>0.11</v>
      </c>
    </row>
    <row r="116" s="95" customFormat="1" ht="30" customHeight="1" outlineLevel="1" spans="1:47">
      <c r="A116" s="146">
        <f t="shared" si="32"/>
        <v>109</v>
      </c>
      <c r="B116" s="148"/>
      <c r="C116" s="148"/>
      <c r="D116" s="148"/>
      <c r="E116" s="146">
        <v>3</v>
      </c>
      <c r="F116" s="148"/>
      <c r="G116" s="148"/>
      <c r="H116" s="148"/>
      <c r="I116" s="148"/>
      <c r="J116" s="148"/>
      <c r="K116" s="148"/>
      <c r="L116" s="161"/>
      <c r="M116" s="162" t="s">
        <v>1461</v>
      </c>
      <c r="N116" s="148" t="s">
        <v>1462</v>
      </c>
      <c r="O116" s="148" t="s">
        <v>1463</v>
      </c>
      <c r="P116" s="147" t="s">
        <v>337</v>
      </c>
      <c r="Q116" s="148" t="s">
        <v>304</v>
      </c>
      <c r="R116" s="146" t="s">
        <v>291</v>
      </c>
      <c r="S116" s="173"/>
      <c r="T116" s="172" t="s">
        <v>1066</v>
      </c>
      <c r="U116" s="148" t="s">
        <v>27</v>
      </c>
      <c r="V116" s="172" t="s">
        <v>502</v>
      </c>
      <c r="W116" s="149" t="s">
        <v>293</v>
      </c>
      <c r="X116" s="173" t="s">
        <v>292</v>
      </c>
      <c r="Y116" s="148" t="s">
        <v>337</v>
      </c>
      <c r="Z116" s="173" t="s">
        <v>1464</v>
      </c>
      <c r="AA116" s="173" t="s">
        <v>27</v>
      </c>
      <c r="AB116" s="173" t="s">
        <v>1465</v>
      </c>
      <c r="AC116" s="185">
        <v>0.0191</v>
      </c>
      <c r="AD116" s="148" t="s">
        <v>1257</v>
      </c>
      <c r="AE116" s="261"/>
      <c r="AF116" s="261"/>
      <c r="AG116" s="166"/>
      <c r="AH116" s="166"/>
      <c r="AI116" s="261"/>
      <c r="AJ116" s="261"/>
      <c r="AK116" s="261"/>
      <c r="AL116" s="261"/>
      <c r="AM116" s="261"/>
      <c r="AN116" s="261"/>
      <c r="AO116" s="261"/>
      <c r="AP116" s="287" t="s">
        <v>331</v>
      </c>
      <c r="AQ116" s="287" t="s">
        <v>340</v>
      </c>
      <c r="AR116" s="148"/>
      <c r="AS116" s="237">
        <v>1</v>
      </c>
      <c r="AT116" s="230">
        <f>VLOOKUP(M:M,[29]底座模块化总成!$M:$AW,37,0)</f>
        <v>0.531</v>
      </c>
      <c r="AU116" s="230">
        <f t="shared" si="33"/>
        <v>0.531</v>
      </c>
    </row>
    <row r="117" s="95" customFormat="1" ht="30" customHeight="1" outlineLevel="1" spans="1:47">
      <c r="A117" s="146">
        <f t="shared" si="32"/>
        <v>110</v>
      </c>
      <c r="B117" s="146"/>
      <c r="C117" s="146"/>
      <c r="D117" s="146"/>
      <c r="E117" s="146">
        <v>3</v>
      </c>
      <c r="F117" s="146"/>
      <c r="G117" s="149"/>
      <c r="H117" s="149"/>
      <c r="I117" s="149"/>
      <c r="J117" s="149"/>
      <c r="K117" s="149"/>
      <c r="L117" s="161"/>
      <c r="M117" s="162" t="s">
        <v>1466</v>
      </c>
      <c r="N117" s="147" t="s">
        <v>1467</v>
      </c>
      <c r="O117" s="148" t="s">
        <v>1468</v>
      </c>
      <c r="P117" s="149" t="s">
        <v>337</v>
      </c>
      <c r="Q117" s="148" t="s">
        <v>304</v>
      </c>
      <c r="R117" s="146" t="s">
        <v>291</v>
      </c>
      <c r="S117" s="173"/>
      <c r="T117" s="172" t="s">
        <v>1066</v>
      </c>
      <c r="U117" s="147" t="s">
        <v>27</v>
      </c>
      <c r="V117" s="172" t="s">
        <v>502</v>
      </c>
      <c r="W117" s="149" t="s">
        <v>293</v>
      </c>
      <c r="X117" s="173" t="s">
        <v>292</v>
      </c>
      <c r="Y117" s="148" t="s">
        <v>337</v>
      </c>
      <c r="Z117" s="146" t="s">
        <v>1469</v>
      </c>
      <c r="AA117" s="146" t="s">
        <v>27</v>
      </c>
      <c r="AB117" s="146" t="s">
        <v>27</v>
      </c>
      <c r="AC117" s="193">
        <v>0.0025</v>
      </c>
      <c r="AD117" s="172" t="s">
        <v>1342</v>
      </c>
      <c r="AE117" s="188"/>
      <c r="AF117" s="188"/>
      <c r="AG117" s="166"/>
      <c r="AH117" s="166"/>
      <c r="AI117" s="188"/>
      <c r="AJ117" s="188"/>
      <c r="AK117" s="188"/>
      <c r="AL117" s="188"/>
      <c r="AM117" s="188"/>
      <c r="AN117" s="188"/>
      <c r="AO117" s="188"/>
      <c r="AP117" s="287" t="s">
        <v>331</v>
      </c>
      <c r="AQ117" s="287" t="s">
        <v>340</v>
      </c>
      <c r="AR117" s="172"/>
      <c r="AS117" s="237">
        <v>2</v>
      </c>
      <c r="AT117" s="230">
        <f>VLOOKUP(M:M,[29]底座模块化总成!$M:$AW,37,0)</f>
        <v>0.015</v>
      </c>
      <c r="AU117" s="230">
        <f t="shared" si="33"/>
        <v>0.03</v>
      </c>
    </row>
    <row r="118" s="95" customFormat="1" ht="30" customHeight="1" outlineLevel="1" spans="1:47">
      <c r="A118" s="146">
        <f t="shared" si="32"/>
        <v>111</v>
      </c>
      <c r="B118" s="146"/>
      <c r="C118" s="146"/>
      <c r="D118" s="146"/>
      <c r="E118" s="146">
        <v>3</v>
      </c>
      <c r="F118" s="146"/>
      <c r="G118" s="149"/>
      <c r="H118" s="149"/>
      <c r="I118" s="149"/>
      <c r="J118" s="149"/>
      <c r="K118" s="149"/>
      <c r="L118" s="161"/>
      <c r="M118" s="162" t="s">
        <v>1470</v>
      </c>
      <c r="N118" s="147" t="s">
        <v>1471</v>
      </c>
      <c r="O118" s="148" t="s">
        <v>482</v>
      </c>
      <c r="P118" s="149" t="s">
        <v>337</v>
      </c>
      <c r="Q118" s="148" t="s">
        <v>304</v>
      </c>
      <c r="R118" s="146" t="s">
        <v>291</v>
      </c>
      <c r="S118" s="173"/>
      <c r="T118" s="172" t="s">
        <v>1066</v>
      </c>
      <c r="U118" s="147" t="s">
        <v>27</v>
      </c>
      <c r="V118" s="172" t="s">
        <v>502</v>
      </c>
      <c r="W118" s="149" t="s">
        <v>293</v>
      </c>
      <c r="X118" s="173" t="s">
        <v>292</v>
      </c>
      <c r="Y118" s="148" t="s">
        <v>337</v>
      </c>
      <c r="Z118" s="146" t="s">
        <v>1469</v>
      </c>
      <c r="AA118" s="146" t="s">
        <v>27</v>
      </c>
      <c r="AB118" s="146" t="s">
        <v>27</v>
      </c>
      <c r="AC118" s="193">
        <v>0.0015</v>
      </c>
      <c r="AD118" s="172" t="s">
        <v>1342</v>
      </c>
      <c r="AE118" s="188"/>
      <c r="AF118" s="188"/>
      <c r="AG118" s="166"/>
      <c r="AH118" s="166"/>
      <c r="AI118" s="188"/>
      <c r="AJ118" s="188"/>
      <c r="AK118" s="188"/>
      <c r="AL118" s="188"/>
      <c r="AM118" s="188"/>
      <c r="AN118" s="188"/>
      <c r="AO118" s="188"/>
      <c r="AP118" s="287" t="s">
        <v>331</v>
      </c>
      <c r="AQ118" s="287" t="s">
        <v>340</v>
      </c>
      <c r="AR118" s="172"/>
      <c r="AS118" s="237">
        <v>1</v>
      </c>
      <c r="AT118" s="230">
        <f>VLOOKUP(M:M,[29]底座模块化总成!$M:$AW,37,0)</f>
        <v>0.0145</v>
      </c>
      <c r="AU118" s="230">
        <f t="shared" si="33"/>
        <v>0.0145</v>
      </c>
    </row>
    <row r="119" s="95" customFormat="1" ht="30" customHeight="1" outlineLevel="1" spans="1:47">
      <c r="A119" s="146">
        <f t="shared" si="32"/>
        <v>112</v>
      </c>
      <c r="B119" s="146"/>
      <c r="C119" s="146"/>
      <c r="D119" s="146"/>
      <c r="E119" s="146">
        <v>3</v>
      </c>
      <c r="F119" s="146"/>
      <c r="G119" s="149"/>
      <c r="H119" s="149"/>
      <c r="I119" s="149"/>
      <c r="J119" s="149"/>
      <c r="K119" s="149"/>
      <c r="L119" s="161"/>
      <c r="M119" s="147" t="s">
        <v>1472</v>
      </c>
      <c r="N119" s="147" t="s">
        <v>1472</v>
      </c>
      <c r="O119" s="148" t="s">
        <v>1473</v>
      </c>
      <c r="P119" s="147" t="s">
        <v>337</v>
      </c>
      <c r="Q119" s="148" t="s">
        <v>304</v>
      </c>
      <c r="R119" s="146" t="s">
        <v>291</v>
      </c>
      <c r="S119" s="173"/>
      <c r="T119" s="172" t="s">
        <v>1066</v>
      </c>
      <c r="U119" s="148" t="s">
        <v>27</v>
      </c>
      <c r="V119" s="172" t="s">
        <v>502</v>
      </c>
      <c r="W119" s="149" t="s">
        <v>293</v>
      </c>
      <c r="X119" s="173" t="s">
        <v>292</v>
      </c>
      <c r="Y119" s="148" t="s">
        <v>337</v>
      </c>
      <c r="Z119" s="173" t="s">
        <v>1442</v>
      </c>
      <c r="AA119" s="148" t="s">
        <v>27</v>
      </c>
      <c r="AB119" s="173" t="s">
        <v>1448</v>
      </c>
      <c r="AC119" s="185">
        <v>0.0107</v>
      </c>
      <c r="AD119" s="172" t="s">
        <v>1342</v>
      </c>
      <c r="AE119" s="188"/>
      <c r="AF119" s="188"/>
      <c r="AG119" s="166"/>
      <c r="AH119" s="166"/>
      <c r="AI119" s="188"/>
      <c r="AJ119" s="188"/>
      <c r="AK119" s="188"/>
      <c r="AL119" s="188"/>
      <c r="AM119" s="188"/>
      <c r="AN119" s="188"/>
      <c r="AO119" s="188"/>
      <c r="AP119" s="287" t="s">
        <v>331</v>
      </c>
      <c r="AQ119" s="287" t="s">
        <v>340</v>
      </c>
      <c r="AR119" s="148"/>
      <c r="AS119" s="237">
        <v>1</v>
      </c>
      <c r="AT119" s="230">
        <f>VLOOKUP(M:M,[29]底座模块化总成!$M:$AW,37,0)</f>
        <v>0.2</v>
      </c>
      <c r="AU119" s="230">
        <f t="shared" si="33"/>
        <v>0.2</v>
      </c>
    </row>
    <row r="120" s="95" customFormat="1" ht="30" customHeight="1" outlineLevel="1" spans="1:47">
      <c r="A120" s="146">
        <f t="shared" si="32"/>
        <v>113</v>
      </c>
      <c r="B120" s="146"/>
      <c r="C120" s="146"/>
      <c r="D120" s="146"/>
      <c r="E120" s="146">
        <v>3</v>
      </c>
      <c r="F120" s="146"/>
      <c r="G120" s="149"/>
      <c r="H120" s="149"/>
      <c r="I120" s="149"/>
      <c r="J120" s="149"/>
      <c r="K120" s="149"/>
      <c r="L120" s="161"/>
      <c r="M120" s="147" t="s">
        <v>1474</v>
      </c>
      <c r="N120" s="147" t="s">
        <v>1474</v>
      </c>
      <c r="O120" s="148" t="s">
        <v>1475</v>
      </c>
      <c r="P120" s="147" t="s">
        <v>337</v>
      </c>
      <c r="Q120" s="147" t="s">
        <v>317</v>
      </c>
      <c r="R120" s="147" t="s">
        <v>291</v>
      </c>
      <c r="S120" s="173"/>
      <c r="T120" s="172" t="s">
        <v>290</v>
      </c>
      <c r="U120" s="148" t="s">
        <v>27</v>
      </c>
      <c r="V120" s="172" t="s">
        <v>290</v>
      </c>
      <c r="W120" s="149" t="s">
        <v>293</v>
      </c>
      <c r="X120" s="173" t="s">
        <v>292</v>
      </c>
      <c r="Y120" s="148" t="s">
        <v>337</v>
      </c>
      <c r="Z120" s="173" t="s">
        <v>1476</v>
      </c>
      <c r="AA120" s="148" t="s">
        <v>1477</v>
      </c>
      <c r="AB120" s="173" t="s">
        <v>1478</v>
      </c>
      <c r="AC120" s="185">
        <v>0.0063</v>
      </c>
      <c r="AD120" s="172"/>
      <c r="AE120" s="188"/>
      <c r="AF120" s="188"/>
      <c r="AG120" s="166"/>
      <c r="AH120" s="166"/>
      <c r="AI120" s="188"/>
      <c r="AJ120" s="188"/>
      <c r="AK120" s="188"/>
      <c r="AL120" s="188"/>
      <c r="AM120" s="188"/>
      <c r="AN120" s="188"/>
      <c r="AO120" s="188"/>
      <c r="AP120" s="231" t="s">
        <v>331</v>
      </c>
      <c r="AQ120" s="231" t="s">
        <v>464</v>
      </c>
      <c r="AR120" s="148"/>
      <c r="AS120" s="237">
        <v>1</v>
      </c>
      <c r="AT120" s="230">
        <f>VLOOKUP(M:M,[29]底座模块化总成!$M:$AW,37,0)</f>
        <v>0.42</v>
      </c>
      <c r="AU120" s="230">
        <f t="shared" si="33"/>
        <v>0.42</v>
      </c>
    </row>
    <row r="121" ht="30" customHeight="1" outlineLevel="1" spans="1:47">
      <c r="A121" s="146">
        <f t="shared" si="32"/>
        <v>114</v>
      </c>
      <c r="B121" s="146"/>
      <c r="C121" s="146"/>
      <c r="D121" s="146"/>
      <c r="E121" s="146">
        <v>3</v>
      </c>
      <c r="F121" s="146"/>
      <c r="G121" s="149"/>
      <c r="H121" s="149"/>
      <c r="I121" s="149"/>
      <c r="J121" s="149"/>
      <c r="K121" s="149"/>
      <c r="L121" s="161"/>
      <c r="M121" s="149" t="s">
        <v>1443</v>
      </c>
      <c r="N121" s="149" t="s">
        <v>1443</v>
      </c>
      <c r="O121" s="148" t="s">
        <v>472</v>
      </c>
      <c r="P121" s="149" t="s">
        <v>337</v>
      </c>
      <c r="Q121" s="148" t="s">
        <v>304</v>
      </c>
      <c r="R121" s="146" t="s">
        <v>291</v>
      </c>
      <c r="S121" s="173"/>
      <c r="T121" s="172" t="s">
        <v>1066</v>
      </c>
      <c r="U121" s="149" t="s">
        <v>27</v>
      </c>
      <c r="V121" s="172" t="s">
        <v>502</v>
      </c>
      <c r="W121" s="149" t="s">
        <v>293</v>
      </c>
      <c r="X121" s="173" t="s">
        <v>292</v>
      </c>
      <c r="Y121" s="148" t="s">
        <v>337</v>
      </c>
      <c r="Z121" s="146" t="s">
        <v>1479</v>
      </c>
      <c r="AA121" s="146" t="s">
        <v>27</v>
      </c>
      <c r="AB121" s="146" t="s">
        <v>27</v>
      </c>
      <c r="AC121" s="193">
        <v>0.0237</v>
      </c>
      <c r="AD121" s="172" t="s">
        <v>1342</v>
      </c>
      <c r="AE121" s="188"/>
      <c r="AF121" s="188"/>
      <c r="AG121" s="166"/>
      <c r="AH121" s="166"/>
      <c r="AI121" s="188"/>
      <c r="AJ121" s="188"/>
      <c r="AK121" s="188"/>
      <c r="AL121" s="188"/>
      <c r="AM121" s="188"/>
      <c r="AN121" s="188"/>
      <c r="AO121" s="188"/>
      <c r="AP121" s="287" t="s">
        <v>331</v>
      </c>
      <c r="AQ121" s="287" t="s">
        <v>340</v>
      </c>
      <c r="AR121" s="172"/>
      <c r="AS121" s="237">
        <v>2</v>
      </c>
      <c r="AT121" s="230">
        <f>VLOOKUP(M:M,[29]底座模块化总成!$M:$AW,37,0)</f>
        <v>0.2566</v>
      </c>
      <c r="AU121" s="230">
        <f t="shared" si="33"/>
        <v>0.5132</v>
      </c>
    </row>
    <row r="122" ht="30" customHeight="1" spans="1:47">
      <c r="A122" s="244">
        <f t="shared" si="32"/>
        <v>115</v>
      </c>
      <c r="B122" s="146"/>
      <c r="C122" s="146"/>
      <c r="D122" s="146">
        <v>2</v>
      </c>
      <c r="E122" s="148"/>
      <c r="F122" s="146"/>
      <c r="G122" s="149"/>
      <c r="H122" s="149"/>
      <c r="I122" s="149"/>
      <c r="J122" s="149"/>
      <c r="K122" s="149"/>
      <c r="L122" s="155"/>
      <c r="M122" s="262" t="s">
        <v>1480</v>
      </c>
      <c r="N122" s="169" t="s">
        <v>1480</v>
      </c>
      <c r="O122" s="148" t="s">
        <v>1481</v>
      </c>
      <c r="P122" s="169" t="s">
        <v>468</v>
      </c>
      <c r="Q122" s="148" t="s">
        <v>304</v>
      </c>
      <c r="R122" s="146" t="s">
        <v>291</v>
      </c>
      <c r="S122" s="173"/>
      <c r="T122" s="172" t="s">
        <v>1066</v>
      </c>
      <c r="U122" s="169" t="s">
        <v>1480</v>
      </c>
      <c r="V122" s="172" t="s">
        <v>502</v>
      </c>
      <c r="W122" s="173" t="s">
        <v>293</v>
      </c>
      <c r="X122" s="173" t="s">
        <v>292</v>
      </c>
      <c r="Y122" s="148" t="s">
        <v>468</v>
      </c>
      <c r="Z122" s="146" t="s">
        <v>295</v>
      </c>
      <c r="AA122" s="146" t="s">
        <v>27</v>
      </c>
      <c r="AB122" s="146" t="s">
        <v>1482</v>
      </c>
      <c r="AC122" s="193">
        <v>0.12</v>
      </c>
      <c r="AD122" s="148" t="s">
        <v>27</v>
      </c>
      <c r="AE122" s="261"/>
      <c r="AF122" s="261"/>
      <c r="AG122" s="166"/>
      <c r="AH122" s="166"/>
      <c r="AI122" s="261"/>
      <c r="AJ122" s="261"/>
      <c r="AK122" s="261"/>
      <c r="AL122" s="261"/>
      <c r="AM122" s="261"/>
      <c r="AN122" s="261"/>
      <c r="AO122" s="261"/>
      <c r="AP122" s="287" t="s">
        <v>331</v>
      </c>
      <c r="AQ122" s="287" t="s">
        <v>1483</v>
      </c>
      <c r="AR122" s="148"/>
      <c r="AS122" s="237">
        <v>1</v>
      </c>
      <c r="AT122" s="230">
        <f>VLOOKUP(M:M,[29]底座模块化总成!$M:$AW,37,0)</f>
        <v>4.47</v>
      </c>
      <c r="AU122" s="230">
        <f t="shared" si="33"/>
        <v>4.47</v>
      </c>
    </row>
    <row r="123" ht="30" customHeight="1" spans="1:47">
      <c r="A123" s="146">
        <f t="shared" si="32"/>
        <v>116</v>
      </c>
      <c r="B123" s="146"/>
      <c r="C123" s="146"/>
      <c r="D123" s="146">
        <v>2</v>
      </c>
      <c r="E123" s="146"/>
      <c r="F123" s="146"/>
      <c r="G123" s="149"/>
      <c r="H123" s="149"/>
      <c r="I123" s="149"/>
      <c r="J123" s="149"/>
      <c r="K123" s="149"/>
      <c r="L123" s="161"/>
      <c r="M123" s="161" t="s">
        <v>1484</v>
      </c>
      <c r="N123" s="148" t="s">
        <v>1484</v>
      </c>
      <c r="O123" s="148" t="s">
        <v>1485</v>
      </c>
      <c r="P123" s="148" t="s">
        <v>1076</v>
      </c>
      <c r="Q123" s="148" t="s">
        <v>290</v>
      </c>
      <c r="R123" s="146" t="s">
        <v>291</v>
      </c>
      <c r="S123" s="173"/>
      <c r="T123" s="172" t="s">
        <v>317</v>
      </c>
      <c r="U123" s="148" t="s">
        <v>1484</v>
      </c>
      <c r="V123" s="172" t="s">
        <v>317</v>
      </c>
      <c r="W123" s="149" t="s">
        <v>292</v>
      </c>
      <c r="X123" s="173" t="s">
        <v>293</v>
      </c>
      <c r="Y123" s="148" t="s">
        <v>1153</v>
      </c>
      <c r="Z123" s="146" t="s">
        <v>1486</v>
      </c>
      <c r="AA123" s="160" t="s">
        <v>378</v>
      </c>
      <c r="AB123" s="146" t="s">
        <v>1487</v>
      </c>
      <c r="AC123" s="193">
        <v>0.0571</v>
      </c>
      <c r="AD123" s="149" t="s">
        <v>1257</v>
      </c>
      <c r="AE123" s="275" t="s">
        <v>1079</v>
      </c>
      <c r="AF123" s="275"/>
      <c r="AG123" s="212">
        <v>73</v>
      </c>
      <c r="AH123" s="212">
        <v>12</v>
      </c>
      <c r="AI123" s="275"/>
      <c r="AJ123" s="203">
        <f>AH123/2*AH123/2*3.14*AG123*7860/1000000000</f>
        <v>0.0648600912</v>
      </c>
      <c r="AK123" s="204">
        <f>AC123/AJ123</f>
        <v>0.880356455619662</v>
      </c>
      <c r="AL123" s="275"/>
      <c r="AM123" s="275"/>
      <c r="AN123" s="275"/>
      <c r="AO123" s="275"/>
      <c r="AP123" s="287" t="s">
        <v>331</v>
      </c>
      <c r="AQ123" s="288" t="s">
        <v>1384</v>
      </c>
      <c r="AR123" s="149"/>
      <c r="AS123" s="237" t="s">
        <v>586</v>
      </c>
      <c r="AT123" s="230">
        <f>VLOOKUP(M:M,[29]底座模块化总成!$M:$AW,37,0)</f>
        <v>1.5</v>
      </c>
      <c r="AU123" s="230">
        <f t="shared" si="33"/>
        <v>3</v>
      </c>
    </row>
    <row r="124" ht="30" customHeight="1" spans="1:47">
      <c r="A124" s="146">
        <f t="shared" si="32"/>
        <v>117</v>
      </c>
      <c r="B124" s="146"/>
      <c r="C124" s="146"/>
      <c r="D124" s="146">
        <v>2</v>
      </c>
      <c r="E124" s="146"/>
      <c r="F124" s="146"/>
      <c r="G124" s="149"/>
      <c r="H124" s="149"/>
      <c r="I124" s="149"/>
      <c r="J124" s="149"/>
      <c r="K124" s="149"/>
      <c r="L124" s="161"/>
      <c r="M124" s="161" t="s">
        <v>1488</v>
      </c>
      <c r="N124" s="148" t="s">
        <v>1488</v>
      </c>
      <c r="O124" s="148" t="s">
        <v>1489</v>
      </c>
      <c r="P124" s="148" t="s">
        <v>1490</v>
      </c>
      <c r="Q124" s="148" t="s">
        <v>290</v>
      </c>
      <c r="R124" s="146" t="s">
        <v>291</v>
      </c>
      <c r="S124" s="173"/>
      <c r="T124" s="172" t="s">
        <v>290</v>
      </c>
      <c r="U124" s="149" t="s">
        <v>1491</v>
      </c>
      <c r="V124" s="172" t="s">
        <v>290</v>
      </c>
      <c r="W124" s="149" t="s">
        <v>292</v>
      </c>
      <c r="X124" s="173" t="s">
        <v>293</v>
      </c>
      <c r="Y124" s="148" t="s">
        <v>345</v>
      </c>
      <c r="Z124" s="146" t="s">
        <v>27</v>
      </c>
      <c r="AA124" s="146" t="s">
        <v>27</v>
      </c>
      <c r="AB124" s="146" t="s">
        <v>1492</v>
      </c>
      <c r="AC124" s="193">
        <v>0.001</v>
      </c>
      <c r="AD124" s="172" t="s">
        <v>27</v>
      </c>
      <c r="AE124" s="195" t="s">
        <v>321</v>
      </c>
      <c r="AF124" s="195"/>
      <c r="AG124" s="213" t="s">
        <v>322</v>
      </c>
      <c r="AH124" s="213"/>
      <c r="AI124" s="214"/>
      <c r="AJ124" s="215">
        <f>AC124*1.04</f>
        <v>0.00104</v>
      </c>
      <c r="AK124" s="216">
        <f>AC124/AJ124</f>
        <v>0.961538461538461</v>
      </c>
      <c r="AL124" s="188"/>
      <c r="AM124" s="188"/>
      <c r="AN124" s="188"/>
      <c r="AO124" s="188"/>
      <c r="AP124" s="287" t="s">
        <v>331</v>
      </c>
      <c r="AQ124" s="231" t="s">
        <v>1252</v>
      </c>
      <c r="AR124" s="149"/>
      <c r="AS124" s="237" t="s">
        <v>586</v>
      </c>
      <c r="AT124" s="230">
        <f>VLOOKUP(M:M,[29]底座模块化总成!$M:$AW,37,0)</f>
        <v>1.1858</v>
      </c>
      <c r="AU124" s="230">
        <f t="shared" si="33"/>
        <v>2.3716</v>
      </c>
    </row>
    <row r="125" s="95" customFormat="1" ht="30" customHeight="1" spans="1:47">
      <c r="A125" s="146">
        <f t="shared" si="32"/>
        <v>118</v>
      </c>
      <c r="B125" s="146"/>
      <c r="C125" s="146"/>
      <c r="D125" s="146">
        <v>2</v>
      </c>
      <c r="E125" s="146"/>
      <c r="F125" s="146"/>
      <c r="G125" s="149"/>
      <c r="H125" s="149"/>
      <c r="I125" s="149"/>
      <c r="J125" s="149"/>
      <c r="K125" s="149"/>
      <c r="L125" s="161"/>
      <c r="M125" s="161"/>
      <c r="N125" s="147" t="s">
        <v>1493</v>
      </c>
      <c r="O125" s="147" t="s">
        <v>1494</v>
      </c>
      <c r="P125" s="147" t="s">
        <v>1495</v>
      </c>
      <c r="Q125" s="148" t="s">
        <v>27</v>
      </c>
      <c r="R125" s="146" t="s">
        <v>291</v>
      </c>
      <c r="S125" s="173"/>
      <c r="T125" s="172" t="s">
        <v>290</v>
      </c>
      <c r="U125" s="147" t="s">
        <v>27</v>
      </c>
      <c r="V125" s="172" t="s">
        <v>290</v>
      </c>
      <c r="W125" s="149" t="s">
        <v>292</v>
      </c>
      <c r="X125" s="173" t="s">
        <v>293</v>
      </c>
      <c r="Y125" s="148" t="s">
        <v>294</v>
      </c>
      <c r="Z125" s="146" t="s">
        <v>295</v>
      </c>
      <c r="AA125" s="146" t="s">
        <v>27</v>
      </c>
      <c r="AB125" s="146"/>
      <c r="AC125" s="193">
        <f>AC127+AC128*2+AC129*4+AC130*4</f>
        <v>4.8637</v>
      </c>
      <c r="AD125" s="173" t="s">
        <v>27</v>
      </c>
      <c r="AE125" s="189"/>
      <c r="AF125" s="189"/>
      <c r="AG125" s="166"/>
      <c r="AH125" s="166"/>
      <c r="AI125" s="189"/>
      <c r="AJ125" s="189"/>
      <c r="AK125" s="189"/>
      <c r="AL125" s="189"/>
      <c r="AM125" s="189"/>
      <c r="AN125" s="189"/>
      <c r="AO125" s="189"/>
      <c r="AP125" s="235" t="s">
        <v>305</v>
      </c>
      <c r="AQ125" s="235"/>
      <c r="AR125" s="173"/>
      <c r="AS125" s="237" t="s">
        <v>373</v>
      </c>
      <c r="AT125" s="230"/>
      <c r="AU125" s="230">
        <f t="shared" si="33"/>
        <v>0</v>
      </c>
    </row>
    <row r="126" s="95" customFormat="1" ht="30" customHeight="1" spans="1:47">
      <c r="A126" s="146"/>
      <c r="B126" s="146"/>
      <c r="C126" s="146"/>
      <c r="D126" s="146"/>
      <c r="E126" s="146">
        <v>3</v>
      </c>
      <c r="F126" s="146"/>
      <c r="G126" s="149"/>
      <c r="H126" s="149"/>
      <c r="I126" s="149"/>
      <c r="J126" s="149"/>
      <c r="K126" s="149"/>
      <c r="L126" s="161"/>
      <c r="M126" s="263" t="s">
        <v>1496</v>
      </c>
      <c r="N126" s="263"/>
      <c r="O126" s="264" t="s">
        <v>1497</v>
      </c>
      <c r="P126" s="147" t="s">
        <v>1495</v>
      </c>
      <c r="Q126" s="269" t="s">
        <v>290</v>
      </c>
      <c r="R126" s="270" t="s">
        <v>291</v>
      </c>
      <c r="S126" s="271"/>
      <c r="T126" s="272" t="s">
        <v>1066</v>
      </c>
      <c r="U126" s="147" t="s">
        <v>1498</v>
      </c>
      <c r="V126" s="272" t="s">
        <v>290</v>
      </c>
      <c r="W126" s="273" t="s">
        <v>292</v>
      </c>
      <c r="X126" s="271" t="s">
        <v>293</v>
      </c>
      <c r="Y126" s="269" t="s">
        <v>949</v>
      </c>
      <c r="Z126" s="271" t="s">
        <v>295</v>
      </c>
      <c r="AA126" s="271" t="s">
        <v>27</v>
      </c>
      <c r="AB126" s="280" t="s">
        <v>1499</v>
      </c>
      <c r="AC126" s="281">
        <f>[26]座框!$AB$10</f>
        <v>4.8223</v>
      </c>
      <c r="AD126" s="282" t="s">
        <v>329</v>
      </c>
      <c r="AE126" s="189" t="s">
        <v>329</v>
      </c>
      <c r="AF126" s="189"/>
      <c r="AG126" s="166"/>
      <c r="AH126" s="166"/>
      <c r="AI126" s="189"/>
      <c r="AJ126" s="189"/>
      <c r="AK126" s="189"/>
      <c r="AL126" s="189"/>
      <c r="AM126" s="189" t="s">
        <v>1500</v>
      </c>
      <c r="AN126" s="189"/>
      <c r="AO126" s="189"/>
      <c r="AP126" s="228" t="s">
        <v>298</v>
      </c>
      <c r="AQ126" s="228" t="s">
        <v>445</v>
      </c>
      <c r="AR126" s="173"/>
      <c r="AS126" s="237">
        <v>1</v>
      </c>
      <c r="AT126" s="239">
        <f>座框!AV51</f>
        <v>72.7416824</v>
      </c>
      <c r="AU126" s="230">
        <f t="shared" si="33"/>
        <v>72.7416824</v>
      </c>
    </row>
    <row r="127" s="95" customFormat="1" ht="30" customHeight="1" spans="1:47">
      <c r="A127" s="146">
        <f>ROW()-7</f>
        <v>120</v>
      </c>
      <c r="B127" s="148"/>
      <c r="C127" s="148"/>
      <c r="D127" s="148"/>
      <c r="E127" s="148"/>
      <c r="F127" s="148">
        <v>4</v>
      </c>
      <c r="G127" s="148"/>
      <c r="H127" s="148"/>
      <c r="I127" s="148"/>
      <c r="J127" s="148"/>
      <c r="K127" s="149"/>
      <c r="L127" s="159"/>
      <c r="M127" s="152" t="s">
        <v>1498</v>
      </c>
      <c r="N127" s="147" t="s">
        <v>1498</v>
      </c>
      <c r="O127" s="147" t="s">
        <v>1501</v>
      </c>
      <c r="P127" s="147" t="s">
        <v>1495</v>
      </c>
      <c r="Q127" s="269" t="s">
        <v>290</v>
      </c>
      <c r="R127" s="270" t="s">
        <v>291</v>
      </c>
      <c r="S127" s="271"/>
      <c r="T127" s="272" t="s">
        <v>1066</v>
      </c>
      <c r="U127" s="147" t="s">
        <v>1498</v>
      </c>
      <c r="V127" s="272" t="s">
        <v>290</v>
      </c>
      <c r="W127" s="273" t="s">
        <v>292</v>
      </c>
      <c r="X127" s="271" t="s">
        <v>293</v>
      </c>
      <c r="Y127" s="269" t="s">
        <v>397</v>
      </c>
      <c r="Z127" s="271" t="s">
        <v>295</v>
      </c>
      <c r="AA127" s="271" t="s">
        <v>27</v>
      </c>
      <c r="AB127" s="280" t="s">
        <v>1499</v>
      </c>
      <c r="AC127" s="281">
        <f>[26]座框!$AB$10</f>
        <v>4.8223</v>
      </c>
      <c r="AD127" s="282"/>
      <c r="AE127" s="283" t="s">
        <v>398</v>
      </c>
      <c r="AF127" s="283"/>
      <c r="AG127" s="286"/>
      <c r="AH127" s="286"/>
      <c r="AI127" s="283"/>
      <c r="AJ127" s="283"/>
      <c r="AK127" s="283"/>
      <c r="AL127" s="283">
        <v>50</v>
      </c>
      <c r="AM127" s="283"/>
      <c r="AN127" s="283"/>
      <c r="AO127" s="283"/>
      <c r="AP127" s="228" t="s">
        <v>298</v>
      </c>
      <c r="AQ127" s="228" t="s">
        <v>399</v>
      </c>
      <c r="AR127" s="184"/>
      <c r="AS127" s="237">
        <v>1</v>
      </c>
      <c r="AT127" s="230">
        <f>VLOOKUP(M:M,[29]底座模块化总成!$M:$AW,37,0)</f>
        <v>0</v>
      </c>
      <c r="AU127" s="230">
        <f t="shared" si="33"/>
        <v>0</v>
      </c>
    </row>
    <row r="128" s="95" customFormat="1" ht="30" customHeight="1" spans="1:47">
      <c r="A128" s="146">
        <f t="shared" ref="A128:A136" si="34">ROW()-7</f>
        <v>121</v>
      </c>
      <c r="B128" s="146"/>
      <c r="C128" s="146"/>
      <c r="D128" s="146"/>
      <c r="E128" s="146">
        <v>3</v>
      </c>
      <c r="F128" s="146"/>
      <c r="G128" s="148"/>
      <c r="H128" s="148"/>
      <c r="I128" s="148"/>
      <c r="J128" s="148"/>
      <c r="K128" s="148"/>
      <c r="L128" s="265"/>
      <c r="M128" s="266" t="s">
        <v>1502</v>
      </c>
      <c r="N128" s="267" t="s">
        <v>1502</v>
      </c>
      <c r="O128" s="267" t="s">
        <v>1503</v>
      </c>
      <c r="P128" s="268" t="s">
        <v>1504</v>
      </c>
      <c r="Q128" s="148" t="s">
        <v>304</v>
      </c>
      <c r="R128" s="270" t="s">
        <v>291</v>
      </c>
      <c r="S128" s="268"/>
      <c r="T128" s="172" t="s">
        <v>290</v>
      </c>
      <c r="U128" s="274" t="s">
        <v>1502</v>
      </c>
      <c r="V128" s="172" t="s">
        <v>290</v>
      </c>
      <c r="W128" s="149" t="s">
        <v>292</v>
      </c>
      <c r="X128" s="173" t="s">
        <v>293</v>
      </c>
      <c r="Y128" s="148" t="s">
        <v>345</v>
      </c>
      <c r="Z128" s="173" t="s">
        <v>1025</v>
      </c>
      <c r="AA128" s="146" t="s">
        <v>27</v>
      </c>
      <c r="AB128" s="173" t="s">
        <v>1505</v>
      </c>
      <c r="AC128" s="185">
        <v>0.0027</v>
      </c>
      <c r="AD128" s="148" t="s">
        <v>27</v>
      </c>
      <c r="AE128" s="195" t="s">
        <v>321</v>
      </c>
      <c r="AF128" s="195"/>
      <c r="AG128" s="213" t="s">
        <v>322</v>
      </c>
      <c r="AH128" s="213"/>
      <c r="AI128" s="214"/>
      <c r="AJ128" s="215">
        <f t="shared" ref="AJ128:AJ134" si="35">AC128*1.04</f>
        <v>0.002808</v>
      </c>
      <c r="AK128" s="216">
        <f t="shared" ref="AK128:AK134" si="36">AC128/AJ128</f>
        <v>0.961538461538462</v>
      </c>
      <c r="AL128" s="261"/>
      <c r="AM128" s="261"/>
      <c r="AN128" s="261"/>
      <c r="AO128" s="261"/>
      <c r="AP128" s="287" t="s">
        <v>331</v>
      </c>
      <c r="AQ128" s="287" t="s">
        <v>1309</v>
      </c>
      <c r="AR128" s="148"/>
      <c r="AS128" s="237" t="s">
        <v>586</v>
      </c>
      <c r="AT128" s="230">
        <f>VLOOKUP(M:M,[29]底座模块化总成!$M:$AW,37,0)</f>
        <v>0.18</v>
      </c>
      <c r="AU128" s="230">
        <f t="shared" si="33"/>
        <v>0.36</v>
      </c>
    </row>
    <row r="129" s="95" customFormat="1" ht="30" customHeight="1" spans="1:47">
      <c r="A129" s="146">
        <f t="shared" si="34"/>
        <v>122</v>
      </c>
      <c r="B129" s="148"/>
      <c r="C129" s="148"/>
      <c r="D129" s="148"/>
      <c r="E129" s="148">
        <v>3</v>
      </c>
      <c r="F129" s="148"/>
      <c r="G129" s="148"/>
      <c r="H129" s="148"/>
      <c r="I129" s="148"/>
      <c r="J129" s="148"/>
      <c r="K129" s="148"/>
      <c r="L129" s="155" t="s">
        <v>566</v>
      </c>
      <c r="M129" s="259" t="s">
        <v>1506</v>
      </c>
      <c r="N129" s="148" t="s">
        <v>1507</v>
      </c>
      <c r="O129" s="148" t="s">
        <v>1508</v>
      </c>
      <c r="P129" s="148" t="s">
        <v>345</v>
      </c>
      <c r="Q129" s="148" t="s">
        <v>304</v>
      </c>
      <c r="R129" s="146" t="s">
        <v>291</v>
      </c>
      <c r="S129" s="173"/>
      <c r="T129" s="172" t="s">
        <v>1066</v>
      </c>
      <c r="U129" s="148" t="s">
        <v>1507</v>
      </c>
      <c r="V129" s="172" t="s">
        <v>502</v>
      </c>
      <c r="W129" s="149" t="s">
        <v>293</v>
      </c>
      <c r="X129" s="173" t="s">
        <v>292</v>
      </c>
      <c r="Y129" s="148" t="s">
        <v>345</v>
      </c>
      <c r="Z129" s="146" t="s">
        <v>1509</v>
      </c>
      <c r="AA129" s="146" t="s">
        <v>27</v>
      </c>
      <c r="AB129" s="148" t="s">
        <v>1510</v>
      </c>
      <c r="AC129" s="185">
        <v>0.005</v>
      </c>
      <c r="AD129" s="184" t="s">
        <v>27</v>
      </c>
      <c r="AE129" s="195" t="s">
        <v>321</v>
      </c>
      <c r="AF129" s="195"/>
      <c r="AG129" s="213" t="s">
        <v>322</v>
      </c>
      <c r="AH129" s="213"/>
      <c r="AI129" s="214"/>
      <c r="AJ129" s="215">
        <f t="shared" si="35"/>
        <v>0.0052</v>
      </c>
      <c r="AK129" s="216">
        <f t="shared" si="36"/>
        <v>0.961538461538461</v>
      </c>
      <c r="AL129" s="186"/>
      <c r="AM129" s="186"/>
      <c r="AN129" s="186"/>
      <c r="AO129" s="186"/>
      <c r="AP129" s="287" t="s">
        <v>331</v>
      </c>
      <c r="AQ129" s="228" t="s">
        <v>458</v>
      </c>
      <c r="AR129" s="184"/>
      <c r="AS129" s="237" t="s">
        <v>1168</v>
      </c>
      <c r="AT129" s="230">
        <f>VLOOKUP(M:M,[29]底座模块化总成!$M:$AW,37,0)</f>
        <v>0.266902654867257</v>
      </c>
      <c r="AU129" s="230">
        <f t="shared" si="33"/>
        <v>1.06761061946903</v>
      </c>
    </row>
    <row r="130" s="95" customFormat="1" ht="30" customHeight="1" spans="1:47">
      <c r="A130" s="146">
        <f t="shared" si="34"/>
        <v>123</v>
      </c>
      <c r="B130" s="146"/>
      <c r="C130" s="146"/>
      <c r="D130" s="146"/>
      <c r="E130" s="146">
        <v>3</v>
      </c>
      <c r="F130" s="146"/>
      <c r="G130" s="149"/>
      <c r="H130" s="149"/>
      <c r="I130" s="149"/>
      <c r="J130" s="149"/>
      <c r="K130" s="149"/>
      <c r="L130" s="152" t="s">
        <v>566</v>
      </c>
      <c r="M130" s="157" t="s">
        <v>1511</v>
      </c>
      <c r="N130" s="147" t="s">
        <v>1512</v>
      </c>
      <c r="O130" s="148" t="s">
        <v>1513</v>
      </c>
      <c r="P130" s="147" t="s">
        <v>337</v>
      </c>
      <c r="Q130" s="148" t="s">
        <v>304</v>
      </c>
      <c r="R130" s="146" t="s">
        <v>291</v>
      </c>
      <c r="S130" s="173"/>
      <c r="T130" s="172" t="s">
        <v>1066</v>
      </c>
      <c r="U130" s="147" t="s">
        <v>27</v>
      </c>
      <c r="V130" s="172" t="s">
        <v>502</v>
      </c>
      <c r="W130" s="149" t="s">
        <v>293</v>
      </c>
      <c r="X130" s="173" t="s">
        <v>292</v>
      </c>
      <c r="Y130" s="148" t="s">
        <v>337</v>
      </c>
      <c r="Z130" s="146" t="s">
        <v>27</v>
      </c>
      <c r="AA130" s="146" t="s">
        <v>27</v>
      </c>
      <c r="AB130" s="146" t="s">
        <v>1514</v>
      </c>
      <c r="AC130" s="185">
        <v>0.004</v>
      </c>
      <c r="AD130" s="172" t="s">
        <v>27</v>
      </c>
      <c r="AE130" s="188"/>
      <c r="AF130" s="188"/>
      <c r="AG130" s="166"/>
      <c r="AH130" s="166"/>
      <c r="AI130" s="188"/>
      <c r="AJ130" s="188"/>
      <c r="AK130" s="188"/>
      <c r="AL130" s="188"/>
      <c r="AM130" s="188"/>
      <c r="AN130" s="188"/>
      <c r="AO130" s="188"/>
      <c r="AP130" s="287" t="s">
        <v>331</v>
      </c>
      <c r="AQ130" s="287" t="s">
        <v>340</v>
      </c>
      <c r="AR130" s="172"/>
      <c r="AS130" s="237" t="s">
        <v>1168</v>
      </c>
      <c r="AT130" s="230">
        <f>VLOOKUP(M:M,[29]底座模块化总成!$M:$AW,37,0)</f>
        <v>0.0796</v>
      </c>
      <c r="AU130" s="230">
        <f t="shared" si="33"/>
        <v>0.3184</v>
      </c>
    </row>
    <row r="131" s="95" customFormat="1" ht="30" customHeight="1" spans="1:47">
      <c r="A131" s="146">
        <f t="shared" si="34"/>
        <v>124</v>
      </c>
      <c r="B131" s="146"/>
      <c r="C131" s="146"/>
      <c r="D131" s="146">
        <v>2</v>
      </c>
      <c r="E131" s="146"/>
      <c r="F131" s="146"/>
      <c r="G131" s="149"/>
      <c r="H131" s="149"/>
      <c r="I131" s="149"/>
      <c r="J131" s="149"/>
      <c r="K131" s="149"/>
      <c r="L131" s="152"/>
      <c r="M131" s="290" t="s">
        <v>179</v>
      </c>
      <c r="N131" s="290" t="s">
        <v>179</v>
      </c>
      <c r="O131" s="176" t="s">
        <v>1515</v>
      </c>
      <c r="P131" s="173" t="s">
        <v>345</v>
      </c>
      <c r="Q131" s="148" t="s">
        <v>304</v>
      </c>
      <c r="R131" s="146" t="s">
        <v>291</v>
      </c>
      <c r="S131" s="173"/>
      <c r="T131" s="172" t="s">
        <v>1066</v>
      </c>
      <c r="U131" s="290" t="s">
        <v>179</v>
      </c>
      <c r="V131" s="172" t="s">
        <v>502</v>
      </c>
      <c r="W131" s="149" t="s">
        <v>293</v>
      </c>
      <c r="X131" s="173" t="s">
        <v>292</v>
      </c>
      <c r="Y131" s="173" t="s">
        <v>345</v>
      </c>
      <c r="Z131" s="148" t="s">
        <v>1025</v>
      </c>
      <c r="AA131" s="146" t="s">
        <v>27</v>
      </c>
      <c r="AB131" s="246" t="s">
        <v>1516</v>
      </c>
      <c r="AC131" s="297">
        <v>0.0007</v>
      </c>
      <c r="AD131" s="172" t="s">
        <v>27</v>
      </c>
      <c r="AE131" s="195" t="s">
        <v>321</v>
      </c>
      <c r="AF131" s="195"/>
      <c r="AG131" s="213" t="s">
        <v>322</v>
      </c>
      <c r="AH131" s="213"/>
      <c r="AI131" s="214"/>
      <c r="AJ131" s="215">
        <f t="shared" si="35"/>
        <v>0.000728</v>
      </c>
      <c r="AK131" s="216">
        <f t="shared" si="36"/>
        <v>0.961538461538461</v>
      </c>
      <c r="AL131" s="188"/>
      <c r="AM131" s="188"/>
      <c r="AN131" s="188"/>
      <c r="AO131" s="188"/>
      <c r="AP131" s="287" t="s">
        <v>331</v>
      </c>
      <c r="AQ131" s="231" t="s">
        <v>1351</v>
      </c>
      <c r="AR131" s="172"/>
      <c r="AS131" s="237">
        <v>1</v>
      </c>
      <c r="AT131" s="230">
        <f>VLOOKUP(M:M,[29]底座模块化总成!$M:$AW,37,0)</f>
        <v>0.2</v>
      </c>
      <c r="AU131" s="230">
        <f t="shared" si="33"/>
        <v>0.2</v>
      </c>
    </row>
    <row r="132" s="95" customFormat="1" ht="30" customHeight="1" spans="1:47">
      <c r="A132" s="146">
        <f t="shared" si="34"/>
        <v>125</v>
      </c>
      <c r="B132" s="146"/>
      <c r="C132" s="146"/>
      <c r="D132" s="146">
        <v>2</v>
      </c>
      <c r="E132" s="146"/>
      <c r="F132" s="146"/>
      <c r="G132" s="149"/>
      <c r="H132" s="149"/>
      <c r="I132" s="149"/>
      <c r="J132" s="149"/>
      <c r="K132" s="149"/>
      <c r="L132" s="152"/>
      <c r="M132" s="290" t="s">
        <v>1517</v>
      </c>
      <c r="N132" s="290" t="s">
        <v>1517</v>
      </c>
      <c r="O132" s="176" t="s">
        <v>1518</v>
      </c>
      <c r="P132" s="173" t="s">
        <v>345</v>
      </c>
      <c r="Q132" s="148" t="s">
        <v>317</v>
      </c>
      <c r="R132" s="146" t="s">
        <v>291</v>
      </c>
      <c r="S132" s="173"/>
      <c r="T132" s="172" t="s">
        <v>290</v>
      </c>
      <c r="U132" s="290" t="s">
        <v>1517</v>
      </c>
      <c r="V132" s="172" t="s">
        <v>290</v>
      </c>
      <c r="W132" s="149" t="s">
        <v>292</v>
      </c>
      <c r="X132" s="173" t="s">
        <v>293</v>
      </c>
      <c r="Y132" s="173" t="s">
        <v>345</v>
      </c>
      <c r="Z132" s="148" t="s">
        <v>1025</v>
      </c>
      <c r="AA132" s="146" t="s">
        <v>27</v>
      </c>
      <c r="AB132" s="246" t="s">
        <v>1519</v>
      </c>
      <c r="AC132" s="297">
        <v>0.0013</v>
      </c>
      <c r="AD132" s="172" t="s">
        <v>27</v>
      </c>
      <c r="AE132" s="195" t="s">
        <v>321</v>
      </c>
      <c r="AF132" s="195"/>
      <c r="AG132" s="213" t="s">
        <v>322</v>
      </c>
      <c r="AH132" s="213"/>
      <c r="AI132" s="214"/>
      <c r="AJ132" s="215">
        <f t="shared" si="35"/>
        <v>0.001352</v>
      </c>
      <c r="AK132" s="216">
        <f t="shared" si="36"/>
        <v>0.961538461538462</v>
      </c>
      <c r="AL132" s="188"/>
      <c r="AM132" s="188"/>
      <c r="AN132" s="188"/>
      <c r="AO132" s="188"/>
      <c r="AP132" s="287" t="s">
        <v>331</v>
      </c>
      <c r="AQ132" s="231"/>
      <c r="AR132" s="172"/>
      <c r="AS132" s="237">
        <v>1</v>
      </c>
      <c r="AT132" s="230">
        <f>VLOOKUP(M:M,[29]底座模块化总成!$M:$AW,37,0)</f>
        <v>0.18</v>
      </c>
      <c r="AU132" s="230">
        <f t="shared" si="33"/>
        <v>0.18</v>
      </c>
    </row>
    <row r="133" ht="30" customHeight="1" spans="1:47">
      <c r="A133" s="146">
        <f t="shared" si="34"/>
        <v>126</v>
      </c>
      <c r="B133" s="146"/>
      <c r="C133" s="146"/>
      <c r="D133" s="146">
        <v>2</v>
      </c>
      <c r="E133" s="146"/>
      <c r="F133" s="146"/>
      <c r="G133" s="146"/>
      <c r="H133" s="146"/>
      <c r="I133" s="146"/>
      <c r="J133" s="146"/>
      <c r="K133" s="146"/>
      <c r="L133" s="291" t="s">
        <v>314</v>
      </c>
      <c r="M133" s="292" t="s">
        <v>1520</v>
      </c>
      <c r="N133" s="291" t="s">
        <v>1521</v>
      </c>
      <c r="O133" s="291" t="s">
        <v>1522</v>
      </c>
      <c r="P133" s="148" t="s">
        <v>345</v>
      </c>
      <c r="Q133" s="172" t="s">
        <v>304</v>
      </c>
      <c r="R133" s="146" t="s">
        <v>291</v>
      </c>
      <c r="S133" s="149"/>
      <c r="T133" s="172" t="s">
        <v>1066</v>
      </c>
      <c r="U133" s="148" t="s">
        <v>1523</v>
      </c>
      <c r="V133" s="172" t="s">
        <v>502</v>
      </c>
      <c r="W133" s="149" t="s">
        <v>293</v>
      </c>
      <c r="X133" s="173" t="s">
        <v>292</v>
      </c>
      <c r="Y133" s="148" t="s">
        <v>345</v>
      </c>
      <c r="Z133" s="173" t="s">
        <v>1524</v>
      </c>
      <c r="AA133" s="149" t="s">
        <v>27</v>
      </c>
      <c r="AB133" s="146" t="s">
        <v>27</v>
      </c>
      <c r="AC133" s="193">
        <v>0.0006</v>
      </c>
      <c r="AD133" s="148" t="s">
        <v>27</v>
      </c>
      <c r="AE133" s="195" t="s">
        <v>321</v>
      </c>
      <c r="AF133" s="195"/>
      <c r="AG133" s="213" t="s">
        <v>322</v>
      </c>
      <c r="AH133" s="213"/>
      <c r="AI133" s="214"/>
      <c r="AJ133" s="215">
        <f t="shared" si="35"/>
        <v>0.000624</v>
      </c>
      <c r="AK133" s="216">
        <f t="shared" si="36"/>
        <v>0.961538461538461</v>
      </c>
      <c r="AL133" s="261"/>
      <c r="AM133" s="261"/>
      <c r="AN133" s="261"/>
      <c r="AO133" s="261"/>
      <c r="AP133" s="287" t="s">
        <v>331</v>
      </c>
      <c r="AQ133" s="287" t="s">
        <v>1414</v>
      </c>
      <c r="AR133" s="148"/>
      <c r="AS133" s="237">
        <v>28</v>
      </c>
      <c r="AT133" s="230">
        <f>VLOOKUP(M:M,[29]底座模块化总成!$M:$AW,37,0)</f>
        <v>0.0679</v>
      </c>
      <c r="AU133" s="230">
        <f t="shared" si="33"/>
        <v>1.9012</v>
      </c>
    </row>
    <row r="134" ht="30" customHeight="1" spans="1:47">
      <c r="A134" s="146">
        <f t="shared" si="34"/>
        <v>127</v>
      </c>
      <c r="B134" s="146"/>
      <c r="C134" s="146"/>
      <c r="D134" s="146">
        <v>2</v>
      </c>
      <c r="E134" s="146"/>
      <c r="F134" s="146"/>
      <c r="G134" s="146"/>
      <c r="H134" s="146"/>
      <c r="I134" s="146"/>
      <c r="J134" s="146"/>
      <c r="K134" s="146"/>
      <c r="L134" s="291"/>
      <c r="M134" s="291" t="s">
        <v>1525</v>
      </c>
      <c r="N134" s="291" t="s">
        <v>1525</v>
      </c>
      <c r="O134" s="291" t="s">
        <v>1526</v>
      </c>
      <c r="P134" s="148" t="s">
        <v>345</v>
      </c>
      <c r="Q134" s="172" t="s">
        <v>304</v>
      </c>
      <c r="R134" s="146" t="s">
        <v>291</v>
      </c>
      <c r="S134" s="149"/>
      <c r="T134" s="172" t="s">
        <v>290</v>
      </c>
      <c r="U134" s="291" t="s">
        <v>1525</v>
      </c>
      <c r="V134" s="172" t="s">
        <v>290</v>
      </c>
      <c r="W134" s="149" t="s">
        <v>292</v>
      </c>
      <c r="X134" s="173" t="s">
        <v>293</v>
      </c>
      <c r="Y134" s="148" t="s">
        <v>345</v>
      </c>
      <c r="Z134" s="173" t="s">
        <v>1527</v>
      </c>
      <c r="AA134" s="149" t="s">
        <v>27</v>
      </c>
      <c r="AB134" s="146" t="s">
        <v>1528</v>
      </c>
      <c r="AC134" s="193">
        <v>1.153</v>
      </c>
      <c r="AD134" s="148" t="s">
        <v>270</v>
      </c>
      <c r="AE134" s="195" t="s">
        <v>321</v>
      </c>
      <c r="AF134" s="195"/>
      <c r="AG134" s="213" t="s">
        <v>322</v>
      </c>
      <c r="AH134" s="213"/>
      <c r="AI134" s="214"/>
      <c r="AJ134" s="215">
        <f t="shared" si="35"/>
        <v>1.19912</v>
      </c>
      <c r="AK134" s="216">
        <f t="shared" si="36"/>
        <v>0.961538461538462</v>
      </c>
      <c r="AL134" s="261"/>
      <c r="AM134" s="261"/>
      <c r="AN134" s="261"/>
      <c r="AO134" s="261"/>
      <c r="AP134" s="287" t="s">
        <v>331</v>
      </c>
      <c r="AQ134" s="287"/>
      <c r="AR134" s="148"/>
      <c r="AS134" s="237">
        <v>1</v>
      </c>
      <c r="AT134" s="230">
        <f>VLOOKUP(M:M,[29]底座模块化总成!$M:$AW,37,0)</f>
        <v>44</v>
      </c>
      <c r="AU134" s="230">
        <f t="shared" si="33"/>
        <v>44</v>
      </c>
    </row>
    <row r="135" ht="30" customHeight="1" spans="1:47">
      <c r="A135" s="146">
        <f t="shared" si="34"/>
        <v>128</v>
      </c>
      <c r="B135" s="146"/>
      <c r="C135" s="146"/>
      <c r="D135" s="146">
        <v>2</v>
      </c>
      <c r="E135" s="146"/>
      <c r="F135" s="146"/>
      <c r="G135" s="146"/>
      <c r="H135" s="146"/>
      <c r="I135" s="146"/>
      <c r="J135" s="146"/>
      <c r="K135" s="146"/>
      <c r="L135" s="291" t="s">
        <v>314</v>
      </c>
      <c r="M135" s="259" t="s">
        <v>1439</v>
      </c>
      <c r="N135" s="291" t="s">
        <v>1440</v>
      </c>
      <c r="O135" s="291" t="s">
        <v>1441</v>
      </c>
      <c r="P135" s="291" t="s">
        <v>337</v>
      </c>
      <c r="Q135" s="291" t="s">
        <v>304</v>
      </c>
      <c r="R135" s="291" t="s">
        <v>291</v>
      </c>
      <c r="S135" s="293"/>
      <c r="T135" s="294" t="s">
        <v>290</v>
      </c>
      <c r="U135" s="147" t="s">
        <v>27</v>
      </c>
      <c r="V135" s="147" t="s">
        <v>27</v>
      </c>
      <c r="W135" s="295" t="s">
        <v>293</v>
      </c>
      <c r="X135" s="296" t="s">
        <v>292</v>
      </c>
      <c r="Y135" s="298" t="s">
        <v>337</v>
      </c>
      <c r="Z135" s="146" t="s">
        <v>1442</v>
      </c>
      <c r="AA135" s="149" t="s">
        <v>27</v>
      </c>
      <c r="AB135" s="146" t="s">
        <v>1529</v>
      </c>
      <c r="AC135" s="299">
        <v>0.0134</v>
      </c>
      <c r="AD135" s="148" t="s">
        <v>27</v>
      </c>
      <c r="AE135" s="261"/>
      <c r="AF135" s="261"/>
      <c r="AG135" s="166"/>
      <c r="AH135" s="166"/>
      <c r="AI135" s="261"/>
      <c r="AJ135" s="261"/>
      <c r="AK135" s="261"/>
      <c r="AL135" s="261"/>
      <c r="AM135" s="261"/>
      <c r="AN135" s="261"/>
      <c r="AO135" s="261"/>
      <c r="AP135" s="287" t="s">
        <v>331</v>
      </c>
      <c r="AQ135" s="287" t="s">
        <v>1400</v>
      </c>
      <c r="AR135" s="148"/>
      <c r="AS135" s="237">
        <v>4</v>
      </c>
      <c r="AT135" s="230">
        <f>VLOOKUP(M:M,[29]底座模块化总成!$M:$AW,37,0)</f>
        <v>0.156</v>
      </c>
      <c r="AU135" s="230">
        <f t="shared" si="33"/>
        <v>0.624</v>
      </c>
    </row>
    <row r="136" ht="30" customHeight="1" spans="1:47">
      <c r="A136" s="146">
        <f t="shared" si="34"/>
        <v>129</v>
      </c>
      <c r="B136" s="146"/>
      <c r="C136" s="146"/>
      <c r="D136" s="146">
        <v>2</v>
      </c>
      <c r="E136" s="146"/>
      <c r="F136" s="146"/>
      <c r="G136" s="146"/>
      <c r="H136" s="146"/>
      <c r="I136" s="146"/>
      <c r="J136" s="146"/>
      <c r="K136" s="146"/>
      <c r="L136" s="291" t="s">
        <v>1530</v>
      </c>
      <c r="M136" s="291" t="s">
        <v>1531</v>
      </c>
      <c r="N136" s="291" t="s">
        <v>1531</v>
      </c>
      <c r="O136" s="291" t="s">
        <v>1532</v>
      </c>
      <c r="P136" s="291" t="s">
        <v>27</v>
      </c>
      <c r="Q136" s="291" t="s">
        <v>304</v>
      </c>
      <c r="R136" s="291" t="s">
        <v>291</v>
      </c>
      <c r="S136" s="291"/>
      <c r="T136" s="291" t="s">
        <v>290</v>
      </c>
      <c r="U136" s="291" t="s">
        <v>1531</v>
      </c>
      <c r="V136" s="291" t="s">
        <v>290</v>
      </c>
      <c r="W136" s="291" t="s">
        <v>292</v>
      </c>
      <c r="X136" s="291" t="s">
        <v>293</v>
      </c>
      <c r="Y136" s="291" t="s">
        <v>289</v>
      </c>
      <c r="Z136" s="291" t="s">
        <v>295</v>
      </c>
      <c r="AA136" s="291" t="s">
        <v>27</v>
      </c>
      <c r="AB136" s="291" t="s">
        <v>1533</v>
      </c>
      <c r="AC136" s="300">
        <v>4.36</v>
      </c>
      <c r="AD136" s="291" t="s">
        <v>329</v>
      </c>
      <c r="AE136" s="301"/>
      <c r="AF136" s="301"/>
      <c r="AG136" s="301"/>
      <c r="AH136" s="301"/>
      <c r="AI136" s="301"/>
      <c r="AJ136" s="301"/>
      <c r="AK136" s="301"/>
      <c r="AL136" s="301"/>
      <c r="AM136" s="301"/>
      <c r="AN136" s="301"/>
      <c r="AO136" s="301"/>
      <c r="AP136" s="287" t="s">
        <v>331</v>
      </c>
      <c r="AQ136" s="302"/>
      <c r="AR136" s="148"/>
      <c r="AS136" s="237">
        <v>1</v>
      </c>
      <c r="AT136" s="239">
        <v>59.77</v>
      </c>
      <c r="AU136" s="230">
        <f t="shared" si="33"/>
        <v>59.77</v>
      </c>
    </row>
    <row r="137" customHeight="1" spans="14:47">
      <c r="N137" s="95" t="s">
        <v>1534</v>
      </c>
      <c r="O137" s="95"/>
      <c r="AU137" s="139">
        <f>SUM(AU12:AU136)</f>
        <v>552.164979365462</v>
      </c>
    </row>
    <row r="138" customHeight="1" spans="46:47">
      <c r="AT138" s="303" t="s">
        <v>398</v>
      </c>
      <c r="AU138" s="139">
        <f>AL11+AL20+AL36+AL50+AL127</f>
        <v>244</v>
      </c>
    </row>
    <row r="139" customHeight="1" spans="46:47">
      <c r="AT139" s="303" t="s">
        <v>329</v>
      </c>
      <c r="AU139" s="139">
        <f>AM126+AM104+AM94+AM72+AM67+AM49+AM35+AM30+AM19+AM10</f>
        <v>1.668</v>
      </c>
    </row>
    <row r="140" customHeight="1" spans="46:47">
      <c r="AT140" s="303" t="s">
        <v>595</v>
      </c>
      <c r="AU140" s="139">
        <f>AU137+AU138*0.03+AU139*7</f>
        <v>571.160979365462</v>
      </c>
    </row>
  </sheetData>
  <autoFilter xmlns:etc="http://www.wps.cn/officeDocument/2017/etCustomData" ref="A7:AS137" etc:filterBottomFollowUsedRange="0">
    <extLst/>
  </autoFilter>
  <mergeCells count="42">
    <mergeCell ref="A1:E1"/>
    <mergeCell ref="F1:K1"/>
    <mergeCell ref="L1:O1"/>
    <mergeCell ref="A2:O2"/>
    <mergeCell ref="A3:K3"/>
    <mergeCell ref="L3:O3"/>
    <mergeCell ref="A4:O4"/>
    <mergeCell ref="A5:O5"/>
    <mergeCell ref="B6:K6"/>
    <mergeCell ref="AG6:AI6"/>
    <mergeCell ref="A6:A7"/>
    <mergeCell ref="L6:L7"/>
    <mergeCell ref="M6:M7"/>
    <mergeCell ref="N6:N7"/>
    <mergeCell ref="O6:O7"/>
    <mergeCell ref="P6:P7"/>
    <mergeCell ref="Q6:Q7"/>
    <mergeCell ref="R6:R7"/>
    <mergeCell ref="S6:S7"/>
    <mergeCell ref="T6:T7"/>
    <mergeCell ref="U6:U7"/>
    <mergeCell ref="V6:V7"/>
    <mergeCell ref="W6:W7"/>
    <mergeCell ref="X6:X7"/>
    <mergeCell ref="Y6:Y7"/>
    <mergeCell ref="Z6:Z7"/>
    <mergeCell ref="AA6:AA7"/>
    <mergeCell ref="AB6:AB7"/>
    <mergeCell ref="AC6:AC7"/>
    <mergeCell ref="AD6:AD7"/>
    <mergeCell ref="AE6:AE7"/>
    <mergeCell ref="AJ6:AJ7"/>
    <mergeCell ref="AK6:AK7"/>
    <mergeCell ref="AL6:AL7"/>
    <mergeCell ref="AM6:AM7"/>
    <mergeCell ref="AN6:AN7"/>
    <mergeCell ref="AO6:AO7"/>
    <mergeCell ref="AP6:AP7"/>
    <mergeCell ref="AQ6:AQ7"/>
    <mergeCell ref="AR6:AR7"/>
    <mergeCell ref="AS6:AS7"/>
    <mergeCell ref="P1:AD5"/>
  </mergeCells>
  <conditionalFormatting sqref="M110">
    <cfRule type="duplicateValues" dxfId="11" priority="7"/>
    <cfRule type="duplicateValues" dxfId="11" priority="8"/>
    <cfRule type="duplicateValues" dxfId="11" priority="9"/>
    <cfRule type="duplicateValues" dxfId="11" priority="10"/>
    <cfRule type="duplicateValues" dxfId="11" priority="11"/>
    <cfRule type="duplicateValues" dxfId="11" priority="12"/>
  </conditionalFormatting>
  <conditionalFormatting sqref="M129">
    <cfRule type="duplicateValues" dxfId="11" priority="13"/>
    <cfRule type="duplicateValues" dxfId="11" priority="14"/>
    <cfRule type="duplicateValues" dxfId="11" priority="15"/>
    <cfRule type="duplicateValues" dxfId="11" priority="16"/>
    <cfRule type="duplicateValues" dxfId="11" priority="17"/>
    <cfRule type="duplicateValues" dxfId="11" priority="18"/>
  </conditionalFormatting>
  <conditionalFormatting sqref="M135">
    <cfRule type="duplicateValues" dxfId="11" priority="1"/>
    <cfRule type="duplicateValues" dxfId="11" priority="2"/>
    <cfRule type="duplicateValues" dxfId="11" priority="3"/>
    <cfRule type="duplicateValues" dxfId="11" priority="4"/>
    <cfRule type="duplicateValues" dxfId="11" priority="5"/>
    <cfRule type="duplicateValues" dxfId="11" priority="6"/>
  </conditionalFormatting>
  <hyperlinks>
    <hyperlink ref="O126" location="座框!A1" display="主驾座框总成电泳"/>
  </hyperlinks>
  <printOptions horizontalCentered="1"/>
  <pageMargins left="0.31496062992126" right="0.275590551181102" top="0.393700787401575" bottom="0.551181102362205" header="0.31496062992126" footer="0.31496062992126"/>
  <pageSetup paperSize="8" scale="72" orientation="landscape" horizontalDpi="600" verticalDpi="600"/>
  <headerFooter>
    <oddFooter>&amp;C第 &amp;P 页，共 &amp;N 页</oddFooter>
  </headerFooter>
  <rowBreaks count="1" manualBreakCount="1">
    <brk id="116" max="44" man="1"/>
  </rowBreaks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M8"/>
  <sheetViews>
    <sheetView zoomScale="55" zoomScaleNormal="55" workbookViewId="0">
      <selection activeCell="D5" sqref="D5"/>
    </sheetView>
  </sheetViews>
  <sheetFormatPr defaultColWidth="9" defaultRowHeight="14" outlineLevelRow="7"/>
  <cols>
    <col min="1" max="1" width="7" style="97" customWidth="1"/>
    <col min="2" max="2" width="9" style="97"/>
    <col min="3" max="3" width="8.12727272727273" style="97" customWidth="1"/>
    <col min="4" max="4" width="21.6272727272727" style="97" customWidth="1"/>
    <col min="5" max="5" width="23.6363636363636" style="97" customWidth="1"/>
    <col min="6" max="6" width="13.6272727272727" style="97" hidden="1" customWidth="1" outlineLevel="1"/>
    <col min="7" max="7" width="7.12727272727273" style="97" hidden="1" customWidth="1" outlineLevel="1"/>
    <col min="8" max="8" width="5.25454545454545" style="97" hidden="1" customWidth="1" outlineLevel="1"/>
    <col min="9" max="9" width="10.5" style="97" customWidth="1" collapsed="1"/>
    <col min="10" max="10" width="9.37272727272727" style="97" hidden="1" customWidth="1" outlineLevel="1"/>
    <col min="11" max="11" width="22.2545454545455" style="97" hidden="1" customWidth="1" outlineLevel="1"/>
    <col min="12" max="12" width="9" style="97" hidden="1" customWidth="1" outlineLevel="1"/>
    <col min="13" max="13" width="17.2545454545455" style="97" hidden="1" customWidth="1" outlineLevel="1"/>
    <col min="14" max="14" width="10.2545454545455" style="97" hidden="1" customWidth="1" outlineLevel="1"/>
    <col min="15" max="15" width="9" style="97" collapsed="1"/>
    <col min="16" max="16" width="24.8727272727273" style="97" customWidth="1"/>
    <col min="17" max="17" width="15.6272727272727" style="97" hidden="1" customWidth="1" outlineLevel="1"/>
    <col min="18" max="18" width="9" style="97" hidden="1" customWidth="1" outlineLevel="1"/>
    <col min="19" max="19" width="17.8727272727273" style="97" hidden="1" customWidth="1" outlineLevel="1"/>
    <col min="20" max="20" width="9.12727272727273" style="97" hidden="1" customWidth="1" outlineLevel="1"/>
    <col min="21" max="21" width="16.8727272727273" style="97" customWidth="1" collapsed="1"/>
    <col min="22" max="22" width="10.1272727272727" style="97" hidden="1" customWidth="1" outlineLevel="1"/>
    <col min="23" max="24" width="7.12727272727273" style="97" hidden="1" customWidth="1" outlineLevel="1"/>
    <col min="25" max="25" width="9" style="97" collapsed="1"/>
    <col min="26" max="29" width="9" style="97"/>
    <col min="30" max="30" width="10" style="99" customWidth="1"/>
    <col min="31" max="31" width="10.4454545454545" style="100" customWidth="1"/>
    <col min="32" max="37" width="9" style="97"/>
    <col min="38" max="39" width="14.6272727272727" style="97" customWidth="1"/>
    <col min="40" max="245" width="9" style="97"/>
    <col min="246" max="16384" width="9" style="101"/>
  </cols>
  <sheetData>
    <row r="1" s="96" customFormat="1" ht="55" customHeight="1" spans="1:39">
      <c r="A1" s="102" t="s">
        <v>6</v>
      </c>
      <c r="B1" s="102" t="s">
        <v>250</v>
      </c>
      <c r="C1" s="102" t="s">
        <v>251</v>
      </c>
      <c r="D1" s="102" t="s">
        <v>115</v>
      </c>
      <c r="E1" s="102" t="s">
        <v>116</v>
      </c>
      <c r="F1" s="102" t="s">
        <v>253</v>
      </c>
      <c r="G1" s="102" t="s">
        <v>254</v>
      </c>
      <c r="H1" s="102" t="s">
        <v>255</v>
      </c>
      <c r="I1" s="102" t="s">
        <v>783</v>
      </c>
      <c r="J1" s="102" t="s">
        <v>256</v>
      </c>
      <c r="K1" s="102" t="s">
        <v>257</v>
      </c>
      <c r="L1" s="102" t="s">
        <v>258</v>
      </c>
      <c r="M1" s="102" t="s">
        <v>259</v>
      </c>
      <c r="N1" s="102" t="s">
        <v>784</v>
      </c>
      <c r="O1" s="102" t="s">
        <v>261</v>
      </c>
      <c r="P1" s="102" t="s">
        <v>262</v>
      </c>
      <c r="Q1" s="102" t="s">
        <v>263</v>
      </c>
      <c r="R1" s="102" t="s">
        <v>264</v>
      </c>
      <c r="S1" s="102" t="s">
        <v>785</v>
      </c>
      <c r="T1" s="102" t="s">
        <v>266</v>
      </c>
      <c r="U1" s="102" t="s">
        <v>786</v>
      </c>
      <c r="V1" s="102" t="s">
        <v>268</v>
      </c>
      <c r="W1" s="102" t="s">
        <v>269</v>
      </c>
      <c r="X1" s="102" t="s">
        <v>270</v>
      </c>
      <c r="Y1" s="102" t="s">
        <v>271</v>
      </c>
      <c r="Z1" s="116" t="s">
        <v>272</v>
      </c>
      <c r="AA1" s="117" t="s">
        <v>273</v>
      </c>
      <c r="AB1" s="117"/>
      <c r="AC1" s="117"/>
      <c r="AD1" s="118" t="s">
        <v>274</v>
      </c>
      <c r="AE1" s="119" t="s">
        <v>275</v>
      </c>
      <c r="AF1" s="117" t="s">
        <v>276</v>
      </c>
      <c r="AG1" s="125" t="s">
        <v>277</v>
      </c>
      <c r="AH1" s="126" t="s">
        <v>278</v>
      </c>
      <c r="AI1" s="125" t="s">
        <v>279</v>
      </c>
      <c r="AJ1" s="127" t="s">
        <v>280</v>
      </c>
      <c r="AK1" s="128" t="s">
        <v>281</v>
      </c>
      <c r="AL1" s="105" t="s">
        <v>441</v>
      </c>
      <c r="AM1" s="105" t="s">
        <v>223</v>
      </c>
    </row>
    <row r="2" s="96" customFormat="1" ht="30" customHeight="1" spans="1:39">
      <c r="A2" s="103"/>
      <c r="B2" s="103"/>
      <c r="C2" s="103"/>
      <c r="D2" s="103"/>
      <c r="E2" s="103"/>
      <c r="F2" s="103"/>
      <c r="G2" s="103"/>
      <c r="H2" s="103"/>
      <c r="I2" s="103"/>
      <c r="J2" s="103"/>
      <c r="K2" s="103"/>
      <c r="L2" s="103"/>
      <c r="M2" s="103"/>
      <c r="N2" s="103"/>
      <c r="O2" s="103"/>
      <c r="P2" s="103"/>
      <c r="Q2" s="103"/>
      <c r="R2" s="103"/>
      <c r="S2" s="103"/>
      <c r="T2" s="103"/>
      <c r="U2" s="103"/>
      <c r="V2" s="103"/>
      <c r="W2" s="103"/>
      <c r="X2" s="103"/>
      <c r="Y2" s="103"/>
      <c r="Z2" s="116"/>
      <c r="AA2" s="117" t="s">
        <v>286</v>
      </c>
      <c r="AB2" s="117" t="s">
        <v>287</v>
      </c>
      <c r="AC2" s="117" t="s">
        <v>288</v>
      </c>
      <c r="AD2" s="118"/>
      <c r="AE2" s="119"/>
      <c r="AF2" s="117"/>
      <c r="AG2" s="125"/>
      <c r="AH2" s="126"/>
      <c r="AI2" s="125"/>
      <c r="AJ2" s="127"/>
      <c r="AK2" s="129"/>
      <c r="AL2" s="105"/>
      <c r="AM2" s="105"/>
    </row>
    <row r="3" s="97" customFormat="1" ht="37.5" customHeight="1" spans="1:39">
      <c r="A3" s="24">
        <v>3</v>
      </c>
      <c r="B3" s="104">
        <v>1</v>
      </c>
      <c r="C3" s="104" t="s">
        <v>88</v>
      </c>
      <c r="D3" s="105" t="s">
        <v>441</v>
      </c>
      <c r="E3" s="105" t="s">
        <v>1535</v>
      </c>
      <c r="F3" s="106"/>
      <c r="G3" s="107" t="s">
        <v>304</v>
      </c>
      <c r="H3" s="108" t="s">
        <v>291</v>
      </c>
      <c r="I3" s="105"/>
      <c r="J3" s="109" t="s">
        <v>27</v>
      </c>
      <c r="K3" s="109" t="s">
        <v>27</v>
      </c>
      <c r="L3" s="109" t="s">
        <v>27</v>
      </c>
      <c r="M3" s="110" t="s">
        <v>292</v>
      </c>
      <c r="N3" s="111" t="s">
        <v>293</v>
      </c>
      <c r="O3" s="105" t="s">
        <v>1536</v>
      </c>
      <c r="P3" s="107" t="s">
        <v>295</v>
      </c>
      <c r="Q3" s="109" t="s">
        <v>27</v>
      </c>
      <c r="R3" s="109" t="s">
        <v>27</v>
      </c>
      <c r="S3" s="105" t="s">
        <v>1537</v>
      </c>
      <c r="T3" s="109" t="s">
        <v>27</v>
      </c>
      <c r="U3" s="111" t="s">
        <v>1538</v>
      </c>
      <c r="V3" s="111" t="s">
        <v>812</v>
      </c>
      <c r="W3" s="111" t="s">
        <v>316</v>
      </c>
      <c r="X3" s="115" t="s">
        <v>27</v>
      </c>
      <c r="Y3" s="120" t="s">
        <v>329</v>
      </c>
      <c r="Z3" s="120"/>
      <c r="AA3" s="120"/>
      <c r="AB3" s="120"/>
      <c r="AC3" s="120"/>
      <c r="AD3" s="121"/>
      <c r="AE3" s="122"/>
      <c r="AF3" s="120"/>
      <c r="AG3" s="120">
        <f>0.017+0.007</f>
        <v>0.024</v>
      </c>
      <c r="AH3" s="120"/>
      <c r="AI3" s="120"/>
      <c r="AJ3" s="120" t="s">
        <v>298</v>
      </c>
      <c r="AK3" s="120" t="s">
        <v>445</v>
      </c>
      <c r="AL3" s="130">
        <v>1</v>
      </c>
      <c r="AM3" s="130">
        <v>0</v>
      </c>
    </row>
    <row r="4" s="98" customFormat="1" ht="37.5" customHeight="1" spans="1:39">
      <c r="A4" s="104">
        <v>4</v>
      </c>
      <c r="B4" s="104">
        <v>2</v>
      </c>
      <c r="C4" s="104" t="s">
        <v>88</v>
      </c>
      <c r="D4" s="105" t="s">
        <v>221</v>
      </c>
      <c r="E4" s="105" t="s">
        <v>222</v>
      </c>
      <c r="F4" s="106"/>
      <c r="G4" s="107" t="s">
        <v>304</v>
      </c>
      <c r="H4" s="108" t="s">
        <v>291</v>
      </c>
      <c r="I4" s="105"/>
      <c r="J4" s="112" t="s">
        <v>290</v>
      </c>
      <c r="K4" s="105" t="s">
        <v>221</v>
      </c>
      <c r="L4" s="108" t="s">
        <v>290</v>
      </c>
      <c r="M4" s="110" t="s">
        <v>292</v>
      </c>
      <c r="N4" s="111" t="s">
        <v>293</v>
      </c>
      <c r="O4" s="113" t="s">
        <v>397</v>
      </c>
      <c r="P4" s="107" t="s">
        <v>295</v>
      </c>
      <c r="Q4" s="109" t="s">
        <v>27</v>
      </c>
      <c r="R4" s="109" t="s">
        <v>27</v>
      </c>
      <c r="S4" s="105" t="s">
        <v>1537</v>
      </c>
      <c r="T4" s="109" t="s">
        <v>27</v>
      </c>
      <c r="U4" s="111" t="s">
        <v>1538</v>
      </c>
      <c r="V4" s="111" t="s">
        <v>812</v>
      </c>
      <c r="W4" s="115" t="s">
        <v>27</v>
      </c>
      <c r="X4" s="115" t="s">
        <v>27</v>
      </c>
      <c r="Y4" s="120"/>
      <c r="Z4" s="120"/>
      <c r="AA4" s="120"/>
      <c r="AB4" s="120"/>
      <c r="AC4" s="120"/>
      <c r="AD4" s="121"/>
      <c r="AE4" s="122"/>
      <c r="AF4" s="120">
        <f>3.14*1.5</f>
        <v>4.71</v>
      </c>
      <c r="AG4" s="120"/>
      <c r="AH4" s="120"/>
      <c r="AI4" s="120"/>
      <c r="AJ4" s="120" t="s">
        <v>331</v>
      </c>
      <c r="AK4" s="120"/>
      <c r="AL4" s="130">
        <v>1</v>
      </c>
      <c r="AM4" s="130">
        <v>0</v>
      </c>
    </row>
    <row r="5" s="98" customFormat="1" ht="37.5" customHeight="1" spans="1:39">
      <c r="A5" s="24">
        <v>5</v>
      </c>
      <c r="B5" s="104">
        <v>1</v>
      </c>
      <c r="C5" s="104" t="s">
        <v>88</v>
      </c>
      <c r="D5" s="105" t="s">
        <v>443</v>
      </c>
      <c r="E5" s="105" t="s">
        <v>1539</v>
      </c>
      <c r="F5" s="106"/>
      <c r="G5" s="107" t="s">
        <v>304</v>
      </c>
      <c r="H5" s="108" t="s">
        <v>291</v>
      </c>
      <c r="I5" s="105"/>
      <c r="J5" s="109" t="s">
        <v>27</v>
      </c>
      <c r="K5" s="109" t="s">
        <v>27</v>
      </c>
      <c r="L5" s="109" t="s">
        <v>27</v>
      </c>
      <c r="M5" s="110" t="s">
        <v>292</v>
      </c>
      <c r="N5" s="111" t="s">
        <v>293</v>
      </c>
      <c r="O5" s="105" t="s">
        <v>1536</v>
      </c>
      <c r="P5" s="107" t="s">
        <v>295</v>
      </c>
      <c r="Q5" s="109" t="s">
        <v>27</v>
      </c>
      <c r="R5" s="109" t="s">
        <v>27</v>
      </c>
      <c r="S5" s="105" t="s">
        <v>1537</v>
      </c>
      <c r="T5" s="109" t="s">
        <v>27</v>
      </c>
      <c r="U5" s="111" t="s">
        <v>1538</v>
      </c>
      <c r="V5" s="111" t="s">
        <v>812</v>
      </c>
      <c r="W5" s="111" t="s">
        <v>316</v>
      </c>
      <c r="X5" s="115" t="s">
        <v>27</v>
      </c>
      <c r="Y5" s="120" t="s">
        <v>329</v>
      </c>
      <c r="Z5" s="120"/>
      <c r="AA5" s="120"/>
      <c r="AB5" s="120"/>
      <c r="AC5" s="120"/>
      <c r="AD5" s="121"/>
      <c r="AE5" s="122"/>
      <c r="AF5" s="120"/>
      <c r="AG5" s="120">
        <f>0.017+0.007</f>
        <v>0.024</v>
      </c>
      <c r="AH5" s="120"/>
      <c r="AI5" s="120"/>
      <c r="AJ5" s="120" t="s">
        <v>298</v>
      </c>
      <c r="AK5" s="120" t="s">
        <v>445</v>
      </c>
      <c r="AL5" s="130">
        <v>0</v>
      </c>
      <c r="AM5" s="130">
        <v>1</v>
      </c>
    </row>
    <row r="6" s="98" customFormat="1" ht="37.5" customHeight="1" spans="1:39">
      <c r="A6" s="104">
        <v>6</v>
      </c>
      <c r="B6" s="104">
        <v>2</v>
      </c>
      <c r="C6" s="104" t="s">
        <v>88</v>
      </c>
      <c r="D6" s="105" t="s">
        <v>223</v>
      </c>
      <c r="E6" s="105" t="s">
        <v>224</v>
      </c>
      <c r="F6" s="106"/>
      <c r="G6" s="107" t="s">
        <v>304</v>
      </c>
      <c r="H6" s="108" t="s">
        <v>291</v>
      </c>
      <c r="I6" s="105"/>
      <c r="J6" s="112" t="s">
        <v>290</v>
      </c>
      <c r="K6" s="105" t="s">
        <v>221</v>
      </c>
      <c r="L6" s="108" t="s">
        <v>290</v>
      </c>
      <c r="M6" s="110" t="s">
        <v>292</v>
      </c>
      <c r="N6" s="111" t="s">
        <v>293</v>
      </c>
      <c r="O6" s="113" t="s">
        <v>397</v>
      </c>
      <c r="P6" s="107" t="s">
        <v>295</v>
      </c>
      <c r="Q6" s="109" t="s">
        <v>27</v>
      </c>
      <c r="R6" s="109" t="s">
        <v>27</v>
      </c>
      <c r="S6" s="105" t="s">
        <v>1537</v>
      </c>
      <c r="T6" s="109" t="s">
        <v>27</v>
      </c>
      <c r="U6" s="111" t="s">
        <v>1538</v>
      </c>
      <c r="V6" s="111" t="s">
        <v>812</v>
      </c>
      <c r="W6" s="115" t="s">
        <v>27</v>
      </c>
      <c r="X6" s="115" t="s">
        <v>27</v>
      </c>
      <c r="Y6" s="120"/>
      <c r="Z6" s="120"/>
      <c r="AA6" s="120"/>
      <c r="AB6" s="120"/>
      <c r="AC6" s="120"/>
      <c r="AD6" s="121"/>
      <c r="AE6" s="122"/>
      <c r="AF6" s="120">
        <f>3.14*1.5</f>
        <v>4.71</v>
      </c>
      <c r="AG6" s="120"/>
      <c r="AH6" s="120"/>
      <c r="AI6" s="120"/>
      <c r="AJ6" s="120" t="s">
        <v>331</v>
      </c>
      <c r="AK6" s="120"/>
      <c r="AL6" s="130">
        <v>0</v>
      </c>
      <c r="AM6" s="130">
        <v>1</v>
      </c>
    </row>
    <row r="7" s="97" customFormat="1" ht="37.5" customHeight="1" spans="1:39">
      <c r="A7" s="24">
        <v>11</v>
      </c>
      <c r="B7" s="104">
        <v>3</v>
      </c>
      <c r="C7" s="104" t="s">
        <v>360</v>
      </c>
      <c r="D7" s="105" t="s">
        <v>1540</v>
      </c>
      <c r="E7" s="105" t="s">
        <v>1541</v>
      </c>
      <c r="F7" s="105" t="s">
        <v>449</v>
      </c>
      <c r="G7" s="107" t="s">
        <v>304</v>
      </c>
      <c r="H7" s="108" t="s">
        <v>291</v>
      </c>
      <c r="I7" s="105"/>
      <c r="J7" s="112" t="s">
        <v>304</v>
      </c>
      <c r="K7" s="105" t="s">
        <v>1540</v>
      </c>
      <c r="L7" s="108" t="s">
        <v>304</v>
      </c>
      <c r="M7" s="110" t="s">
        <v>292</v>
      </c>
      <c r="N7" s="111" t="s">
        <v>293</v>
      </c>
      <c r="O7" s="113" t="s">
        <v>1153</v>
      </c>
      <c r="P7" s="114" t="s">
        <v>1119</v>
      </c>
      <c r="Q7" s="109" t="s">
        <v>1542</v>
      </c>
      <c r="R7" s="105" t="s">
        <v>378</v>
      </c>
      <c r="S7" s="105">
        <v>64</v>
      </c>
      <c r="T7" s="109" t="s">
        <v>27</v>
      </c>
      <c r="U7" s="111" t="s">
        <v>1543</v>
      </c>
      <c r="V7" s="111" t="s">
        <v>812</v>
      </c>
      <c r="W7" s="115" t="s">
        <v>27</v>
      </c>
      <c r="X7" s="115" t="s">
        <v>27</v>
      </c>
      <c r="Y7" s="115" t="s">
        <v>27</v>
      </c>
      <c r="Z7" s="115"/>
      <c r="AA7" s="115"/>
      <c r="AB7" s="115"/>
      <c r="AC7" s="115"/>
      <c r="AD7" s="123"/>
      <c r="AE7" s="124"/>
      <c r="AF7" s="115"/>
      <c r="AG7" s="115"/>
      <c r="AH7" s="115"/>
      <c r="AI7" s="115"/>
      <c r="AJ7" s="131"/>
      <c r="AK7" s="131"/>
      <c r="AL7" s="130">
        <v>1</v>
      </c>
      <c r="AM7" s="130">
        <v>1</v>
      </c>
    </row>
    <row r="8" s="98" customFormat="1" ht="37.5" customHeight="1" spans="1:39">
      <c r="A8" s="104">
        <v>14</v>
      </c>
      <c r="B8" s="104">
        <v>3</v>
      </c>
      <c r="C8" s="104" t="s">
        <v>88</v>
      </c>
      <c r="D8" s="105" t="s">
        <v>1544</v>
      </c>
      <c r="E8" s="105" t="s">
        <v>1545</v>
      </c>
      <c r="F8" s="105" t="s">
        <v>449</v>
      </c>
      <c r="G8" s="107" t="s">
        <v>304</v>
      </c>
      <c r="H8" s="108" t="s">
        <v>291</v>
      </c>
      <c r="I8" s="105"/>
      <c r="J8" s="112" t="s">
        <v>290</v>
      </c>
      <c r="K8" s="105" t="s">
        <v>1544</v>
      </c>
      <c r="L8" s="108" t="s">
        <v>290</v>
      </c>
      <c r="M8" s="110" t="s">
        <v>292</v>
      </c>
      <c r="N8" s="111" t="s">
        <v>293</v>
      </c>
      <c r="O8" s="113" t="s">
        <v>370</v>
      </c>
      <c r="P8" s="107" t="s">
        <v>876</v>
      </c>
      <c r="Q8" s="109" t="s">
        <v>831</v>
      </c>
      <c r="R8" s="105" t="s">
        <v>1278</v>
      </c>
      <c r="S8" s="105" t="s">
        <v>1546</v>
      </c>
      <c r="T8" s="109" t="s">
        <v>27</v>
      </c>
      <c r="U8" s="111" t="s">
        <v>1547</v>
      </c>
      <c r="V8" s="111" t="s">
        <v>812</v>
      </c>
      <c r="W8" s="115" t="s">
        <v>27</v>
      </c>
      <c r="X8" s="115" t="s">
        <v>27</v>
      </c>
      <c r="Y8" s="115" t="s">
        <v>27</v>
      </c>
      <c r="Z8" s="120" t="s">
        <v>1548</v>
      </c>
      <c r="AA8" s="120">
        <f>98+6</f>
        <v>104</v>
      </c>
      <c r="AB8" s="120">
        <v>93.5</v>
      </c>
      <c r="AC8" s="120">
        <v>3</v>
      </c>
      <c r="AD8" s="121">
        <f>AA8*AB8*AC8*7860/1000000000</f>
        <v>0.22929192</v>
      </c>
      <c r="AE8" s="122">
        <f>U8/AD8</f>
        <v>0.628020385541715</v>
      </c>
      <c r="AF8" s="115"/>
      <c r="AG8" s="115"/>
      <c r="AH8" s="115"/>
      <c r="AI8" s="115"/>
      <c r="AJ8" s="131"/>
      <c r="AK8" s="131"/>
      <c r="AL8" s="130">
        <v>1</v>
      </c>
      <c r="AM8" s="130">
        <v>1</v>
      </c>
    </row>
  </sheetData>
  <autoFilter xmlns:etc="http://www.wps.cn/officeDocument/2017/etCustomData" ref="A1:AM8" etc:filterBottomFollowUsedRange="0">
    <extLst/>
  </autoFilter>
  <mergeCells count="35">
    <mergeCell ref="AA1:AC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D1:AD2"/>
    <mergeCell ref="AE1:AE2"/>
    <mergeCell ref="AF1:AF2"/>
    <mergeCell ref="AG1:AG2"/>
    <mergeCell ref="AH1:AH2"/>
    <mergeCell ref="AI1:AI2"/>
    <mergeCell ref="AJ1:AJ2"/>
    <mergeCell ref="AK1:AK2"/>
  </mergeCells>
  <conditionalFormatting sqref="K4">
    <cfRule type="duplicateValues" dxfId="3" priority="3"/>
  </conditionalFormatting>
  <conditionalFormatting sqref="K6">
    <cfRule type="duplicateValues" dxfId="3" priority="2"/>
  </conditionalFormatting>
  <conditionalFormatting sqref="D3:D8">
    <cfRule type="duplicateValues" dxfId="3" priority="13"/>
  </conditionalFormatting>
  <conditionalFormatting sqref="D3:D65536">
    <cfRule type="duplicateValues" dxfId="3" priority="1"/>
  </conditionalFormatting>
  <conditionalFormatting sqref="F3:F6">
    <cfRule type="duplicateValues" dxfId="3" priority="10"/>
    <cfRule type="duplicateValues" dxfId="3" priority="9"/>
    <cfRule type="duplicateValues" dxfId="3" priority="8"/>
    <cfRule type="duplicateValues" dxfId="3" priority="7"/>
  </conditionalFormatting>
  <conditionalFormatting sqref="K7:K8">
    <cfRule type="duplicateValues" dxfId="3" priority="11"/>
  </conditionalFormatting>
  <conditionalFormatting sqref="AL1:AM2">
    <cfRule type="duplicateValues" dxfId="3" priority="12"/>
  </conditionalFormatting>
  <conditionalFormatting sqref="AL1:AM8">
    <cfRule type="cellIs" dxfId="7" priority="5" operator="equal">
      <formula>1</formula>
    </cfRule>
  </conditionalFormatting>
  <conditionalFormatting sqref="AL3:AM8">
    <cfRule type="cellIs" dxfId="5" priority="6" operator="equal">
      <formula>1</formula>
    </cfRule>
    <cfRule type="containsText" dxfId="2" priority="4" operator="between" text="0">
      <formula>NOT(ISERROR(SEARCH("0",AL3)))</formula>
    </cfRule>
  </conditionalFormatting>
  <pageMargins left="0.75" right="0.75" top="1" bottom="1" header="0.5" footer="0.5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92D050"/>
  </sheetPr>
  <dimension ref="A1:AV51"/>
  <sheetViews>
    <sheetView zoomScale="70" zoomScaleNormal="70" zoomScaleSheetLayoutView="85" workbookViewId="0">
      <pane xSplit="25" ySplit="9" topLeftCell="AL42" activePane="bottomRight" state="frozen"/>
      <selection/>
      <selection pane="topRight"/>
      <selection pane="bottomLeft"/>
      <selection pane="bottomRight" activeCell="AU52" sqref="AU52"/>
    </sheetView>
  </sheetViews>
  <sheetFormatPr defaultColWidth="9" defaultRowHeight="14"/>
  <cols>
    <col min="1" max="1" width="5.87272727272727" style="1" customWidth="1"/>
    <col min="2" max="11" width="2.62727272727273" style="1" customWidth="1"/>
    <col min="12" max="12" width="8" style="1" customWidth="1"/>
    <col min="13" max="13" width="10.6272727272727" style="1" customWidth="1"/>
    <col min="14" max="14" width="14.3727272727273" style="1" hidden="1" customWidth="1"/>
    <col min="15" max="15" width="18.6272727272727" style="1" customWidth="1"/>
    <col min="16" max="16" width="22" style="1" customWidth="1"/>
    <col min="17" max="17" width="17.3454545454545" style="1" customWidth="1"/>
    <col min="18" max="18" width="4.87272727272727" style="1" hidden="1" customWidth="1" outlineLevel="1"/>
    <col min="19" max="19" width="5.25454545454545" style="1" hidden="1" customWidth="1" outlineLevel="1"/>
    <col min="20" max="20" width="10.5" style="1" customWidth="1" collapsed="1"/>
    <col min="21" max="21" width="6.12727272727273" style="3" hidden="1" customWidth="1" outlineLevel="1"/>
    <col min="22" max="22" width="20.5" style="1" hidden="1" customWidth="1" outlineLevel="1"/>
    <col min="23" max="23" width="8.12727272727273" style="4" hidden="1" customWidth="1" outlineLevel="1"/>
    <col min="24" max="24" width="7.25454545454545" style="3" hidden="1" customWidth="1" outlineLevel="1"/>
    <col min="25" max="25" width="7.25454545454545" style="3" hidden="1" customWidth="1" collapsed="1"/>
    <col min="26" max="26" width="11.2545454545455" style="3" customWidth="1"/>
    <col min="27" max="27" width="10.1727272727273" style="3" customWidth="1"/>
    <col min="28" max="28" width="11.8727272727273" style="3" customWidth="1" outlineLevel="1"/>
    <col min="29" max="29" width="10.3727272727273" style="1" customWidth="1" outlineLevel="1"/>
    <col min="30" max="30" width="9.37272727272727" style="5" customWidth="1"/>
    <col min="31" max="31" width="12.5" style="1" customWidth="1"/>
    <col min="32" max="32" width="6.75454545454545" style="1" customWidth="1" outlineLevel="1"/>
    <col min="33" max="35" width="6.75454545454545" style="6" hidden="1" customWidth="1" outlineLevel="1"/>
    <col min="36" max="36" width="8.62727272727273" style="5" customWidth="1" outlineLevel="1"/>
    <col min="37" max="37" width="8.62727272727273" style="1" customWidth="1" outlineLevel="1"/>
    <col min="38" max="38" width="6.75454545454545" style="6" customWidth="1" outlineLevel="1"/>
    <col min="39" max="39" width="8.62727272727273" style="5" customWidth="1" outlineLevel="1"/>
    <col min="40" max="41" width="8.62727272727273" style="5" hidden="1" customWidth="1" outlineLevel="1"/>
    <col min="42" max="43" width="8.62727272727273" style="1" customWidth="1"/>
    <col min="44" max="44" width="7.25454545454545" style="1" hidden="1" customWidth="1"/>
    <col min="45" max="45" width="11.1272727272727" style="1" hidden="1" customWidth="1"/>
    <col min="46" max="46" width="10.3727272727273" style="1" customWidth="1"/>
    <col min="47" max="48" width="11.5" style="1"/>
    <col min="49" max="49" width="12.6272727272727" style="1"/>
    <col min="50" max="16384" width="9" style="1"/>
  </cols>
  <sheetData>
    <row r="1" ht="20.25" customHeight="1" spans="1:46">
      <c r="A1" s="7"/>
      <c r="B1" s="7"/>
      <c r="C1" s="7"/>
      <c r="D1" s="7"/>
      <c r="E1" s="7"/>
      <c r="F1" s="7"/>
      <c r="G1" s="7"/>
      <c r="H1" s="7"/>
      <c r="I1" s="7"/>
      <c r="J1" s="7"/>
      <c r="K1" s="7"/>
      <c r="L1" s="7"/>
      <c r="M1" s="7"/>
      <c r="N1" s="7"/>
      <c r="O1" s="7"/>
      <c r="P1" s="7"/>
      <c r="Q1" s="7"/>
      <c r="R1" s="7"/>
      <c r="S1" s="7"/>
      <c r="T1" s="7"/>
      <c r="U1" s="7"/>
      <c r="V1" s="7"/>
      <c r="W1" s="7"/>
      <c r="X1" s="7"/>
      <c r="Y1" s="7"/>
      <c r="Z1" s="7"/>
      <c r="AA1" s="7"/>
      <c r="AB1" s="7"/>
      <c r="AC1" s="7"/>
      <c r="AD1" s="37"/>
      <c r="AE1" s="7"/>
      <c r="AF1" s="7"/>
      <c r="AG1" s="56"/>
      <c r="AH1" s="56"/>
      <c r="AI1" s="56"/>
      <c r="AJ1" s="37"/>
      <c r="AK1" s="7"/>
      <c r="AL1" s="56"/>
      <c r="AM1" s="37"/>
      <c r="AN1" s="37"/>
      <c r="AO1" s="37"/>
      <c r="AP1" s="7"/>
      <c r="AQ1" s="7"/>
      <c r="AR1" s="7"/>
      <c r="AS1" s="7"/>
      <c r="AT1" s="7"/>
    </row>
    <row r="2" ht="27.75" customHeight="1" spans="1:46">
      <c r="A2" s="8" t="s">
        <v>1549</v>
      </c>
      <c r="B2" s="8"/>
      <c r="C2" s="8"/>
      <c r="D2" s="8"/>
      <c r="E2" s="8"/>
      <c r="F2" s="9" t="s">
        <v>919</v>
      </c>
      <c r="G2" s="9"/>
      <c r="H2" s="9"/>
      <c r="I2" s="9"/>
      <c r="J2" s="9"/>
      <c r="K2" s="9"/>
      <c r="L2" s="17" t="s">
        <v>920</v>
      </c>
      <c r="M2" s="17"/>
      <c r="N2" s="17"/>
      <c r="O2" s="17"/>
      <c r="P2" s="17"/>
      <c r="Q2" s="27" t="s">
        <v>1550</v>
      </c>
      <c r="R2" s="27"/>
      <c r="S2" s="27"/>
      <c r="T2" s="27"/>
      <c r="U2" s="27"/>
      <c r="V2" s="27"/>
      <c r="W2" s="27"/>
      <c r="X2" s="27"/>
      <c r="Y2" s="27"/>
      <c r="Z2" s="27"/>
      <c r="AA2" s="27"/>
      <c r="AB2" s="27"/>
      <c r="AC2" s="27"/>
      <c r="AD2" s="38"/>
      <c r="AE2" s="27"/>
      <c r="AF2" s="27"/>
      <c r="AG2" s="57"/>
      <c r="AH2" s="57"/>
      <c r="AI2" s="57"/>
      <c r="AJ2" s="38"/>
      <c r="AK2" s="27"/>
      <c r="AL2" s="57"/>
      <c r="AM2" s="38"/>
      <c r="AN2" s="38"/>
      <c r="AO2" s="38"/>
      <c r="AP2" s="27"/>
      <c r="AQ2" s="27"/>
      <c r="AR2" s="27"/>
      <c r="AS2" s="78" t="s">
        <v>115</v>
      </c>
      <c r="AT2" s="79"/>
    </row>
    <row r="3" ht="27.75" customHeight="1" spans="1:46">
      <c r="A3" s="8"/>
      <c r="B3" s="8"/>
      <c r="C3" s="8"/>
      <c r="D3" s="8"/>
      <c r="E3" s="8"/>
      <c r="F3" s="9"/>
      <c r="G3" s="9"/>
      <c r="H3" s="9"/>
      <c r="I3" s="9"/>
      <c r="J3" s="9"/>
      <c r="K3" s="9"/>
      <c r="L3" s="17"/>
      <c r="M3" s="17"/>
      <c r="N3" s="17"/>
      <c r="O3" s="17"/>
      <c r="P3" s="17"/>
      <c r="Q3" s="27"/>
      <c r="R3" s="27"/>
      <c r="S3" s="27"/>
      <c r="T3" s="27"/>
      <c r="U3" s="27"/>
      <c r="V3" s="27"/>
      <c r="W3" s="27"/>
      <c r="X3" s="27"/>
      <c r="Y3" s="27"/>
      <c r="Z3" s="27"/>
      <c r="AA3" s="27"/>
      <c r="AB3" s="27"/>
      <c r="AC3" s="27"/>
      <c r="AD3" s="38"/>
      <c r="AE3" s="27"/>
      <c r="AF3" s="27"/>
      <c r="AG3" s="57"/>
      <c r="AH3" s="57"/>
      <c r="AI3" s="57"/>
      <c r="AJ3" s="38"/>
      <c r="AK3" s="27"/>
      <c r="AL3" s="57"/>
      <c r="AM3" s="38"/>
      <c r="AN3" s="38"/>
      <c r="AO3" s="38"/>
      <c r="AP3" s="27"/>
      <c r="AQ3" s="27"/>
      <c r="AR3" s="27"/>
      <c r="AS3" s="78" t="s">
        <v>234</v>
      </c>
      <c r="AT3" s="80"/>
    </row>
    <row r="4" ht="27" customHeight="1" spans="1:46">
      <c r="A4" s="10" t="s">
        <v>235</v>
      </c>
      <c r="B4" s="10"/>
      <c r="C4" s="10"/>
      <c r="D4" s="10"/>
      <c r="E4" s="10"/>
      <c r="F4" s="10"/>
      <c r="G4" s="10"/>
      <c r="H4" s="10"/>
      <c r="I4" s="10"/>
      <c r="J4" s="10"/>
      <c r="K4" s="10"/>
      <c r="L4" s="10"/>
      <c r="M4" s="10"/>
      <c r="N4" s="10"/>
      <c r="O4" s="10"/>
      <c r="P4" s="10"/>
      <c r="Q4" s="27"/>
      <c r="R4" s="27"/>
      <c r="S4" s="27"/>
      <c r="T4" s="27"/>
      <c r="U4" s="27"/>
      <c r="V4" s="27"/>
      <c r="W4" s="27"/>
      <c r="X4" s="27"/>
      <c r="Y4" s="27"/>
      <c r="Z4" s="27"/>
      <c r="AA4" s="27"/>
      <c r="AB4" s="27"/>
      <c r="AC4" s="27"/>
      <c r="AD4" s="38"/>
      <c r="AE4" s="27"/>
      <c r="AF4" s="27"/>
      <c r="AG4" s="57"/>
      <c r="AH4" s="57"/>
      <c r="AI4" s="57"/>
      <c r="AJ4" s="38"/>
      <c r="AK4" s="27"/>
      <c r="AL4" s="57"/>
      <c r="AM4" s="38"/>
      <c r="AN4" s="38"/>
      <c r="AO4" s="38"/>
      <c r="AP4" s="27"/>
      <c r="AQ4" s="27"/>
      <c r="AR4" s="27"/>
      <c r="AS4" s="78" t="s">
        <v>7</v>
      </c>
      <c r="AT4" s="78"/>
    </row>
    <row r="5" ht="31.5" customHeight="1" spans="1:46">
      <c r="A5" s="11" t="s">
        <v>236</v>
      </c>
      <c r="B5" s="11"/>
      <c r="C5" s="11"/>
      <c r="D5" s="11"/>
      <c r="E5" s="11"/>
      <c r="F5" s="11"/>
      <c r="G5" s="11"/>
      <c r="H5" s="11"/>
      <c r="I5" s="11"/>
      <c r="J5" s="11"/>
      <c r="K5" s="11"/>
      <c r="L5" s="11"/>
      <c r="M5" s="11"/>
      <c r="N5" s="11"/>
      <c r="O5" s="11" t="s">
        <v>237</v>
      </c>
      <c r="P5" s="18"/>
      <c r="Q5" s="27"/>
      <c r="R5" s="27"/>
      <c r="S5" s="27"/>
      <c r="T5" s="27"/>
      <c r="U5" s="27"/>
      <c r="V5" s="27"/>
      <c r="W5" s="27"/>
      <c r="X5" s="27"/>
      <c r="Y5" s="27"/>
      <c r="Z5" s="27"/>
      <c r="AA5" s="27"/>
      <c r="AB5" s="27"/>
      <c r="AC5" s="27"/>
      <c r="AD5" s="38"/>
      <c r="AE5" s="27"/>
      <c r="AF5" s="27"/>
      <c r="AG5" s="57"/>
      <c r="AH5" s="57"/>
      <c r="AI5" s="57"/>
      <c r="AJ5" s="38"/>
      <c r="AK5" s="27"/>
      <c r="AL5" s="57"/>
      <c r="AM5" s="38"/>
      <c r="AN5" s="38"/>
      <c r="AO5" s="38"/>
      <c r="AP5" s="27"/>
      <c r="AQ5" s="27"/>
      <c r="AR5" s="27"/>
      <c r="AS5" s="78" t="s">
        <v>238</v>
      </c>
      <c r="AT5" s="78"/>
    </row>
    <row r="6" ht="28.5" customHeight="1" spans="1:46">
      <c r="A6" s="12" t="s">
        <v>242</v>
      </c>
      <c r="B6" s="12"/>
      <c r="C6" s="12"/>
      <c r="D6" s="12"/>
      <c r="E6" s="12"/>
      <c r="F6" s="12"/>
      <c r="G6" s="12"/>
      <c r="H6" s="12"/>
      <c r="I6" s="12"/>
      <c r="J6" s="12"/>
      <c r="K6" s="12"/>
      <c r="L6" s="12"/>
      <c r="M6" s="12"/>
      <c r="N6" s="12"/>
      <c r="O6" s="12"/>
      <c r="P6" s="12"/>
      <c r="Q6" s="27"/>
      <c r="R6" s="27"/>
      <c r="S6" s="27"/>
      <c r="T6" s="27"/>
      <c r="U6" s="27"/>
      <c r="V6" s="27"/>
      <c r="W6" s="27"/>
      <c r="X6" s="27"/>
      <c r="Y6" s="27"/>
      <c r="Z6" s="27"/>
      <c r="AA6" s="27"/>
      <c r="AB6" s="27"/>
      <c r="AC6" s="27"/>
      <c r="AD6" s="38"/>
      <c r="AE6" s="27"/>
      <c r="AF6" s="27"/>
      <c r="AG6" s="57"/>
      <c r="AH6" s="57"/>
      <c r="AI6" s="57"/>
      <c r="AJ6" s="38"/>
      <c r="AK6" s="27"/>
      <c r="AL6" s="57"/>
      <c r="AM6" s="38"/>
      <c r="AN6" s="38"/>
      <c r="AO6" s="38"/>
      <c r="AP6" s="27"/>
      <c r="AQ6" s="27"/>
      <c r="AR6" s="27"/>
      <c r="AS6" s="78" t="s">
        <v>103</v>
      </c>
      <c r="AT6" s="78"/>
    </row>
    <row r="7" ht="28.5" customHeight="1" spans="1:46">
      <c r="A7" s="13" t="s">
        <v>243</v>
      </c>
      <c r="B7" s="13"/>
      <c r="C7" s="13"/>
      <c r="D7" s="13"/>
      <c r="E7" s="13"/>
      <c r="F7" s="13"/>
      <c r="G7" s="13"/>
      <c r="H7" s="13"/>
      <c r="I7" s="13"/>
      <c r="J7" s="13"/>
      <c r="K7" s="13"/>
      <c r="L7" s="13"/>
      <c r="M7" s="13"/>
      <c r="N7" s="13"/>
      <c r="O7" s="13"/>
      <c r="P7" s="13"/>
      <c r="Q7" s="27"/>
      <c r="R7" s="27"/>
      <c r="S7" s="27"/>
      <c r="T7" s="27"/>
      <c r="U7" s="27"/>
      <c r="V7" s="27"/>
      <c r="W7" s="27"/>
      <c r="X7" s="27"/>
      <c r="Y7" s="27"/>
      <c r="Z7" s="27"/>
      <c r="AA7" s="27"/>
      <c r="AB7" s="27"/>
      <c r="AC7" s="27"/>
      <c r="AD7" s="38"/>
      <c r="AE7" s="27"/>
      <c r="AF7" s="27"/>
      <c r="AG7" s="57"/>
      <c r="AH7" s="57"/>
      <c r="AI7" s="57"/>
      <c r="AJ7" s="38"/>
      <c r="AK7" s="27"/>
      <c r="AL7" s="57"/>
      <c r="AM7" s="38"/>
      <c r="AN7" s="38"/>
      <c r="AO7" s="38"/>
      <c r="AP7" s="27"/>
      <c r="AQ7" s="27"/>
      <c r="AR7" s="27"/>
      <c r="AS7" s="81" t="s">
        <v>244</v>
      </c>
      <c r="AT7" s="82"/>
    </row>
    <row r="8" s="1" customFormat="1" ht="24.95" customHeight="1" spans="1:46">
      <c r="A8" s="14" t="s">
        <v>6</v>
      </c>
      <c r="B8" s="15" t="s">
        <v>250</v>
      </c>
      <c r="C8" s="15"/>
      <c r="D8" s="15"/>
      <c r="E8" s="15"/>
      <c r="F8" s="15"/>
      <c r="G8" s="15"/>
      <c r="H8" s="15"/>
      <c r="I8" s="15"/>
      <c r="J8" s="15"/>
      <c r="K8" s="15"/>
      <c r="L8" s="15" t="s">
        <v>251</v>
      </c>
      <c r="M8" s="19" t="s">
        <v>922</v>
      </c>
      <c r="N8" s="19" t="s">
        <v>923</v>
      </c>
      <c r="O8" s="19" t="s">
        <v>115</v>
      </c>
      <c r="P8" s="15" t="s">
        <v>7</v>
      </c>
      <c r="Q8" s="15" t="s">
        <v>253</v>
      </c>
      <c r="R8" s="15" t="s">
        <v>254</v>
      </c>
      <c r="S8" s="15" t="s">
        <v>255</v>
      </c>
      <c r="T8" s="15" t="s">
        <v>97</v>
      </c>
      <c r="U8" s="19" t="s">
        <v>256</v>
      </c>
      <c r="V8" s="15" t="s">
        <v>257</v>
      </c>
      <c r="W8" s="19" t="s">
        <v>258</v>
      </c>
      <c r="X8" s="19" t="s">
        <v>259</v>
      </c>
      <c r="Y8" s="28" t="s">
        <v>924</v>
      </c>
      <c r="Z8" s="28" t="s">
        <v>261</v>
      </c>
      <c r="AA8" s="28" t="s">
        <v>262</v>
      </c>
      <c r="AB8" s="28" t="s">
        <v>264</v>
      </c>
      <c r="AC8" s="15" t="s">
        <v>265</v>
      </c>
      <c r="AD8" s="39" t="s">
        <v>627</v>
      </c>
      <c r="AE8" s="15" t="s">
        <v>271</v>
      </c>
      <c r="AF8" s="40" t="s">
        <v>272</v>
      </c>
      <c r="AG8" s="58" t="s">
        <v>273</v>
      </c>
      <c r="AH8" s="59"/>
      <c r="AI8" s="60"/>
      <c r="AJ8" s="61" t="s">
        <v>274</v>
      </c>
      <c r="AK8" s="62" t="s">
        <v>275</v>
      </c>
      <c r="AL8" s="63" t="s">
        <v>276</v>
      </c>
      <c r="AM8" s="61" t="s">
        <v>277</v>
      </c>
      <c r="AN8" s="61"/>
      <c r="AO8" s="61"/>
      <c r="AP8" s="83" t="s">
        <v>280</v>
      </c>
      <c r="AQ8" s="83" t="s">
        <v>281</v>
      </c>
      <c r="AR8" s="16" t="s">
        <v>925</v>
      </c>
      <c r="AS8" s="84" t="s">
        <v>14</v>
      </c>
      <c r="AT8" s="15" t="s">
        <v>283</v>
      </c>
    </row>
    <row r="9" s="2" customFormat="1" ht="24.95" customHeight="1" spans="1:46">
      <c r="A9" s="14"/>
      <c r="B9" s="16">
        <v>0</v>
      </c>
      <c r="C9" s="16">
        <v>1</v>
      </c>
      <c r="D9" s="16">
        <v>2</v>
      </c>
      <c r="E9" s="16">
        <v>3</v>
      </c>
      <c r="F9" s="16">
        <v>4</v>
      </c>
      <c r="G9" s="16">
        <v>5</v>
      </c>
      <c r="H9" s="16">
        <v>6</v>
      </c>
      <c r="I9" s="16">
        <v>7</v>
      </c>
      <c r="J9" s="16">
        <v>8</v>
      </c>
      <c r="K9" s="14">
        <v>9</v>
      </c>
      <c r="L9" s="15"/>
      <c r="M9" s="19"/>
      <c r="N9" s="19"/>
      <c r="O9" s="19"/>
      <c r="P9" s="15"/>
      <c r="Q9" s="15"/>
      <c r="R9" s="15"/>
      <c r="S9" s="15"/>
      <c r="T9" s="15"/>
      <c r="U9" s="19"/>
      <c r="V9" s="15"/>
      <c r="W9" s="19"/>
      <c r="X9" s="19"/>
      <c r="Y9" s="28"/>
      <c r="Z9" s="28"/>
      <c r="AA9" s="28"/>
      <c r="AB9" s="28"/>
      <c r="AC9" s="15"/>
      <c r="AD9" s="39"/>
      <c r="AE9" s="15"/>
      <c r="AF9" s="41"/>
      <c r="AG9" s="64" t="s">
        <v>286</v>
      </c>
      <c r="AH9" s="64" t="s">
        <v>287</v>
      </c>
      <c r="AI9" s="64" t="s">
        <v>288</v>
      </c>
      <c r="AJ9" s="65"/>
      <c r="AK9" s="66"/>
      <c r="AL9" s="67"/>
      <c r="AM9" s="65"/>
      <c r="AN9" s="65"/>
      <c r="AO9" s="65"/>
      <c r="AP9" s="83"/>
      <c r="AQ9" s="83"/>
      <c r="AR9" s="16"/>
      <c r="AS9" s="84"/>
      <c r="AT9" s="15"/>
    </row>
    <row r="10" s="1" customFormat="1" ht="45" customHeight="1" spans="1:46">
      <c r="A10" s="16">
        <f t="shared" ref="A10:A27" si="0">ROW()-9</f>
        <v>1</v>
      </c>
      <c r="B10" s="16"/>
      <c r="C10" s="16"/>
      <c r="D10" s="16"/>
      <c r="E10" s="16"/>
      <c r="F10" s="16"/>
      <c r="G10" s="15"/>
      <c r="H10" s="15"/>
      <c r="I10" s="15"/>
      <c r="J10" s="15"/>
      <c r="K10" s="15"/>
      <c r="L10" s="20"/>
      <c r="M10" s="15"/>
      <c r="N10" s="15"/>
      <c r="O10" s="21" t="s">
        <v>1493</v>
      </c>
      <c r="P10" s="21" t="s">
        <v>1494</v>
      </c>
      <c r="Q10" s="15" t="s">
        <v>468</v>
      </c>
      <c r="R10" s="14" t="s">
        <v>27</v>
      </c>
      <c r="S10" s="16" t="s">
        <v>353</v>
      </c>
      <c r="T10" s="28"/>
      <c r="U10" s="29" t="s">
        <v>290</v>
      </c>
      <c r="V10" s="21" t="s">
        <v>27</v>
      </c>
      <c r="W10" s="29" t="s">
        <v>290</v>
      </c>
      <c r="X10" s="15" t="s">
        <v>292</v>
      </c>
      <c r="Y10" s="28" t="s">
        <v>293</v>
      </c>
      <c r="Z10" s="14" t="s">
        <v>294</v>
      </c>
      <c r="AA10" s="16" t="s">
        <v>295</v>
      </c>
      <c r="AB10" s="16" t="s">
        <v>27</v>
      </c>
      <c r="AC10" s="16"/>
      <c r="AD10" s="39" t="e">
        <f>AD11+#REF!*2+#REF!*4+#REF!*4</f>
        <v>#REF!</v>
      </c>
      <c r="AE10" s="28" t="s">
        <v>27</v>
      </c>
      <c r="AF10" s="42"/>
      <c r="AG10" s="68"/>
      <c r="AH10" s="68"/>
      <c r="AI10" s="68"/>
      <c r="AJ10" s="42"/>
      <c r="AK10" s="42"/>
      <c r="AL10" s="42"/>
      <c r="AM10" s="69"/>
      <c r="AN10" s="69"/>
      <c r="AO10" s="69"/>
      <c r="AP10" s="85" t="s">
        <v>305</v>
      </c>
      <c r="AQ10" s="85"/>
      <c r="AR10" s="86"/>
      <c r="AS10" s="15"/>
      <c r="AT10" s="87" t="s">
        <v>373</v>
      </c>
    </row>
    <row r="11" s="1" customFormat="1" ht="45" customHeight="1" spans="1:46">
      <c r="A11" s="16">
        <f t="shared" si="0"/>
        <v>2</v>
      </c>
      <c r="B11" s="14"/>
      <c r="C11" s="14"/>
      <c r="D11" s="14">
        <v>2</v>
      </c>
      <c r="E11" s="14"/>
      <c r="F11" s="14"/>
      <c r="G11" s="14"/>
      <c r="H11" s="14"/>
      <c r="I11" s="14"/>
      <c r="J11" s="14"/>
      <c r="K11" s="15"/>
      <c r="L11" s="22"/>
      <c r="M11" s="23" t="s">
        <v>1496</v>
      </c>
      <c r="N11" s="23"/>
      <c r="O11" s="21"/>
      <c r="P11" s="21" t="s">
        <v>1551</v>
      </c>
      <c r="Q11" s="21" t="s">
        <v>1552</v>
      </c>
      <c r="R11" s="30" t="s">
        <v>290</v>
      </c>
      <c r="S11" s="16" t="s">
        <v>353</v>
      </c>
      <c r="T11" s="31"/>
      <c r="U11" s="32" t="s">
        <v>1066</v>
      </c>
      <c r="V11" s="21" t="s">
        <v>1498</v>
      </c>
      <c r="W11" s="32" t="s">
        <v>290</v>
      </c>
      <c r="X11" s="33" t="s">
        <v>292</v>
      </c>
      <c r="Y11" s="31" t="s">
        <v>293</v>
      </c>
      <c r="Z11" s="30" t="s">
        <v>949</v>
      </c>
      <c r="AA11" s="31" t="s">
        <v>295</v>
      </c>
      <c r="AB11" s="31" t="s">
        <v>27</v>
      </c>
      <c r="AC11" s="30" t="s">
        <v>1499</v>
      </c>
      <c r="AD11" s="43">
        <v>4.8305</v>
      </c>
      <c r="AE11" s="44" t="s">
        <v>329</v>
      </c>
      <c r="AF11" s="45" t="s">
        <v>329</v>
      </c>
      <c r="AG11" s="70"/>
      <c r="AH11" s="70"/>
      <c r="AI11" s="70"/>
      <c r="AJ11" s="45"/>
      <c r="AK11" s="45"/>
      <c r="AL11" s="45"/>
      <c r="AM11" s="71" t="e">
        <f>SUM(AM16:AM46)</f>
        <v>#REF!</v>
      </c>
      <c r="AN11" s="71"/>
      <c r="AO11" s="71"/>
      <c r="AP11" s="85" t="s">
        <v>298</v>
      </c>
      <c r="AQ11" s="88" t="s">
        <v>445</v>
      </c>
      <c r="AR11" s="86"/>
      <c r="AS11" s="15"/>
      <c r="AT11" s="87">
        <v>1</v>
      </c>
    </row>
    <row r="12" s="1" customFormat="1" ht="45" customHeight="1" spans="1:46">
      <c r="A12" s="16">
        <f t="shared" si="0"/>
        <v>3</v>
      </c>
      <c r="B12" s="14"/>
      <c r="C12" s="14"/>
      <c r="D12" s="14"/>
      <c r="E12" s="14">
        <v>3</v>
      </c>
      <c r="F12" s="14"/>
      <c r="G12" s="14"/>
      <c r="H12" s="14"/>
      <c r="I12" s="14"/>
      <c r="J12" s="14"/>
      <c r="K12" s="15"/>
      <c r="L12" s="22"/>
      <c r="M12" s="21" t="s">
        <v>1498</v>
      </c>
      <c r="N12" s="21"/>
      <c r="O12" s="21" t="s">
        <v>1498</v>
      </c>
      <c r="P12" s="21" t="s">
        <v>1501</v>
      </c>
      <c r="Q12" s="21" t="s">
        <v>1552</v>
      </c>
      <c r="R12" s="30" t="s">
        <v>290</v>
      </c>
      <c r="S12" s="16" t="s">
        <v>353</v>
      </c>
      <c r="T12" s="31"/>
      <c r="U12" s="32" t="s">
        <v>1066</v>
      </c>
      <c r="V12" s="21" t="s">
        <v>1498</v>
      </c>
      <c r="W12" s="32" t="s">
        <v>290</v>
      </c>
      <c r="X12" s="33" t="s">
        <v>292</v>
      </c>
      <c r="Y12" s="31" t="s">
        <v>293</v>
      </c>
      <c r="Z12" s="30" t="s">
        <v>397</v>
      </c>
      <c r="AA12" s="31" t="s">
        <v>295</v>
      </c>
      <c r="AB12" s="31" t="s">
        <v>27</v>
      </c>
      <c r="AC12" s="30" t="s">
        <v>1499</v>
      </c>
      <c r="AD12" s="43">
        <v>4.8305</v>
      </c>
      <c r="AE12" s="14" t="s">
        <v>27</v>
      </c>
      <c r="AF12" s="46" t="s">
        <v>398</v>
      </c>
      <c r="AG12" s="68"/>
      <c r="AH12" s="68"/>
      <c r="AI12" s="68"/>
      <c r="AJ12" s="46"/>
      <c r="AK12" s="46"/>
      <c r="AL12" s="68">
        <v>52</v>
      </c>
      <c r="AM12" s="69"/>
      <c r="AN12" s="69"/>
      <c r="AO12" s="69"/>
      <c r="AP12" s="85" t="s">
        <v>298</v>
      </c>
      <c r="AQ12" s="88" t="s">
        <v>399</v>
      </c>
      <c r="AR12" s="86"/>
      <c r="AS12" s="15"/>
      <c r="AT12" s="87">
        <v>1</v>
      </c>
    </row>
    <row r="13" s="1" customFormat="1" ht="45" customHeight="1" spans="1:48">
      <c r="A13" s="16">
        <f t="shared" si="0"/>
        <v>4</v>
      </c>
      <c r="B13" s="14"/>
      <c r="C13" s="14"/>
      <c r="D13" s="14"/>
      <c r="E13" s="14"/>
      <c r="F13" s="14">
        <v>4</v>
      </c>
      <c r="G13" s="14"/>
      <c r="H13" s="14"/>
      <c r="I13" s="14"/>
      <c r="J13" s="14"/>
      <c r="K13" s="15"/>
      <c r="L13" s="22"/>
      <c r="M13" s="24" t="s">
        <v>1553</v>
      </c>
      <c r="N13" s="24"/>
      <c r="O13" s="24" t="s">
        <v>1553</v>
      </c>
      <c r="P13" s="25" t="s">
        <v>1554</v>
      </c>
      <c r="Q13" s="21" t="s">
        <v>824</v>
      </c>
      <c r="R13" s="30" t="s">
        <v>290</v>
      </c>
      <c r="S13" s="16" t="s">
        <v>353</v>
      </c>
      <c r="T13" s="31"/>
      <c r="U13" s="32" t="s">
        <v>1066</v>
      </c>
      <c r="V13" s="21" t="s">
        <v>1555</v>
      </c>
      <c r="W13" s="32" t="s">
        <v>502</v>
      </c>
      <c r="X13" s="33" t="s">
        <v>293</v>
      </c>
      <c r="Y13" s="31" t="s">
        <v>292</v>
      </c>
      <c r="Z13" s="30" t="s">
        <v>397</v>
      </c>
      <c r="AA13" s="31" t="s">
        <v>295</v>
      </c>
      <c r="AB13" s="31" t="s">
        <v>27</v>
      </c>
      <c r="AC13" s="30" t="s">
        <v>1556</v>
      </c>
      <c r="AD13" s="47">
        <f>AD14*AT14+AD15+AD16</f>
        <v>0.477</v>
      </c>
      <c r="AE13" s="14" t="s">
        <v>27</v>
      </c>
      <c r="AF13" s="42" t="s">
        <v>1557</v>
      </c>
      <c r="AG13" s="68"/>
      <c r="AH13" s="68"/>
      <c r="AI13" s="68"/>
      <c r="AJ13" s="69"/>
      <c r="AK13" s="72"/>
      <c r="AL13" s="68">
        <v>6</v>
      </c>
      <c r="AM13" s="69"/>
      <c r="AN13" s="69"/>
      <c r="AO13" s="69"/>
      <c r="AP13" s="89" t="s">
        <v>331</v>
      </c>
      <c r="AQ13" s="88" t="s">
        <v>1322</v>
      </c>
      <c r="AR13" s="86"/>
      <c r="AS13" s="15"/>
      <c r="AT13" s="87" t="s">
        <v>373</v>
      </c>
      <c r="AU13" s="1">
        <v>5.3803</v>
      </c>
      <c r="AV13" s="1">
        <f>AT13*AU13</f>
        <v>5.3803</v>
      </c>
    </row>
    <row r="14" s="1" customFormat="1" ht="45" customHeight="1" spans="1:48">
      <c r="A14" s="16">
        <f t="shared" si="0"/>
        <v>5</v>
      </c>
      <c r="B14" s="14"/>
      <c r="C14" s="14"/>
      <c r="D14" s="14"/>
      <c r="E14" s="14"/>
      <c r="F14" s="14"/>
      <c r="G14" s="14">
        <v>5</v>
      </c>
      <c r="H14" s="14"/>
      <c r="I14" s="14"/>
      <c r="J14" s="14"/>
      <c r="K14" s="15"/>
      <c r="L14" s="22"/>
      <c r="M14" s="24"/>
      <c r="N14" s="24"/>
      <c r="O14" s="24" t="s">
        <v>1558</v>
      </c>
      <c r="P14" s="25" t="s">
        <v>1559</v>
      </c>
      <c r="Q14" s="21" t="s">
        <v>337</v>
      </c>
      <c r="R14" s="30" t="s">
        <v>304</v>
      </c>
      <c r="S14" s="16" t="s">
        <v>353</v>
      </c>
      <c r="T14" s="31"/>
      <c r="U14" s="32" t="s">
        <v>1066</v>
      </c>
      <c r="V14" s="21" t="s">
        <v>27</v>
      </c>
      <c r="W14" s="32" t="s">
        <v>502</v>
      </c>
      <c r="X14" s="33" t="s">
        <v>293</v>
      </c>
      <c r="Y14" s="31" t="s">
        <v>292</v>
      </c>
      <c r="Z14" s="30" t="s">
        <v>337</v>
      </c>
      <c r="AA14" s="31" t="s">
        <v>867</v>
      </c>
      <c r="AB14" s="31" t="s">
        <v>27</v>
      </c>
      <c r="AC14" s="30" t="s">
        <v>1560</v>
      </c>
      <c r="AD14" s="48">
        <v>0.011</v>
      </c>
      <c r="AE14" s="14" t="s">
        <v>27</v>
      </c>
      <c r="AF14" s="42"/>
      <c r="AG14" s="68"/>
      <c r="AH14" s="68"/>
      <c r="AI14" s="68"/>
      <c r="AJ14" s="69"/>
      <c r="AK14" s="72"/>
      <c r="AL14" s="68"/>
      <c r="AM14" s="69"/>
      <c r="AN14" s="69"/>
      <c r="AO14" s="69"/>
      <c r="AP14" s="90"/>
      <c r="AQ14" s="91"/>
      <c r="AR14" s="86"/>
      <c r="AS14" s="15"/>
      <c r="AT14" s="87" t="s">
        <v>586</v>
      </c>
      <c r="AV14" s="1">
        <f t="shared" ref="AV14:AV48" si="1">AT14*AU14</f>
        <v>0</v>
      </c>
    </row>
    <row r="15" s="1" customFormat="1" ht="45" customHeight="1" spans="1:48">
      <c r="A15" s="16">
        <f t="shared" si="0"/>
        <v>6</v>
      </c>
      <c r="B15" s="14"/>
      <c r="C15" s="14"/>
      <c r="D15" s="14"/>
      <c r="E15" s="14"/>
      <c r="F15" s="14"/>
      <c r="G15" s="14">
        <v>5</v>
      </c>
      <c r="H15" s="14"/>
      <c r="I15" s="14"/>
      <c r="J15" s="14"/>
      <c r="K15" s="15"/>
      <c r="L15" s="22" t="s">
        <v>314</v>
      </c>
      <c r="M15" s="24"/>
      <c r="N15" s="24"/>
      <c r="O15" s="24" t="s">
        <v>834</v>
      </c>
      <c r="P15" s="25" t="s">
        <v>835</v>
      </c>
      <c r="Q15" s="21" t="s">
        <v>337</v>
      </c>
      <c r="R15" s="30" t="s">
        <v>304</v>
      </c>
      <c r="S15" s="16" t="s">
        <v>353</v>
      </c>
      <c r="T15" s="31"/>
      <c r="U15" s="32" t="s">
        <v>1066</v>
      </c>
      <c r="V15" s="21" t="s">
        <v>27</v>
      </c>
      <c r="W15" s="32" t="s">
        <v>502</v>
      </c>
      <c r="X15" s="33" t="s">
        <v>293</v>
      </c>
      <c r="Y15" s="31" t="s">
        <v>292</v>
      </c>
      <c r="Z15" s="30" t="s">
        <v>337</v>
      </c>
      <c r="AA15" s="31" t="s">
        <v>27</v>
      </c>
      <c r="AB15" s="31" t="s">
        <v>27</v>
      </c>
      <c r="AC15" s="30" t="s">
        <v>1561</v>
      </c>
      <c r="AD15" s="48">
        <v>0.01</v>
      </c>
      <c r="AE15" s="14" t="s">
        <v>27</v>
      </c>
      <c r="AF15" s="42"/>
      <c r="AG15" s="68"/>
      <c r="AH15" s="68"/>
      <c r="AI15" s="68"/>
      <c r="AJ15" s="69"/>
      <c r="AK15" s="72"/>
      <c r="AL15" s="68"/>
      <c r="AM15" s="69"/>
      <c r="AN15" s="69"/>
      <c r="AO15" s="69"/>
      <c r="AP15" s="90"/>
      <c r="AQ15" s="91"/>
      <c r="AR15" s="86"/>
      <c r="AS15" s="15"/>
      <c r="AT15" s="87" t="s">
        <v>373</v>
      </c>
      <c r="AV15" s="1">
        <f t="shared" si="1"/>
        <v>0</v>
      </c>
    </row>
    <row r="16" s="1" customFormat="1" ht="45" customHeight="1" spans="1:48">
      <c r="A16" s="16">
        <f t="shared" si="0"/>
        <v>7</v>
      </c>
      <c r="B16" s="14"/>
      <c r="C16" s="14"/>
      <c r="D16" s="14"/>
      <c r="E16" s="14"/>
      <c r="F16" s="14"/>
      <c r="G16" s="14">
        <v>5</v>
      </c>
      <c r="H16" s="14"/>
      <c r="I16" s="14"/>
      <c r="J16" s="14"/>
      <c r="K16" s="15"/>
      <c r="L16" s="22"/>
      <c r="M16" s="24"/>
      <c r="N16" s="24"/>
      <c r="O16" s="24" t="s">
        <v>1562</v>
      </c>
      <c r="P16" s="25" t="s">
        <v>1563</v>
      </c>
      <c r="Q16" s="21" t="s">
        <v>829</v>
      </c>
      <c r="R16" s="30" t="s">
        <v>27</v>
      </c>
      <c r="S16" s="16" t="s">
        <v>353</v>
      </c>
      <c r="T16" s="31"/>
      <c r="U16" s="32" t="s">
        <v>1066</v>
      </c>
      <c r="V16" s="21" t="s">
        <v>1564</v>
      </c>
      <c r="W16" s="32" t="s">
        <v>290</v>
      </c>
      <c r="X16" s="33" t="s">
        <v>293</v>
      </c>
      <c r="Y16" s="31" t="s">
        <v>292</v>
      </c>
      <c r="Z16" s="30" t="s">
        <v>370</v>
      </c>
      <c r="AA16" s="31" t="s">
        <v>1565</v>
      </c>
      <c r="AB16" s="31" t="s">
        <v>832</v>
      </c>
      <c r="AC16" s="30" t="s">
        <v>1556</v>
      </c>
      <c r="AD16" s="48">
        <v>0.445</v>
      </c>
      <c r="AE16" s="14" t="s">
        <v>27</v>
      </c>
      <c r="AF16" s="42" t="s">
        <v>330</v>
      </c>
      <c r="AG16" s="68">
        <v>235</v>
      </c>
      <c r="AH16" s="68">
        <v>139</v>
      </c>
      <c r="AI16" s="68">
        <v>2.5</v>
      </c>
      <c r="AJ16" s="69">
        <f t="shared" ref="AJ16:AJ21" si="2">AG16*AH16*AI16*7860/1000000000</f>
        <v>0.64186725</v>
      </c>
      <c r="AK16" s="72">
        <f t="shared" ref="AK16:AK21" si="3">AD16/AJ16</f>
        <v>0.69328977292423</v>
      </c>
      <c r="AL16" s="68"/>
      <c r="AM16" s="69">
        <f>AG16*AH16*AI16*2/1000000</f>
        <v>0.163325</v>
      </c>
      <c r="AN16" s="69"/>
      <c r="AO16" s="69"/>
      <c r="AP16" s="90"/>
      <c r="AQ16" s="91"/>
      <c r="AR16" s="86"/>
      <c r="AS16" s="15"/>
      <c r="AT16" s="87" t="s">
        <v>373</v>
      </c>
      <c r="AV16" s="1">
        <f t="shared" si="1"/>
        <v>0</v>
      </c>
    </row>
    <row r="17" s="1" customFormat="1" ht="45" customHeight="1" spans="1:48">
      <c r="A17" s="16">
        <f t="shared" si="0"/>
        <v>8</v>
      </c>
      <c r="B17" s="14"/>
      <c r="C17" s="14"/>
      <c r="D17" s="14"/>
      <c r="E17" s="14"/>
      <c r="F17" s="14">
        <v>4</v>
      </c>
      <c r="G17" s="14"/>
      <c r="H17" s="14"/>
      <c r="I17" s="14"/>
      <c r="J17" s="14"/>
      <c r="K17" s="15"/>
      <c r="L17" s="22"/>
      <c r="M17" s="24" t="s">
        <v>1566</v>
      </c>
      <c r="N17" s="24"/>
      <c r="O17" s="24" t="s">
        <v>1566</v>
      </c>
      <c r="P17" s="25" t="s">
        <v>1567</v>
      </c>
      <c r="Q17" s="21" t="s">
        <v>824</v>
      </c>
      <c r="R17" s="30" t="s">
        <v>290</v>
      </c>
      <c r="S17" s="16" t="s">
        <v>353</v>
      </c>
      <c r="T17" s="31"/>
      <c r="U17" s="32" t="s">
        <v>1066</v>
      </c>
      <c r="V17" s="21" t="s">
        <v>1568</v>
      </c>
      <c r="W17" s="32" t="s">
        <v>502</v>
      </c>
      <c r="X17" s="33" t="s">
        <v>293</v>
      </c>
      <c r="Y17" s="31" t="s">
        <v>292</v>
      </c>
      <c r="Z17" s="30" t="s">
        <v>397</v>
      </c>
      <c r="AA17" s="31" t="s">
        <v>295</v>
      </c>
      <c r="AB17" s="31" t="s">
        <v>27</v>
      </c>
      <c r="AC17" s="30" t="s">
        <v>1556</v>
      </c>
      <c r="AD17" s="47">
        <f>AD18*AT18+AD19+AD20</f>
        <v>0.477</v>
      </c>
      <c r="AE17" s="14" t="s">
        <v>27</v>
      </c>
      <c r="AF17" s="42" t="s">
        <v>1557</v>
      </c>
      <c r="AG17" s="68"/>
      <c r="AH17" s="68"/>
      <c r="AI17" s="68"/>
      <c r="AJ17" s="69"/>
      <c r="AK17" s="72"/>
      <c r="AL17" s="68">
        <v>6</v>
      </c>
      <c r="AM17" s="69"/>
      <c r="AN17" s="69"/>
      <c r="AO17" s="69"/>
      <c r="AP17" s="89" t="s">
        <v>331</v>
      </c>
      <c r="AQ17" s="88" t="s">
        <v>1322</v>
      </c>
      <c r="AR17" s="86"/>
      <c r="AS17" s="15"/>
      <c r="AT17" s="87" t="s">
        <v>373</v>
      </c>
      <c r="AU17" s="1">
        <v>5.3803</v>
      </c>
      <c r="AV17" s="1">
        <f t="shared" si="1"/>
        <v>5.3803</v>
      </c>
    </row>
    <row r="18" s="1" customFormat="1" ht="45" customHeight="1" spans="1:48">
      <c r="A18" s="16">
        <f t="shared" si="0"/>
        <v>9</v>
      </c>
      <c r="B18" s="14"/>
      <c r="C18" s="14"/>
      <c r="D18" s="14"/>
      <c r="E18" s="14"/>
      <c r="F18" s="14"/>
      <c r="G18" s="14">
        <v>5</v>
      </c>
      <c r="H18" s="14"/>
      <c r="I18" s="14"/>
      <c r="J18" s="14"/>
      <c r="K18" s="15"/>
      <c r="L18" s="22"/>
      <c r="M18" s="24"/>
      <c r="N18" s="24"/>
      <c r="O18" s="24" t="s">
        <v>1558</v>
      </c>
      <c r="P18" s="25" t="s">
        <v>1559</v>
      </c>
      <c r="Q18" s="21" t="s">
        <v>337</v>
      </c>
      <c r="R18" s="30" t="s">
        <v>304</v>
      </c>
      <c r="S18" s="16" t="s">
        <v>353</v>
      </c>
      <c r="T18" s="31"/>
      <c r="U18" s="32" t="s">
        <v>1066</v>
      </c>
      <c r="V18" s="21" t="s">
        <v>27</v>
      </c>
      <c r="W18" s="32" t="s">
        <v>502</v>
      </c>
      <c r="X18" s="33" t="s">
        <v>293</v>
      </c>
      <c r="Y18" s="31" t="s">
        <v>292</v>
      </c>
      <c r="Z18" s="30" t="s">
        <v>337</v>
      </c>
      <c r="AA18" s="31" t="s">
        <v>867</v>
      </c>
      <c r="AB18" s="31" t="s">
        <v>27</v>
      </c>
      <c r="AC18" s="30" t="s">
        <v>1560</v>
      </c>
      <c r="AD18" s="48">
        <v>0.011</v>
      </c>
      <c r="AE18" s="14" t="s">
        <v>27</v>
      </c>
      <c r="AF18" s="42"/>
      <c r="AG18" s="68"/>
      <c r="AH18" s="68"/>
      <c r="AI18" s="68"/>
      <c r="AJ18" s="69"/>
      <c r="AK18" s="72"/>
      <c r="AL18" s="68"/>
      <c r="AM18" s="69"/>
      <c r="AN18" s="69"/>
      <c r="AO18" s="69"/>
      <c r="AP18" s="90"/>
      <c r="AQ18" s="91"/>
      <c r="AR18" s="86"/>
      <c r="AS18" s="15"/>
      <c r="AT18" s="87" t="s">
        <v>586</v>
      </c>
      <c r="AV18" s="1">
        <f t="shared" si="1"/>
        <v>0</v>
      </c>
    </row>
    <row r="19" s="1" customFormat="1" ht="45" customHeight="1" spans="1:48">
      <c r="A19" s="16">
        <f t="shared" si="0"/>
        <v>10</v>
      </c>
      <c r="B19" s="14"/>
      <c r="C19" s="14"/>
      <c r="D19" s="14"/>
      <c r="E19" s="14"/>
      <c r="F19" s="14"/>
      <c r="G19" s="14">
        <v>5</v>
      </c>
      <c r="H19" s="14"/>
      <c r="I19" s="14"/>
      <c r="J19" s="14"/>
      <c r="K19" s="15"/>
      <c r="L19" s="22" t="s">
        <v>314</v>
      </c>
      <c r="M19" s="24"/>
      <c r="N19" s="24"/>
      <c r="O19" s="24" t="s">
        <v>834</v>
      </c>
      <c r="P19" s="25" t="s">
        <v>835</v>
      </c>
      <c r="Q19" s="21" t="s">
        <v>337</v>
      </c>
      <c r="R19" s="30" t="s">
        <v>304</v>
      </c>
      <c r="S19" s="16" t="s">
        <v>353</v>
      </c>
      <c r="T19" s="31"/>
      <c r="U19" s="32" t="s">
        <v>1066</v>
      </c>
      <c r="V19" s="21" t="s">
        <v>27</v>
      </c>
      <c r="W19" s="32" t="s">
        <v>502</v>
      </c>
      <c r="X19" s="33" t="s">
        <v>293</v>
      </c>
      <c r="Y19" s="31" t="s">
        <v>292</v>
      </c>
      <c r="Z19" s="30" t="s">
        <v>337</v>
      </c>
      <c r="AA19" s="31" t="s">
        <v>27</v>
      </c>
      <c r="AB19" s="31" t="s">
        <v>27</v>
      </c>
      <c r="AC19" s="30" t="s">
        <v>1561</v>
      </c>
      <c r="AD19" s="48">
        <v>0.01</v>
      </c>
      <c r="AE19" s="14" t="s">
        <v>27</v>
      </c>
      <c r="AF19" s="42"/>
      <c r="AG19" s="68"/>
      <c r="AH19" s="68"/>
      <c r="AI19" s="68"/>
      <c r="AJ19" s="69"/>
      <c r="AK19" s="72"/>
      <c r="AL19" s="68"/>
      <c r="AM19" s="69"/>
      <c r="AN19" s="69"/>
      <c r="AO19" s="69"/>
      <c r="AP19" s="90"/>
      <c r="AQ19" s="91"/>
      <c r="AR19" s="86"/>
      <c r="AS19" s="15"/>
      <c r="AT19" s="87" t="s">
        <v>373</v>
      </c>
      <c r="AV19" s="1">
        <f t="shared" si="1"/>
        <v>0</v>
      </c>
    </row>
    <row r="20" s="1" customFormat="1" ht="45" customHeight="1" spans="1:48">
      <c r="A20" s="16">
        <f t="shared" si="0"/>
        <v>11</v>
      </c>
      <c r="B20" s="14"/>
      <c r="C20" s="14"/>
      <c r="D20" s="14"/>
      <c r="E20" s="14"/>
      <c r="F20" s="14"/>
      <c r="G20" s="14">
        <v>5</v>
      </c>
      <c r="H20" s="14"/>
      <c r="I20" s="14"/>
      <c r="J20" s="14"/>
      <c r="K20" s="15"/>
      <c r="L20" s="22"/>
      <c r="M20" s="24"/>
      <c r="N20" s="24"/>
      <c r="O20" s="24" t="s">
        <v>1569</v>
      </c>
      <c r="P20" s="25" t="s">
        <v>1570</v>
      </c>
      <c r="Q20" s="21" t="s">
        <v>829</v>
      </c>
      <c r="R20" s="30" t="s">
        <v>290</v>
      </c>
      <c r="S20" s="16" t="s">
        <v>353</v>
      </c>
      <c r="T20" s="31"/>
      <c r="U20" s="32" t="s">
        <v>1066</v>
      </c>
      <c r="V20" s="21" t="s">
        <v>1571</v>
      </c>
      <c r="W20" s="32" t="s">
        <v>290</v>
      </c>
      <c r="X20" s="33" t="s">
        <v>293</v>
      </c>
      <c r="Y20" s="31" t="s">
        <v>292</v>
      </c>
      <c r="Z20" s="30" t="s">
        <v>370</v>
      </c>
      <c r="AA20" s="31" t="s">
        <v>1565</v>
      </c>
      <c r="AB20" s="31" t="s">
        <v>832</v>
      </c>
      <c r="AC20" s="30" t="s">
        <v>1556</v>
      </c>
      <c r="AD20" s="48">
        <v>0.445</v>
      </c>
      <c r="AE20" s="14" t="s">
        <v>27</v>
      </c>
      <c r="AF20" s="42" t="s">
        <v>330</v>
      </c>
      <c r="AG20" s="68">
        <v>235</v>
      </c>
      <c r="AH20" s="68">
        <v>139</v>
      </c>
      <c r="AI20" s="68">
        <v>2.5</v>
      </c>
      <c r="AJ20" s="69">
        <f t="shared" si="2"/>
        <v>0.64186725</v>
      </c>
      <c r="AK20" s="72">
        <f t="shared" si="3"/>
        <v>0.69328977292423</v>
      </c>
      <c r="AL20" s="68"/>
      <c r="AM20" s="69">
        <f>AG20*AH20*AI20*2/1000000</f>
        <v>0.163325</v>
      </c>
      <c r="AN20" s="69"/>
      <c r="AO20" s="69"/>
      <c r="AP20" s="90"/>
      <c r="AQ20" s="91"/>
      <c r="AR20" s="86"/>
      <c r="AS20" s="15"/>
      <c r="AT20" s="87" t="s">
        <v>373</v>
      </c>
      <c r="AV20" s="1">
        <f t="shared" si="1"/>
        <v>0</v>
      </c>
    </row>
    <row r="21" s="1" customFormat="1" ht="45" customHeight="1" spans="1:48">
      <c r="A21" s="16">
        <f t="shared" si="0"/>
        <v>12</v>
      </c>
      <c r="B21" s="14"/>
      <c r="C21" s="14"/>
      <c r="D21" s="14"/>
      <c r="E21" s="14"/>
      <c r="F21" s="14">
        <v>4</v>
      </c>
      <c r="G21" s="14"/>
      <c r="H21" s="14"/>
      <c r="I21" s="14"/>
      <c r="J21" s="14"/>
      <c r="K21" s="15"/>
      <c r="L21" s="22"/>
      <c r="M21" s="24" t="s">
        <v>1572</v>
      </c>
      <c r="N21" s="24"/>
      <c r="O21" s="24" t="s">
        <v>1572</v>
      </c>
      <c r="P21" s="25" t="s">
        <v>1573</v>
      </c>
      <c r="Q21" s="21" t="s">
        <v>829</v>
      </c>
      <c r="R21" s="30" t="s">
        <v>304</v>
      </c>
      <c r="S21" s="16" t="s">
        <v>353</v>
      </c>
      <c r="T21" s="31"/>
      <c r="U21" s="32" t="s">
        <v>290</v>
      </c>
      <c r="V21" s="21" t="s">
        <v>1574</v>
      </c>
      <c r="W21" s="32" t="s">
        <v>290</v>
      </c>
      <c r="X21" s="33" t="s">
        <v>292</v>
      </c>
      <c r="Y21" s="31" t="s">
        <v>293</v>
      </c>
      <c r="Z21" s="30" t="s">
        <v>370</v>
      </c>
      <c r="AA21" s="31" t="s">
        <v>1575</v>
      </c>
      <c r="AB21" s="31" t="s">
        <v>832</v>
      </c>
      <c r="AC21" s="30" t="s">
        <v>1576</v>
      </c>
      <c r="AD21" s="43">
        <v>0.1761</v>
      </c>
      <c r="AE21" s="14" t="s">
        <v>27</v>
      </c>
      <c r="AF21" s="42" t="s">
        <v>330</v>
      </c>
      <c r="AG21" s="68">
        <v>111</v>
      </c>
      <c r="AH21" s="68">
        <v>80</v>
      </c>
      <c r="AI21" s="68">
        <v>5</v>
      </c>
      <c r="AJ21" s="69">
        <f t="shared" si="2"/>
        <v>0.348984</v>
      </c>
      <c r="AK21" s="72">
        <f t="shared" si="3"/>
        <v>0.504607661096211</v>
      </c>
      <c r="AL21" s="68"/>
      <c r="AM21" s="69">
        <f t="shared" ref="AM21:AM24" si="4">AG21*AH21*2*AT21/1000000</f>
        <v>0.03552</v>
      </c>
      <c r="AN21" s="69"/>
      <c r="AO21" s="69"/>
      <c r="AP21" s="92" t="s">
        <v>331</v>
      </c>
      <c r="AQ21" s="92" t="s">
        <v>1304</v>
      </c>
      <c r="AR21" s="86"/>
      <c r="AS21" s="15"/>
      <c r="AT21" s="87">
        <v>2</v>
      </c>
      <c r="AU21" s="1">
        <v>3.16</v>
      </c>
      <c r="AV21" s="1">
        <f t="shared" si="1"/>
        <v>6.32</v>
      </c>
    </row>
    <row r="22" s="1" customFormat="1" ht="45" customHeight="1" spans="1:48">
      <c r="A22" s="16">
        <f t="shared" si="0"/>
        <v>13</v>
      </c>
      <c r="B22" s="14"/>
      <c r="C22" s="14"/>
      <c r="D22" s="14"/>
      <c r="E22" s="14"/>
      <c r="F22" s="14">
        <v>4</v>
      </c>
      <c r="G22" s="14"/>
      <c r="H22" s="14"/>
      <c r="I22" s="14"/>
      <c r="J22" s="14"/>
      <c r="K22" s="15"/>
      <c r="L22" s="22"/>
      <c r="M22" s="24"/>
      <c r="N22" s="24"/>
      <c r="O22" s="24" t="s">
        <v>1577</v>
      </c>
      <c r="P22" s="25" t="s">
        <v>1578</v>
      </c>
      <c r="Q22" s="21" t="s">
        <v>289</v>
      </c>
      <c r="R22" s="30" t="s">
        <v>27</v>
      </c>
      <c r="S22" s="16" t="s">
        <v>353</v>
      </c>
      <c r="T22" s="31"/>
      <c r="U22" s="32" t="s">
        <v>1066</v>
      </c>
      <c r="V22" s="21" t="s">
        <v>1577</v>
      </c>
      <c r="W22" s="32" t="s">
        <v>502</v>
      </c>
      <c r="X22" s="33" t="s">
        <v>293</v>
      </c>
      <c r="Y22" s="31" t="s">
        <v>292</v>
      </c>
      <c r="Z22" s="30" t="s">
        <v>397</v>
      </c>
      <c r="AA22" s="31" t="s">
        <v>295</v>
      </c>
      <c r="AB22" s="31" t="s">
        <v>27</v>
      </c>
      <c r="AC22" s="30" t="s">
        <v>1579</v>
      </c>
      <c r="AD22" s="43">
        <v>0.145</v>
      </c>
      <c r="AE22" s="14" t="s">
        <v>27</v>
      </c>
      <c r="AF22" s="42" t="s">
        <v>398</v>
      </c>
      <c r="AG22" s="68"/>
      <c r="AH22" s="68"/>
      <c r="AI22" s="68"/>
      <c r="AJ22" s="69"/>
      <c r="AK22" s="72"/>
      <c r="AL22" s="68">
        <v>6</v>
      </c>
      <c r="AM22" s="69"/>
      <c r="AN22" s="69"/>
      <c r="AO22" s="69"/>
      <c r="AP22" s="92" t="s">
        <v>305</v>
      </c>
      <c r="AQ22" s="92" t="s">
        <v>399</v>
      </c>
      <c r="AR22" s="86"/>
      <c r="AS22" s="15"/>
      <c r="AT22" s="87" t="s">
        <v>373</v>
      </c>
      <c r="AV22" s="1">
        <f t="shared" si="1"/>
        <v>0</v>
      </c>
    </row>
    <row r="23" s="1" customFormat="1" ht="45" customHeight="1" spans="1:48">
      <c r="A23" s="16">
        <f t="shared" si="0"/>
        <v>14</v>
      </c>
      <c r="B23" s="14"/>
      <c r="C23" s="14"/>
      <c r="D23" s="14"/>
      <c r="E23" s="14"/>
      <c r="F23" s="14"/>
      <c r="G23" s="14">
        <v>5</v>
      </c>
      <c r="H23" s="14"/>
      <c r="I23" s="14"/>
      <c r="J23" s="14"/>
      <c r="K23" s="15"/>
      <c r="L23" s="22"/>
      <c r="M23" s="24" t="s">
        <v>1580</v>
      </c>
      <c r="N23" s="24"/>
      <c r="O23" s="24" t="s">
        <v>1580</v>
      </c>
      <c r="P23" s="25" t="s">
        <v>1581</v>
      </c>
      <c r="Q23" s="21" t="s">
        <v>829</v>
      </c>
      <c r="R23" s="30" t="s">
        <v>290</v>
      </c>
      <c r="S23" s="16" t="s">
        <v>353</v>
      </c>
      <c r="T23" s="31"/>
      <c r="U23" s="32" t="s">
        <v>1066</v>
      </c>
      <c r="V23" s="21" t="s">
        <v>1580</v>
      </c>
      <c r="W23" s="32" t="s">
        <v>502</v>
      </c>
      <c r="X23" s="33" t="s">
        <v>293</v>
      </c>
      <c r="Y23" s="31" t="s">
        <v>292</v>
      </c>
      <c r="Z23" s="30" t="s">
        <v>370</v>
      </c>
      <c r="AA23" s="31" t="s">
        <v>1277</v>
      </c>
      <c r="AB23" s="31" t="s">
        <v>1278</v>
      </c>
      <c r="AC23" s="30" t="s">
        <v>1582</v>
      </c>
      <c r="AD23" s="43">
        <v>0.06</v>
      </c>
      <c r="AE23" s="14" t="s">
        <v>27</v>
      </c>
      <c r="AF23" s="42" t="s">
        <v>330</v>
      </c>
      <c r="AG23" s="68">
        <v>142</v>
      </c>
      <c r="AH23" s="68">
        <v>92</v>
      </c>
      <c r="AI23" s="68">
        <v>2</v>
      </c>
      <c r="AJ23" s="69">
        <f t="shared" ref="AJ23:AJ27" si="5">AG23*AH23*AI23*7860/1000000000</f>
        <v>0.20536608</v>
      </c>
      <c r="AK23" s="72">
        <f t="shared" ref="AK23:AK27" si="6">AD23/AJ23</f>
        <v>0.292161198188133</v>
      </c>
      <c r="AL23" s="68"/>
      <c r="AM23" s="69">
        <f t="shared" si="4"/>
        <v>0.026128</v>
      </c>
      <c r="AN23" s="69"/>
      <c r="AO23" s="69"/>
      <c r="AP23" s="92" t="s">
        <v>331</v>
      </c>
      <c r="AQ23" s="92" t="s">
        <v>1304</v>
      </c>
      <c r="AR23" s="86"/>
      <c r="AS23" s="15"/>
      <c r="AT23" s="87" t="s">
        <v>373</v>
      </c>
      <c r="AU23" s="1">
        <v>0.9376</v>
      </c>
      <c r="AV23" s="1">
        <f t="shared" si="1"/>
        <v>0.9376</v>
      </c>
    </row>
    <row r="24" s="1" customFormat="1" ht="45" customHeight="1" spans="1:48">
      <c r="A24" s="16">
        <f t="shared" si="0"/>
        <v>15</v>
      </c>
      <c r="B24" s="14"/>
      <c r="C24" s="14"/>
      <c r="D24" s="14"/>
      <c r="E24" s="14"/>
      <c r="F24" s="14"/>
      <c r="G24" s="14">
        <v>5</v>
      </c>
      <c r="H24" s="14"/>
      <c r="I24" s="14"/>
      <c r="J24" s="14"/>
      <c r="K24" s="15"/>
      <c r="L24" s="22"/>
      <c r="M24" s="24" t="s">
        <v>1583</v>
      </c>
      <c r="N24" s="24"/>
      <c r="O24" s="24" t="s">
        <v>1583</v>
      </c>
      <c r="P24" s="25" t="s">
        <v>1584</v>
      </c>
      <c r="Q24" s="21" t="s">
        <v>829</v>
      </c>
      <c r="R24" s="30" t="s">
        <v>290</v>
      </c>
      <c r="S24" s="16" t="s">
        <v>353</v>
      </c>
      <c r="T24" s="31"/>
      <c r="U24" s="32" t="s">
        <v>1066</v>
      </c>
      <c r="V24" s="21" t="s">
        <v>1583</v>
      </c>
      <c r="W24" s="32" t="s">
        <v>502</v>
      </c>
      <c r="X24" s="33" t="s">
        <v>293</v>
      </c>
      <c r="Y24" s="31" t="s">
        <v>292</v>
      </c>
      <c r="Z24" s="30" t="s">
        <v>370</v>
      </c>
      <c r="AA24" s="31" t="s">
        <v>1277</v>
      </c>
      <c r="AB24" s="31" t="s">
        <v>1278</v>
      </c>
      <c r="AC24" s="30" t="s">
        <v>1585</v>
      </c>
      <c r="AD24" s="43">
        <v>0.02</v>
      </c>
      <c r="AE24" s="14" t="s">
        <v>27</v>
      </c>
      <c r="AF24" s="42" t="s">
        <v>330</v>
      </c>
      <c r="AG24" s="68">
        <v>107</v>
      </c>
      <c r="AH24" s="68">
        <v>17</v>
      </c>
      <c r="AI24" s="68">
        <v>2</v>
      </c>
      <c r="AJ24" s="69">
        <f t="shared" si="5"/>
        <v>0.02859468</v>
      </c>
      <c r="AK24" s="72">
        <f t="shared" si="6"/>
        <v>0.699430803212346</v>
      </c>
      <c r="AL24" s="68"/>
      <c r="AM24" s="69">
        <f t="shared" si="4"/>
        <v>0.003638</v>
      </c>
      <c r="AN24" s="69"/>
      <c r="AO24" s="69"/>
      <c r="AP24" s="92" t="s">
        <v>331</v>
      </c>
      <c r="AQ24" s="92" t="s">
        <v>964</v>
      </c>
      <c r="AR24" s="86"/>
      <c r="AS24" s="15"/>
      <c r="AT24" s="87" t="s">
        <v>373</v>
      </c>
      <c r="AU24" s="1">
        <v>0.8556</v>
      </c>
      <c r="AV24" s="1">
        <f t="shared" si="1"/>
        <v>0.8556</v>
      </c>
    </row>
    <row r="25" s="1" customFormat="1" ht="45" customHeight="1" spans="1:48">
      <c r="A25" s="16">
        <f t="shared" si="0"/>
        <v>16</v>
      </c>
      <c r="B25" s="14"/>
      <c r="C25" s="14"/>
      <c r="D25" s="14"/>
      <c r="E25" s="14"/>
      <c r="F25" s="14"/>
      <c r="G25" s="14">
        <v>5</v>
      </c>
      <c r="H25" s="14"/>
      <c r="I25" s="14"/>
      <c r="J25" s="14"/>
      <c r="K25" s="15"/>
      <c r="L25" s="22" t="s">
        <v>314</v>
      </c>
      <c r="M25" s="24" t="s">
        <v>1586</v>
      </c>
      <c r="N25" s="24"/>
      <c r="O25" s="24" t="s">
        <v>1587</v>
      </c>
      <c r="P25" s="25" t="s">
        <v>1588</v>
      </c>
      <c r="Q25" s="21" t="s">
        <v>808</v>
      </c>
      <c r="R25" s="30" t="s">
        <v>290</v>
      </c>
      <c r="S25" s="16" t="s">
        <v>353</v>
      </c>
      <c r="T25" s="31"/>
      <c r="U25" s="32" t="s">
        <v>1066</v>
      </c>
      <c r="V25" s="21" t="s">
        <v>1587</v>
      </c>
      <c r="W25" s="32" t="s">
        <v>502</v>
      </c>
      <c r="X25" s="33" t="s">
        <v>293</v>
      </c>
      <c r="Y25" s="31" t="s">
        <v>292</v>
      </c>
      <c r="Z25" s="30" t="s">
        <v>808</v>
      </c>
      <c r="AA25" s="31" t="s">
        <v>1371</v>
      </c>
      <c r="AB25" s="31" t="s">
        <v>378</v>
      </c>
      <c r="AC25" s="30" t="s">
        <v>1589</v>
      </c>
      <c r="AD25" s="43">
        <v>0.015</v>
      </c>
      <c r="AE25" s="14" t="s">
        <v>27</v>
      </c>
      <c r="AF25" s="49" t="s">
        <v>452</v>
      </c>
      <c r="AG25" s="68">
        <v>20</v>
      </c>
      <c r="AH25" s="68">
        <v>14</v>
      </c>
      <c r="AI25" s="68"/>
      <c r="AJ25" s="69">
        <f>3.14*AH25/2*AH25/2*AG25*7860/1000000000</f>
        <v>0.024186792</v>
      </c>
      <c r="AK25" s="72">
        <f t="shared" si="6"/>
        <v>0.620173192046304</v>
      </c>
      <c r="AL25" s="73"/>
      <c r="AM25" s="69">
        <f>AH25*3.14*AG25/1000000</f>
        <v>0.0008792</v>
      </c>
      <c r="AN25" s="69"/>
      <c r="AO25" s="69"/>
      <c r="AP25" s="92" t="s">
        <v>331</v>
      </c>
      <c r="AQ25" s="92" t="s">
        <v>1384</v>
      </c>
      <c r="AR25" s="86"/>
      <c r="AS25" s="15"/>
      <c r="AT25" s="87" t="s">
        <v>373</v>
      </c>
      <c r="AU25" s="1">
        <v>0.2052</v>
      </c>
      <c r="AV25" s="1">
        <f t="shared" si="1"/>
        <v>0.2052</v>
      </c>
    </row>
    <row r="26" s="1" customFormat="1" ht="45" customHeight="1" spans="1:48">
      <c r="A26" s="16">
        <f t="shared" si="0"/>
        <v>17</v>
      </c>
      <c r="B26" s="14"/>
      <c r="C26" s="14"/>
      <c r="D26" s="14"/>
      <c r="E26" s="14"/>
      <c r="F26" s="14"/>
      <c r="G26" s="14">
        <v>5</v>
      </c>
      <c r="H26" s="14"/>
      <c r="I26" s="14"/>
      <c r="J26" s="14"/>
      <c r="K26" s="15"/>
      <c r="L26" s="22"/>
      <c r="M26" s="24" t="s">
        <v>1590</v>
      </c>
      <c r="N26" s="24"/>
      <c r="O26" s="24" t="s">
        <v>1590</v>
      </c>
      <c r="P26" s="25" t="s">
        <v>1591</v>
      </c>
      <c r="Q26" s="21" t="s">
        <v>1178</v>
      </c>
      <c r="R26" s="30" t="s">
        <v>290</v>
      </c>
      <c r="S26" s="16" t="s">
        <v>353</v>
      </c>
      <c r="T26" s="31"/>
      <c r="U26" s="32" t="s">
        <v>1066</v>
      </c>
      <c r="V26" s="21" t="s">
        <v>1590</v>
      </c>
      <c r="W26" s="32" t="s">
        <v>502</v>
      </c>
      <c r="X26" s="33" t="s">
        <v>293</v>
      </c>
      <c r="Y26" s="31" t="s">
        <v>292</v>
      </c>
      <c r="Z26" s="30" t="s">
        <v>376</v>
      </c>
      <c r="AA26" s="31" t="s">
        <v>1371</v>
      </c>
      <c r="AB26" s="31" t="s">
        <v>378</v>
      </c>
      <c r="AC26" s="30" t="s">
        <v>1592</v>
      </c>
      <c r="AD26" s="43">
        <v>0.027</v>
      </c>
      <c r="AE26" s="14" t="s">
        <v>27</v>
      </c>
      <c r="AF26" s="46" t="s">
        <v>1079</v>
      </c>
      <c r="AG26" s="68">
        <v>60</v>
      </c>
      <c r="AH26" s="68">
        <v>10</v>
      </c>
      <c r="AI26" s="68"/>
      <c r="AJ26" s="69">
        <f>3.14*AH26/2*AH26/2*AG26*7860/1000000000</f>
        <v>0.0370206</v>
      </c>
      <c r="AK26" s="72">
        <f t="shared" si="6"/>
        <v>0.729323673846453</v>
      </c>
      <c r="AL26" s="73"/>
      <c r="AM26" s="69">
        <f>AH26*3.14*AG26/1000000</f>
        <v>0.001884</v>
      </c>
      <c r="AN26" s="69"/>
      <c r="AO26" s="69"/>
      <c r="AP26" s="92" t="s">
        <v>331</v>
      </c>
      <c r="AQ26" s="92" t="s">
        <v>1384</v>
      </c>
      <c r="AR26" s="86"/>
      <c r="AS26" s="15"/>
      <c r="AT26" s="87" t="s">
        <v>373</v>
      </c>
      <c r="AU26" s="1">
        <v>0.65</v>
      </c>
      <c r="AV26" s="1">
        <f t="shared" si="1"/>
        <v>0.65</v>
      </c>
    </row>
    <row r="27" s="1" customFormat="1" ht="45" customHeight="1" spans="1:48">
      <c r="A27" s="16">
        <f t="shared" si="0"/>
        <v>18</v>
      </c>
      <c r="B27" s="14"/>
      <c r="C27" s="14"/>
      <c r="D27" s="14"/>
      <c r="E27" s="14"/>
      <c r="F27" s="14"/>
      <c r="G27" s="14">
        <v>5</v>
      </c>
      <c r="H27" s="14"/>
      <c r="I27" s="14"/>
      <c r="J27" s="14"/>
      <c r="K27" s="15"/>
      <c r="L27" s="22" t="s">
        <v>314</v>
      </c>
      <c r="M27" s="24" t="s">
        <v>1593</v>
      </c>
      <c r="N27" s="24"/>
      <c r="O27" s="24" t="s">
        <v>1594</v>
      </c>
      <c r="P27" s="25" t="s">
        <v>1595</v>
      </c>
      <c r="Q27" s="21" t="s">
        <v>829</v>
      </c>
      <c r="R27" s="30" t="s">
        <v>290</v>
      </c>
      <c r="S27" s="16" t="s">
        <v>353</v>
      </c>
      <c r="T27" s="31"/>
      <c r="U27" s="32" t="s">
        <v>1066</v>
      </c>
      <c r="V27" s="21" t="s">
        <v>1594</v>
      </c>
      <c r="W27" s="32" t="s">
        <v>502</v>
      </c>
      <c r="X27" s="33" t="s">
        <v>293</v>
      </c>
      <c r="Y27" s="31" t="s">
        <v>292</v>
      </c>
      <c r="Z27" s="30" t="s">
        <v>370</v>
      </c>
      <c r="AA27" s="31" t="s">
        <v>1565</v>
      </c>
      <c r="AB27" s="31" t="s">
        <v>1278</v>
      </c>
      <c r="AC27" s="30" t="s">
        <v>1596</v>
      </c>
      <c r="AD27" s="50">
        <v>0.0158</v>
      </c>
      <c r="AE27" s="14" t="s">
        <v>27</v>
      </c>
      <c r="AF27" s="42" t="s">
        <v>330</v>
      </c>
      <c r="AG27" s="68">
        <v>53</v>
      </c>
      <c r="AH27" s="68">
        <v>23</v>
      </c>
      <c r="AI27" s="68">
        <v>2.5</v>
      </c>
      <c r="AJ27" s="69">
        <f t="shared" si="5"/>
        <v>0.02395335</v>
      </c>
      <c r="AK27" s="72">
        <f t="shared" si="6"/>
        <v>0.659615460885429</v>
      </c>
      <c r="AL27" s="73"/>
      <c r="AM27" s="69">
        <f>AG27*AH27*2/1000000</f>
        <v>0.002438</v>
      </c>
      <c r="AN27" s="69"/>
      <c r="AO27" s="69"/>
      <c r="AP27" s="92" t="s">
        <v>331</v>
      </c>
      <c r="AQ27" s="92" t="s">
        <v>964</v>
      </c>
      <c r="AR27" s="86"/>
      <c r="AS27" s="15"/>
      <c r="AT27" s="87" t="s">
        <v>373</v>
      </c>
      <c r="AU27" s="1">
        <v>0.2529</v>
      </c>
      <c r="AV27" s="1">
        <f t="shared" si="1"/>
        <v>0.2529</v>
      </c>
    </row>
    <row r="28" s="1" customFormat="1" ht="45" customHeight="1" spans="1:48">
      <c r="A28" s="16">
        <f t="shared" ref="A28:A77" si="7">ROW()-9</f>
        <v>19</v>
      </c>
      <c r="B28" s="14"/>
      <c r="C28" s="14"/>
      <c r="D28" s="14"/>
      <c r="E28" s="14"/>
      <c r="F28" s="14"/>
      <c r="G28" s="14">
        <v>5</v>
      </c>
      <c r="H28" s="14"/>
      <c r="I28" s="14"/>
      <c r="J28" s="14"/>
      <c r="K28" s="15"/>
      <c r="L28" s="22"/>
      <c r="M28" s="24" t="s">
        <v>1597</v>
      </c>
      <c r="N28" s="24"/>
      <c r="O28" s="24" t="s">
        <v>1597</v>
      </c>
      <c r="P28" s="25" t="s">
        <v>1598</v>
      </c>
      <c r="Q28" s="21" t="s">
        <v>1599</v>
      </c>
      <c r="R28" s="30" t="s">
        <v>290</v>
      </c>
      <c r="S28" s="16" t="s">
        <v>353</v>
      </c>
      <c r="T28" s="31"/>
      <c r="U28" s="32" t="s">
        <v>1066</v>
      </c>
      <c r="V28" s="21" t="s">
        <v>1597</v>
      </c>
      <c r="W28" s="32" t="s">
        <v>502</v>
      </c>
      <c r="X28" s="33" t="s">
        <v>293</v>
      </c>
      <c r="Y28" s="31" t="s">
        <v>292</v>
      </c>
      <c r="Z28" s="30" t="s">
        <v>376</v>
      </c>
      <c r="AA28" s="31" t="s">
        <v>326</v>
      </c>
      <c r="AB28" s="31" t="s">
        <v>1000</v>
      </c>
      <c r="AC28" s="30" t="s">
        <v>1600</v>
      </c>
      <c r="AD28" s="43">
        <v>0.002</v>
      </c>
      <c r="AE28" s="14" t="s">
        <v>27</v>
      </c>
      <c r="AF28" s="42"/>
      <c r="AG28" s="68"/>
      <c r="AH28" s="68"/>
      <c r="AI28" s="68"/>
      <c r="AJ28" s="69">
        <f>AD28</f>
        <v>0.002</v>
      </c>
      <c r="AK28" s="72"/>
      <c r="AL28" s="68"/>
      <c r="AM28" s="69"/>
      <c r="AN28" s="69"/>
      <c r="AO28" s="69"/>
      <c r="AP28" s="92" t="s">
        <v>331</v>
      </c>
      <c r="AQ28" s="92" t="s">
        <v>531</v>
      </c>
      <c r="AR28" s="86"/>
      <c r="AS28" s="15"/>
      <c r="AT28" s="87" t="s">
        <v>373</v>
      </c>
      <c r="AU28" s="1">
        <v>0.1876</v>
      </c>
      <c r="AV28" s="1">
        <f t="shared" si="1"/>
        <v>0.1876</v>
      </c>
    </row>
    <row r="29" s="1" customFormat="1" ht="45" customHeight="1" spans="1:48">
      <c r="A29" s="16">
        <f t="shared" si="7"/>
        <v>20</v>
      </c>
      <c r="B29" s="14"/>
      <c r="C29" s="14"/>
      <c r="D29" s="14"/>
      <c r="E29" s="14"/>
      <c r="F29" s="14">
        <v>4</v>
      </c>
      <c r="G29" s="14"/>
      <c r="H29" s="14"/>
      <c r="I29" s="14"/>
      <c r="J29" s="14"/>
      <c r="K29" s="15"/>
      <c r="L29" s="22"/>
      <c r="M29" s="24"/>
      <c r="N29" s="24"/>
      <c r="O29" s="24" t="s">
        <v>1601</v>
      </c>
      <c r="P29" s="25" t="s">
        <v>1602</v>
      </c>
      <c r="Q29" s="21" t="s">
        <v>824</v>
      </c>
      <c r="R29" s="30" t="s">
        <v>290</v>
      </c>
      <c r="S29" s="16" t="s">
        <v>353</v>
      </c>
      <c r="T29" s="31"/>
      <c r="U29" s="32" t="s">
        <v>1603</v>
      </c>
      <c r="V29" s="21" t="s">
        <v>1601</v>
      </c>
      <c r="W29" s="32" t="s">
        <v>290</v>
      </c>
      <c r="X29" s="33" t="s">
        <v>292</v>
      </c>
      <c r="Y29" s="31" t="s">
        <v>293</v>
      </c>
      <c r="Z29" s="30" t="s">
        <v>397</v>
      </c>
      <c r="AA29" s="31" t="s">
        <v>295</v>
      </c>
      <c r="AB29" s="31" t="s">
        <v>27</v>
      </c>
      <c r="AC29" s="30" t="s">
        <v>1604</v>
      </c>
      <c r="AD29" s="43">
        <v>3.3892</v>
      </c>
      <c r="AE29" s="14" t="s">
        <v>27</v>
      </c>
      <c r="AF29" s="42" t="s">
        <v>398</v>
      </c>
      <c r="AG29" s="68"/>
      <c r="AH29" s="68"/>
      <c r="AI29" s="68"/>
      <c r="AJ29" s="69"/>
      <c r="AK29" s="72"/>
      <c r="AL29" s="68">
        <v>95</v>
      </c>
      <c r="AM29" s="69"/>
      <c r="AN29" s="69"/>
      <c r="AO29" s="69"/>
      <c r="AP29" s="92" t="s">
        <v>305</v>
      </c>
      <c r="AQ29" s="92" t="s">
        <v>399</v>
      </c>
      <c r="AR29" s="86"/>
      <c r="AS29" s="15"/>
      <c r="AT29" s="87" t="s">
        <v>373</v>
      </c>
      <c r="AV29" s="1">
        <f t="shared" si="1"/>
        <v>0</v>
      </c>
    </row>
    <row r="30" s="1" customFormat="1" ht="45" customHeight="1" spans="1:48">
      <c r="A30" s="16">
        <f t="shared" si="7"/>
        <v>21</v>
      </c>
      <c r="B30" s="14"/>
      <c r="C30" s="14"/>
      <c r="D30" s="14"/>
      <c r="E30" s="14"/>
      <c r="F30" s="14"/>
      <c r="G30" s="14">
        <v>5</v>
      </c>
      <c r="H30" s="14"/>
      <c r="I30" s="14"/>
      <c r="J30" s="14"/>
      <c r="K30" s="15"/>
      <c r="L30" s="22"/>
      <c r="M30" s="24" t="s">
        <v>1605</v>
      </c>
      <c r="N30" s="24"/>
      <c r="O30" s="24" t="s">
        <v>1605</v>
      </c>
      <c r="P30" s="25" t="s">
        <v>1606</v>
      </c>
      <c r="Q30" s="21" t="s">
        <v>824</v>
      </c>
      <c r="R30" s="30" t="s">
        <v>290</v>
      </c>
      <c r="S30" s="16" t="s">
        <v>353</v>
      </c>
      <c r="T30" s="31"/>
      <c r="U30" s="32" t="s">
        <v>1066</v>
      </c>
      <c r="V30" s="21" t="s">
        <v>1605</v>
      </c>
      <c r="W30" s="32" t="s">
        <v>290</v>
      </c>
      <c r="X30" s="33" t="s">
        <v>292</v>
      </c>
      <c r="Y30" s="31" t="s">
        <v>292</v>
      </c>
      <c r="Z30" s="30" t="s">
        <v>397</v>
      </c>
      <c r="AA30" s="31" t="s">
        <v>295</v>
      </c>
      <c r="AB30" s="31" t="s">
        <v>27</v>
      </c>
      <c r="AC30" s="30" t="s">
        <v>1607</v>
      </c>
      <c r="AD30" s="43">
        <v>0.6355</v>
      </c>
      <c r="AE30" s="14" t="s">
        <v>27</v>
      </c>
      <c r="AF30" s="42" t="s">
        <v>398</v>
      </c>
      <c r="AG30" s="68"/>
      <c r="AH30" s="68"/>
      <c r="AI30" s="68"/>
      <c r="AJ30" s="69"/>
      <c r="AK30" s="72"/>
      <c r="AL30" s="68">
        <v>6</v>
      </c>
      <c r="AM30" s="69"/>
      <c r="AN30" s="69"/>
      <c r="AO30" s="69"/>
      <c r="AP30" s="92" t="s">
        <v>331</v>
      </c>
      <c r="AQ30" s="92" t="s">
        <v>1608</v>
      </c>
      <c r="AR30" s="86"/>
      <c r="AS30" s="15"/>
      <c r="AT30" s="87" t="s">
        <v>373</v>
      </c>
      <c r="AU30" s="1">
        <v>9.93</v>
      </c>
      <c r="AV30" s="1">
        <f t="shared" si="1"/>
        <v>9.93</v>
      </c>
    </row>
    <row r="31" s="1" customFormat="1" ht="45" customHeight="1" spans="1:48">
      <c r="A31" s="16">
        <f t="shared" si="7"/>
        <v>22</v>
      </c>
      <c r="B31" s="14"/>
      <c r="C31" s="14"/>
      <c r="D31" s="14"/>
      <c r="E31" s="14"/>
      <c r="F31" s="14"/>
      <c r="G31" s="14"/>
      <c r="H31" s="14">
        <v>6</v>
      </c>
      <c r="I31" s="14"/>
      <c r="J31" s="14"/>
      <c r="K31" s="15"/>
      <c r="L31" s="22"/>
      <c r="M31" s="24"/>
      <c r="N31" s="24"/>
      <c r="O31" s="24" t="s">
        <v>1609</v>
      </c>
      <c r="P31" s="25" t="s">
        <v>1610</v>
      </c>
      <c r="Q31" s="21" t="s">
        <v>829</v>
      </c>
      <c r="R31" s="30" t="s">
        <v>304</v>
      </c>
      <c r="S31" s="16" t="s">
        <v>353</v>
      </c>
      <c r="T31" s="31"/>
      <c r="U31" s="32" t="s">
        <v>1066</v>
      </c>
      <c r="V31" s="21" t="s">
        <v>1609</v>
      </c>
      <c r="W31" s="32" t="s">
        <v>290</v>
      </c>
      <c r="X31" s="33" t="s">
        <v>292</v>
      </c>
      <c r="Y31" s="31" t="s">
        <v>292</v>
      </c>
      <c r="Z31" s="30" t="s">
        <v>370</v>
      </c>
      <c r="AA31" s="31" t="s">
        <v>1611</v>
      </c>
      <c r="AB31" s="31" t="s">
        <v>832</v>
      </c>
      <c r="AC31" s="30" t="s">
        <v>1607</v>
      </c>
      <c r="AD31" s="43">
        <v>0.549</v>
      </c>
      <c r="AE31" s="14" t="s">
        <v>27</v>
      </c>
      <c r="AF31" s="42" t="s">
        <v>330</v>
      </c>
      <c r="AG31" s="68">
        <v>520</v>
      </c>
      <c r="AH31" s="68">
        <v>106</v>
      </c>
      <c r="AI31" s="68">
        <v>2</v>
      </c>
      <c r="AJ31" s="69">
        <f t="shared" ref="AJ31:AJ35" si="8">AG31*AH31*AI31*7860/1000000000</f>
        <v>0.8664864</v>
      </c>
      <c r="AK31" s="72">
        <f t="shared" ref="AK31:AK33" si="9">AD31/AJ31</f>
        <v>0.63359332587332</v>
      </c>
      <c r="AL31" s="73"/>
      <c r="AM31" s="69">
        <f t="shared" ref="AM31:AM35" si="10">AG31*AH31*2/1000000</f>
        <v>0.11024</v>
      </c>
      <c r="AN31" s="69"/>
      <c r="AO31" s="69"/>
      <c r="AP31" s="93"/>
      <c r="AQ31" s="93"/>
      <c r="AR31" s="86"/>
      <c r="AS31" s="15"/>
      <c r="AT31" s="87">
        <v>1</v>
      </c>
      <c r="AV31" s="1">
        <f t="shared" si="1"/>
        <v>0</v>
      </c>
    </row>
    <row r="32" s="1" customFormat="1" ht="45" customHeight="1" spans="1:48">
      <c r="A32" s="16">
        <f t="shared" si="7"/>
        <v>23</v>
      </c>
      <c r="B32" s="14"/>
      <c r="C32" s="14"/>
      <c r="D32" s="14"/>
      <c r="E32" s="14"/>
      <c r="F32" s="14"/>
      <c r="G32" s="14"/>
      <c r="H32" s="14">
        <v>6</v>
      </c>
      <c r="I32" s="14"/>
      <c r="J32" s="14"/>
      <c r="K32" s="15"/>
      <c r="L32" s="22"/>
      <c r="M32" s="24"/>
      <c r="N32" s="24"/>
      <c r="O32" s="24" t="s">
        <v>1612</v>
      </c>
      <c r="P32" s="25" t="s">
        <v>1613</v>
      </c>
      <c r="Q32" s="21" t="s">
        <v>1076</v>
      </c>
      <c r="R32" s="30" t="s">
        <v>304</v>
      </c>
      <c r="S32" s="16" t="s">
        <v>353</v>
      </c>
      <c r="T32" s="31"/>
      <c r="U32" s="32" t="s">
        <v>1066</v>
      </c>
      <c r="V32" s="21" t="s">
        <v>1612</v>
      </c>
      <c r="W32" s="32" t="s">
        <v>290</v>
      </c>
      <c r="X32" s="33" t="s">
        <v>292</v>
      </c>
      <c r="Y32" s="31" t="s">
        <v>292</v>
      </c>
      <c r="Z32" s="30" t="s">
        <v>1076</v>
      </c>
      <c r="AA32" s="31" t="s">
        <v>1119</v>
      </c>
      <c r="AB32" s="31" t="s">
        <v>27</v>
      </c>
      <c r="AC32" s="30" t="s">
        <v>1614</v>
      </c>
      <c r="AD32" s="43">
        <v>0.0865</v>
      </c>
      <c r="AE32" s="14" t="s">
        <v>27</v>
      </c>
      <c r="AF32" s="51" t="s">
        <v>452</v>
      </c>
      <c r="AG32" s="68">
        <v>45</v>
      </c>
      <c r="AH32" s="68">
        <v>22</v>
      </c>
      <c r="AI32" s="68"/>
      <c r="AJ32" s="69">
        <f>3.14*AH32/2*AH32/2*AG32*7860/1000000000</f>
        <v>0.134384778</v>
      </c>
      <c r="AK32" s="72">
        <f t="shared" si="9"/>
        <v>0.643674092314235</v>
      </c>
      <c r="AL32" s="73"/>
      <c r="AM32" s="69">
        <f>AH32*3.14*AG32/1000000</f>
        <v>0.0031086</v>
      </c>
      <c r="AN32" s="69"/>
      <c r="AO32" s="69"/>
      <c r="AP32" s="93"/>
      <c r="AQ32" s="93"/>
      <c r="AR32" s="86"/>
      <c r="AS32" s="15"/>
      <c r="AT32" s="87">
        <v>1</v>
      </c>
      <c r="AV32" s="1">
        <f t="shared" si="1"/>
        <v>0</v>
      </c>
    </row>
    <row r="33" s="1" customFormat="1" ht="45" customHeight="1" spans="1:48">
      <c r="A33" s="16">
        <f t="shared" si="7"/>
        <v>24</v>
      </c>
      <c r="B33" s="14"/>
      <c r="C33" s="14"/>
      <c r="D33" s="14"/>
      <c r="E33" s="14"/>
      <c r="F33" s="14"/>
      <c r="G33" s="14">
        <v>5</v>
      </c>
      <c r="H33" s="14"/>
      <c r="I33" s="14"/>
      <c r="J33" s="14"/>
      <c r="K33" s="15"/>
      <c r="L33" s="22"/>
      <c r="M33" s="24" t="s">
        <v>1615</v>
      </c>
      <c r="N33" s="24"/>
      <c r="O33" s="24" t="s">
        <v>1615</v>
      </c>
      <c r="P33" s="25" t="s">
        <v>1616</v>
      </c>
      <c r="Q33" s="21" t="s">
        <v>829</v>
      </c>
      <c r="R33" s="30" t="s">
        <v>290</v>
      </c>
      <c r="S33" s="16" t="s">
        <v>353</v>
      </c>
      <c r="T33" s="31"/>
      <c r="U33" s="32" t="s">
        <v>1066</v>
      </c>
      <c r="V33" s="21" t="s">
        <v>1615</v>
      </c>
      <c r="W33" s="32" t="s">
        <v>290</v>
      </c>
      <c r="X33" s="33" t="s">
        <v>292</v>
      </c>
      <c r="Y33" s="31" t="s">
        <v>292</v>
      </c>
      <c r="Z33" s="30" t="s">
        <v>370</v>
      </c>
      <c r="AA33" s="31" t="s">
        <v>1611</v>
      </c>
      <c r="AB33" s="31" t="s">
        <v>832</v>
      </c>
      <c r="AC33" s="30" t="s">
        <v>1617</v>
      </c>
      <c r="AD33" s="43">
        <v>0.6838</v>
      </c>
      <c r="AE33" s="14" t="s">
        <v>27</v>
      </c>
      <c r="AF33" s="49" t="s">
        <v>330</v>
      </c>
      <c r="AG33" s="68">
        <v>526</v>
      </c>
      <c r="AH33" s="68">
        <v>124</v>
      </c>
      <c r="AI33" s="68">
        <v>2</v>
      </c>
      <c r="AJ33" s="69">
        <f t="shared" si="8"/>
        <v>1.02532128</v>
      </c>
      <c r="AK33" s="72">
        <f t="shared" si="9"/>
        <v>0.666912911433965</v>
      </c>
      <c r="AL33" s="73"/>
      <c r="AM33" s="69">
        <f t="shared" si="10"/>
        <v>0.130448</v>
      </c>
      <c r="AN33" s="69"/>
      <c r="AO33" s="69"/>
      <c r="AP33" s="92" t="s">
        <v>331</v>
      </c>
      <c r="AQ33" s="92" t="s">
        <v>1322</v>
      </c>
      <c r="AR33" s="86"/>
      <c r="AS33" s="15"/>
      <c r="AT33" s="87" t="s">
        <v>373</v>
      </c>
      <c r="AU33" s="1">
        <v>7.8695</v>
      </c>
      <c r="AV33" s="1">
        <f t="shared" si="1"/>
        <v>7.8695</v>
      </c>
    </row>
    <row r="34" s="1" customFormat="1" ht="45" customHeight="1" spans="1:48">
      <c r="A34" s="16">
        <f t="shared" si="7"/>
        <v>25</v>
      </c>
      <c r="B34" s="14"/>
      <c r="C34" s="14"/>
      <c r="D34" s="14"/>
      <c r="E34" s="14"/>
      <c r="F34" s="14"/>
      <c r="G34" s="14">
        <v>5</v>
      </c>
      <c r="H34" s="14"/>
      <c r="I34" s="14"/>
      <c r="J34" s="14"/>
      <c r="K34" s="15"/>
      <c r="L34" s="22"/>
      <c r="M34" s="24" t="s">
        <v>1618</v>
      </c>
      <c r="N34" s="24"/>
      <c r="O34" s="24" t="s">
        <v>1618</v>
      </c>
      <c r="P34" s="25" t="s">
        <v>1619</v>
      </c>
      <c r="Q34" s="21" t="s">
        <v>824</v>
      </c>
      <c r="R34" s="30" t="s">
        <v>290</v>
      </c>
      <c r="S34" s="16" t="s">
        <v>353</v>
      </c>
      <c r="T34" s="31"/>
      <c r="U34" s="32" t="s">
        <v>1066</v>
      </c>
      <c r="V34" s="21" t="s">
        <v>1618</v>
      </c>
      <c r="W34" s="32" t="s">
        <v>290</v>
      </c>
      <c r="X34" s="33" t="s">
        <v>292</v>
      </c>
      <c r="Y34" s="31" t="s">
        <v>292</v>
      </c>
      <c r="Z34" s="30" t="s">
        <v>397</v>
      </c>
      <c r="AA34" s="31" t="s">
        <v>295</v>
      </c>
      <c r="AB34" s="31" t="s">
        <v>27</v>
      </c>
      <c r="AC34" s="30" t="s">
        <v>1607</v>
      </c>
      <c r="AD34" s="43">
        <v>0.6355</v>
      </c>
      <c r="AE34" s="14" t="s">
        <v>27</v>
      </c>
      <c r="AF34" s="42" t="s">
        <v>398</v>
      </c>
      <c r="AG34" s="68"/>
      <c r="AH34" s="68"/>
      <c r="AI34" s="68"/>
      <c r="AJ34" s="69"/>
      <c r="AK34" s="72"/>
      <c r="AL34" s="68">
        <v>6</v>
      </c>
      <c r="AM34" s="69"/>
      <c r="AN34" s="69"/>
      <c r="AO34" s="69"/>
      <c r="AP34" s="92" t="s">
        <v>331</v>
      </c>
      <c r="AQ34" s="92" t="s">
        <v>1608</v>
      </c>
      <c r="AR34" s="86"/>
      <c r="AS34" s="15"/>
      <c r="AT34" s="87">
        <v>1</v>
      </c>
      <c r="AU34" s="1">
        <v>9.93</v>
      </c>
      <c r="AV34" s="1">
        <f t="shared" si="1"/>
        <v>9.93</v>
      </c>
    </row>
    <row r="35" s="1" customFormat="1" ht="45" customHeight="1" spans="1:48">
      <c r="A35" s="16">
        <f t="shared" si="7"/>
        <v>26</v>
      </c>
      <c r="B35" s="14"/>
      <c r="C35" s="14"/>
      <c r="D35" s="14"/>
      <c r="E35" s="14"/>
      <c r="F35" s="14"/>
      <c r="G35" s="14"/>
      <c r="H35" s="14">
        <v>6</v>
      </c>
      <c r="I35" s="14"/>
      <c r="J35" s="14"/>
      <c r="K35" s="15"/>
      <c r="L35" s="22"/>
      <c r="M35" s="24"/>
      <c r="N35" s="24"/>
      <c r="O35" s="24" t="s">
        <v>1620</v>
      </c>
      <c r="P35" s="25" t="s">
        <v>1621</v>
      </c>
      <c r="Q35" s="21" t="s">
        <v>829</v>
      </c>
      <c r="R35" s="30" t="s">
        <v>304</v>
      </c>
      <c r="S35" s="16" t="s">
        <v>353</v>
      </c>
      <c r="T35" s="31"/>
      <c r="U35" s="32" t="s">
        <v>1066</v>
      </c>
      <c r="V35" s="21" t="s">
        <v>1620</v>
      </c>
      <c r="W35" s="32" t="s">
        <v>290</v>
      </c>
      <c r="X35" s="33" t="s">
        <v>292</v>
      </c>
      <c r="Y35" s="31" t="s">
        <v>292</v>
      </c>
      <c r="Z35" s="30" t="s">
        <v>370</v>
      </c>
      <c r="AA35" s="31" t="s">
        <v>1611</v>
      </c>
      <c r="AB35" s="31" t="s">
        <v>832</v>
      </c>
      <c r="AC35" s="30" t="s">
        <v>1607</v>
      </c>
      <c r="AD35" s="43">
        <v>0.549</v>
      </c>
      <c r="AE35" s="14" t="s">
        <v>27</v>
      </c>
      <c r="AF35" s="42" t="s">
        <v>330</v>
      </c>
      <c r="AG35" s="68">
        <v>520</v>
      </c>
      <c r="AH35" s="68">
        <v>106</v>
      </c>
      <c r="AI35" s="68">
        <v>2</v>
      </c>
      <c r="AJ35" s="69">
        <f t="shared" si="8"/>
        <v>0.8664864</v>
      </c>
      <c r="AK35" s="72">
        <f t="shared" ref="AK35:AK38" si="11">AD35/AJ35</f>
        <v>0.63359332587332</v>
      </c>
      <c r="AL35" s="73"/>
      <c r="AM35" s="69">
        <f t="shared" si="10"/>
        <v>0.11024</v>
      </c>
      <c r="AN35" s="69"/>
      <c r="AO35" s="69"/>
      <c r="AP35" s="93"/>
      <c r="AQ35" s="93"/>
      <c r="AR35" s="86"/>
      <c r="AS35" s="15"/>
      <c r="AT35" s="87">
        <v>1</v>
      </c>
      <c r="AV35" s="1">
        <f t="shared" si="1"/>
        <v>0</v>
      </c>
    </row>
    <row r="36" s="1" customFormat="1" ht="45" customHeight="1" spans="1:48">
      <c r="A36" s="16">
        <f t="shared" si="7"/>
        <v>27</v>
      </c>
      <c r="B36" s="14"/>
      <c r="C36" s="14"/>
      <c r="D36" s="14"/>
      <c r="E36" s="14"/>
      <c r="F36" s="14"/>
      <c r="G36" s="14"/>
      <c r="H36" s="14">
        <v>6</v>
      </c>
      <c r="I36" s="14"/>
      <c r="J36" s="14"/>
      <c r="K36" s="15"/>
      <c r="L36" s="22"/>
      <c r="M36" s="24"/>
      <c r="N36" s="24"/>
      <c r="O36" s="24" t="s">
        <v>1612</v>
      </c>
      <c r="P36" s="25" t="s">
        <v>1613</v>
      </c>
      <c r="Q36" s="21" t="s">
        <v>1076</v>
      </c>
      <c r="R36" s="30" t="s">
        <v>304</v>
      </c>
      <c r="S36" s="16" t="s">
        <v>353</v>
      </c>
      <c r="T36" s="31"/>
      <c r="U36" s="32" t="s">
        <v>1066</v>
      </c>
      <c r="V36" s="21" t="s">
        <v>1612</v>
      </c>
      <c r="W36" s="32" t="s">
        <v>290</v>
      </c>
      <c r="X36" s="33" t="s">
        <v>292</v>
      </c>
      <c r="Y36" s="31" t="s">
        <v>292</v>
      </c>
      <c r="Z36" s="30" t="s">
        <v>1076</v>
      </c>
      <c r="AA36" s="31" t="s">
        <v>1119</v>
      </c>
      <c r="AB36" s="31" t="s">
        <v>27</v>
      </c>
      <c r="AC36" s="30" t="s">
        <v>1614</v>
      </c>
      <c r="AD36" s="43">
        <v>0.0865</v>
      </c>
      <c r="AE36" s="14" t="s">
        <v>27</v>
      </c>
      <c r="AF36" s="51" t="s">
        <v>452</v>
      </c>
      <c r="AG36" s="68">
        <v>45</v>
      </c>
      <c r="AH36" s="68">
        <v>22</v>
      </c>
      <c r="AI36" s="68"/>
      <c r="AJ36" s="69">
        <f>3.14*AH36/2*AH36/2*AG36*7860/1000000000</f>
        <v>0.134384778</v>
      </c>
      <c r="AK36" s="72">
        <f t="shared" si="11"/>
        <v>0.643674092314235</v>
      </c>
      <c r="AL36" s="73"/>
      <c r="AM36" s="69">
        <f>AH36*3.14*AG36/1000000</f>
        <v>0.0031086</v>
      </c>
      <c r="AN36" s="69"/>
      <c r="AO36" s="69"/>
      <c r="AP36" s="93"/>
      <c r="AQ36" s="93"/>
      <c r="AR36" s="86"/>
      <c r="AS36" s="15"/>
      <c r="AT36" s="87">
        <v>1</v>
      </c>
      <c r="AV36" s="1">
        <f t="shared" si="1"/>
        <v>0</v>
      </c>
    </row>
    <row r="37" s="1" customFormat="1" ht="45" customHeight="1" spans="1:48">
      <c r="A37" s="16">
        <f t="shared" si="7"/>
        <v>28</v>
      </c>
      <c r="B37" s="14"/>
      <c r="C37" s="14"/>
      <c r="D37" s="14"/>
      <c r="E37" s="14"/>
      <c r="F37" s="14"/>
      <c r="G37" s="14">
        <v>5</v>
      </c>
      <c r="H37" s="14"/>
      <c r="I37" s="14"/>
      <c r="J37" s="14"/>
      <c r="K37" s="15"/>
      <c r="L37" s="22"/>
      <c r="M37" s="24" t="s">
        <v>1618</v>
      </c>
      <c r="N37" s="24"/>
      <c r="O37" s="24" t="s">
        <v>1622</v>
      </c>
      <c r="P37" s="25" t="s">
        <v>1623</v>
      </c>
      <c r="Q37" s="21" t="s">
        <v>829</v>
      </c>
      <c r="R37" s="30" t="s">
        <v>290</v>
      </c>
      <c r="S37" s="16" t="s">
        <v>353</v>
      </c>
      <c r="T37" s="31"/>
      <c r="U37" s="32" t="s">
        <v>1066</v>
      </c>
      <c r="V37" s="21" t="s">
        <v>1622</v>
      </c>
      <c r="W37" s="32" t="s">
        <v>290</v>
      </c>
      <c r="X37" s="33" t="s">
        <v>292</v>
      </c>
      <c r="Y37" s="31" t="s">
        <v>292</v>
      </c>
      <c r="Z37" s="30" t="s">
        <v>370</v>
      </c>
      <c r="AA37" s="31" t="s">
        <v>1611</v>
      </c>
      <c r="AB37" s="31" t="s">
        <v>832</v>
      </c>
      <c r="AC37" s="30" t="s">
        <v>1617</v>
      </c>
      <c r="AD37" s="43">
        <v>0.6838</v>
      </c>
      <c r="AE37" s="14" t="s">
        <v>27</v>
      </c>
      <c r="AF37" s="49" t="s">
        <v>330</v>
      </c>
      <c r="AG37" s="68">
        <v>526</v>
      </c>
      <c r="AH37" s="68">
        <v>124</v>
      </c>
      <c r="AI37" s="68">
        <v>2</v>
      </c>
      <c r="AJ37" s="69">
        <f>AG37*AH37*AI37*7860/1000000000</f>
        <v>1.02532128</v>
      </c>
      <c r="AK37" s="72">
        <f t="shared" si="11"/>
        <v>0.666912911433965</v>
      </c>
      <c r="AL37" s="73"/>
      <c r="AM37" s="69">
        <f>AG37*AH37*2/1000000</f>
        <v>0.130448</v>
      </c>
      <c r="AN37" s="69"/>
      <c r="AO37" s="69"/>
      <c r="AP37" s="92" t="s">
        <v>331</v>
      </c>
      <c r="AQ37" s="92" t="s">
        <v>1322</v>
      </c>
      <c r="AR37" s="86"/>
      <c r="AS37" s="15"/>
      <c r="AT37" s="87" t="s">
        <v>373</v>
      </c>
      <c r="AU37" s="1">
        <v>7.8695</v>
      </c>
      <c r="AV37" s="1">
        <f t="shared" si="1"/>
        <v>7.8695</v>
      </c>
    </row>
    <row r="38" s="1" customFormat="1" ht="45" customHeight="1" spans="1:48">
      <c r="A38" s="16">
        <f t="shared" si="7"/>
        <v>29</v>
      </c>
      <c r="B38" s="14"/>
      <c r="C38" s="14"/>
      <c r="D38" s="14"/>
      <c r="E38" s="14"/>
      <c r="F38" s="14"/>
      <c r="G38" s="14">
        <v>5</v>
      </c>
      <c r="H38" s="14"/>
      <c r="I38" s="14"/>
      <c r="J38" s="14"/>
      <c r="K38" s="15"/>
      <c r="L38" s="22"/>
      <c r="M38" s="24" t="s">
        <v>1618</v>
      </c>
      <c r="N38" s="24"/>
      <c r="O38" s="24" t="s">
        <v>1624</v>
      </c>
      <c r="P38" s="25" t="s">
        <v>1625</v>
      </c>
      <c r="Q38" s="21" t="s">
        <v>820</v>
      </c>
      <c r="R38" s="30" t="s">
        <v>290</v>
      </c>
      <c r="S38" s="16" t="s">
        <v>353</v>
      </c>
      <c r="T38" s="31"/>
      <c r="U38" s="32" t="s">
        <v>1066</v>
      </c>
      <c r="V38" s="21" t="s">
        <v>1624</v>
      </c>
      <c r="W38" s="32" t="s">
        <v>290</v>
      </c>
      <c r="X38" s="33" t="s">
        <v>292</v>
      </c>
      <c r="Y38" s="31" t="s">
        <v>292</v>
      </c>
      <c r="Z38" s="30" t="s">
        <v>808</v>
      </c>
      <c r="AA38" s="31" t="s">
        <v>1626</v>
      </c>
      <c r="AB38" s="31" t="s">
        <v>378</v>
      </c>
      <c r="AC38" s="30" t="s">
        <v>1627</v>
      </c>
      <c r="AD38" s="43">
        <v>0.4353</v>
      </c>
      <c r="AE38" s="14" t="s">
        <v>27</v>
      </c>
      <c r="AF38" s="51" t="s">
        <v>1628</v>
      </c>
      <c r="AG38" s="68">
        <v>380</v>
      </c>
      <c r="AH38" s="68">
        <v>26</v>
      </c>
      <c r="AI38" s="68">
        <v>2</v>
      </c>
      <c r="AJ38" s="69">
        <f>AG38*1.183/1000</f>
        <v>0.44954</v>
      </c>
      <c r="AK38" s="72">
        <f t="shared" si="11"/>
        <v>0.968323174800908</v>
      </c>
      <c r="AL38" s="73"/>
      <c r="AM38" s="69">
        <f>AH38*AG38*3.14/1000000</f>
        <v>0.0310232</v>
      </c>
      <c r="AN38" s="69"/>
      <c r="AO38" s="69"/>
      <c r="AP38" s="92" t="s">
        <v>298</v>
      </c>
      <c r="AQ38" s="92" t="s">
        <v>814</v>
      </c>
      <c r="AR38" s="86"/>
      <c r="AS38" s="15"/>
      <c r="AT38" s="87" t="s">
        <v>373</v>
      </c>
      <c r="AU38" s="1">
        <v>1.703924</v>
      </c>
      <c r="AV38" s="1">
        <f t="shared" si="1"/>
        <v>1.703924</v>
      </c>
    </row>
    <row r="39" s="1" customFormat="1" ht="45" customHeight="1" spans="1:48">
      <c r="A39" s="16">
        <f t="shared" si="7"/>
        <v>30</v>
      </c>
      <c r="B39" s="14"/>
      <c r="C39" s="14"/>
      <c r="D39" s="14"/>
      <c r="E39" s="14"/>
      <c r="F39" s="14"/>
      <c r="G39" s="14">
        <v>5</v>
      </c>
      <c r="H39" s="14"/>
      <c r="I39" s="14"/>
      <c r="J39" s="14"/>
      <c r="K39" s="15"/>
      <c r="L39" s="22"/>
      <c r="M39" s="24"/>
      <c r="N39" s="24"/>
      <c r="O39" s="24" t="s">
        <v>1629</v>
      </c>
      <c r="P39" s="25" t="s">
        <v>1630</v>
      </c>
      <c r="Q39" s="21" t="s">
        <v>824</v>
      </c>
      <c r="R39" s="30" t="s">
        <v>290</v>
      </c>
      <c r="S39" s="16" t="s">
        <v>353</v>
      </c>
      <c r="T39" s="31"/>
      <c r="U39" s="32" t="s">
        <v>1066</v>
      </c>
      <c r="V39" s="21" t="s">
        <v>1629</v>
      </c>
      <c r="W39" s="32" t="s">
        <v>290</v>
      </c>
      <c r="X39" s="33" t="s">
        <v>292</v>
      </c>
      <c r="Y39" s="31" t="s">
        <v>293</v>
      </c>
      <c r="Z39" s="30" t="s">
        <v>397</v>
      </c>
      <c r="AA39" s="31" t="s">
        <v>295</v>
      </c>
      <c r="AB39" s="31" t="s">
        <v>27</v>
      </c>
      <c r="AC39" s="30" t="s">
        <v>1631</v>
      </c>
      <c r="AD39" s="43">
        <v>0.3153</v>
      </c>
      <c r="AE39" s="14" t="s">
        <v>27</v>
      </c>
      <c r="AF39" s="46" t="s">
        <v>398</v>
      </c>
      <c r="AG39" s="68"/>
      <c r="AH39" s="68"/>
      <c r="AI39" s="68"/>
      <c r="AJ39" s="46"/>
      <c r="AK39" s="46"/>
      <c r="AL39" s="46"/>
      <c r="AM39" s="69"/>
      <c r="AN39" s="69"/>
      <c r="AO39" s="69"/>
      <c r="AP39" s="85" t="s">
        <v>305</v>
      </c>
      <c r="AQ39" s="88" t="s">
        <v>399</v>
      </c>
      <c r="AR39" s="86"/>
      <c r="AS39" s="15"/>
      <c r="AT39" s="87">
        <v>1</v>
      </c>
      <c r="AV39" s="1">
        <f t="shared" si="1"/>
        <v>0</v>
      </c>
    </row>
    <row r="40" s="1" customFormat="1" ht="45" customHeight="1" spans="1:48">
      <c r="A40" s="16">
        <f t="shared" si="7"/>
        <v>31</v>
      </c>
      <c r="B40" s="14"/>
      <c r="C40" s="14"/>
      <c r="D40" s="14"/>
      <c r="E40" s="14"/>
      <c r="F40" s="14"/>
      <c r="G40" s="14"/>
      <c r="H40" s="14">
        <v>6</v>
      </c>
      <c r="I40" s="14"/>
      <c r="J40" s="14"/>
      <c r="K40" s="15"/>
      <c r="L40" s="22"/>
      <c r="M40" s="24" t="s">
        <v>1632</v>
      </c>
      <c r="N40" s="24"/>
      <c r="O40" s="24" t="s">
        <v>1632</v>
      </c>
      <c r="P40" s="24" t="s">
        <v>1633</v>
      </c>
      <c r="Q40" s="26"/>
      <c r="R40" s="26"/>
      <c r="S40" s="16" t="s">
        <v>353</v>
      </c>
      <c r="T40" s="34"/>
      <c r="U40" s="35"/>
      <c r="V40" s="24"/>
      <c r="W40" s="35"/>
      <c r="X40" s="36"/>
      <c r="Y40" s="52"/>
      <c r="Z40" s="14" t="s">
        <v>397</v>
      </c>
      <c r="AA40" s="36" t="s">
        <v>295</v>
      </c>
      <c r="AB40" s="53"/>
      <c r="AC40" s="52"/>
      <c r="AD40" s="47">
        <f>AD41+AD42*2</f>
        <v>0.2261</v>
      </c>
      <c r="AE40" s="14" t="s">
        <v>27</v>
      </c>
      <c r="AF40" s="46" t="s">
        <v>398</v>
      </c>
      <c r="AG40" s="68"/>
      <c r="AH40" s="68"/>
      <c r="AI40" s="68"/>
      <c r="AJ40" s="46"/>
      <c r="AK40" s="46"/>
      <c r="AL40" s="46">
        <v>2</v>
      </c>
      <c r="AM40" s="69"/>
      <c r="AN40" s="69"/>
      <c r="AO40" s="69"/>
      <c r="AP40" s="92" t="s">
        <v>331</v>
      </c>
      <c r="AQ40" s="92" t="s">
        <v>1322</v>
      </c>
      <c r="AR40" s="86"/>
      <c r="AS40" s="15"/>
      <c r="AT40" s="87">
        <v>1</v>
      </c>
      <c r="AU40" s="1">
        <v>3.844</v>
      </c>
      <c r="AV40" s="1">
        <f t="shared" si="1"/>
        <v>3.844</v>
      </c>
    </row>
    <row r="41" s="1" customFormat="1" ht="45" customHeight="1" spans="1:48">
      <c r="A41" s="16">
        <f t="shared" si="7"/>
        <v>32</v>
      </c>
      <c r="B41" s="14"/>
      <c r="C41" s="14"/>
      <c r="D41" s="14"/>
      <c r="E41" s="14"/>
      <c r="F41" s="14"/>
      <c r="G41" s="14"/>
      <c r="H41" s="14"/>
      <c r="I41" s="14">
        <v>7</v>
      </c>
      <c r="J41" s="14"/>
      <c r="K41" s="15"/>
      <c r="L41" s="22"/>
      <c r="M41" s="24"/>
      <c r="N41" s="24"/>
      <c r="O41" s="24" t="s">
        <v>1634</v>
      </c>
      <c r="P41" s="25" t="s">
        <v>1635</v>
      </c>
      <c r="Q41" s="21" t="s">
        <v>829</v>
      </c>
      <c r="R41" s="30" t="s">
        <v>304</v>
      </c>
      <c r="S41" s="16" t="s">
        <v>353</v>
      </c>
      <c r="T41" s="31"/>
      <c r="U41" s="32" t="s">
        <v>1066</v>
      </c>
      <c r="V41" s="21" t="s">
        <v>1634</v>
      </c>
      <c r="W41" s="32" t="s">
        <v>290</v>
      </c>
      <c r="X41" s="33" t="s">
        <v>292</v>
      </c>
      <c r="Y41" s="31" t="s">
        <v>292</v>
      </c>
      <c r="Z41" s="30" t="s">
        <v>370</v>
      </c>
      <c r="AA41" s="31" t="s">
        <v>1611</v>
      </c>
      <c r="AB41" s="31" t="s">
        <v>832</v>
      </c>
      <c r="AC41" s="30" t="s">
        <v>1631</v>
      </c>
      <c r="AD41" s="43">
        <v>0.2211</v>
      </c>
      <c r="AE41" s="14" t="s">
        <v>27</v>
      </c>
      <c r="AF41" s="49" t="s">
        <v>330</v>
      </c>
      <c r="AG41" s="68">
        <v>383</v>
      </c>
      <c r="AH41" s="68">
        <v>57</v>
      </c>
      <c r="AI41" s="68">
        <v>2</v>
      </c>
      <c r="AJ41" s="69">
        <f t="shared" ref="AJ41:AJ44" si="12">AG41*AH41*AI41*7860/1000000000</f>
        <v>0.34318332</v>
      </c>
      <c r="AK41" s="72">
        <f t="shared" ref="AK41:AK44" si="13">AD41/AJ41</f>
        <v>0.644262081268985</v>
      </c>
      <c r="AL41" s="73"/>
      <c r="AM41" s="69">
        <f>AG41*AH41*2/1000000</f>
        <v>0.043662</v>
      </c>
      <c r="AN41" s="69"/>
      <c r="AO41" s="69"/>
      <c r="AP41" s="93"/>
      <c r="AQ41" s="93"/>
      <c r="AR41" s="86"/>
      <c r="AS41" s="15"/>
      <c r="AT41" s="87" t="s">
        <v>373</v>
      </c>
      <c r="AV41" s="1">
        <f t="shared" si="1"/>
        <v>0</v>
      </c>
    </row>
    <row r="42" s="1" customFormat="1" ht="45" customHeight="1" spans="1:48">
      <c r="A42" s="16">
        <f t="shared" si="7"/>
        <v>33</v>
      </c>
      <c r="B42" s="14"/>
      <c r="C42" s="14"/>
      <c r="D42" s="14"/>
      <c r="E42" s="14"/>
      <c r="F42" s="14"/>
      <c r="G42" s="14"/>
      <c r="H42" s="14"/>
      <c r="I42" s="14">
        <v>7</v>
      </c>
      <c r="J42" s="14"/>
      <c r="K42" s="15"/>
      <c r="L42" s="22"/>
      <c r="M42" s="24"/>
      <c r="N42" s="24"/>
      <c r="O42" s="26" t="s">
        <v>1636</v>
      </c>
      <c r="P42" s="26" t="s">
        <v>1559</v>
      </c>
      <c r="Q42" s="26" t="s">
        <v>337</v>
      </c>
      <c r="R42" s="26"/>
      <c r="S42" s="16" t="s">
        <v>353</v>
      </c>
      <c r="T42" s="34"/>
      <c r="U42" s="35"/>
      <c r="V42" s="26"/>
      <c r="W42" s="35" t="s">
        <v>290</v>
      </c>
      <c r="X42" s="36" t="s">
        <v>293</v>
      </c>
      <c r="Y42" s="52" t="s">
        <v>292</v>
      </c>
      <c r="Z42" s="26" t="s">
        <v>337</v>
      </c>
      <c r="AA42" s="53" t="s">
        <v>1637</v>
      </c>
      <c r="AB42" s="53" t="s">
        <v>27</v>
      </c>
      <c r="AC42" s="53" t="s">
        <v>27</v>
      </c>
      <c r="AD42" s="47">
        <v>0.0025</v>
      </c>
      <c r="AE42" s="14"/>
      <c r="AF42" s="49"/>
      <c r="AG42" s="68"/>
      <c r="AH42" s="68"/>
      <c r="AI42" s="68"/>
      <c r="AJ42" s="69"/>
      <c r="AK42" s="72"/>
      <c r="AL42" s="73"/>
      <c r="AM42" s="69"/>
      <c r="AN42" s="69"/>
      <c r="AO42" s="69"/>
      <c r="AP42" s="93"/>
      <c r="AQ42" s="93"/>
      <c r="AR42" s="86"/>
      <c r="AS42" s="15"/>
      <c r="AT42" s="87">
        <v>2</v>
      </c>
      <c r="AV42" s="1">
        <f t="shared" si="1"/>
        <v>0</v>
      </c>
    </row>
    <row r="43" s="1" customFormat="1" ht="45" customHeight="1" spans="1:48">
      <c r="A43" s="16">
        <f t="shared" si="7"/>
        <v>34</v>
      </c>
      <c r="B43" s="14"/>
      <c r="C43" s="14"/>
      <c r="D43" s="14"/>
      <c r="E43" s="14"/>
      <c r="F43" s="14"/>
      <c r="G43" s="14"/>
      <c r="H43" s="14">
        <v>6</v>
      </c>
      <c r="I43" s="14"/>
      <c r="J43" s="14"/>
      <c r="K43" s="15"/>
      <c r="L43" s="22"/>
      <c r="M43" s="24" t="s">
        <v>1638</v>
      </c>
      <c r="N43" s="24"/>
      <c r="O43" s="24" t="s">
        <v>1639</v>
      </c>
      <c r="P43" s="25" t="s">
        <v>1640</v>
      </c>
      <c r="Q43" s="21" t="s">
        <v>829</v>
      </c>
      <c r="R43" s="30" t="s">
        <v>304</v>
      </c>
      <c r="S43" s="16" t="s">
        <v>353</v>
      </c>
      <c r="T43" s="31"/>
      <c r="U43" s="32" t="s">
        <v>1066</v>
      </c>
      <c r="V43" s="21" t="s">
        <v>1639</v>
      </c>
      <c r="W43" s="32" t="s">
        <v>502</v>
      </c>
      <c r="X43" s="33" t="s">
        <v>293</v>
      </c>
      <c r="Y43" s="31" t="s">
        <v>292</v>
      </c>
      <c r="Z43" s="30" t="s">
        <v>370</v>
      </c>
      <c r="AA43" s="31" t="s">
        <v>1641</v>
      </c>
      <c r="AB43" s="31" t="s">
        <v>832</v>
      </c>
      <c r="AC43" s="30" t="s">
        <v>1642</v>
      </c>
      <c r="AD43" s="43">
        <v>0.033</v>
      </c>
      <c r="AE43" s="14" t="s">
        <v>27</v>
      </c>
      <c r="AF43" s="54" t="s">
        <v>330</v>
      </c>
      <c r="AG43" s="74">
        <v>55</v>
      </c>
      <c r="AH43" s="74">
        <v>45</v>
      </c>
      <c r="AI43" s="74">
        <v>3.5</v>
      </c>
      <c r="AJ43" s="75">
        <f t="shared" si="12"/>
        <v>0.06808725</v>
      </c>
      <c r="AK43" s="76">
        <f t="shared" si="13"/>
        <v>0.484672240397431</v>
      </c>
      <c r="AL43" s="77"/>
      <c r="AM43" s="75" t="e">
        <f>AG43*AH43*2*#REF!/1000000</f>
        <v>#REF!</v>
      </c>
      <c r="AN43" s="75"/>
      <c r="AO43" s="75"/>
      <c r="AP43" s="89" t="s">
        <v>331</v>
      </c>
      <c r="AQ43" s="92" t="s">
        <v>1322</v>
      </c>
      <c r="AR43" s="86"/>
      <c r="AS43" s="15"/>
      <c r="AT43" s="87">
        <v>1</v>
      </c>
      <c r="AU43" s="1">
        <v>0.5752</v>
      </c>
      <c r="AV43" s="1">
        <f t="shared" si="1"/>
        <v>0.5752</v>
      </c>
    </row>
    <row r="44" s="1" customFormat="1" ht="45" customHeight="1" spans="1:48">
      <c r="A44" s="16">
        <f t="shared" si="7"/>
        <v>35</v>
      </c>
      <c r="B44" s="14"/>
      <c r="C44" s="14"/>
      <c r="D44" s="14"/>
      <c r="E44" s="14"/>
      <c r="F44" s="14"/>
      <c r="G44" s="14"/>
      <c r="H44" s="14">
        <v>6</v>
      </c>
      <c r="I44" s="14"/>
      <c r="J44" s="14"/>
      <c r="K44" s="15"/>
      <c r="L44" s="22" t="s">
        <v>566</v>
      </c>
      <c r="M44" s="24" t="s">
        <v>1643</v>
      </c>
      <c r="N44" s="24"/>
      <c r="O44" s="24" t="s">
        <v>1644</v>
      </c>
      <c r="P44" s="25" t="s">
        <v>1645</v>
      </c>
      <c r="Q44" s="21" t="s">
        <v>829</v>
      </c>
      <c r="R44" s="30" t="s">
        <v>304</v>
      </c>
      <c r="S44" s="16" t="s">
        <v>353</v>
      </c>
      <c r="T44" s="31"/>
      <c r="U44" s="32" t="s">
        <v>1066</v>
      </c>
      <c r="V44" s="21" t="s">
        <v>1644</v>
      </c>
      <c r="W44" s="32" t="s">
        <v>502</v>
      </c>
      <c r="X44" s="33" t="s">
        <v>293</v>
      </c>
      <c r="Y44" s="31" t="s">
        <v>292</v>
      </c>
      <c r="Z44" s="30" t="s">
        <v>370</v>
      </c>
      <c r="AA44" s="31" t="s">
        <v>1277</v>
      </c>
      <c r="AB44" s="31" t="s">
        <v>832</v>
      </c>
      <c r="AC44" s="30" t="s">
        <v>1646</v>
      </c>
      <c r="AD44" s="43">
        <v>0.0306</v>
      </c>
      <c r="AE44" s="14" t="s">
        <v>27</v>
      </c>
      <c r="AF44" s="54" t="s">
        <v>330</v>
      </c>
      <c r="AG44" s="74">
        <v>67</v>
      </c>
      <c r="AH44" s="74">
        <v>50</v>
      </c>
      <c r="AI44" s="74">
        <v>2</v>
      </c>
      <c r="AJ44" s="75">
        <f t="shared" si="12"/>
        <v>0.052662</v>
      </c>
      <c r="AK44" s="76">
        <f t="shared" si="13"/>
        <v>0.581064144924234</v>
      </c>
      <c r="AL44" s="77"/>
      <c r="AM44" s="75" t="e">
        <f>AG44*AH44*2*#REF!/1000000</f>
        <v>#REF!</v>
      </c>
      <c r="AN44" s="75"/>
      <c r="AO44" s="75"/>
      <c r="AP44" s="85" t="s">
        <v>298</v>
      </c>
      <c r="AQ44" s="88" t="s">
        <v>817</v>
      </c>
      <c r="AR44" s="86"/>
      <c r="AS44" s="15"/>
      <c r="AT44" s="87">
        <v>2</v>
      </c>
      <c r="AU44" s="1">
        <v>0.176948</v>
      </c>
      <c r="AV44" s="1">
        <f t="shared" si="1"/>
        <v>0.353896</v>
      </c>
    </row>
    <row r="45" s="1" customFormat="1" ht="45" customHeight="1" spans="1:48">
      <c r="A45" s="16">
        <f t="shared" si="7"/>
        <v>36</v>
      </c>
      <c r="B45" s="14"/>
      <c r="C45" s="14"/>
      <c r="D45" s="14"/>
      <c r="E45" s="14"/>
      <c r="F45" s="14">
        <v>4</v>
      </c>
      <c r="G45" s="14"/>
      <c r="H45" s="14"/>
      <c r="I45" s="14"/>
      <c r="J45" s="14"/>
      <c r="K45" s="15"/>
      <c r="L45" s="22" t="s">
        <v>566</v>
      </c>
      <c r="M45" s="24"/>
      <c r="N45" s="24"/>
      <c r="O45" s="24" t="s">
        <v>1647</v>
      </c>
      <c r="P45" s="25" t="s">
        <v>1648</v>
      </c>
      <c r="Q45" s="21" t="s">
        <v>824</v>
      </c>
      <c r="R45" s="30" t="s">
        <v>290</v>
      </c>
      <c r="S45" s="16" t="s">
        <v>353</v>
      </c>
      <c r="T45" s="31"/>
      <c r="U45" s="32" t="s">
        <v>304</v>
      </c>
      <c r="V45" s="21" t="s">
        <v>1647</v>
      </c>
      <c r="W45" s="32" t="s">
        <v>304</v>
      </c>
      <c r="X45" s="33" t="s">
        <v>293</v>
      </c>
      <c r="Y45" s="31" t="s">
        <v>292</v>
      </c>
      <c r="Z45" s="30" t="s">
        <v>397</v>
      </c>
      <c r="AA45" s="31" t="s">
        <v>295</v>
      </c>
      <c r="AB45" s="31" t="s">
        <v>27</v>
      </c>
      <c r="AC45" s="30" t="s">
        <v>1649</v>
      </c>
      <c r="AD45" s="55">
        <f>AD46+AD47</f>
        <v>0.0954</v>
      </c>
      <c r="AE45" s="35" t="s">
        <v>27</v>
      </c>
      <c r="AF45" s="42" t="s">
        <v>398</v>
      </c>
      <c r="AG45" s="68"/>
      <c r="AH45" s="68"/>
      <c r="AI45" s="68"/>
      <c r="AJ45" s="69"/>
      <c r="AK45" s="72"/>
      <c r="AL45" s="68">
        <v>2</v>
      </c>
      <c r="AM45" s="69"/>
      <c r="AN45" s="69"/>
      <c r="AO45" s="69"/>
      <c r="AP45" s="92" t="s">
        <v>305</v>
      </c>
      <c r="AQ45" s="92" t="s">
        <v>399</v>
      </c>
      <c r="AR45" s="86"/>
      <c r="AS45" s="15"/>
      <c r="AT45" s="87">
        <v>1</v>
      </c>
      <c r="AV45" s="1">
        <f t="shared" si="1"/>
        <v>0</v>
      </c>
    </row>
    <row r="46" s="1" customFormat="1" ht="45" customHeight="1" spans="1:48">
      <c r="A46" s="16">
        <f t="shared" si="7"/>
        <v>37</v>
      </c>
      <c r="B46" s="14"/>
      <c r="C46" s="14"/>
      <c r="D46" s="14"/>
      <c r="E46" s="14"/>
      <c r="F46" s="14"/>
      <c r="G46" s="14">
        <v>5</v>
      </c>
      <c r="H46" s="14"/>
      <c r="I46" s="14"/>
      <c r="J46" s="14"/>
      <c r="K46" s="15"/>
      <c r="L46" s="22"/>
      <c r="M46" s="24" t="s">
        <v>1650</v>
      </c>
      <c r="N46" s="24"/>
      <c r="O46" s="24" t="s">
        <v>1651</v>
      </c>
      <c r="P46" s="25" t="s">
        <v>1652</v>
      </c>
      <c r="Q46" s="21" t="s">
        <v>829</v>
      </c>
      <c r="R46" s="30" t="s">
        <v>290</v>
      </c>
      <c r="S46" s="16" t="s">
        <v>353</v>
      </c>
      <c r="T46" s="31"/>
      <c r="U46" s="32" t="s">
        <v>304</v>
      </c>
      <c r="V46" s="21" t="s">
        <v>1651</v>
      </c>
      <c r="W46" s="32" t="s">
        <v>304</v>
      </c>
      <c r="X46" s="33" t="s">
        <v>293</v>
      </c>
      <c r="Y46" s="31" t="s">
        <v>292</v>
      </c>
      <c r="Z46" s="30" t="s">
        <v>370</v>
      </c>
      <c r="AA46" s="31" t="s">
        <v>1124</v>
      </c>
      <c r="AB46" s="31" t="s">
        <v>832</v>
      </c>
      <c r="AC46" s="30" t="s">
        <v>1653</v>
      </c>
      <c r="AD46" s="55">
        <v>0.085</v>
      </c>
      <c r="AE46" s="35" t="s">
        <v>27</v>
      </c>
      <c r="AF46" s="42" t="s">
        <v>330</v>
      </c>
      <c r="AG46" s="68">
        <v>111</v>
      </c>
      <c r="AH46" s="68">
        <v>58</v>
      </c>
      <c r="AI46" s="68">
        <v>3</v>
      </c>
      <c r="AJ46" s="69">
        <f>AG46*AH46*AI46*7860/1000000000</f>
        <v>0.15180804</v>
      </c>
      <c r="AK46" s="72">
        <f>AD46/AJ46</f>
        <v>0.559917643360655</v>
      </c>
      <c r="AL46" s="73"/>
      <c r="AM46" s="69">
        <f>AG46*AH46*2/1000000</f>
        <v>0.012876</v>
      </c>
      <c r="AN46" s="69"/>
      <c r="AO46" s="69"/>
      <c r="AP46" s="92" t="s">
        <v>331</v>
      </c>
      <c r="AQ46" s="92" t="s">
        <v>1654</v>
      </c>
      <c r="AR46" s="86"/>
      <c r="AS46" s="15"/>
      <c r="AT46" s="87">
        <v>1</v>
      </c>
      <c r="AU46" s="94">
        <v>4.879</v>
      </c>
      <c r="AV46" s="1">
        <f t="shared" si="1"/>
        <v>4.879</v>
      </c>
    </row>
    <row r="47" s="1" customFormat="1" ht="45" customHeight="1" spans="1:48">
      <c r="A47" s="16">
        <f t="shared" si="7"/>
        <v>38</v>
      </c>
      <c r="B47" s="14"/>
      <c r="C47" s="14"/>
      <c r="D47" s="14"/>
      <c r="E47" s="14"/>
      <c r="F47" s="14"/>
      <c r="G47" s="14">
        <v>5</v>
      </c>
      <c r="H47" s="14"/>
      <c r="I47" s="14"/>
      <c r="J47" s="14"/>
      <c r="K47" s="15"/>
      <c r="L47" s="22"/>
      <c r="M47" s="24" t="s">
        <v>1655</v>
      </c>
      <c r="N47" s="24"/>
      <c r="O47" s="24" t="s">
        <v>834</v>
      </c>
      <c r="P47" s="25" t="s">
        <v>835</v>
      </c>
      <c r="Q47" s="21" t="s">
        <v>337</v>
      </c>
      <c r="R47" s="30" t="s">
        <v>290</v>
      </c>
      <c r="S47" s="16" t="s">
        <v>353</v>
      </c>
      <c r="T47" s="31"/>
      <c r="U47" s="32" t="s">
        <v>290</v>
      </c>
      <c r="V47" s="21" t="s">
        <v>27</v>
      </c>
      <c r="W47" s="32" t="s">
        <v>290</v>
      </c>
      <c r="X47" s="33" t="s">
        <v>293</v>
      </c>
      <c r="Y47" s="31" t="s">
        <v>292</v>
      </c>
      <c r="Z47" s="30" t="s">
        <v>337</v>
      </c>
      <c r="AA47" s="31" t="s">
        <v>27</v>
      </c>
      <c r="AB47" s="31" t="s">
        <v>27</v>
      </c>
      <c r="AC47" s="30" t="s">
        <v>1656</v>
      </c>
      <c r="AD47" s="43">
        <v>0.0104</v>
      </c>
      <c r="AE47" s="14" t="s">
        <v>27</v>
      </c>
      <c r="AF47" s="46"/>
      <c r="AG47" s="68"/>
      <c r="AH47" s="68"/>
      <c r="AI47" s="68"/>
      <c r="AJ47" s="46"/>
      <c r="AK47" s="46"/>
      <c r="AL47" s="46"/>
      <c r="AM47" s="69"/>
      <c r="AN47" s="69"/>
      <c r="AO47" s="69"/>
      <c r="AP47" s="89" t="s">
        <v>331</v>
      </c>
      <c r="AQ47" s="88" t="s">
        <v>340</v>
      </c>
      <c r="AR47" s="86"/>
      <c r="AS47" s="15"/>
      <c r="AT47" s="87">
        <v>1</v>
      </c>
      <c r="AU47" s="1">
        <v>0.75</v>
      </c>
      <c r="AV47" s="1">
        <f t="shared" si="1"/>
        <v>0.75</v>
      </c>
    </row>
    <row r="48" ht="37" customHeight="1" spans="48:48">
      <c r="AV48" s="1">
        <f>SUM(AV10:AV47)</f>
        <v>67.87452</v>
      </c>
    </row>
    <row r="49" spans="47:48">
      <c r="AU49" s="95" t="s">
        <v>398</v>
      </c>
      <c r="AV49" s="1">
        <f>AL45+AL29+AL22+AL12</f>
        <v>155</v>
      </c>
    </row>
    <row r="50" spans="47:48">
      <c r="AU50" s="95" t="s">
        <v>329</v>
      </c>
      <c r="AV50" s="1">
        <f>AM38</f>
        <v>0.0310232</v>
      </c>
    </row>
    <row r="51" spans="47:48">
      <c r="AU51" s="95" t="s">
        <v>595</v>
      </c>
      <c r="AV51" s="1">
        <f>AV48+AV49*0.03+AV50*7</f>
        <v>72.7416824</v>
      </c>
    </row>
  </sheetData>
  <autoFilter xmlns:etc="http://www.wps.cn/officeDocument/2017/etCustomData" ref="A9:AT47" etc:filterBottomFollowUsedRange="0">
    <extLst/>
  </autoFilter>
  <mergeCells count="43">
    <mergeCell ref="A1:AT1"/>
    <mergeCell ref="A4:P4"/>
    <mergeCell ref="A5:L5"/>
    <mergeCell ref="O5:P5"/>
    <mergeCell ref="A6:P6"/>
    <mergeCell ref="A7:P7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P8:AP9"/>
    <mergeCell ref="AQ8:AQ9"/>
    <mergeCell ref="AR8:AR9"/>
    <mergeCell ref="AS8:AS9"/>
    <mergeCell ref="AT8:AT9"/>
    <mergeCell ref="A2:E3"/>
    <mergeCell ref="F2:K3"/>
    <mergeCell ref="L2:P3"/>
    <mergeCell ref="Q2:AR7"/>
  </mergeCells>
  <printOptions horizontalCentered="1"/>
  <pageMargins left="0.236220472440945" right="0.236220472440945" top="0.748031496062992" bottom="0.748031496062992" header="0.31496062992126" footer="0.31496062992126"/>
  <pageSetup paperSize="8" scale="60" orientation="landscape"/>
  <headerFooter>
    <oddFooter>&amp;C第 &amp;P 页，共 &amp;N 页</oddFooter>
  </headerFooter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06A0048C-2381-489B-AA07-9611017176EA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9</vt:i4>
      </vt:variant>
    </vt:vector>
  </HeadingPairs>
  <TitlesOfParts>
    <vt:vector size="9" baseType="lpstr">
      <vt:lpstr>汕德卡座椅一览表  </vt:lpstr>
      <vt:lpstr>驾驶员座椅首页</vt:lpstr>
      <vt:lpstr>驾驶员座椅总成</vt:lpstr>
      <vt:lpstr>面套BOM清单</vt:lpstr>
      <vt:lpstr>SHT0013282 靠背骨架</vt:lpstr>
      <vt:lpstr>主驾驶调角器总成</vt:lpstr>
      <vt:lpstr>SHT0013231底座模块化总成</vt:lpstr>
      <vt:lpstr>扶手支架 (2)</vt:lpstr>
      <vt:lpstr>座框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哿 偉</cp:lastModifiedBy>
  <dcterms:created xsi:type="dcterms:W3CDTF">2006-09-13T11:21:00Z</dcterms:created>
  <cp:lastPrinted>2022-01-18T07:40:00Z</cp:lastPrinted>
  <dcterms:modified xsi:type="dcterms:W3CDTF">2025-03-20T05:44:36Z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3A5ADC511E9B49F98289891DB8D11A14</vt:lpwstr>
  </property>
  <property fmtid="{D5CDD505-2E9C-101B-9397-08002B2CF9AE}" pid="3" name="KSOProductBuildVer">
    <vt:lpwstr>2052-12.1.0.20305</vt:lpwstr>
  </property>
  <property fmtid="{D5CDD505-2E9C-101B-9397-08002B2CF9AE}" pid="4" name="KSOReadingLayout">
    <vt:bool>true</vt:bool>
  </property>
</Properties>
</file>