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3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<sst xmlns="http://schemas.openxmlformats.org/spreadsheetml/2006/main" count="1524" uniqueCount="430">
  <si>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</si>
  <si>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</si>
  <si>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</si>
  <si>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</si>
  <si>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</si>
  <si>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</si>
  <si>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</si>
  <si>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</si>
  <si>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</si>
  <si>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</si>
  <si>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</si>
  <si>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</si>
  <si>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</si>
  <si>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</si>
  <si>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</si>
  <si>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</si>
  <si>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</si>
  <si>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</si>
  <si>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</si>
  <si>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</si>
  <si>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</si>
  <si>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</si>
  <si>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</si>
  <si>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</si>
  <si>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</si>
  <si>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</si>
  <si>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</si>
  <si>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</si>
  <si>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</si>
  <si>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</si>
  <si>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</si>
  <si>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</si>
  <si>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</si>
  <si>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</si>
  <si>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</si>
  <si>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</si>
  <si>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</si>
  <si>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</si>
  <si>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</si>
  <si>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</si>
  <si>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</si>
  <si>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</si>
  <si>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</si>
  <si>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</si>
  <si>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</si>
  <si>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</si>
  <si>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</si>
  <si>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</si>
  <si>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</si>
  <si>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</si>
  <si>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</si>
  <si>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</si>
  <si>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</si>
  <si>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</si>
  <si>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</si>
  <si>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</si>
  <si>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</si>
  <si>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</si>
  <si>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</si>
  <si>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</si>
  <si>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</si>
  <si>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</si>
  <si>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</si>
  <si>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</si>
  <si>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</si>
  <si>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</si>
  <si>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</si>
  <si>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</si>
  <si>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</si>
  <si>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</si>
  <si>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</si>
  <si>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</si>
  <si>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AZ160051000099</t>
  </si>
  <si>
    <t>产品名称：</t>
  </si>
  <si>
    <t>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</si>
  <si>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</si>
  <si>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</si>
  <si>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</si>
  <si>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</si>
  <si>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</si>
  <si>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</si>
  <si>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</si>
  <si>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</si>
  <si>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</si>
  <si>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</si>
  <si>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</si>
  <si>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</si>
  <si>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</si>
  <si>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</si>
  <si>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</si>
  <si>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</si>
  <si>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</si>
  <si>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</si>
  <si>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</si>
  <si>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</si>
  <si>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</si>
  <si>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</si>
  <si>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</si>
  <si>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</si>
  <si>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</si>
  <si>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</si>
  <si>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</si>
  <si>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</si>
  <si>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</si>
  <si>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</si>
  <si>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</si>
  <si>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</si>
  <si>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</si>
  <si>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</si>
  <si>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</si>
  <si>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</si>
  <si>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</si>
  <si>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</si>
  <si>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</si>
  <si>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</si>
  <si>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</si>
  <si>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</si>
  <si>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</si>
  <si>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</si>
  <si>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</si>
  <si>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</si>
  <si>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</si>
  <si>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</si>
  <si>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</si>
  <si>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</si>
  <si>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</si>
  <si>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</si>
  <si>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</si>
  <si>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</si>
  <si>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</si>
  <si>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</si>
  <si>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</si>
  <si>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</si>
  <si>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</si>
  <si>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</si>
  <si>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</si>
  <si>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</si>
  <si>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</si>
  <si>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</si>
  <si>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</si>
  <si>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</si>
  <si>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</si>
  <si>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</si>
  <si>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</si>
  <si>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</si>
  <si>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SHT0001685</t>
  </si>
  <si>
    <t>安全带外部罩壳</t>
  </si>
  <si>
    <t>PA6+GF35</t>
  </si>
  <si>
    <t>/</t>
  </si>
  <si>
    <t>SHT0013276</t>
  </si>
  <si>
    <t>驾驶员靠背泡沫总成</t>
  </si>
  <si>
    <t>PUR</t>
  </si>
  <si>
    <t>点击此处可跳转至
“发票粘贴处”</t>
  </si>
  <si>
    <t>SHT0012220</t>
  </si>
  <si>
    <t>坐垫泡沫总成</t>
  </si>
  <si>
    <t>SHT0014616</t>
  </si>
  <si>
    <t>调角器左罩壳</t>
  </si>
  <si>
    <t>PP+TD30</t>
  </si>
  <si>
    <t>SHT0014562</t>
  </si>
  <si>
    <t>阻尼堵盖</t>
  </si>
  <si>
    <t>SHT0013891</t>
  </si>
  <si>
    <t>调角器右罩壳</t>
  </si>
  <si>
    <t>TP30</t>
  </si>
  <si>
    <t>SHT0014599</t>
  </si>
  <si>
    <t>座垫前部罩壳</t>
  </si>
  <si>
    <t>BPC0010012</t>
  </si>
  <si>
    <t>4mm卡箍</t>
  </si>
  <si>
    <t>POM</t>
  </si>
  <si>
    <t>BCL0010006</t>
  </si>
  <si>
    <t>气管卡扣（2*4mm）</t>
  </si>
  <si>
    <t>PA66</t>
  </si>
  <si>
    <t>SHT0013708</t>
  </si>
  <si>
    <t>靠背骨架焊接总成</t>
  </si>
  <si>
    <t>件</t>
  </si>
  <si>
    <t>SHT0001644</t>
  </si>
  <si>
    <t>主驾驶调角器总成</t>
  </si>
  <si>
    <t>SHT0015632</t>
  </si>
  <si>
    <t>底座模块化总成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</si>
  <si>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</si>
  <si>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</si>
  <si>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</si>
  <si>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</si>
  <si>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</si>
  <si>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</si>
  <si>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</si>
  <si>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</si>
  <si>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</si>
  <si>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</si>
  <si>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</si>
  <si>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</si>
  <si>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</si>
  <si>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</si>
  <si>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</si>
  <si>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</si>
  <si>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</si>
  <si>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</si>
  <si>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</si>
  <si>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</si>
  <si>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</si>
  <si>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</si>
  <si>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</si>
  <si>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</si>
  <si>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</si>
  <si>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</si>
  <si>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</si>
  <si>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</si>
  <si>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</si>
  <si>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SHT0001684</t>
  </si>
  <si>
    <t>安全带外部罩壳固定卡片</t>
  </si>
  <si>
    <t>SHT0013907</t>
  </si>
  <si>
    <t>波纹管</t>
  </si>
  <si>
    <t>SHT0017336</t>
  </si>
  <si>
    <t>驾驶员靠背面套总成</t>
  </si>
  <si>
    <t>点击此处可跳转至
“外协”部分</t>
  </si>
  <si>
    <t>SHT0013937</t>
  </si>
  <si>
    <t>安全带锁扣总成</t>
  </si>
  <si>
    <t>SHT0013504</t>
  </si>
  <si>
    <t>驾驶员安全带总成</t>
  </si>
  <si>
    <t>SHT0016020</t>
  </si>
  <si>
    <t>2.0右扶手支架</t>
  </si>
  <si>
    <t>SHT0016024</t>
  </si>
  <si>
    <t>限位螺栓</t>
  </si>
  <si>
    <t>SHT0016026</t>
  </si>
  <si>
    <t>限位螺栓垫片</t>
  </si>
  <si>
    <t>SHT0016023</t>
  </si>
  <si>
    <t>扶手遮挡塑料件</t>
  </si>
  <si>
    <t>SHT0016025</t>
  </si>
  <si>
    <t>塑料件安装螺钉</t>
  </si>
  <si>
    <t>BFA0000011</t>
  </si>
  <si>
    <t>六角头螺栓</t>
  </si>
  <si>
    <t>BFA0000006</t>
  </si>
  <si>
    <t>平垫圈</t>
  </si>
  <si>
    <t>BFA0000009</t>
  </si>
  <si>
    <t>弹垫圈</t>
  </si>
  <si>
    <t>SHT0015657</t>
  </si>
  <si>
    <t>坐垫面套总成</t>
  </si>
  <si>
    <t>SHT0014598</t>
  </si>
  <si>
    <t>坐盆总成</t>
  </si>
  <si>
    <t>Q2140616</t>
  </si>
  <si>
    <t>座盆固定螺钉</t>
  </si>
  <si>
    <t>BSP0010020</t>
  </si>
  <si>
    <t>罩壳弹簧卡子</t>
  </si>
  <si>
    <t>SHT0010982</t>
  </si>
  <si>
    <t>调角器手柄</t>
  </si>
  <si>
    <t>SHT0012447</t>
  </si>
  <si>
    <t>升降调节开关总成</t>
  </si>
  <si>
    <t>BCL0010010</t>
  </si>
  <si>
    <t>四管夹</t>
  </si>
  <si>
    <t>BFA0010076</t>
  </si>
  <si>
    <t>圆头割尾自攻钉</t>
  </si>
  <si>
    <t>BFA0000013</t>
  </si>
  <si>
    <t>大扁头盘头自攻钉</t>
  </si>
  <si>
    <t>BFA0000001</t>
  </si>
  <si>
    <t>C型钉</t>
  </si>
  <si>
    <t>34</t>
  </si>
  <si>
    <t>BFA0000004</t>
  </si>
  <si>
    <t>白色扎带</t>
  </si>
  <si>
    <t>BCL0010013</t>
  </si>
  <si>
    <t>钣金扎带</t>
  </si>
  <si>
    <t>SHT0012488</t>
  </si>
  <si>
    <t>扶手包装膜</t>
  </si>
  <si>
    <t>SHT0013881</t>
  </si>
  <si>
    <t>靠背塑料包装套</t>
  </si>
  <si>
    <t>SHT0013883</t>
  </si>
  <si>
    <t>坐垫塑料包装套</t>
  </si>
  <si>
    <t>SHT0015388</t>
  </si>
  <si>
    <t>驾驶员座椅说明书</t>
  </si>
  <si>
    <t>TMA0000185</t>
  </si>
  <si>
    <t>济南轻卡条形码</t>
  </si>
  <si>
    <t>SHT0016022</t>
  </si>
  <si>
    <t>右扶手本体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</si>
  <si>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</si>
  <si>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</si>
  <si>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</si>
  <si>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</si>
  <si>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</si>
  <si>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</si>
  <si>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</si>
  <si>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</si>
  <si>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</si>
  <si>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</si>
  <si>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</si>
  <si>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</si>
  <si>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</si>
  <si>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</si>
  <si>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</si>
  <si>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</si>
  <si>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</si>
  <si>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</si>
  <si>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</si>
  <si>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</si>
  <si>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</si>
  <si>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</si>
  <si>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</si>
  <si>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</si>
  <si>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</si>
  <si>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</si>
  <si>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</si>
  <si>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</si>
  <si>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</si>
  <si>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</si>
  <si>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</si>
  <si>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</si>
  <si>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</si>
  <si>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</si>
  <si>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</si>
  <si>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</si>
  <si>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</si>
  <si>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</si>
  <si>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</si>
  <si>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</si>
  <si>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</si>
  <si>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</si>
  <si>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</si>
  <si>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</si>
  <si>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</si>
  <si>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</si>
  <si>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</si>
  <si>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注塑</t>
  </si>
  <si>
    <t>发泡</t>
  </si>
  <si>
    <t>组装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</si>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</sst>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0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4"/>
      <color rgb="FFFF0000"/>
      <name val="宋体"/>
      <charset val="134"/>
    </font>
    <font>
      <vertAlign val="superscript"/>
      <sz val="12"/>
      <name val="仿宋"/>
      <charset val="134"/>
    </font>
    <font>
      <b/>
      <sz val="11"/>
      <color rgb="FFFF0000"/>
      <name val="仿宋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2"/>
      <color rgb="FFFF000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3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topLeftCell="A2" workbookViewId="0">
      <selection activeCell="C9" sqref="C9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45764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>
        <v>1240</v>
      </c>
      <c r="C7" s="347" t="s">
        <v>80</v>
      </c>
      <c r="D7" s="351">
        <v>1225</v>
      </c>
    </row>
    <row r="8" ht="15" spans="1:4">
      <c r="A8" s="345" t="s">
        <v>2</v>
      </c>
      <c r="B8" s="345" t="s">
        <v>3</v>
      </c>
      <c r="C8" s="347" t="s">
        <v>81</v>
      </c>
      <c r="D8" s="345" t="s">
        <v>82</v>
      </c>
    </row>
    <row r="9" ht="15" spans="1:4">
      <c r="A9" s="352" t="s">
        <v>5</v>
      </c>
      <c r="B9" s="353" t="s">
        <v>6</v>
      </c>
      <c r="C9" s="354">
        <f>原辅材料明细!S508</f>
        <v>717.454014070333</v>
      </c>
      <c r="D9" s="355">
        <f>IFERROR(C9/C25,"")</f>
        <v>0.585543117235272</v>
      </c>
    </row>
    <row r="10" ht="15" spans="1:8">
      <c r="A10" s="352"/>
      <c r="B10" s="353" t="s">
        <v>8</v>
      </c>
      <c r="C10" s="354">
        <f>外购外协件明细!L713</f>
        <v>232.2847</v>
      </c>
      <c r="D10" s="355">
        <f>IFERROR(C10/C25,"")</f>
        <v>0.189576899225107</v>
      </c>
      <c r="H10" s="356"/>
    </row>
    <row r="11" ht="15" spans="1:4">
      <c r="A11" s="352"/>
      <c r="B11" s="353" t="s">
        <v>10</v>
      </c>
      <c r="C11" s="354">
        <f>加工明细!K305</f>
        <v>69.77275</v>
      </c>
      <c r="D11" s="355">
        <f>IFERROR(C11/C25,"")</f>
        <v>0.0569443514592592</v>
      </c>
    </row>
    <row r="12" ht="15" spans="1:4">
      <c r="A12" s="352"/>
      <c r="B12" s="353" t="s">
        <v>12</v>
      </c>
      <c r="C12" s="354">
        <f>加工明细!O305</f>
        <v>12.95399</v>
      </c>
      <c r="D12" s="355">
        <f>IFERROR(C12/C25,"")</f>
        <v>0.0105722729770538</v>
      </c>
    </row>
    <row r="13" ht="15" spans="1:4">
      <c r="A13" s="352"/>
      <c r="B13" s="353" t="s">
        <v>13</v>
      </c>
      <c r="C13" s="354">
        <f>加工明细!S305</f>
        <v>12.290042251275</v>
      </c>
      <c r="D13" s="355">
        <f>IFERROR(C13/C25,"")</f>
        <v>0.0100303984779982</v>
      </c>
    </row>
    <row r="14" ht="15" spans="1:4">
      <c r="A14" s="352"/>
      <c r="B14" s="357" t="s">
        <v>14</v>
      </c>
      <c r="C14" s="354">
        <f>IFERROR(B32/(B28-D28-B32-B33-B34-B35)*(C11+C12+C13),"")</f>
        <v>6.6030556104435</v>
      </c>
      <c r="D14" s="355">
        <f>IFERROR(C14/C25,"")</f>
        <v>0.00538901962995766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83</v>
      </c>
      <c r="B17" s="359"/>
      <c r="C17" s="360">
        <f>SUM(C9:C16)</f>
        <v>1051.35855193205</v>
      </c>
      <c r="D17" s="355">
        <f>IFERROR(C17/C25,"")</f>
        <v>0.858056059004648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32.2379979737656</v>
      </c>
      <c r="D18" s="355">
        <f>IFERROR(C18/C25,"")</f>
        <v>0.0263107285718421</v>
      </c>
    </row>
    <row r="19" ht="15" spans="1:4">
      <c r="A19" s="352"/>
      <c r="B19" s="362" t="s">
        <v>25</v>
      </c>
      <c r="C19" s="360">
        <f>IFERROR(B34/(B28-D28-B33-B34-B35)*C17,"")</f>
        <v>20.945542161784</v>
      </c>
      <c r="D19" s="355">
        <f>IFERROR(C19/C25,"")</f>
        <v>0.0170945005659855</v>
      </c>
    </row>
    <row r="20" ht="15" spans="1:4">
      <c r="A20" s="352"/>
      <c r="B20" s="363" t="s">
        <v>27</v>
      </c>
      <c r="C20" s="360">
        <f>IFERROR(B35/(B28-D28-B33-B34-B35)*C17,"")</f>
        <v>41.7137396142177</v>
      </c>
      <c r="D20" s="355">
        <f>IFERROR(C20/C25,"")</f>
        <v>0.0340442629718914</v>
      </c>
    </row>
    <row r="21" ht="15" spans="1:4">
      <c r="A21" s="362" t="s">
        <v>84</v>
      </c>
      <c r="B21" s="362"/>
      <c r="C21" s="360">
        <f>SUM(C18:C20)</f>
        <v>94.8972797497673</v>
      </c>
      <c r="D21" s="355">
        <f>IFERROR(C21/C25,"")</f>
        <v>0.0774494921097189</v>
      </c>
    </row>
    <row r="22" ht="15" spans="1:4">
      <c r="A22" s="362" t="s">
        <v>31</v>
      </c>
      <c r="B22" s="362"/>
      <c r="C22" s="360">
        <f>C17*5%</f>
        <v>52.5679275966026</v>
      </c>
      <c r="D22" s="355">
        <f>IFERROR(C22/C25,"")</f>
        <v>0.0429028029502324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0.00597414682210143</v>
      </c>
      <c r="G23" s="340"/>
    </row>
    <row r="24" ht="15" spans="1:4">
      <c r="A24" s="362" t="s">
        <v>35</v>
      </c>
      <c r="B24" s="362"/>
      <c r="C24" s="360">
        <f>运输明细!J16</f>
        <v>19.1358024691358</v>
      </c>
      <c r="D24" s="355">
        <f>IFERROR(C24/C25,"")</f>
        <v>0.015617499113299</v>
      </c>
    </row>
    <row r="25" ht="15" spans="1:5">
      <c r="A25" s="362" t="s">
        <v>37</v>
      </c>
      <c r="B25" s="362"/>
      <c r="C25" s="364">
        <f>IFERROR(C17+C21+C22+C23+C24,"")</f>
        <v>1225.27956174756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5" spans="1:4">
      <c r="A26" s="345" t="s">
        <v>85</v>
      </c>
      <c r="B26" s="345"/>
      <c r="C26" s="347"/>
      <c r="D26" s="345"/>
    </row>
    <row r="27" ht="15" spans="1:4">
      <c r="A27" s="345" t="s">
        <v>2</v>
      </c>
      <c r="B27" s="345" t="s">
        <v>86</v>
      </c>
      <c r="C27" s="347" t="s">
        <v>2</v>
      </c>
      <c r="D27" s="345" t="s">
        <v>86</v>
      </c>
    </row>
    <row r="28" ht="15" spans="1:4">
      <c r="A28" s="362" t="s">
        <v>87</v>
      </c>
      <c r="B28" s="350">
        <v>46226.03</v>
      </c>
      <c r="C28" s="366" t="s">
        <v>88</v>
      </c>
      <c r="D28" s="367">
        <v>658.82</v>
      </c>
    </row>
    <row r="29" ht="15" spans="1:4">
      <c r="A29" s="362" t="s">
        <v>89</v>
      </c>
      <c r="B29" s="368">
        <f>IFERROR(D28/B28,"")</f>
        <v>0.0142521432188747</v>
      </c>
      <c r="C29" s="366" t="s">
        <v>90</v>
      </c>
      <c r="D29" s="369">
        <v>372.87</v>
      </c>
    </row>
    <row r="30" ht="15" spans="1:4">
      <c r="A30" s="362" t="s">
        <v>91</v>
      </c>
      <c r="B30" s="350">
        <v>1991.93</v>
      </c>
      <c r="C30" s="366" t="s">
        <v>92</v>
      </c>
      <c r="D30" s="367">
        <v>29378.81</v>
      </c>
    </row>
    <row r="31" ht="15" spans="1:4">
      <c r="A31" s="362" t="s">
        <v>93</v>
      </c>
      <c r="B31" s="350">
        <v>493.78</v>
      </c>
      <c r="C31" s="366" t="s">
        <v>94</v>
      </c>
      <c r="D31" s="370">
        <v>5529.7</v>
      </c>
    </row>
    <row r="32" ht="15" spans="1:4">
      <c r="A32" s="362" t="s">
        <v>95</v>
      </c>
      <c r="B32" s="350">
        <v>2715.74</v>
      </c>
      <c r="C32" s="366" t="s">
        <v>96</v>
      </c>
      <c r="D32" s="370">
        <v>11841.81</v>
      </c>
    </row>
    <row r="33" ht="15" spans="1:4">
      <c r="A33" s="362" t="s">
        <v>97</v>
      </c>
      <c r="B33" s="350">
        <v>1281.56</v>
      </c>
      <c r="C33" s="366" t="s">
        <v>56</v>
      </c>
      <c r="D33" s="370">
        <v>426</v>
      </c>
    </row>
    <row r="34" ht="15" spans="1:4">
      <c r="A34" s="362" t="s">
        <v>98</v>
      </c>
      <c r="B34" s="350">
        <v>832.65</v>
      </c>
      <c r="C34" s="366" t="s">
        <v>58</v>
      </c>
      <c r="D34" s="370">
        <v>330</v>
      </c>
    </row>
    <row r="35" ht="15" spans="1:4">
      <c r="A35" s="362" t="s">
        <v>99</v>
      </c>
      <c r="B35" s="350">
        <v>1658.25</v>
      </c>
      <c r="C35" s="366" t="s">
        <v>60</v>
      </c>
      <c r="D35" s="370">
        <v>120000</v>
      </c>
    </row>
    <row r="36" ht="17.5" spans="1:4">
      <c r="A36" s="352" t="s">
        <v>100</v>
      </c>
      <c r="B36" s="371"/>
      <c r="C36" s="371"/>
      <c r="D36" s="371"/>
    </row>
    <row r="37" ht="153" customHeight="1" spans="1:4">
      <c r="A37" s="352" t="s">
        <v>101</v>
      </c>
      <c r="B37" s="363" t="s">
        <v>102</v>
      </c>
      <c r="C37" s="363"/>
      <c r="D37" s="363"/>
    </row>
    <row r="38" spans="1:1">
      <c r="A38" s="372" t="s">
        <v>103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workbookViewId="0">
      <selection activeCell="L17" sqref="L17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104</v>
      </c>
      <c r="B1" s="208"/>
      <c r="C1" s="208"/>
      <c r="D1" s="208"/>
      <c r="E1" s="208"/>
      <c r="F1" s="208"/>
      <c r="G1" s="208"/>
      <c r="H1" s="208"/>
      <c r="I1" s="299"/>
      <c r="J1" s="208"/>
      <c r="K1" s="299"/>
      <c r="L1" s="299"/>
      <c r="M1" s="299"/>
      <c r="N1" s="208"/>
      <c r="O1" s="208"/>
      <c r="P1" s="299"/>
      <c r="Q1" s="299"/>
      <c r="R1" s="299"/>
      <c r="S1" s="299"/>
      <c r="T1" s="208"/>
      <c r="V1" s="313"/>
    </row>
    <row r="2" ht="18" customHeight="1" spans="1:21">
      <c r="A2" s="285" t="s">
        <v>1</v>
      </c>
      <c r="B2" s="286" t="s">
        <v>105</v>
      </c>
      <c r="C2" s="287"/>
      <c r="D2" s="287"/>
      <c r="E2" s="287"/>
      <c r="F2" s="287"/>
      <c r="G2" s="287"/>
      <c r="H2" s="287"/>
      <c r="I2" s="300"/>
      <c r="J2" s="301"/>
      <c r="K2" s="302" t="s">
        <v>106</v>
      </c>
      <c r="L2" s="302"/>
      <c r="M2" s="302"/>
      <c r="N2" s="303"/>
      <c r="O2" s="303"/>
      <c r="P2" s="304" t="s">
        <v>107</v>
      </c>
      <c r="Q2" s="304"/>
      <c r="R2" s="304"/>
      <c r="S2" s="314" t="s">
        <v>108</v>
      </c>
      <c r="T2" s="315" t="s">
        <v>109</v>
      </c>
      <c r="U2" s="316" t="s">
        <v>110</v>
      </c>
    </row>
    <row r="3" ht="60" spans="1:21">
      <c r="A3" s="288"/>
      <c r="B3" s="215" t="s">
        <v>111</v>
      </c>
      <c r="C3" s="215" t="s">
        <v>112</v>
      </c>
      <c r="D3" s="215" t="s">
        <v>113</v>
      </c>
      <c r="E3" s="215" t="s">
        <v>114</v>
      </c>
      <c r="F3" s="215" t="s">
        <v>115</v>
      </c>
      <c r="G3" s="215" t="s">
        <v>116</v>
      </c>
      <c r="H3" s="215" t="s">
        <v>117</v>
      </c>
      <c r="I3" s="238" t="s">
        <v>118</v>
      </c>
      <c r="J3" s="215" t="s">
        <v>119</v>
      </c>
      <c r="K3" s="238" t="s">
        <v>120</v>
      </c>
      <c r="L3" s="238" t="s">
        <v>121</v>
      </c>
      <c r="M3" s="238" t="s">
        <v>122</v>
      </c>
      <c r="N3" s="215" t="s">
        <v>123</v>
      </c>
      <c r="O3" s="215" t="s">
        <v>124</v>
      </c>
      <c r="P3" s="238" t="s">
        <v>125</v>
      </c>
      <c r="Q3" s="238" t="s">
        <v>126</v>
      </c>
      <c r="R3" s="238" t="s">
        <v>127</v>
      </c>
      <c r="S3" s="317"/>
      <c r="T3" s="318"/>
      <c r="U3" s="316"/>
    </row>
    <row r="4" s="282" customFormat="1" ht="24" customHeight="1" spans="1:21">
      <c r="A4" s="289" t="s">
        <v>128</v>
      </c>
      <c r="B4" s="290" t="s">
        <v>129</v>
      </c>
      <c r="C4" s="290" t="s">
        <v>129</v>
      </c>
      <c r="D4" s="290" t="s">
        <v>130</v>
      </c>
      <c r="E4" s="291" t="s">
        <v>131</v>
      </c>
      <c r="F4" s="290" t="s">
        <v>132</v>
      </c>
      <c r="G4" s="290" t="s">
        <v>133</v>
      </c>
      <c r="H4" s="292">
        <v>44013</v>
      </c>
      <c r="I4" s="305">
        <v>4.9</v>
      </c>
      <c r="J4" s="306" t="s">
        <v>134</v>
      </c>
      <c r="K4" s="305">
        <v>131.52</v>
      </c>
      <c r="L4" s="305">
        <v>117.1</v>
      </c>
      <c r="M4" s="305">
        <v>45.369</v>
      </c>
      <c r="N4" s="307">
        <f t="shared" ref="N4:N7" si="0">L4/K4</f>
        <v>0.890358880778589</v>
      </c>
      <c r="O4" s="307">
        <f t="shared" ref="O4:O7" si="1">M4/L4</f>
        <v>0.387438087105038</v>
      </c>
      <c r="P4" s="305">
        <v>2</v>
      </c>
      <c r="Q4" s="305">
        <v>1.8</v>
      </c>
      <c r="R4" s="305">
        <f>P4*(K4-L4)+Q4*(L4-M4)</f>
        <v>157.9558</v>
      </c>
      <c r="S4" s="305">
        <f>I4*K4-R4</f>
        <v>486.4922</v>
      </c>
      <c r="T4" s="319"/>
      <c r="U4" s="316"/>
    </row>
    <row r="5" s="282" customFormat="1" ht="24" customHeight="1" spans="1:21">
      <c r="A5" s="289" t="s">
        <v>128</v>
      </c>
      <c r="B5" s="290" t="s">
        <v>129</v>
      </c>
      <c r="C5" s="290" t="s">
        <v>129</v>
      </c>
      <c r="D5" s="291" t="s">
        <v>135</v>
      </c>
      <c r="E5" s="291" t="s">
        <v>136</v>
      </c>
      <c r="F5" s="290" t="s">
        <v>137</v>
      </c>
      <c r="G5" s="290" t="s">
        <v>133</v>
      </c>
      <c r="H5" s="292">
        <v>44013</v>
      </c>
      <c r="I5" s="305">
        <v>2.9</v>
      </c>
      <c r="J5" s="306" t="s">
        <v>134</v>
      </c>
      <c r="K5" s="305">
        <v>30</v>
      </c>
      <c r="L5" s="305">
        <v>29</v>
      </c>
      <c r="M5" s="305">
        <v>22</v>
      </c>
      <c r="N5" s="307">
        <f t="shared" si="0"/>
        <v>0.966666666666667</v>
      </c>
      <c r="O5" s="307">
        <f t="shared" si="1"/>
        <v>0.758620689655172</v>
      </c>
      <c r="P5" s="305">
        <v>2</v>
      </c>
      <c r="Q5" s="305">
        <v>1.6</v>
      </c>
      <c r="R5" s="305">
        <f>P5*(K5-L5)+Q5*(L5-M5)</f>
        <v>13.2</v>
      </c>
      <c r="S5" s="305">
        <f>I5*K5-R5</f>
        <v>73.8</v>
      </c>
      <c r="T5" s="319"/>
      <c r="U5" s="316"/>
    </row>
    <row r="6" s="282" customFormat="1" ht="24" customHeight="1" spans="1:21">
      <c r="A6" s="289" t="s">
        <v>128</v>
      </c>
      <c r="B6" s="290" t="s">
        <v>129</v>
      </c>
      <c r="C6" s="290" t="s">
        <v>129</v>
      </c>
      <c r="D6" s="293" t="s">
        <v>138</v>
      </c>
      <c r="E6" s="294" t="s">
        <v>139</v>
      </c>
      <c r="F6" s="295" t="s">
        <v>140</v>
      </c>
      <c r="G6" s="295" t="s">
        <v>133</v>
      </c>
      <c r="H6" s="296">
        <v>44013</v>
      </c>
      <c r="I6" s="308">
        <v>6.8</v>
      </c>
      <c r="J6" s="306" t="s">
        <v>134</v>
      </c>
      <c r="K6" s="308">
        <v>3</v>
      </c>
      <c r="L6" s="308">
        <v>2.9</v>
      </c>
      <c r="M6" s="308">
        <v>2.9</v>
      </c>
      <c r="N6" s="309">
        <f t="shared" si="0"/>
        <v>0.966666666666667</v>
      </c>
      <c r="O6" s="309">
        <f t="shared" si="1"/>
        <v>1</v>
      </c>
      <c r="P6" s="308">
        <v>1.5</v>
      </c>
      <c r="Q6" s="308">
        <v>1</v>
      </c>
      <c r="R6" s="305">
        <f>P6*(K6-L6)+Q6*(L6-M6)</f>
        <v>0.15</v>
      </c>
      <c r="S6" s="305">
        <f>I6*K6-R6</f>
        <v>20.25</v>
      </c>
      <c r="T6" s="319"/>
      <c r="U6" s="316"/>
    </row>
    <row r="7" s="282" customFormat="1" ht="24" customHeight="1" spans="1:21">
      <c r="A7" s="289" t="s">
        <v>128</v>
      </c>
      <c r="B7" s="290" t="s">
        <v>129</v>
      </c>
      <c r="C7" s="290" t="s">
        <v>129</v>
      </c>
      <c r="D7" s="291" t="s">
        <v>141</v>
      </c>
      <c r="E7" s="291" t="s">
        <v>142</v>
      </c>
      <c r="F7" s="290" t="s">
        <v>143</v>
      </c>
      <c r="G7" s="295" t="s">
        <v>133</v>
      </c>
      <c r="H7" s="296">
        <v>44013</v>
      </c>
      <c r="I7" s="305">
        <v>15.2</v>
      </c>
      <c r="J7" s="310" t="s">
        <v>144</v>
      </c>
      <c r="K7" s="305">
        <v>4</v>
      </c>
      <c r="L7" s="305">
        <v>3.5</v>
      </c>
      <c r="M7" s="305">
        <v>3.5</v>
      </c>
      <c r="N7" s="307">
        <f t="shared" si="0"/>
        <v>0.875</v>
      </c>
      <c r="O7" s="307">
        <f t="shared" si="1"/>
        <v>1</v>
      </c>
      <c r="P7" s="305">
        <v>2</v>
      </c>
      <c r="Q7" s="305">
        <v>2</v>
      </c>
      <c r="R7" s="305">
        <f>P7*(K7-L7)+Q7*(L7-M7)</f>
        <v>1</v>
      </c>
      <c r="S7" s="305">
        <f>I7*K7-R7</f>
        <v>59.8</v>
      </c>
      <c r="T7" s="319"/>
      <c r="U7" s="320"/>
    </row>
    <row r="8" ht="28.5" customHeight="1" spans="1:21">
      <c r="A8" s="38">
        <v>1</v>
      </c>
      <c r="B8" s="169" t="s">
        <v>145</v>
      </c>
      <c r="C8" s="169" t="s">
        <v>146</v>
      </c>
      <c r="D8" s="127" t="s">
        <v>147</v>
      </c>
      <c r="E8" s="169"/>
      <c r="F8" s="169"/>
      <c r="G8" s="169"/>
      <c r="H8" s="297"/>
      <c r="I8" s="226">
        <v>15.778</v>
      </c>
      <c r="J8" s="257" t="s">
        <v>134</v>
      </c>
      <c r="K8" s="226">
        <v>0.015708</v>
      </c>
      <c r="L8" s="226">
        <v>0.01602216</v>
      </c>
      <c r="M8" s="226">
        <v>0.0163426032</v>
      </c>
      <c r="N8" s="311">
        <f>IFERROR(L8/K8,"")</f>
        <v>1.02</v>
      </c>
      <c r="O8" s="311">
        <f>IFERROR(M8/L8,"")</f>
        <v>1.02</v>
      </c>
      <c r="P8" s="226"/>
      <c r="Q8" s="226"/>
      <c r="R8" s="238">
        <f>P8*(K8-L8)+Q8*(L8-M8)</f>
        <v>0</v>
      </c>
      <c r="S8" s="238">
        <f>I8*K8-R8</f>
        <v>0.247840824</v>
      </c>
      <c r="T8" s="239" t="s">
        <v>148</v>
      </c>
      <c r="U8" s="321"/>
    </row>
    <row r="9" ht="28.5" customHeight="1" spans="1:21">
      <c r="A9" s="38">
        <v>2</v>
      </c>
      <c r="B9" s="169" t="s">
        <v>149</v>
      </c>
      <c r="C9" s="169" t="s">
        <v>150</v>
      </c>
      <c r="D9" s="127" t="s">
        <v>151</v>
      </c>
      <c r="E9" s="169"/>
      <c r="F9" s="169"/>
      <c r="G9" s="169"/>
      <c r="H9" s="297"/>
      <c r="I9" s="226">
        <v>21.5</v>
      </c>
      <c r="J9" s="257" t="s">
        <v>134</v>
      </c>
      <c r="K9" s="226">
        <v>1.4454</v>
      </c>
      <c r="L9" s="226">
        <v>1.329768</v>
      </c>
      <c r="M9" s="226">
        <v>1.329768</v>
      </c>
      <c r="N9" s="311">
        <f t="shared" ref="N9:N40" si="2">IFERROR(L9/K9,"")</f>
        <v>0.92</v>
      </c>
      <c r="O9" s="311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31.0761</v>
      </c>
      <c r="T9" s="239" t="s">
        <v>148</v>
      </c>
      <c r="U9" s="262" t="s">
        <v>152</v>
      </c>
    </row>
    <row r="10" ht="28.5" customHeight="1" spans="1:21">
      <c r="A10" s="38">
        <v>3</v>
      </c>
      <c r="B10" s="169" t="s">
        <v>153</v>
      </c>
      <c r="C10" s="169" t="s">
        <v>154</v>
      </c>
      <c r="D10" s="127" t="s">
        <v>151</v>
      </c>
      <c r="E10" s="169"/>
      <c r="F10" s="169"/>
      <c r="G10" s="169"/>
      <c r="H10" s="297"/>
      <c r="I10" s="226">
        <v>21.5</v>
      </c>
      <c r="J10" s="257" t="s">
        <v>134</v>
      </c>
      <c r="K10" s="226">
        <v>0.5929</v>
      </c>
      <c r="L10" s="226">
        <v>0.545468</v>
      </c>
      <c r="M10" s="226">
        <v>0.545468</v>
      </c>
      <c r="N10" s="311">
        <f t="shared" si="2"/>
        <v>0.92</v>
      </c>
      <c r="O10" s="311">
        <f t="shared" si="3"/>
        <v>1</v>
      </c>
      <c r="P10" s="226"/>
      <c r="Q10" s="226"/>
      <c r="R10" s="238">
        <f t="shared" si="4"/>
        <v>0</v>
      </c>
      <c r="S10" s="238">
        <f t="shared" si="5"/>
        <v>12.74735</v>
      </c>
      <c r="T10" s="239" t="s">
        <v>148</v>
      </c>
      <c r="U10" s="262"/>
    </row>
    <row r="11" ht="28.5" customHeight="1" spans="1:20">
      <c r="A11" s="38">
        <v>4</v>
      </c>
      <c r="B11" s="169" t="s">
        <v>155</v>
      </c>
      <c r="C11" s="169" t="s">
        <v>156</v>
      </c>
      <c r="D11" s="127" t="s">
        <v>157</v>
      </c>
      <c r="E11" s="169"/>
      <c r="F11" s="169"/>
      <c r="G11" s="169"/>
      <c r="H11" s="297"/>
      <c r="I11" s="226">
        <v>11.3</v>
      </c>
      <c r="J11" s="257" t="s">
        <v>134</v>
      </c>
      <c r="K11" s="226">
        <v>0.4063884</v>
      </c>
      <c r="L11" s="226">
        <v>0.398260632</v>
      </c>
      <c r="M11" s="226">
        <v>0.398260632</v>
      </c>
      <c r="N11" s="311">
        <f t="shared" si="2"/>
        <v>0.98</v>
      </c>
      <c r="O11" s="311">
        <f t="shared" si="3"/>
        <v>1</v>
      </c>
      <c r="P11" s="226"/>
      <c r="Q11" s="226"/>
      <c r="R11" s="238">
        <f t="shared" si="4"/>
        <v>0</v>
      </c>
      <c r="S11" s="238">
        <f t="shared" si="5"/>
        <v>4.59218892</v>
      </c>
      <c r="T11" s="239" t="s">
        <v>148</v>
      </c>
    </row>
    <row r="12" ht="28.5" customHeight="1" spans="1:20">
      <c r="A12" s="38">
        <v>5</v>
      </c>
      <c r="B12" s="169" t="s">
        <v>158</v>
      </c>
      <c r="C12" s="169" t="s">
        <v>159</v>
      </c>
      <c r="D12" s="127" t="s">
        <v>157</v>
      </c>
      <c r="E12" s="169"/>
      <c r="F12" s="169"/>
      <c r="G12" s="169"/>
      <c r="H12" s="297"/>
      <c r="I12" s="226">
        <v>11.3</v>
      </c>
      <c r="J12" s="257" t="s">
        <v>134</v>
      </c>
      <c r="K12" s="226">
        <v>0.0195228</v>
      </c>
      <c r="L12" s="226">
        <v>0.019132344</v>
      </c>
      <c r="M12" s="226">
        <v>0.019132344</v>
      </c>
      <c r="N12" s="311">
        <f t="shared" si="2"/>
        <v>0.98</v>
      </c>
      <c r="O12" s="311">
        <f t="shared" si="3"/>
        <v>1</v>
      </c>
      <c r="P12" s="226"/>
      <c r="Q12" s="226"/>
      <c r="R12" s="238">
        <f t="shared" si="4"/>
        <v>0</v>
      </c>
      <c r="S12" s="238">
        <f t="shared" si="5"/>
        <v>0.22060764</v>
      </c>
      <c r="T12" s="239" t="s">
        <v>148</v>
      </c>
    </row>
    <row r="13" ht="28.5" customHeight="1" spans="1:20">
      <c r="A13" s="38">
        <v>6</v>
      </c>
      <c r="B13" s="169" t="s">
        <v>160</v>
      </c>
      <c r="C13" s="169" t="s">
        <v>161</v>
      </c>
      <c r="D13" s="127" t="s">
        <v>162</v>
      </c>
      <c r="E13" s="169"/>
      <c r="F13" s="169"/>
      <c r="G13" s="169"/>
      <c r="H13" s="297"/>
      <c r="I13" s="226">
        <v>11.3</v>
      </c>
      <c r="J13" s="257" t="s">
        <v>134</v>
      </c>
      <c r="K13" s="226">
        <v>0.354552</v>
      </c>
      <c r="L13" s="226">
        <v>0.34746096</v>
      </c>
      <c r="M13" s="226">
        <v>0.34746096</v>
      </c>
      <c r="N13" s="311">
        <f t="shared" si="2"/>
        <v>0.98</v>
      </c>
      <c r="O13" s="311">
        <f t="shared" si="3"/>
        <v>1</v>
      </c>
      <c r="P13" s="226"/>
      <c r="Q13" s="226"/>
      <c r="R13" s="238">
        <f t="shared" si="4"/>
        <v>0</v>
      </c>
      <c r="S13" s="238">
        <f t="shared" si="5"/>
        <v>4.0064376</v>
      </c>
      <c r="T13" s="239" t="s">
        <v>148</v>
      </c>
    </row>
    <row r="14" ht="28.5" customHeight="1" spans="1:20">
      <c r="A14" s="38">
        <v>7</v>
      </c>
      <c r="B14" s="169" t="s">
        <v>163</v>
      </c>
      <c r="C14" s="169" t="s">
        <v>164</v>
      </c>
      <c r="D14" s="127" t="s">
        <v>162</v>
      </c>
      <c r="E14" s="169"/>
      <c r="F14" s="169"/>
      <c r="G14" s="169"/>
      <c r="H14" s="297"/>
      <c r="I14" s="226">
        <v>11.3</v>
      </c>
      <c r="J14" s="257" t="s">
        <v>134</v>
      </c>
      <c r="K14" s="226">
        <v>0.13464</v>
      </c>
      <c r="L14" s="226">
        <v>0.1319472</v>
      </c>
      <c r="M14" s="226">
        <v>0.1319472</v>
      </c>
      <c r="N14" s="311">
        <f t="shared" si="2"/>
        <v>0.98</v>
      </c>
      <c r="O14" s="311">
        <f t="shared" si="3"/>
        <v>1</v>
      </c>
      <c r="P14" s="226"/>
      <c r="Q14" s="226"/>
      <c r="R14" s="238">
        <f t="shared" si="4"/>
        <v>0</v>
      </c>
      <c r="S14" s="238">
        <f t="shared" si="5"/>
        <v>1.521432</v>
      </c>
      <c r="T14" s="239" t="s">
        <v>148</v>
      </c>
    </row>
    <row r="15" ht="28.5" customHeight="1" spans="1:20">
      <c r="A15" s="38">
        <v>8</v>
      </c>
      <c r="B15" s="169" t="s">
        <v>165</v>
      </c>
      <c r="C15" s="169" t="s">
        <v>166</v>
      </c>
      <c r="D15" s="127" t="s">
        <v>167</v>
      </c>
      <c r="E15" s="169"/>
      <c r="F15" s="169"/>
      <c r="G15" s="169"/>
      <c r="H15" s="297"/>
      <c r="I15" s="226">
        <v>16.06</v>
      </c>
      <c r="J15" s="257" t="s">
        <v>134</v>
      </c>
      <c r="K15" s="226">
        <v>0.000102</v>
      </c>
      <c r="L15" s="226">
        <v>0.0001</v>
      </c>
      <c r="M15" s="226">
        <v>0.0001</v>
      </c>
      <c r="N15" s="311">
        <f t="shared" si="2"/>
        <v>0.980392156862745</v>
      </c>
      <c r="O15" s="311">
        <f t="shared" si="3"/>
        <v>1</v>
      </c>
      <c r="P15" s="226"/>
      <c r="Q15" s="226"/>
      <c r="R15" s="238">
        <f t="shared" si="4"/>
        <v>0</v>
      </c>
      <c r="S15" s="238">
        <f t="shared" si="5"/>
        <v>0.00163812</v>
      </c>
      <c r="T15" s="239" t="s">
        <v>148</v>
      </c>
    </row>
    <row r="16" ht="28.5" customHeight="1" spans="1:20">
      <c r="A16" s="38">
        <v>9</v>
      </c>
      <c r="B16" s="169" t="s">
        <v>168</v>
      </c>
      <c r="C16" s="169" t="s">
        <v>169</v>
      </c>
      <c r="D16" s="127" t="s">
        <v>170</v>
      </c>
      <c r="E16" s="169"/>
      <c r="F16" s="169"/>
      <c r="G16" s="169"/>
      <c r="H16" s="297"/>
      <c r="I16" s="226">
        <v>20.35</v>
      </c>
      <c r="J16" s="257" t="s">
        <v>134</v>
      </c>
      <c r="K16" s="226">
        <v>0.000714</v>
      </c>
      <c r="L16" s="226">
        <v>0.0007</v>
      </c>
      <c r="M16" s="226">
        <v>0.0007</v>
      </c>
      <c r="N16" s="311">
        <f t="shared" si="2"/>
        <v>0.980392156862745</v>
      </c>
      <c r="O16" s="311">
        <f t="shared" si="3"/>
        <v>1</v>
      </c>
      <c r="P16" s="226"/>
      <c r="Q16" s="226"/>
      <c r="R16" s="238">
        <f t="shared" si="4"/>
        <v>0</v>
      </c>
      <c r="S16" s="238">
        <f t="shared" si="5"/>
        <v>0.0145299</v>
      </c>
      <c r="T16" s="239" t="s">
        <v>148</v>
      </c>
    </row>
    <row r="17" ht="28.5" customHeight="1" spans="1:20">
      <c r="A17" s="38">
        <v>10</v>
      </c>
      <c r="B17" s="169" t="s">
        <v>171</v>
      </c>
      <c r="C17" s="169" t="s">
        <v>172</v>
      </c>
      <c r="D17" s="127"/>
      <c r="E17" s="169"/>
      <c r="F17" s="169"/>
      <c r="G17" s="169"/>
      <c r="H17" s="297"/>
      <c r="I17" s="226">
        <v>74.0451150333333</v>
      </c>
      <c r="J17" s="257" t="s">
        <v>173</v>
      </c>
      <c r="K17" s="226">
        <v>1</v>
      </c>
      <c r="L17" s="226">
        <v>1</v>
      </c>
      <c r="M17" s="226">
        <v>1</v>
      </c>
      <c r="N17" s="311">
        <f t="shared" si="2"/>
        <v>1</v>
      </c>
      <c r="O17" s="311">
        <f t="shared" si="3"/>
        <v>1</v>
      </c>
      <c r="P17" s="226"/>
      <c r="Q17" s="226"/>
      <c r="R17" s="238">
        <f t="shared" si="4"/>
        <v>0</v>
      </c>
      <c r="S17" s="238">
        <f t="shared" si="5"/>
        <v>74.0451150333333</v>
      </c>
      <c r="T17" s="239" t="s">
        <v>148</v>
      </c>
    </row>
    <row r="18" ht="28.5" customHeight="1" spans="1:20">
      <c r="A18" s="38">
        <v>11</v>
      </c>
      <c r="B18" s="169" t="s">
        <v>174</v>
      </c>
      <c r="C18" s="169" t="s">
        <v>175</v>
      </c>
      <c r="D18" s="127"/>
      <c r="E18" s="169"/>
      <c r="F18" s="169"/>
      <c r="G18" s="169"/>
      <c r="H18" s="297"/>
      <c r="I18" s="226">
        <v>81.75</v>
      </c>
      <c r="J18" s="257" t="s">
        <v>173</v>
      </c>
      <c r="K18" s="226">
        <v>1</v>
      </c>
      <c r="L18" s="226">
        <v>1</v>
      </c>
      <c r="M18" s="226">
        <v>1</v>
      </c>
      <c r="N18" s="311">
        <f t="shared" si="2"/>
        <v>1</v>
      </c>
      <c r="O18" s="311">
        <f t="shared" si="3"/>
        <v>1</v>
      </c>
      <c r="P18" s="226"/>
      <c r="Q18" s="226"/>
      <c r="R18" s="238">
        <f t="shared" si="4"/>
        <v>0</v>
      </c>
      <c r="S18" s="238">
        <f t="shared" si="5"/>
        <v>81.75</v>
      </c>
      <c r="T18" s="239" t="s">
        <v>148</v>
      </c>
    </row>
    <row r="19" ht="28.5" customHeight="1" spans="1:20">
      <c r="A19" s="38">
        <v>12</v>
      </c>
      <c r="B19" s="169" t="s">
        <v>176</v>
      </c>
      <c r="C19" s="169" t="s">
        <v>177</v>
      </c>
      <c r="D19" s="127"/>
      <c r="E19" s="169"/>
      <c r="F19" s="169"/>
      <c r="G19" s="169"/>
      <c r="H19" s="297"/>
      <c r="I19" s="226">
        <v>488.372774033</v>
      </c>
      <c r="J19" s="257" t="s">
        <v>173</v>
      </c>
      <c r="K19" s="226">
        <v>1</v>
      </c>
      <c r="L19" s="226">
        <v>1</v>
      </c>
      <c r="M19" s="226">
        <v>1</v>
      </c>
      <c r="N19" s="311">
        <f t="shared" si="2"/>
        <v>1</v>
      </c>
      <c r="O19" s="311">
        <f t="shared" si="3"/>
        <v>1</v>
      </c>
      <c r="P19" s="226"/>
      <c r="Q19" s="226"/>
      <c r="R19" s="238">
        <f t="shared" si="4"/>
        <v>0</v>
      </c>
      <c r="S19" s="238">
        <f t="shared" si="5"/>
        <v>488.372774033</v>
      </c>
      <c r="T19" s="239" t="s">
        <v>148</v>
      </c>
    </row>
    <row r="20" ht="28.5" customHeight="1" spans="1:20">
      <c r="A20" s="38">
        <v>13</v>
      </c>
      <c r="B20" s="169"/>
      <c r="C20" s="169" t="s">
        <v>178</v>
      </c>
      <c r="D20" s="127"/>
      <c r="E20" s="169"/>
      <c r="F20" s="169"/>
      <c r="G20" s="169"/>
      <c r="H20" s="297"/>
      <c r="I20" s="226">
        <v>0.05</v>
      </c>
      <c r="J20" s="257" t="s">
        <v>179</v>
      </c>
      <c r="K20" s="226">
        <v>189</v>
      </c>
      <c r="L20" s="226">
        <v>6.3</v>
      </c>
      <c r="M20" s="226">
        <v>6.3</v>
      </c>
      <c r="N20" s="311">
        <f t="shared" si="2"/>
        <v>0.0333333333333333</v>
      </c>
      <c r="O20" s="311">
        <f t="shared" si="3"/>
        <v>1</v>
      </c>
      <c r="P20" s="226"/>
      <c r="Q20" s="226"/>
      <c r="R20" s="238">
        <f t="shared" si="4"/>
        <v>0</v>
      </c>
      <c r="S20" s="238">
        <f t="shared" si="5"/>
        <v>9.45</v>
      </c>
      <c r="T20" s="239" t="s">
        <v>148</v>
      </c>
    </row>
    <row r="21" ht="28.5" customHeight="1" spans="1:20">
      <c r="A21" s="38">
        <v>14</v>
      </c>
      <c r="B21" s="169"/>
      <c r="C21" s="169" t="s">
        <v>180</v>
      </c>
      <c r="D21" s="127"/>
      <c r="E21" s="169"/>
      <c r="F21" s="169"/>
      <c r="G21" s="169"/>
      <c r="H21" s="297"/>
      <c r="I21" s="226">
        <v>7</v>
      </c>
      <c r="J21" s="257" t="s">
        <v>181</v>
      </c>
      <c r="K21" s="226">
        <v>1.344</v>
      </c>
      <c r="L21" s="226">
        <v>0.021</v>
      </c>
      <c r="M21" s="226">
        <v>0.021</v>
      </c>
      <c r="N21" s="311">
        <f t="shared" si="2"/>
        <v>0.015625</v>
      </c>
      <c r="O21" s="311">
        <f t="shared" si="3"/>
        <v>1</v>
      </c>
      <c r="P21" s="226"/>
      <c r="Q21" s="226"/>
      <c r="R21" s="238">
        <f t="shared" si="4"/>
        <v>0</v>
      </c>
      <c r="S21" s="238">
        <f t="shared" si="5"/>
        <v>9.408</v>
      </c>
      <c r="T21" s="239" t="s">
        <v>148</v>
      </c>
    </row>
    <row r="22" ht="28.5" customHeight="1" spans="1:20">
      <c r="A22" s="38">
        <v>15</v>
      </c>
      <c r="B22" s="169"/>
      <c r="C22" s="169"/>
      <c r="D22" s="127"/>
      <c r="E22" s="169"/>
      <c r="F22" s="169"/>
      <c r="G22" s="169"/>
      <c r="H22" s="297"/>
      <c r="I22" s="226"/>
      <c r="J22" s="257"/>
      <c r="K22" s="226"/>
      <c r="L22" s="226"/>
      <c r="M22" s="226"/>
      <c r="N22" s="311" t="str">
        <f t="shared" si="2"/>
        <v/>
      </c>
      <c r="O22" s="311" t="str">
        <f t="shared" si="3"/>
        <v/>
      </c>
      <c r="P22" s="226"/>
      <c r="Q22" s="226"/>
      <c r="R22" s="238">
        <f t="shared" si="4"/>
        <v>0</v>
      </c>
      <c r="S22" s="238">
        <f t="shared" si="5"/>
        <v>0</v>
      </c>
      <c r="T22" s="239" t="s">
        <v>148</v>
      </c>
    </row>
    <row r="23" ht="28.5" customHeight="1" spans="1:20">
      <c r="A23" s="38">
        <v>16</v>
      </c>
      <c r="B23" s="169"/>
      <c r="C23" s="169"/>
      <c r="D23" s="127"/>
      <c r="E23" s="169"/>
      <c r="F23" s="169"/>
      <c r="G23" s="169"/>
      <c r="H23" s="297"/>
      <c r="I23" s="226"/>
      <c r="J23" s="257"/>
      <c r="K23" s="226"/>
      <c r="L23" s="226"/>
      <c r="M23" s="226"/>
      <c r="N23" s="311" t="str">
        <f t="shared" si="2"/>
        <v/>
      </c>
      <c r="O23" s="311" t="str">
        <f t="shared" si="3"/>
        <v/>
      </c>
      <c r="P23" s="226"/>
      <c r="Q23" s="226"/>
      <c r="R23" s="238">
        <f t="shared" si="4"/>
        <v>0</v>
      </c>
      <c r="S23" s="238">
        <f t="shared" si="5"/>
        <v>0</v>
      </c>
      <c r="T23" s="239" t="s">
        <v>148</v>
      </c>
    </row>
    <row r="24" ht="28.5" customHeight="1" spans="1:20">
      <c r="A24" s="38">
        <v>17</v>
      </c>
      <c r="B24" s="169"/>
      <c r="C24" s="169"/>
      <c r="D24" s="127"/>
      <c r="E24" s="169"/>
      <c r="F24" s="169"/>
      <c r="G24" s="169"/>
      <c r="H24" s="297"/>
      <c r="I24" s="226"/>
      <c r="J24" s="257"/>
      <c r="K24" s="226"/>
      <c r="L24" s="226"/>
      <c r="M24" s="226"/>
      <c r="N24" s="311" t="str">
        <f t="shared" si="2"/>
        <v/>
      </c>
      <c r="O24" s="311" t="str">
        <f t="shared" si="3"/>
        <v/>
      </c>
      <c r="P24" s="226"/>
      <c r="Q24" s="226"/>
      <c r="R24" s="238">
        <f t="shared" si="4"/>
        <v>0</v>
      </c>
      <c r="S24" s="238">
        <f t="shared" si="5"/>
        <v>0</v>
      </c>
      <c r="T24" s="239" t="s">
        <v>148</v>
      </c>
    </row>
    <row r="25" ht="28.5" customHeight="1" spans="1:20">
      <c r="A25" s="38">
        <v>18</v>
      </c>
      <c r="B25" s="169"/>
      <c r="C25" s="169"/>
      <c r="D25" s="127"/>
      <c r="E25" s="169"/>
      <c r="F25" s="169"/>
      <c r="G25" s="169"/>
      <c r="H25" s="297"/>
      <c r="I25" s="226"/>
      <c r="J25" s="257"/>
      <c r="K25" s="226"/>
      <c r="L25" s="226"/>
      <c r="M25" s="226"/>
      <c r="N25" s="311" t="str">
        <f t="shared" si="2"/>
        <v/>
      </c>
      <c r="O25" s="311" t="str">
        <f t="shared" si="3"/>
        <v/>
      </c>
      <c r="P25" s="226"/>
      <c r="Q25" s="226"/>
      <c r="R25" s="238">
        <f t="shared" si="4"/>
        <v>0</v>
      </c>
      <c r="S25" s="238">
        <f t="shared" si="5"/>
        <v>0</v>
      </c>
      <c r="T25" s="239" t="s">
        <v>148</v>
      </c>
    </row>
    <row r="26" ht="28.5" customHeight="1" spans="1:20">
      <c r="A26" s="38">
        <v>19</v>
      </c>
      <c r="B26" s="169"/>
      <c r="C26" s="169"/>
      <c r="D26" s="127"/>
      <c r="E26" s="169"/>
      <c r="F26" s="169"/>
      <c r="G26" s="169"/>
      <c r="H26" s="297"/>
      <c r="I26" s="226"/>
      <c r="J26" s="257"/>
      <c r="K26" s="226"/>
      <c r="L26" s="226"/>
      <c r="M26" s="226"/>
      <c r="N26" s="311" t="str">
        <f t="shared" si="2"/>
        <v/>
      </c>
      <c r="O26" s="311" t="str">
        <f t="shared" si="3"/>
        <v/>
      </c>
      <c r="P26" s="226"/>
      <c r="Q26" s="226"/>
      <c r="R26" s="238">
        <f t="shared" si="4"/>
        <v>0</v>
      </c>
      <c r="S26" s="238">
        <f t="shared" si="5"/>
        <v>0</v>
      </c>
      <c r="T26" s="239" t="s">
        <v>148</v>
      </c>
    </row>
    <row r="27" ht="28.5" customHeight="1" spans="1:20">
      <c r="A27" s="38">
        <v>20</v>
      </c>
      <c r="B27" s="169"/>
      <c r="C27" s="169"/>
      <c r="D27" s="127"/>
      <c r="E27" s="169"/>
      <c r="F27" s="169"/>
      <c r="G27" s="169"/>
      <c r="H27" s="297"/>
      <c r="I27" s="226"/>
      <c r="J27" s="257"/>
      <c r="K27" s="226"/>
      <c r="L27" s="226"/>
      <c r="M27" s="226"/>
      <c r="N27" s="311" t="str">
        <f t="shared" si="2"/>
        <v/>
      </c>
      <c r="O27" s="311" t="str">
        <f t="shared" si="3"/>
        <v/>
      </c>
      <c r="P27" s="226"/>
      <c r="Q27" s="226"/>
      <c r="R27" s="238">
        <f t="shared" si="4"/>
        <v>0</v>
      </c>
      <c r="S27" s="238">
        <f t="shared" si="5"/>
        <v>0</v>
      </c>
      <c r="T27" s="239" t="s">
        <v>148</v>
      </c>
    </row>
    <row r="28" ht="28.5" customHeight="1" spans="1:20">
      <c r="A28" s="38">
        <v>21</v>
      </c>
      <c r="B28" s="169"/>
      <c r="C28" s="169"/>
      <c r="D28" s="169"/>
      <c r="E28" s="169"/>
      <c r="F28" s="169"/>
      <c r="G28" s="169"/>
      <c r="H28" s="297"/>
      <c r="I28" s="226"/>
      <c r="J28" s="257"/>
      <c r="K28" s="226"/>
      <c r="L28" s="226"/>
      <c r="M28" s="226"/>
      <c r="N28" s="311" t="str">
        <f t="shared" si="2"/>
        <v/>
      </c>
      <c r="O28" s="311" t="str">
        <f t="shared" si="3"/>
        <v/>
      </c>
      <c r="P28" s="226"/>
      <c r="Q28" s="226"/>
      <c r="R28" s="238">
        <f t="shared" si="4"/>
        <v>0</v>
      </c>
      <c r="S28" s="238">
        <f t="shared" si="5"/>
        <v>0</v>
      </c>
      <c r="T28" s="239" t="s">
        <v>148</v>
      </c>
    </row>
    <row r="29" ht="28.5" customHeight="1" spans="1:20">
      <c r="A29" s="38">
        <v>22</v>
      </c>
      <c r="B29" s="169"/>
      <c r="C29" s="169"/>
      <c r="D29" s="169"/>
      <c r="E29" s="169"/>
      <c r="F29" s="169"/>
      <c r="G29" s="169"/>
      <c r="H29" s="297"/>
      <c r="I29" s="226"/>
      <c r="J29" s="257"/>
      <c r="K29" s="226"/>
      <c r="L29" s="226"/>
      <c r="M29" s="226"/>
      <c r="N29" s="311" t="str">
        <f t="shared" si="2"/>
        <v/>
      </c>
      <c r="O29" s="311" t="str">
        <f t="shared" si="3"/>
        <v/>
      </c>
      <c r="P29" s="226"/>
      <c r="Q29" s="226"/>
      <c r="R29" s="238">
        <f t="shared" si="4"/>
        <v>0</v>
      </c>
      <c r="S29" s="238">
        <f t="shared" si="5"/>
        <v>0</v>
      </c>
      <c r="T29" s="239" t="s">
        <v>148</v>
      </c>
    </row>
    <row r="30" ht="28.5" customHeight="1" spans="1:20">
      <c r="A30" s="38">
        <v>23</v>
      </c>
      <c r="B30" s="169"/>
      <c r="C30" s="169"/>
      <c r="D30" s="169"/>
      <c r="E30" s="169"/>
      <c r="F30" s="169"/>
      <c r="G30" s="169"/>
      <c r="H30" s="169"/>
      <c r="I30" s="226"/>
      <c r="J30" s="257"/>
      <c r="K30" s="226"/>
      <c r="L30" s="226"/>
      <c r="M30" s="226"/>
      <c r="N30" s="311" t="str">
        <f t="shared" si="2"/>
        <v/>
      </c>
      <c r="O30" s="311" t="str">
        <f t="shared" si="3"/>
        <v/>
      </c>
      <c r="P30" s="226"/>
      <c r="Q30" s="226"/>
      <c r="R30" s="238">
        <f t="shared" si="4"/>
        <v>0</v>
      </c>
      <c r="S30" s="238">
        <f t="shared" si="5"/>
        <v>0</v>
      </c>
      <c r="T30" s="239" t="s">
        <v>148</v>
      </c>
    </row>
    <row r="31" ht="28.5" customHeight="1" spans="1:20">
      <c r="A31" s="38">
        <v>24</v>
      </c>
      <c r="B31" s="169"/>
      <c r="C31" s="169"/>
      <c r="D31" s="169"/>
      <c r="E31" s="169"/>
      <c r="F31" s="169"/>
      <c r="G31" s="169"/>
      <c r="H31" s="169"/>
      <c r="I31" s="226"/>
      <c r="J31" s="257"/>
      <c r="K31" s="226"/>
      <c r="L31" s="226"/>
      <c r="M31" s="226"/>
      <c r="N31" s="311" t="str">
        <f t="shared" si="2"/>
        <v/>
      </c>
      <c r="O31" s="311" t="str">
        <f t="shared" si="3"/>
        <v/>
      </c>
      <c r="P31" s="226"/>
      <c r="Q31" s="226"/>
      <c r="R31" s="238">
        <f t="shared" si="4"/>
        <v>0</v>
      </c>
      <c r="S31" s="238">
        <f t="shared" si="5"/>
        <v>0</v>
      </c>
      <c r="T31" s="239" t="s">
        <v>148</v>
      </c>
    </row>
    <row r="32" ht="28.5" customHeight="1" spans="1:20">
      <c r="A32" s="38">
        <v>25</v>
      </c>
      <c r="B32" s="169"/>
      <c r="C32" s="169"/>
      <c r="D32" s="169"/>
      <c r="E32" s="169"/>
      <c r="F32" s="169"/>
      <c r="G32" s="169"/>
      <c r="H32" s="169"/>
      <c r="I32" s="226"/>
      <c r="J32" s="257"/>
      <c r="K32" s="226"/>
      <c r="L32" s="226"/>
      <c r="M32" s="226"/>
      <c r="N32" s="311" t="str">
        <f t="shared" si="2"/>
        <v/>
      </c>
      <c r="O32" s="311" t="str">
        <f t="shared" si="3"/>
        <v/>
      </c>
      <c r="P32" s="226"/>
      <c r="Q32" s="226"/>
      <c r="R32" s="238">
        <f t="shared" si="4"/>
        <v>0</v>
      </c>
      <c r="S32" s="238">
        <f t="shared" si="5"/>
        <v>0</v>
      </c>
      <c r="T32" s="239" t="s">
        <v>148</v>
      </c>
    </row>
    <row r="33" ht="28.5" customHeight="1" spans="1:20">
      <c r="A33" s="38">
        <v>26</v>
      </c>
      <c r="B33" s="169"/>
      <c r="C33" s="169"/>
      <c r="D33" s="169"/>
      <c r="E33" s="169"/>
      <c r="F33" s="169"/>
      <c r="G33" s="169"/>
      <c r="H33" s="169"/>
      <c r="I33" s="226"/>
      <c r="J33" s="257"/>
      <c r="K33" s="226"/>
      <c r="L33" s="226"/>
      <c r="M33" s="226"/>
      <c r="N33" s="311" t="str">
        <f t="shared" si="2"/>
        <v/>
      </c>
      <c r="O33" s="311" t="str">
        <f t="shared" si="3"/>
        <v/>
      </c>
      <c r="P33" s="226"/>
      <c r="Q33" s="226"/>
      <c r="R33" s="238">
        <f t="shared" si="4"/>
        <v>0</v>
      </c>
      <c r="S33" s="238">
        <f t="shared" si="5"/>
        <v>0</v>
      </c>
      <c r="T33" s="239" t="s">
        <v>148</v>
      </c>
    </row>
    <row r="34" ht="28.5" customHeight="1" spans="1:20">
      <c r="A34" s="38">
        <v>27</v>
      </c>
      <c r="B34" s="169"/>
      <c r="C34" s="169"/>
      <c r="D34" s="169"/>
      <c r="E34" s="169"/>
      <c r="F34" s="169"/>
      <c r="G34" s="169"/>
      <c r="H34" s="169"/>
      <c r="I34" s="226"/>
      <c r="J34" s="257"/>
      <c r="K34" s="226"/>
      <c r="L34" s="226"/>
      <c r="M34" s="226"/>
      <c r="N34" s="311" t="str">
        <f t="shared" si="2"/>
        <v/>
      </c>
      <c r="O34" s="311" t="str">
        <f t="shared" si="3"/>
        <v/>
      </c>
      <c r="P34" s="226"/>
      <c r="Q34" s="226"/>
      <c r="R34" s="238">
        <f t="shared" si="4"/>
        <v>0</v>
      </c>
      <c r="S34" s="238">
        <f t="shared" si="5"/>
        <v>0</v>
      </c>
      <c r="T34" s="239" t="s">
        <v>148</v>
      </c>
    </row>
    <row r="35" ht="28.5" customHeight="1" spans="1:20">
      <c r="A35" s="38">
        <v>28</v>
      </c>
      <c r="B35" s="169"/>
      <c r="C35" s="169"/>
      <c r="D35" s="169"/>
      <c r="E35" s="169"/>
      <c r="F35" s="169"/>
      <c r="G35" s="169"/>
      <c r="H35" s="169"/>
      <c r="I35" s="226"/>
      <c r="J35" s="257"/>
      <c r="K35" s="226"/>
      <c r="L35" s="226"/>
      <c r="M35" s="226"/>
      <c r="N35" s="311" t="str">
        <f t="shared" si="2"/>
        <v/>
      </c>
      <c r="O35" s="311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 t="s">
        <v>148</v>
      </c>
    </row>
    <row r="36" ht="28.5" customHeight="1" spans="1:20">
      <c r="A36" s="38">
        <v>29</v>
      </c>
      <c r="B36" s="127"/>
      <c r="C36" s="169"/>
      <c r="D36" s="127"/>
      <c r="E36" s="169"/>
      <c r="F36" s="169"/>
      <c r="G36" s="169"/>
      <c r="H36" s="298"/>
      <c r="I36" s="226"/>
      <c r="J36" s="257"/>
      <c r="K36" s="226"/>
      <c r="L36" s="226"/>
      <c r="M36" s="312"/>
      <c r="N36" s="311" t="str">
        <f t="shared" si="2"/>
        <v/>
      </c>
      <c r="O36" s="311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322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8"/>
      <c r="I37" s="226"/>
      <c r="J37" s="257"/>
      <c r="K37" s="226"/>
      <c r="L37" s="226"/>
      <c r="M37" s="312"/>
      <c r="N37" s="311" t="str">
        <f t="shared" si="2"/>
        <v/>
      </c>
      <c r="O37" s="311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322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8"/>
      <c r="I38" s="226"/>
      <c r="J38" s="257"/>
      <c r="K38" s="226"/>
      <c r="L38" s="226"/>
      <c r="M38" s="312"/>
      <c r="N38" s="311" t="str">
        <f t="shared" si="2"/>
        <v/>
      </c>
      <c r="O38" s="311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2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8"/>
      <c r="I39" s="226"/>
      <c r="J39" s="257"/>
      <c r="K39" s="226"/>
      <c r="L39" s="226"/>
      <c r="M39" s="312"/>
      <c r="N39" s="311" t="str">
        <f t="shared" si="2"/>
        <v/>
      </c>
      <c r="O39" s="311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2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8"/>
      <c r="I40" s="226"/>
      <c r="J40" s="257"/>
      <c r="K40" s="226"/>
      <c r="L40" s="226"/>
      <c r="M40" s="312"/>
      <c r="N40" s="311" t="str">
        <f t="shared" si="2"/>
        <v/>
      </c>
      <c r="O40" s="311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2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8"/>
      <c r="I41" s="226"/>
      <c r="J41" s="257"/>
      <c r="K41" s="226"/>
      <c r="L41" s="226"/>
      <c r="M41" s="312"/>
      <c r="N41" s="311" t="str">
        <f t="shared" ref="N41:N72" si="6">IFERROR(L41/K41,"")</f>
        <v/>
      </c>
      <c r="O41" s="311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2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8"/>
      <c r="I42" s="226"/>
      <c r="J42" s="257"/>
      <c r="K42" s="226"/>
      <c r="L42" s="226"/>
      <c r="M42" s="312"/>
      <c r="N42" s="311" t="str">
        <f t="shared" si="6"/>
        <v/>
      </c>
      <c r="O42" s="311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322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8"/>
      <c r="I43" s="226"/>
      <c r="J43" s="257"/>
      <c r="K43" s="226"/>
      <c r="L43" s="226"/>
      <c r="M43" s="312"/>
      <c r="N43" s="311" t="str">
        <f t="shared" si="6"/>
        <v/>
      </c>
      <c r="O43" s="311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322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8"/>
      <c r="I44" s="226"/>
      <c r="J44" s="257"/>
      <c r="K44" s="226"/>
      <c r="L44" s="226"/>
      <c r="M44" s="312"/>
      <c r="N44" s="311" t="str">
        <f t="shared" si="6"/>
        <v/>
      </c>
      <c r="O44" s="311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2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8"/>
      <c r="I45" s="226"/>
      <c r="J45" s="257"/>
      <c r="K45" s="226"/>
      <c r="L45" s="226"/>
      <c r="M45" s="312"/>
      <c r="N45" s="311" t="str">
        <f t="shared" si="6"/>
        <v/>
      </c>
      <c r="O45" s="311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2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8"/>
      <c r="I46" s="226"/>
      <c r="J46" s="257"/>
      <c r="K46" s="226"/>
      <c r="L46" s="226"/>
      <c r="M46" s="312"/>
      <c r="N46" s="311" t="str">
        <f t="shared" si="6"/>
        <v/>
      </c>
      <c r="O46" s="311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322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8"/>
      <c r="I47" s="226"/>
      <c r="J47" s="257"/>
      <c r="K47" s="226"/>
      <c r="L47" s="226"/>
      <c r="M47" s="312"/>
      <c r="N47" s="311" t="str">
        <f t="shared" si="6"/>
        <v/>
      </c>
      <c r="O47" s="311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2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8"/>
      <c r="I48" s="226"/>
      <c r="J48" s="257"/>
      <c r="K48" s="226"/>
      <c r="L48" s="226"/>
      <c r="M48" s="312"/>
      <c r="N48" s="311" t="str">
        <f t="shared" si="6"/>
        <v/>
      </c>
      <c r="O48" s="311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2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8"/>
      <c r="I49" s="226"/>
      <c r="J49" s="257"/>
      <c r="K49" s="226"/>
      <c r="L49" s="226"/>
      <c r="M49" s="312"/>
      <c r="N49" s="311" t="str">
        <f t="shared" si="6"/>
        <v/>
      </c>
      <c r="O49" s="311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2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8"/>
      <c r="I50" s="226"/>
      <c r="J50" s="257"/>
      <c r="K50" s="226"/>
      <c r="L50" s="226"/>
      <c r="M50" s="312"/>
      <c r="N50" s="311" t="str">
        <f t="shared" si="6"/>
        <v/>
      </c>
      <c r="O50" s="311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2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8"/>
      <c r="I51" s="226"/>
      <c r="J51" s="257"/>
      <c r="K51" s="226"/>
      <c r="L51" s="226"/>
      <c r="M51" s="312"/>
      <c r="N51" s="311" t="str">
        <f t="shared" si="6"/>
        <v/>
      </c>
      <c r="O51" s="311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2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8"/>
      <c r="I52" s="226"/>
      <c r="J52" s="257"/>
      <c r="K52" s="226"/>
      <c r="L52" s="226"/>
      <c r="M52" s="312"/>
      <c r="N52" s="311" t="str">
        <f t="shared" si="6"/>
        <v/>
      </c>
      <c r="O52" s="311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2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8"/>
      <c r="I53" s="226"/>
      <c r="J53" s="257"/>
      <c r="K53" s="226"/>
      <c r="L53" s="226"/>
      <c r="M53" s="312"/>
      <c r="N53" s="311" t="str">
        <f t="shared" si="6"/>
        <v/>
      </c>
      <c r="O53" s="311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322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8"/>
      <c r="I54" s="226"/>
      <c r="J54" s="257"/>
      <c r="K54" s="226"/>
      <c r="L54" s="226"/>
      <c r="M54" s="312"/>
      <c r="N54" s="311" t="str">
        <f t="shared" si="6"/>
        <v/>
      </c>
      <c r="O54" s="311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2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8"/>
      <c r="I55" s="226"/>
      <c r="J55" s="257"/>
      <c r="K55" s="226"/>
      <c r="L55" s="226"/>
      <c r="M55" s="312"/>
      <c r="N55" s="311" t="str">
        <f t="shared" si="6"/>
        <v/>
      </c>
      <c r="O55" s="311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2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8"/>
      <c r="I56" s="226"/>
      <c r="J56" s="257"/>
      <c r="K56" s="226"/>
      <c r="L56" s="226"/>
      <c r="M56" s="312"/>
      <c r="N56" s="311" t="str">
        <f t="shared" si="6"/>
        <v/>
      </c>
      <c r="O56" s="311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2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8"/>
      <c r="I57" s="226"/>
      <c r="J57" s="257"/>
      <c r="K57" s="226"/>
      <c r="L57" s="226"/>
      <c r="M57" s="312"/>
      <c r="N57" s="311" t="str">
        <f t="shared" si="6"/>
        <v/>
      </c>
      <c r="O57" s="311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2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8"/>
      <c r="I58" s="226"/>
      <c r="J58" s="257"/>
      <c r="K58" s="226"/>
      <c r="L58" s="226"/>
      <c r="M58" s="312"/>
      <c r="N58" s="311" t="str">
        <f t="shared" si="6"/>
        <v/>
      </c>
      <c r="O58" s="311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2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8"/>
      <c r="I59" s="226"/>
      <c r="J59" s="257"/>
      <c r="K59" s="226"/>
      <c r="L59" s="226"/>
      <c r="M59" s="312"/>
      <c r="N59" s="311" t="str">
        <f t="shared" si="6"/>
        <v/>
      </c>
      <c r="O59" s="311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322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8"/>
      <c r="I60" s="226"/>
      <c r="J60" s="257"/>
      <c r="K60" s="226"/>
      <c r="L60" s="226"/>
      <c r="M60" s="312"/>
      <c r="N60" s="311" t="str">
        <f t="shared" si="6"/>
        <v/>
      </c>
      <c r="O60" s="311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322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8"/>
      <c r="I61" s="226"/>
      <c r="J61" s="257"/>
      <c r="K61" s="226"/>
      <c r="L61" s="226"/>
      <c r="M61" s="312"/>
      <c r="N61" s="311" t="str">
        <f t="shared" si="6"/>
        <v/>
      </c>
      <c r="O61" s="311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2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8"/>
      <c r="I62" s="226"/>
      <c r="J62" s="257"/>
      <c r="K62" s="226"/>
      <c r="L62" s="226"/>
      <c r="M62" s="312"/>
      <c r="N62" s="311" t="str">
        <f t="shared" si="6"/>
        <v/>
      </c>
      <c r="O62" s="311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322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8"/>
      <c r="I63" s="226"/>
      <c r="J63" s="257"/>
      <c r="K63" s="226"/>
      <c r="L63" s="226"/>
      <c r="M63" s="312"/>
      <c r="N63" s="311" t="str">
        <f t="shared" si="6"/>
        <v/>
      </c>
      <c r="O63" s="311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2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8"/>
      <c r="I64" s="226"/>
      <c r="J64" s="257"/>
      <c r="K64" s="226"/>
      <c r="L64" s="226"/>
      <c r="M64" s="312"/>
      <c r="N64" s="311" t="str">
        <f t="shared" si="6"/>
        <v/>
      </c>
      <c r="O64" s="311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2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8"/>
      <c r="I65" s="226"/>
      <c r="J65" s="257"/>
      <c r="K65" s="226"/>
      <c r="L65" s="226"/>
      <c r="M65" s="312"/>
      <c r="N65" s="311" t="str">
        <f t="shared" si="6"/>
        <v/>
      </c>
      <c r="O65" s="311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2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8"/>
      <c r="I66" s="226"/>
      <c r="J66" s="257"/>
      <c r="K66" s="226"/>
      <c r="L66" s="226"/>
      <c r="M66" s="312"/>
      <c r="N66" s="311" t="str">
        <f t="shared" si="6"/>
        <v/>
      </c>
      <c r="O66" s="311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2"/>
    </row>
    <row r="67" ht="28.5" customHeight="1" spans="1:20">
      <c r="A67" s="38">
        <v>60</v>
      </c>
      <c r="B67" s="169"/>
      <c r="C67" s="169"/>
      <c r="D67" s="127"/>
      <c r="E67" s="169"/>
      <c r="F67" s="169"/>
      <c r="G67" s="169"/>
      <c r="H67" s="298"/>
      <c r="I67" s="226"/>
      <c r="J67" s="257"/>
      <c r="K67" s="226"/>
      <c r="L67" s="226"/>
      <c r="M67" s="312"/>
      <c r="N67" s="311" t="str">
        <f t="shared" si="6"/>
        <v/>
      </c>
      <c r="O67" s="311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2"/>
    </row>
    <row r="68" ht="28.5" customHeight="1" spans="1:20">
      <c r="A68" s="38">
        <v>61</v>
      </c>
      <c r="B68" s="169"/>
      <c r="C68" s="169"/>
      <c r="D68" s="127"/>
      <c r="E68" s="169"/>
      <c r="F68" s="169"/>
      <c r="G68" s="169"/>
      <c r="H68" s="298"/>
      <c r="I68" s="226"/>
      <c r="J68" s="257"/>
      <c r="K68" s="226"/>
      <c r="L68" s="226"/>
      <c r="M68" s="312"/>
      <c r="N68" s="311" t="str">
        <f t="shared" si="6"/>
        <v/>
      </c>
      <c r="O68" s="311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2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298"/>
      <c r="I69" s="226"/>
      <c r="J69" s="257"/>
      <c r="K69" s="226"/>
      <c r="L69" s="226"/>
      <c r="M69" s="312"/>
      <c r="N69" s="311" t="str">
        <f t="shared" si="6"/>
        <v/>
      </c>
      <c r="O69" s="311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2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298"/>
      <c r="I70" s="226"/>
      <c r="J70" s="257"/>
      <c r="K70" s="226"/>
      <c r="L70" s="226"/>
      <c r="M70" s="312"/>
      <c r="N70" s="311" t="str">
        <f t="shared" si="6"/>
        <v/>
      </c>
      <c r="O70" s="311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2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298"/>
      <c r="I71" s="226"/>
      <c r="J71" s="257"/>
      <c r="K71" s="226"/>
      <c r="L71" s="226"/>
      <c r="M71" s="312"/>
      <c r="N71" s="311" t="str">
        <f t="shared" si="6"/>
        <v/>
      </c>
      <c r="O71" s="311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2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298"/>
      <c r="I72" s="226"/>
      <c r="J72" s="257"/>
      <c r="K72" s="226"/>
      <c r="L72" s="226"/>
      <c r="M72" s="312"/>
      <c r="N72" s="311" t="str">
        <f t="shared" si="6"/>
        <v/>
      </c>
      <c r="O72" s="311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2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298"/>
      <c r="I73" s="226"/>
      <c r="J73" s="257"/>
      <c r="K73" s="226"/>
      <c r="L73" s="226"/>
      <c r="M73" s="312"/>
      <c r="N73" s="311" t="str">
        <f t="shared" ref="N73:N106" si="10">IFERROR(L73/K73,"")</f>
        <v/>
      </c>
      <c r="O73" s="311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2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298"/>
      <c r="I74" s="226"/>
      <c r="J74" s="257"/>
      <c r="K74" s="226"/>
      <c r="L74" s="226"/>
      <c r="M74" s="312"/>
      <c r="N74" s="311" t="str">
        <f t="shared" si="10"/>
        <v/>
      </c>
      <c r="O74" s="311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2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298"/>
      <c r="I75" s="226"/>
      <c r="J75" s="257"/>
      <c r="K75" s="226"/>
      <c r="L75" s="226"/>
      <c r="M75" s="312"/>
      <c r="N75" s="311" t="str">
        <f t="shared" si="10"/>
        <v/>
      </c>
      <c r="O75" s="311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2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298"/>
      <c r="I76" s="226"/>
      <c r="J76" s="257"/>
      <c r="K76" s="226"/>
      <c r="L76" s="226"/>
      <c r="M76" s="312"/>
      <c r="N76" s="311" t="str">
        <f t="shared" si="10"/>
        <v/>
      </c>
      <c r="O76" s="311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2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298"/>
      <c r="I77" s="226"/>
      <c r="J77" s="257"/>
      <c r="K77" s="226"/>
      <c r="L77" s="226"/>
      <c r="M77" s="312"/>
      <c r="N77" s="311" t="str">
        <f t="shared" si="10"/>
        <v/>
      </c>
      <c r="O77" s="311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2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298"/>
      <c r="I78" s="226"/>
      <c r="J78" s="257"/>
      <c r="K78" s="226"/>
      <c r="L78" s="226"/>
      <c r="M78" s="312"/>
      <c r="N78" s="311" t="str">
        <f t="shared" si="10"/>
        <v/>
      </c>
      <c r="O78" s="311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2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298"/>
      <c r="I79" s="226"/>
      <c r="J79" s="257"/>
      <c r="K79" s="226"/>
      <c r="L79" s="226"/>
      <c r="M79" s="312"/>
      <c r="N79" s="311" t="str">
        <f t="shared" si="10"/>
        <v/>
      </c>
      <c r="O79" s="311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2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298"/>
      <c r="I80" s="226"/>
      <c r="J80" s="257"/>
      <c r="K80" s="226"/>
      <c r="L80" s="226"/>
      <c r="M80" s="312"/>
      <c r="N80" s="311" t="str">
        <f t="shared" si="10"/>
        <v/>
      </c>
      <c r="O80" s="311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2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298"/>
      <c r="I81" s="226"/>
      <c r="J81" s="257"/>
      <c r="K81" s="226"/>
      <c r="L81" s="226"/>
      <c r="M81" s="312"/>
      <c r="N81" s="311" t="str">
        <f t="shared" si="10"/>
        <v/>
      </c>
      <c r="O81" s="311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2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298"/>
      <c r="I82" s="226"/>
      <c r="J82" s="257"/>
      <c r="K82" s="226"/>
      <c r="L82" s="226"/>
      <c r="M82" s="312"/>
      <c r="N82" s="311" t="str">
        <f t="shared" si="10"/>
        <v/>
      </c>
      <c r="O82" s="311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2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298"/>
      <c r="I83" s="226"/>
      <c r="J83" s="257"/>
      <c r="K83" s="226"/>
      <c r="L83" s="226"/>
      <c r="M83" s="312"/>
      <c r="N83" s="311" t="str">
        <f t="shared" si="10"/>
        <v/>
      </c>
      <c r="O83" s="311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2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298"/>
      <c r="I84" s="226"/>
      <c r="J84" s="257"/>
      <c r="K84" s="226"/>
      <c r="L84" s="226"/>
      <c r="M84" s="312"/>
      <c r="N84" s="311" t="str">
        <f t="shared" si="10"/>
        <v/>
      </c>
      <c r="O84" s="311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2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298"/>
      <c r="I85" s="226"/>
      <c r="J85" s="257"/>
      <c r="K85" s="226"/>
      <c r="L85" s="226"/>
      <c r="M85" s="312"/>
      <c r="N85" s="311" t="str">
        <f t="shared" si="10"/>
        <v/>
      </c>
      <c r="O85" s="311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2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298"/>
      <c r="I86" s="226"/>
      <c r="J86" s="257"/>
      <c r="K86" s="226"/>
      <c r="L86" s="226"/>
      <c r="M86" s="312"/>
      <c r="N86" s="311" t="str">
        <f t="shared" si="10"/>
        <v/>
      </c>
      <c r="O86" s="311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2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298"/>
      <c r="I87" s="226"/>
      <c r="J87" s="257"/>
      <c r="K87" s="226"/>
      <c r="L87" s="226"/>
      <c r="M87" s="312"/>
      <c r="N87" s="311" t="str">
        <f t="shared" si="10"/>
        <v/>
      </c>
      <c r="O87" s="311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2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298"/>
      <c r="I88" s="226"/>
      <c r="J88" s="257"/>
      <c r="K88" s="226"/>
      <c r="L88" s="226"/>
      <c r="M88" s="312"/>
      <c r="N88" s="311" t="str">
        <f t="shared" si="10"/>
        <v/>
      </c>
      <c r="O88" s="311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2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298"/>
      <c r="I89" s="226"/>
      <c r="J89" s="257"/>
      <c r="K89" s="226"/>
      <c r="L89" s="226"/>
      <c r="M89" s="312"/>
      <c r="N89" s="311" t="str">
        <f t="shared" si="10"/>
        <v/>
      </c>
      <c r="O89" s="311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2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298"/>
      <c r="I90" s="226"/>
      <c r="J90" s="257"/>
      <c r="K90" s="226"/>
      <c r="L90" s="226"/>
      <c r="M90" s="312"/>
      <c r="N90" s="311" t="str">
        <f t="shared" si="10"/>
        <v/>
      </c>
      <c r="O90" s="311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2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298"/>
      <c r="I91" s="226"/>
      <c r="J91" s="257"/>
      <c r="K91" s="226"/>
      <c r="L91" s="226"/>
      <c r="M91" s="312"/>
      <c r="N91" s="311" t="str">
        <f t="shared" si="10"/>
        <v/>
      </c>
      <c r="O91" s="311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2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298"/>
      <c r="I92" s="226"/>
      <c r="J92" s="257"/>
      <c r="K92" s="226"/>
      <c r="L92" s="226"/>
      <c r="M92" s="312"/>
      <c r="N92" s="311" t="str">
        <f t="shared" si="10"/>
        <v/>
      </c>
      <c r="O92" s="311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2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298"/>
      <c r="I93" s="226"/>
      <c r="J93" s="257"/>
      <c r="K93" s="226"/>
      <c r="L93" s="226"/>
      <c r="M93" s="312"/>
      <c r="N93" s="311" t="str">
        <f t="shared" si="10"/>
        <v/>
      </c>
      <c r="O93" s="311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2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298"/>
      <c r="I94" s="226"/>
      <c r="J94" s="257"/>
      <c r="K94" s="226"/>
      <c r="L94" s="226"/>
      <c r="M94" s="312"/>
      <c r="N94" s="311" t="str">
        <f t="shared" si="10"/>
        <v/>
      </c>
      <c r="O94" s="311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2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298"/>
      <c r="I95" s="226"/>
      <c r="J95" s="257"/>
      <c r="K95" s="226"/>
      <c r="L95" s="226"/>
      <c r="M95" s="312"/>
      <c r="N95" s="311" t="str">
        <f t="shared" si="10"/>
        <v/>
      </c>
      <c r="O95" s="311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2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298"/>
      <c r="I96" s="226"/>
      <c r="J96" s="257"/>
      <c r="K96" s="226"/>
      <c r="L96" s="226"/>
      <c r="M96" s="312"/>
      <c r="N96" s="311" t="str">
        <f t="shared" si="10"/>
        <v/>
      </c>
      <c r="O96" s="311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2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298"/>
      <c r="I97" s="226"/>
      <c r="J97" s="257"/>
      <c r="K97" s="226"/>
      <c r="L97" s="226"/>
      <c r="M97" s="312"/>
      <c r="N97" s="311" t="str">
        <f t="shared" si="10"/>
        <v/>
      </c>
      <c r="O97" s="311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2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298"/>
      <c r="I98" s="226"/>
      <c r="J98" s="257"/>
      <c r="K98" s="226"/>
      <c r="L98" s="226"/>
      <c r="M98" s="312"/>
      <c r="N98" s="311" t="str">
        <f t="shared" si="10"/>
        <v/>
      </c>
      <c r="O98" s="311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2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298"/>
      <c r="I99" s="226"/>
      <c r="J99" s="257"/>
      <c r="K99" s="226"/>
      <c r="L99" s="226"/>
      <c r="M99" s="312"/>
      <c r="N99" s="311" t="str">
        <f t="shared" si="10"/>
        <v/>
      </c>
      <c r="O99" s="311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2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298"/>
      <c r="I100" s="226"/>
      <c r="J100" s="257"/>
      <c r="K100" s="226"/>
      <c r="L100" s="226"/>
      <c r="M100" s="312"/>
      <c r="N100" s="311" t="str">
        <f t="shared" si="10"/>
        <v/>
      </c>
      <c r="O100" s="311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2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298"/>
      <c r="I101" s="226"/>
      <c r="J101" s="257"/>
      <c r="K101" s="226"/>
      <c r="L101" s="226"/>
      <c r="M101" s="312"/>
      <c r="N101" s="311" t="str">
        <f t="shared" si="10"/>
        <v/>
      </c>
      <c r="O101" s="311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2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298"/>
      <c r="I102" s="226"/>
      <c r="J102" s="257"/>
      <c r="K102" s="226"/>
      <c r="L102" s="226"/>
      <c r="M102" s="312"/>
      <c r="N102" s="311" t="str">
        <f t="shared" si="10"/>
        <v/>
      </c>
      <c r="O102" s="311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2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298"/>
      <c r="I103" s="226"/>
      <c r="J103" s="257"/>
      <c r="K103" s="226"/>
      <c r="L103" s="226"/>
      <c r="M103" s="312"/>
      <c r="N103" s="311" t="str">
        <f t="shared" si="10"/>
        <v/>
      </c>
      <c r="O103" s="311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2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298"/>
      <c r="I104" s="226"/>
      <c r="J104" s="257"/>
      <c r="K104" s="226"/>
      <c r="L104" s="226"/>
      <c r="M104" s="312"/>
      <c r="N104" s="311" t="str">
        <f t="shared" si="10"/>
        <v/>
      </c>
      <c r="O104" s="311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2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298"/>
      <c r="I105" s="226"/>
      <c r="J105" s="257"/>
      <c r="K105" s="226"/>
      <c r="L105" s="226"/>
      <c r="M105" s="312"/>
      <c r="N105" s="311" t="str">
        <f t="shared" si="10"/>
        <v/>
      </c>
      <c r="O105" s="311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2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298"/>
      <c r="I106" s="226"/>
      <c r="J106" s="257"/>
      <c r="K106" s="226"/>
      <c r="L106" s="226"/>
      <c r="M106" s="312"/>
      <c r="N106" s="311" t="str">
        <f t="shared" si="10"/>
        <v/>
      </c>
      <c r="O106" s="311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2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298"/>
      <c r="I107" s="226"/>
      <c r="J107" s="257"/>
      <c r="K107" s="226"/>
      <c r="L107" s="226"/>
      <c r="M107" s="312"/>
      <c r="N107" s="311" t="str">
        <f t="shared" ref="N107:N170" si="14">IFERROR(L107/K107,"")</f>
        <v/>
      </c>
      <c r="O107" s="311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2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298"/>
      <c r="I108" s="226"/>
      <c r="J108" s="257"/>
      <c r="K108" s="226"/>
      <c r="L108" s="226"/>
      <c r="M108" s="312"/>
      <c r="N108" s="311" t="str">
        <f t="shared" si="14"/>
        <v/>
      </c>
      <c r="O108" s="311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2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298"/>
      <c r="I109" s="226"/>
      <c r="J109" s="257"/>
      <c r="K109" s="226"/>
      <c r="L109" s="226"/>
      <c r="M109" s="312"/>
      <c r="N109" s="311" t="str">
        <f t="shared" si="14"/>
        <v/>
      </c>
      <c r="O109" s="311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2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298"/>
      <c r="I110" s="226"/>
      <c r="J110" s="257"/>
      <c r="K110" s="226"/>
      <c r="L110" s="226"/>
      <c r="M110" s="312"/>
      <c r="N110" s="311" t="str">
        <f t="shared" si="14"/>
        <v/>
      </c>
      <c r="O110" s="311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2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298"/>
      <c r="I111" s="226"/>
      <c r="J111" s="257"/>
      <c r="K111" s="226"/>
      <c r="L111" s="226"/>
      <c r="M111" s="312"/>
      <c r="N111" s="311" t="str">
        <f t="shared" si="14"/>
        <v/>
      </c>
      <c r="O111" s="311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2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298"/>
      <c r="I112" s="226"/>
      <c r="J112" s="257"/>
      <c r="K112" s="226"/>
      <c r="L112" s="226"/>
      <c r="M112" s="312"/>
      <c r="N112" s="311" t="str">
        <f t="shared" si="14"/>
        <v/>
      </c>
      <c r="O112" s="311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2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298"/>
      <c r="I113" s="226"/>
      <c r="J113" s="257"/>
      <c r="K113" s="226"/>
      <c r="L113" s="226"/>
      <c r="M113" s="312"/>
      <c r="N113" s="311" t="str">
        <f t="shared" si="14"/>
        <v/>
      </c>
      <c r="O113" s="311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2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298"/>
      <c r="I114" s="226"/>
      <c r="J114" s="257"/>
      <c r="K114" s="226"/>
      <c r="L114" s="226"/>
      <c r="M114" s="312"/>
      <c r="N114" s="311" t="str">
        <f t="shared" si="14"/>
        <v/>
      </c>
      <c r="O114" s="311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2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298"/>
      <c r="I115" s="226"/>
      <c r="J115" s="257"/>
      <c r="K115" s="226"/>
      <c r="L115" s="226"/>
      <c r="M115" s="312"/>
      <c r="N115" s="311" t="str">
        <f t="shared" si="14"/>
        <v/>
      </c>
      <c r="O115" s="311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2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298"/>
      <c r="I116" s="226"/>
      <c r="J116" s="257"/>
      <c r="K116" s="226"/>
      <c r="L116" s="226"/>
      <c r="M116" s="312"/>
      <c r="N116" s="311" t="str">
        <f t="shared" si="14"/>
        <v/>
      </c>
      <c r="O116" s="311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2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298"/>
      <c r="I117" s="226"/>
      <c r="J117" s="257"/>
      <c r="K117" s="226"/>
      <c r="L117" s="226"/>
      <c r="M117" s="312"/>
      <c r="N117" s="311" t="str">
        <f t="shared" si="14"/>
        <v/>
      </c>
      <c r="O117" s="311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2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298"/>
      <c r="I118" s="226"/>
      <c r="J118" s="257"/>
      <c r="K118" s="226"/>
      <c r="L118" s="226"/>
      <c r="M118" s="312"/>
      <c r="N118" s="311" t="str">
        <f t="shared" si="14"/>
        <v/>
      </c>
      <c r="O118" s="311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2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298"/>
      <c r="I119" s="226"/>
      <c r="J119" s="257"/>
      <c r="K119" s="226"/>
      <c r="L119" s="226"/>
      <c r="M119" s="312"/>
      <c r="N119" s="311" t="str">
        <f t="shared" si="14"/>
        <v/>
      </c>
      <c r="O119" s="311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2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298"/>
      <c r="I120" s="226"/>
      <c r="J120" s="257"/>
      <c r="K120" s="226"/>
      <c r="L120" s="226"/>
      <c r="M120" s="312"/>
      <c r="N120" s="311" t="str">
        <f t="shared" si="14"/>
        <v/>
      </c>
      <c r="O120" s="311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2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298"/>
      <c r="I121" s="226"/>
      <c r="J121" s="257"/>
      <c r="K121" s="226"/>
      <c r="L121" s="226"/>
      <c r="M121" s="312"/>
      <c r="N121" s="311" t="str">
        <f t="shared" si="14"/>
        <v/>
      </c>
      <c r="O121" s="311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2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298"/>
      <c r="I122" s="226"/>
      <c r="J122" s="257"/>
      <c r="K122" s="226"/>
      <c r="L122" s="226"/>
      <c r="M122" s="312"/>
      <c r="N122" s="311" t="str">
        <f t="shared" si="14"/>
        <v/>
      </c>
      <c r="O122" s="311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2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298"/>
      <c r="I123" s="226"/>
      <c r="J123" s="257"/>
      <c r="K123" s="226"/>
      <c r="L123" s="226"/>
      <c r="M123" s="312"/>
      <c r="N123" s="311" t="str">
        <f t="shared" si="14"/>
        <v/>
      </c>
      <c r="O123" s="311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2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298"/>
      <c r="I124" s="226"/>
      <c r="J124" s="257"/>
      <c r="K124" s="226"/>
      <c r="L124" s="226"/>
      <c r="M124" s="312"/>
      <c r="N124" s="311" t="str">
        <f t="shared" si="14"/>
        <v/>
      </c>
      <c r="O124" s="311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2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298"/>
      <c r="I125" s="226"/>
      <c r="J125" s="257"/>
      <c r="K125" s="226"/>
      <c r="L125" s="226"/>
      <c r="M125" s="312"/>
      <c r="N125" s="311" t="str">
        <f t="shared" si="14"/>
        <v/>
      </c>
      <c r="O125" s="311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2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298"/>
      <c r="I126" s="226"/>
      <c r="J126" s="257"/>
      <c r="K126" s="226"/>
      <c r="L126" s="226"/>
      <c r="M126" s="312"/>
      <c r="N126" s="311" t="str">
        <f t="shared" si="14"/>
        <v/>
      </c>
      <c r="O126" s="311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2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298"/>
      <c r="I127" s="226"/>
      <c r="J127" s="257"/>
      <c r="K127" s="226"/>
      <c r="L127" s="226"/>
      <c r="M127" s="312"/>
      <c r="N127" s="311" t="str">
        <f t="shared" si="14"/>
        <v/>
      </c>
      <c r="O127" s="311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2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298"/>
      <c r="I128" s="226"/>
      <c r="J128" s="257"/>
      <c r="K128" s="226"/>
      <c r="L128" s="226"/>
      <c r="M128" s="312"/>
      <c r="N128" s="311" t="str">
        <f t="shared" si="14"/>
        <v/>
      </c>
      <c r="O128" s="311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2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298"/>
      <c r="I129" s="226"/>
      <c r="J129" s="257"/>
      <c r="K129" s="226"/>
      <c r="L129" s="226"/>
      <c r="M129" s="312"/>
      <c r="N129" s="311" t="str">
        <f t="shared" si="14"/>
        <v/>
      </c>
      <c r="O129" s="311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2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298"/>
      <c r="I130" s="226"/>
      <c r="J130" s="257"/>
      <c r="K130" s="226"/>
      <c r="L130" s="226"/>
      <c r="M130" s="312"/>
      <c r="N130" s="311" t="str">
        <f t="shared" si="14"/>
        <v/>
      </c>
      <c r="O130" s="311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2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298"/>
      <c r="I131" s="226"/>
      <c r="J131" s="257"/>
      <c r="K131" s="226"/>
      <c r="L131" s="226"/>
      <c r="M131" s="312"/>
      <c r="N131" s="311" t="str">
        <f t="shared" si="14"/>
        <v/>
      </c>
      <c r="O131" s="311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2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298"/>
      <c r="I132" s="226"/>
      <c r="J132" s="257"/>
      <c r="K132" s="226"/>
      <c r="L132" s="226"/>
      <c r="M132" s="312"/>
      <c r="N132" s="311" t="str">
        <f t="shared" si="14"/>
        <v/>
      </c>
      <c r="O132" s="311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2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298"/>
      <c r="I133" s="226"/>
      <c r="J133" s="257"/>
      <c r="K133" s="226"/>
      <c r="L133" s="226"/>
      <c r="M133" s="312"/>
      <c r="N133" s="311" t="str">
        <f t="shared" si="14"/>
        <v/>
      </c>
      <c r="O133" s="311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2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298"/>
      <c r="I134" s="226"/>
      <c r="J134" s="257"/>
      <c r="K134" s="226"/>
      <c r="L134" s="226"/>
      <c r="M134" s="312"/>
      <c r="N134" s="311" t="str">
        <f t="shared" si="14"/>
        <v/>
      </c>
      <c r="O134" s="311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2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298"/>
      <c r="I135" s="226"/>
      <c r="J135" s="257"/>
      <c r="K135" s="226"/>
      <c r="L135" s="226"/>
      <c r="M135" s="312"/>
      <c r="N135" s="311" t="str">
        <f t="shared" si="14"/>
        <v/>
      </c>
      <c r="O135" s="311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2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298"/>
      <c r="I136" s="226"/>
      <c r="J136" s="257"/>
      <c r="K136" s="226"/>
      <c r="L136" s="226"/>
      <c r="M136" s="312"/>
      <c r="N136" s="311" t="str">
        <f t="shared" si="14"/>
        <v/>
      </c>
      <c r="O136" s="311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2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298"/>
      <c r="I137" s="226"/>
      <c r="J137" s="257"/>
      <c r="K137" s="226"/>
      <c r="L137" s="226"/>
      <c r="M137" s="312"/>
      <c r="N137" s="311" t="str">
        <f t="shared" si="14"/>
        <v/>
      </c>
      <c r="O137" s="311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2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298"/>
      <c r="I138" s="226"/>
      <c r="J138" s="257"/>
      <c r="K138" s="226"/>
      <c r="L138" s="226"/>
      <c r="M138" s="312"/>
      <c r="N138" s="311" t="str">
        <f t="shared" si="14"/>
        <v/>
      </c>
      <c r="O138" s="311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2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298"/>
      <c r="I139" s="226"/>
      <c r="J139" s="257"/>
      <c r="K139" s="226"/>
      <c r="L139" s="226"/>
      <c r="M139" s="312"/>
      <c r="N139" s="311" t="str">
        <f t="shared" si="14"/>
        <v/>
      </c>
      <c r="O139" s="311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2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298"/>
      <c r="I140" s="226"/>
      <c r="J140" s="257"/>
      <c r="K140" s="226"/>
      <c r="L140" s="226"/>
      <c r="M140" s="312"/>
      <c r="N140" s="311" t="str">
        <f t="shared" si="14"/>
        <v/>
      </c>
      <c r="O140" s="311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2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298"/>
      <c r="I141" s="226"/>
      <c r="J141" s="257"/>
      <c r="K141" s="226"/>
      <c r="L141" s="226"/>
      <c r="M141" s="312"/>
      <c r="N141" s="311" t="str">
        <f t="shared" si="14"/>
        <v/>
      </c>
      <c r="O141" s="311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2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298"/>
      <c r="I142" s="226"/>
      <c r="J142" s="257"/>
      <c r="K142" s="226"/>
      <c r="L142" s="226"/>
      <c r="M142" s="312"/>
      <c r="N142" s="311" t="str">
        <f t="shared" si="14"/>
        <v/>
      </c>
      <c r="O142" s="311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2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298"/>
      <c r="I143" s="226"/>
      <c r="J143" s="257"/>
      <c r="K143" s="226"/>
      <c r="L143" s="226"/>
      <c r="M143" s="312"/>
      <c r="N143" s="311" t="str">
        <f t="shared" si="14"/>
        <v/>
      </c>
      <c r="O143" s="311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2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298"/>
      <c r="I144" s="226"/>
      <c r="J144" s="257"/>
      <c r="K144" s="226"/>
      <c r="L144" s="226"/>
      <c r="M144" s="312"/>
      <c r="N144" s="311" t="str">
        <f t="shared" si="14"/>
        <v/>
      </c>
      <c r="O144" s="311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2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298"/>
      <c r="I145" s="226"/>
      <c r="J145" s="257"/>
      <c r="K145" s="226"/>
      <c r="L145" s="226"/>
      <c r="M145" s="312"/>
      <c r="N145" s="311" t="str">
        <f t="shared" si="14"/>
        <v/>
      </c>
      <c r="O145" s="311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2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298"/>
      <c r="I146" s="226"/>
      <c r="J146" s="257"/>
      <c r="K146" s="226"/>
      <c r="L146" s="226"/>
      <c r="M146" s="312"/>
      <c r="N146" s="311" t="str">
        <f t="shared" si="14"/>
        <v/>
      </c>
      <c r="O146" s="311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2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298"/>
      <c r="I147" s="226"/>
      <c r="J147" s="257"/>
      <c r="K147" s="226"/>
      <c r="L147" s="226"/>
      <c r="M147" s="312"/>
      <c r="N147" s="311" t="str">
        <f t="shared" si="14"/>
        <v/>
      </c>
      <c r="O147" s="311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2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298"/>
      <c r="I148" s="226"/>
      <c r="J148" s="257"/>
      <c r="K148" s="226"/>
      <c r="L148" s="226"/>
      <c r="M148" s="312"/>
      <c r="N148" s="311" t="str">
        <f t="shared" si="14"/>
        <v/>
      </c>
      <c r="O148" s="311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2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298"/>
      <c r="I149" s="226"/>
      <c r="J149" s="257"/>
      <c r="K149" s="226"/>
      <c r="L149" s="226"/>
      <c r="M149" s="312"/>
      <c r="N149" s="311" t="str">
        <f t="shared" si="14"/>
        <v/>
      </c>
      <c r="O149" s="311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2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298"/>
      <c r="I150" s="226"/>
      <c r="J150" s="257"/>
      <c r="K150" s="226"/>
      <c r="L150" s="226"/>
      <c r="M150" s="312"/>
      <c r="N150" s="311" t="str">
        <f t="shared" si="14"/>
        <v/>
      </c>
      <c r="O150" s="311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2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298"/>
      <c r="I151" s="226"/>
      <c r="J151" s="257"/>
      <c r="K151" s="226"/>
      <c r="L151" s="226"/>
      <c r="M151" s="312"/>
      <c r="N151" s="311" t="str">
        <f t="shared" si="14"/>
        <v/>
      </c>
      <c r="O151" s="311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2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298"/>
      <c r="I152" s="226"/>
      <c r="J152" s="257"/>
      <c r="K152" s="226"/>
      <c r="L152" s="226"/>
      <c r="M152" s="312"/>
      <c r="N152" s="311" t="str">
        <f t="shared" si="14"/>
        <v/>
      </c>
      <c r="O152" s="311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2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298"/>
      <c r="I153" s="226"/>
      <c r="J153" s="257"/>
      <c r="K153" s="226"/>
      <c r="L153" s="226"/>
      <c r="M153" s="312"/>
      <c r="N153" s="311" t="str">
        <f t="shared" si="14"/>
        <v/>
      </c>
      <c r="O153" s="311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2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298"/>
      <c r="I154" s="226"/>
      <c r="J154" s="257"/>
      <c r="K154" s="226"/>
      <c r="L154" s="226"/>
      <c r="M154" s="312"/>
      <c r="N154" s="311" t="str">
        <f t="shared" si="14"/>
        <v/>
      </c>
      <c r="O154" s="311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2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298"/>
      <c r="I155" s="226"/>
      <c r="J155" s="257"/>
      <c r="K155" s="226"/>
      <c r="L155" s="226"/>
      <c r="M155" s="312"/>
      <c r="N155" s="311" t="str">
        <f t="shared" si="14"/>
        <v/>
      </c>
      <c r="O155" s="311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2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298"/>
      <c r="I156" s="226"/>
      <c r="J156" s="257"/>
      <c r="K156" s="226"/>
      <c r="L156" s="226"/>
      <c r="M156" s="312"/>
      <c r="N156" s="311" t="str">
        <f t="shared" si="14"/>
        <v/>
      </c>
      <c r="O156" s="311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2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298"/>
      <c r="I157" s="226"/>
      <c r="J157" s="257"/>
      <c r="K157" s="226"/>
      <c r="L157" s="226"/>
      <c r="M157" s="312"/>
      <c r="N157" s="311" t="str">
        <f t="shared" si="14"/>
        <v/>
      </c>
      <c r="O157" s="311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2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298"/>
      <c r="I158" s="226"/>
      <c r="J158" s="257"/>
      <c r="K158" s="226"/>
      <c r="L158" s="226"/>
      <c r="M158" s="312"/>
      <c r="N158" s="311" t="str">
        <f t="shared" si="14"/>
        <v/>
      </c>
      <c r="O158" s="311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2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298"/>
      <c r="I159" s="226"/>
      <c r="J159" s="257"/>
      <c r="K159" s="226"/>
      <c r="L159" s="226"/>
      <c r="M159" s="312"/>
      <c r="N159" s="311" t="str">
        <f t="shared" si="14"/>
        <v/>
      </c>
      <c r="O159" s="311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2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298"/>
      <c r="I160" s="226"/>
      <c r="J160" s="257"/>
      <c r="K160" s="226"/>
      <c r="L160" s="226"/>
      <c r="M160" s="312"/>
      <c r="N160" s="311" t="str">
        <f t="shared" si="14"/>
        <v/>
      </c>
      <c r="O160" s="311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2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298"/>
      <c r="I161" s="226"/>
      <c r="J161" s="257"/>
      <c r="K161" s="226"/>
      <c r="L161" s="226"/>
      <c r="M161" s="312"/>
      <c r="N161" s="311" t="str">
        <f t="shared" si="14"/>
        <v/>
      </c>
      <c r="O161" s="311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2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298"/>
      <c r="I162" s="226"/>
      <c r="J162" s="257"/>
      <c r="K162" s="226"/>
      <c r="L162" s="226"/>
      <c r="M162" s="312"/>
      <c r="N162" s="311" t="str">
        <f t="shared" si="14"/>
        <v/>
      </c>
      <c r="O162" s="311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2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298"/>
      <c r="I163" s="226"/>
      <c r="J163" s="257"/>
      <c r="K163" s="226"/>
      <c r="L163" s="226"/>
      <c r="M163" s="312"/>
      <c r="N163" s="311" t="str">
        <f t="shared" si="14"/>
        <v/>
      </c>
      <c r="O163" s="311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2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298"/>
      <c r="I164" s="226"/>
      <c r="J164" s="257"/>
      <c r="K164" s="226"/>
      <c r="L164" s="226"/>
      <c r="M164" s="312"/>
      <c r="N164" s="311" t="str">
        <f t="shared" si="14"/>
        <v/>
      </c>
      <c r="O164" s="311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2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298"/>
      <c r="I165" s="226"/>
      <c r="J165" s="257"/>
      <c r="K165" s="226"/>
      <c r="L165" s="226"/>
      <c r="M165" s="312"/>
      <c r="N165" s="311" t="str">
        <f t="shared" si="14"/>
        <v/>
      </c>
      <c r="O165" s="311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2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298"/>
      <c r="I166" s="226"/>
      <c r="J166" s="257"/>
      <c r="K166" s="226"/>
      <c r="L166" s="226"/>
      <c r="M166" s="312"/>
      <c r="N166" s="311" t="str">
        <f t="shared" si="14"/>
        <v/>
      </c>
      <c r="O166" s="311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2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298"/>
      <c r="I167" s="226"/>
      <c r="J167" s="257"/>
      <c r="K167" s="226"/>
      <c r="L167" s="226"/>
      <c r="M167" s="312"/>
      <c r="N167" s="311" t="str">
        <f t="shared" si="14"/>
        <v/>
      </c>
      <c r="O167" s="311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2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298"/>
      <c r="I168" s="226"/>
      <c r="J168" s="257"/>
      <c r="K168" s="226"/>
      <c r="L168" s="226"/>
      <c r="M168" s="312"/>
      <c r="N168" s="311" t="str">
        <f t="shared" si="14"/>
        <v/>
      </c>
      <c r="O168" s="311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2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298"/>
      <c r="I169" s="226"/>
      <c r="J169" s="257"/>
      <c r="K169" s="226"/>
      <c r="L169" s="226"/>
      <c r="M169" s="312"/>
      <c r="N169" s="311" t="str">
        <f t="shared" si="14"/>
        <v/>
      </c>
      <c r="O169" s="311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2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298"/>
      <c r="I170" s="226"/>
      <c r="J170" s="257"/>
      <c r="K170" s="226"/>
      <c r="L170" s="226"/>
      <c r="M170" s="312"/>
      <c r="N170" s="311" t="str">
        <f t="shared" si="14"/>
        <v/>
      </c>
      <c r="O170" s="311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2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298"/>
      <c r="I171" s="226"/>
      <c r="J171" s="257"/>
      <c r="K171" s="226"/>
      <c r="L171" s="226"/>
      <c r="M171" s="312"/>
      <c r="N171" s="311" t="str">
        <f t="shared" ref="N171:N234" si="18">IFERROR(L171/K171,"")</f>
        <v/>
      </c>
      <c r="O171" s="311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2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298"/>
      <c r="I172" s="226"/>
      <c r="J172" s="257"/>
      <c r="K172" s="226"/>
      <c r="L172" s="226"/>
      <c r="M172" s="312"/>
      <c r="N172" s="311" t="str">
        <f t="shared" si="18"/>
        <v/>
      </c>
      <c r="O172" s="311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2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298"/>
      <c r="I173" s="226"/>
      <c r="J173" s="257"/>
      <c r="K173" s="226"/>
      <c r="L173" s="226"/>
      <c r="M173" s="312"/>
      <c r="N173" s="311" t="str">
        <f t="shared" si="18"/>
        <v/>
      </c>
      <c r="O173" s="311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2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298"/>
      <c r="I174" s="226"/>
      <c r="J174" s="257"/>
      <c r="K174" s="226"/>
      <c r="L174" s="226"/>
      <c r="M174" s="312"/>
      <c r="N174" s="311" t="str">
        <f t="shared" si="18"/>
        <v/>
      </c>
      <c r="O174" s="311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2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298"/>
      <c r="I175" s="226"/>
      <c r="J175" s="257"/>
      <c r="K175" s="226"/>
      <c r="L175" s="226"/>
      <c r="M175" s="312"/>
      <c r="N175" s="311" t="str">
        <f t="shared" si="18"/>
        <v/>
      </c>
      <c r="O175" s="311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2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298"/>
      <c r="I176" s="226"/>
      <c r="J176" s="257"/>
      <c r="K176" s="226"/>
      <c r="L176" s="226"/>
      <c r="M176" s="312"/>
      <c r="N176" s="311" t="str">
        <f t="shared" si="18"/>
        <v/>
      </c>
      <c r="O176" s="311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2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298"/>
      <c r="I177" s="226"/>
      <c r="J177" s="257"/>
      <c r="K177" s="226"/>
      <c r="L177" s="226"/>
      <c r="M177" s="312"/>
      <c r="N177" s="311" t="str">
        <f t="shared" si="18"/>
        <v/>
      </c>
      <c r="O177" s="311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2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298"/>
      <c r="I178" s="226"/>
      <c r="J178" s="257"/>
      <c r="K178" s="226"/>
      <c r="L178" s="226"/>
      <c r="M178" s="312"/>
      <c r="N178" s="311" t="str">
        <f t="shared" si="18"/>
        <v/>
      </c>
      <c r="O178" s="311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2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298"/>
      <c r="I179" s="226"/>
      <c r="J179" s="257"/>
      <c r="K179" s="226"/>
      <c r="L179" s="226"/>
      <c r="M179" s="312"/>
      <c r="N179" s="311" t="str">
        <f t="shared" si="18"/>
        <v/>
      </c>
      <c r="O179" s="311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2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298"/>
      <c r="I180" s="226"/>
      <c r="J180" s="257"/>
      <c r="K180" s="226"/>
      <c r="L180" s="226"/>
      <c r="M180" s="312"/>
      <c r="N180" s="311" t="str">
        <f t="shared" si="18"/>
        <v/>
      </c>
      <c r="O180" s="311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2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298"/>
      <c r="I181" s="226"/>
      <c r="J181" s="257"/>
      <c r="K181" s="226"/>
      <c r="L181" s="226"/>
      <c r="M181" s="312"/>
      <c r="N181" s="311" t="str">
        <f t="shared" si="18"/>
        <v/>
      </c>
      <c r="O181" s="311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2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298"/>
      <c r="I182" s="226"/>
      <c r="J182" s="257"/>
      <c r="K182" s="226"/>
      <c r="L182" s="226"/>
      <c r="M182" s="312"/>
      <c r="N182" s="311" t="str">
        <f t="shared" si="18"/>
        <v/>
      </c>
      <c r="O182" s="311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2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298"/>
      <c r="I183" s="226"/>
      <c r="J183" s="257"/>
      <c r="K183" s="226"/>
      <c r="L183" s="226"/>
      <c r="M183" s="312"/>
      <c r="N183" s="311" t="str">
        <f t="shared" si="18"/>
        <v/>
      </c>
      <c r="O183" s="311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2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298"/>
      <c r="I184" s="226"/>
      <c r="J184" s="257"/>
      <c r="K184" s="226"/>
      <c r="L184" s="226"/>
      <c r="M184" s="312"/>
      <c r="N184" s="311" t="str">
        <f t="shared" si="18"/>
        <v/>
      </c>
      <c r="O184" s="311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2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298"/>
      <c r="I185" s="226"/>
      <c r="J185" s="257"/>
      <c r="K185" s="226"/>
      <c r="L185" s="226"/>
      <c r="M185" s="312"/>
      <c r="N185" s="311" t="str">
        <f t="shared" si="18"/>
        <v/>
      </c>
      <c r="O185" s="311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2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298"/>
      <c r="I186" s="226"/>
      <c r="J186" s="257"/>
      <c r="K186" s="226"/>
      <c r="L186" s="226"/>
      <c r="M186" s="312"/>
      <c r="N186" s="311" t="str">
        <f t="shared" si="18"/>
        <v/>
      </c>
      <c r="O186" s="311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2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298"/>
      <c r="I187" s="226"/>
      <c r="J187" s="257"/>
      <c r="K187" s="226"/>
      <c r="L187" s="226"/>
      <c r="M187" s="312"/>
      <c r="N187" s="311" t="str">
        <f t="shared" si="18"/>
        <v/>
      </c>
      <c r="O187" s="311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2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298"/>
      <c r="I188" s="226"/>
      <c r="J188" s="257"/>
      <c r="K188" s="226"/>
      <c r="L188" s="226"/>
      <c r="M188" s="312"/>
      <c r="N188" s="311" t="str">
        <f t="shared" si="18"/>
        <v/>
      </c>
      <c r="O188" s="311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2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298"/>
      <c r="I189" s="226"/>
      <c r="J189" s="257"/>
      <c r="K189" s="226"/>
      <c r="L189" s="226"/>
      <c r="M189" s="312"/>
      <c r="N189" s="311" t="str">
        <f t="shared" si="18"/>
        <v/>
      </c>
      <c r="O189" s="311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2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298"/>
      <c r="I190" s="226"/>
      <c r="J190" s="257"/>
      <c r="K190" s="226"/>
      <c r="L190" s="226"/>
      <c r="M190" s="312"/>
      <c r="N190" s="311" t="str">
        <f t="shared" si="18"/>
        <v/>
      </c>
      <c r="O190" s="311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2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298"/>
      <c r="I191" s="226"/>
      <c r="J191" s="257"/>
      <c r="K191" s="226"/>
      <c r="L191" s="226"/>
      <c r="M191" s="312"/>
      <c r="N191" s="311" t="str">
        <f t="shared" si="18"/>
        <v/>
      </c>
      <c r="O191" s="311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2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298"/>
      <c r="I192" s="226"/>
      <c r="J192" s="257"/>
      <c r="K192" s="226"/>
      <c r="L192" s="226"/>
      <c r="M192" s="312"/>
      <c r="N192" s="311" t="str">
        <f t="shared" si="18"/>
        <v/>
      </c>
      <c r="O192" s="311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2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298"/>
      <c r="I193" s="226"/>
      <c r="J193" s="257"/>
      <c r="K193" s="226"/>
      <c r="L193" s="226"/>
      <c r="M193" s="312"/>
      <c r="N193" s="311" t="str">
        <f t="shared" si="18"/>
        <v/>
      </c>
      <c r="O193" s="311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2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298"/>
      <c r="I194" s="226"/>
      <c r="J194" s="257"/>
      <c r="K194" s="226"/>
      <c r="L194" s="226"/>
      <c r="M194" s="312"/>
      <c r="N194" s="311" t="str">
        <f t="shared" si="18"/>
        <v/>
      </c>
      <c r="O194" s="311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2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298"/>
      <c r="I195" s="226"/>
      <c r="J195" s="257"/>
      <c r="K195" s="226"/>
      <c r="L195" s="226"/>
      <c r="M195" s="312"/>
      <c r="N195" s="311" t="str">
        <f t="shared" si="18"/>
        <v/>
      </c>
      <c r="O195" s="311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2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298"/>
      <c r="I196" s="226"/>
      <c r="J196" s="257"/>
      <c r="K196" s="226"/>
      <c r="L196" s="226"/>
      <c r="M196" s="312"/>
      <c r="N196" s="311" t="str">
        <f t="shared" si="18"/>
        <v/>
      </c>
      <c r="O196" s="311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2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298"/>
      <c r="I197" s="226"/>
      <c r="J197" s="257"/>
      <c r="K197" s="226"/>
      <c r="L197" s="226"/>
      <c r="M197" s="312"/>
      <c r="N197" s="311" t="str">
        <f t="shared" si="18"/>
        <v/>
      </c>
      <c r="O197" s="311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2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298"/>
      <c r="I198" s="226"/>
      <c r="J198" s="257"/>
      <c r="K198" s="226"/>
      <c r="L198" s="226"/>
      <c r="M198" s="312"/>
      <c r="N198" s="311" t="str">
        <f t="shared" si="18"/>
        <v/>
      </c>
      <c r="O198" s="311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2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298"/>
      <c r="I199" s="226"/>
      <c r="J199" s="257"/>
      <c r="K199" s="226"/>
      <c r="L199" s="226"/>
      <c r="M199" s="312"/>
      <c r="N199" s="311" t="str">
        <f t="shared" si="18"/>
        <v/>
      </c>
      <c r="O199" s="311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2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298"/>
      <c r="I200" s="226"/>
      <c r="J200" s="257"/>
      <c r="K200" s="226"/>
      <c r="L200" s="226"/>
      <c r="M200" s="312"/>
      <c r="N200" s="311" t="str">
        <f t="shared" si="18"/>
        <v/>
      </c>
      <c r="O200" s="311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2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298"/>
      <c r="I201" s="226"/>
      <c r="J201" s="257"/>
      <c r="K201" s="226"/>
      <c r="L201" s="226"/>
      <c r="M201" s="312"/>
      <c r="N201" s="311" t="str">
        <f t="shared" si="18"/>
        <v/>
      </c>
      <c r="O201" s="311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2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298"/>
      <c r="I202" s="226"/>
      <c r="J202" s="257"/>
      <c r="K202" s="226"/>
      <c r="L202" s="226"/>
      <c r="M202" s="312"/>
      <c r="N202" s="311" t="str">
        <f t="shared" si="18"/>
        <v/>
      </c>
      <c r="O202" s="311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2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298"/>
      <c r="I203" s="226"/>
      <c r="J203" s="257"/>
      <c r="K203" s="226"/>
      <c r="L203" s="226"/>
      <c r="M203" s="312"/>
      <c r="N203" s="311" t="str">
        <f t="shared" si="18"/>
        <v/>
      </c>
      <c r="O203" s="311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2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298"/>
      <c r="I204" s="226"/>
      <c r="J204" s="257"/>
      <c r="K204" s="226"/>
      <c r="L204" s="226"/>
      <c r="M204" s="312"/>
      <c r="N204" s="311" t="str">
        <f t="shared" si="18"/>
        <v/>
      </c>
      <c r="O204" s="311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2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298"/>
      <c r="I205" s="226"/>
      <c r="J205" s="257"/>
      <c r="K205" s="226"/>
      <c r="L205" s="226"/>
      <c r="M205" s="312"/>
      <c r="N205" s="311" t="str">
        <f t="shared" si="18"/>
        <v/>
      </c>
      <c r="O205" s="311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2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298"/>
      <c r="I206" s="226"/>
      <c r="J206" s="257"/>
      <c r="K206" s="226"/>
      <c r="L206" s="226"/>
      <c r="M206" s="312"/>
      <c r="N206" s="311" t="str">
        <f t="shared" si="18"/>
        <v/>
      </c>
      <c r="O206" s="311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2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298"/>
      <c r="I207" s="226"/>
      <c r="J207" s="257"/>
      <c r="K207" s="226"/>
      <c r="L207" s="226"/>
      <c r="M207" s="312"/>
      <c r="N207" s="311" t="str">
        <f t="shared" si="18"/>
        <v/>
      </c>
      <c r="O207" s="311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2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298"/>
      <c r="I208" s="226"/>
      <c r="J208" s="257"/>
      <c r="K208" s="226"/>
      <c r="L208" s="226"/>
      <c r="M208" s="312"/>
      <c r="N208" s="311" t="str">
        <f t="shared" si="18"/>
        <v/>
      </c>
      <c r="O208" s="311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2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298"/>
      <c r="I209" s="226"/>
      <c r="J209" s="257"/>
      <c r="K209" s="226"/>
      <c r="L209" s="226"/>
      <c r="M209" s="312"/>
      <c r="N209" s="311" t="str">
        <f t="shared" si="18"/>
        <v/>
      </c>
      <c r="O209" s="311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2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298"/>
      <c r="I210" s="226"/>
      <c r="J210" s="257"/>
      <c r="K210" s="226"/>
      <c r="L210" s="226"/>
      <c r="M210" s="312"/>
      <c r="N210" s="311" t="str">
        <f t="shared" si="18"/>
        <v/>
      </c>
      <c r="O210" s="311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2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298"/>
      <c r="I211" s="226"/>
      <c r="J211" s="257"/>
      <c r="K211" s="226"/>
      <c r="L211" s="226"/>
      <c r="M211" s="312"/>
      <c r="N211" s="311" t="str">
        <f t="shared" si="18"/>
        <v/>
      </c>
      <c r="O211" s="311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2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298"/>
      <c r="I212" s="226"/>
      <c r="J212" s="257"/>
      <c r="K212" s="226"/>
      <c r="L212" s="226"/>
      <c r="M212" s="312"/>
      <c r="N212" s="311" t="str">
        <f t="shared" si="18"/>
        <v/>
      </c>
      <c r="O212" s="311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2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298"/>
      <c r="I213" s="226"/>
      <c r="J213" s="257"/>
      <c r="K213" s="226"/>
      <c r="L213" s="226"/>
      <c r="M213" s="312"/>
      <c r="N213" s="311" t="str">
        <f t="shared" si="18"/>
        <v/>
      </c>
      <c r="O213" s="311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2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298"/>
      <c r="I214" s="226"/>
      <c r="J214" s="257"/>
      <c r="K214" s="226"/>
      <c r="L214" s="226"/>
      <c r="M214" s="312"/>
      <c r="N214" s="311" t="str">
        <f t="shared" si="18"/>
        <v/>
      </c>
      <c r="O214" s="311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2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298"/>
      <c r="I215" s="226"/>
      <c r="J215" s="257"/>
      <c r="K215" s="226"/>
      <c r="L215" s="226"/>
      <c r="M215" s="312"/>
      <c r="N215" s="311" t="str">
        <f t="shared" si="18"/>
        <v/>
      </c>
      <c r="O215" s="311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2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298"/>
      <c r="I216" s="226"/>
      <c r="J216" s="257"/>
      <c r="K216" s="226"/>
      <c r="L216" s="226"/>
      <c r="M216" s="312"/>
      <c r="N216" s="311" t="str">
        <f t="shared" si="18"/>
        <v/>
      </c>
      <c r="O216" s="311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2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298"/>
      <c r="I217" s="226"/>
      <c r="J217" s="257"/>
      <c r="K217" s="226"/>
      <c r="L217" s="226"/>
      <c r="M217" s="312"/>
      <c r="N217" s="311" t="str">
        <f t="shared" si="18"/>
        <v/>
      </c>
      <c r="O217" s="311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2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298"/>
      <c r="I218" s="226"/>
      <c r="J218" s="257"/>
      <c r="K218" s="226"/>
      <c r="L218" s="226"/>
      <c r="M218" s="312"/>
      <c r="N218" s="311" t="str">
        <f t="shared" si="18"/>
        <v/>
      </c>
      <c r="O218" s="311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2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298"/>
      <c r="I219" s="226"/>
      <c r="J219" s="257"/>
      <c r="K219" s="226"/>
      <c r="L219" s="226"/>
      <c r="M219" s="312"/>
      <c r="N219" s="311" t="str">
        <f t="shared" si="18"/>
        <v/>
      </c>
      <c r="O219" s="311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2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298"/>
      <c r="I220" s="226"/>
      <c r="J220" s="257"/>
      <c r="K220" s="226"/>
      <c r="L220" s="226"/>
      <c r="M220" s="312"/>
      <c r="N220" s="311" t="str">
        <f t="shared" si="18"/>
        <v/>
      </c>
      <c r="O220" s="311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2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298"/>
      <c r="I221" s="226"/>
      <c r="J221" s="257"/>
      <c r="K221" s="226"/>
      <c r="L221" s="226"/>
      <c r="M221" s="312"/>
      <c r="N221" s="311" t="str">
        <f t="shared" si="18"/>
        <v/>
      </c>
      <c r="O221" s="311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2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298"/>
      <c r="I222" s="226"/>
      <c r="J222" s="257"/>
      <c r="K222" s="226"/>
      <c r="L222" s="226"/>
      <c r="M222" s="312"/>
      <c r="N222" s="311" t="str">
        <f t="shared" si="18"/>
        <v/>
      </c>
      <c r="O222" s="311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2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298"/>
      <c r="I223" s="226"/>
      <c r="J223" s="257"/>
      <c r="K223" s="226"/>
      <c r="L223" s="226"/>
      <c r="M223" s="312"/>
      <c r="N223" s="311" t="str">
        <f t="shared" si="18"/>
        <v/>
      </c>
      <c r="O223" s="311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2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298"/>
      <c r="I224" s="226"/>
      <c r="J224" s="257"/>
      <c r="K224" s="226"/>
      <c r="L224" s="226"/>
      <c r="M224" s="312"/>
      <c r="N224" s="311" t="str">
        <f t="shared" si="18"/>
        <v/>
      </c>
      <c r="O224" s="311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2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298"/>
      <c r="I225" s="226"/>
      <c r="J225" s="257"/>
      <c r="K225" s="226"/>
      <c r="L225" s="226"/>
      <c r="M225" s="312"/>
      <c r="N225" s="311" t="str">
        <f t="shared" si="18"/>
        <v/>
      </c>
      <c r="O225" s="311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2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298"/>
      <c r="I226" s="226"/>
      <c r="J226" s="257"/>
      <c r="K226" s="226"/>
      <c r="L226" s="226"/>
      <c r="M226" s="312"/>
      <c r="N226" s="311" t="str">
        <f t="shared" si="18"/>
        <v/>
      </c>
      <c r="O226" s="311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2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298"/>
      <c r="I227" s="226"/>
      <c r="J227" s="257"/>
      <c r="K227" s="226"/>
      <c r="L227" s="226"/>
      <c r="M227" s="312"/>
      <c r="N227" s="311" t="str">
        <f t="shared" si="18"/>
        <v/>
      </c>
      <c r="O227" s="311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2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298"/>
      <c r="I228" s="226"/>
      <c r="J228" s="257"/>
      <c r="K228" s="226"/>
      <c r="L228" s="226"/>
      <c r="M228" s="312"/>
      <c r="N228" s="311" t="str">
        <f t="shared" si="18"/>
        <v/>
      </c>
      <c r="O228" s="311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2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298"/>
      <c r="I229" s="226"/>
      <c r="J229" s="257"/>
      <c r="K229" s="226"/>
      <c r="L229" s="226"/>
      <c r="M229" s="312"/>
      <c r="N229" s="311" t="str">
        <f t="shared" si="18"/>
        <v/>
      </c>
      <c r="O229" s="311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2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298"/>
      <c r="I230" s="226"/>
      <c r="J230" s="257"/>
      <c r="K230" s="226"/>
      <c r="L230" s="226"/>
      <c r="M230" s="312"/>
      <c r="N230" s="311" t="str">
        <f t="shared" si="18"/>
        <v/>
      </c>
      <c r="O230" s="311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2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298"/>
      <c r="I231" s="226"/>
      <c r="J231" s="257"/>
      <c r="K231" s="226"/>
      <c r="L231" s="226"/>
      <c r="M231" s="312"/>
      <c r="N231" s="311" t="str">
        <f t="shared" si="18"/>
        <v/>
      </c>
      <c r="O231" s="311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2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298"/>
      <c r="I232" s="226"/>
      <c r="J232" s="257"/>
      <c r="K232" s="226"/>
      <c r="L232" s="226"/>
      <c r="M232" s="312"/>
      <c r="N232" s="311" t="str">
        <f t="shared" si="18"/>
        <v/>
      </c>
      <c r="O232" s="311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2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298"/>
      <c r="I233" s="226"/>
      <c r="J233" s="257"/>
      <c r="K233" s="226"/>
      <c r="L233" s="226"/>
      <c r="M233" s="312"/>
      <c r="N233" s="311" t="str">
        <f t="shared" si="18"/>
        <v/>
      </c>
      <c r="O233" s="311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2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298"/>
      <c r="I234" s="226"/>
      <c r="J234" s="257"/>
      <c r="K234" s="226"/>
      <c r="L234" s="226"/>
      <c r="M234" s="312"/>
      <c r="N234" s="311" t="str">
        <f t="shared" si="18"/>
        <v/>
      </c>
      <c r="O234" s="311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2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298"/>
      <c r="I235" s="226"/>
      <c r="J235" s="257"/>
      <c r="K235" s="226"/>
      <c r="L235" s="226"/>
      <c r="M235" s="312"/>
      <c r="N235" s="311" t="str">
        <f t="shared" ref="N235:N298" si="22">IFERROR(L235/K235,"")</f>
        <v/>
      </c>
      <c r="O235" s="311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2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298"/>
      <c r="I236" s="226"/>
      <c r="J236" s="257"/>
      <c r="K236" s="226"/>
      <c r="L236" s="226"/>
      <c r="M236" s="312"/>
      <c r="N236" s="311" t="str">
        <f t="shared" si="22"/>
        <v/>
      </c>
      <c r="O236" s="311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2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298"/>
      <c r="I237" s="226"/>
      <c r="J237" s="257"/>
      <c r="K237" s="226"/>
      <c r="L237" s="226"/>
      <c r="M237" s="312"/>
      <c r="N237" s="311" t="str">
        <f t="shared" si="22"/>
        <v/>
      </c>
      <c r="O237" s="311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2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298"/>
      <c r="I238" s="226"/>
      <c r="J238" s="257"/>
      <c r="K238" s="226"/>
      <c r="L238" s="226"/>
      <c r="M238" s="312"/>
      <c r="N238" s="311" t="str">
        <f t="shared" si="22"/>
        <v/>
      </c>
      <c r="O238" s="311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2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298"/>
      <c r="I239" s="226"/>
      <c r="J239" s="257"/>
      <c r="K239" s="226"/>
      <c r="L239" s="226"/>
      <c r="M239" s="312"/>
      <c r="N239" s="311" t="str">
        <f t="shared" si="22"/>
        <v/>
      </c>
      <c r="O239" s="311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2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298"/>
      <c r="I240" s="226"/>
      <c r="J240" s="257"/>
      <c r="K240" s="226"/>
      <c r="L240" s="226"/>
      <c r="M240" s="312"/>
      <c r="N240" s="311" t="str">
        <f t="shared" si="22"/>
        <v/>
      </c>
      <c r="O240" s="311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2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298"/>
      <c r="I241" s="226"/>
      <c r="J241" s="257"/>
      <c r="K241" s="226"/>
      <c r="L241" s="226"/>
      <c r="M241" s="312"/>
      <c r="N241" s="311" t="str">
        <f t="shared" si="22"/>
        <v/>
      </c>
      <c r="O241" s="311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2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298"/>
      <c r="I242" s="226"/>
      <c r="J242" s="257"/>
      <c r="K242" s="226"/>
      <c r="L242" s="226"/>
      <c r="M242" s="312"/>
      <c r="N242" s="311" t="str">
        <f t="shared" si="22"/>
        <v/>
      </c>
      <c r="O242" s="311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2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298"/>
      <c r="I243" s="226"/>
      <c r="J243" s="257"/>
      <c r="K243" s="226"/>
      <c r="L243" s="226"/>
      <c r="M243" s="312"/>
      <c r="N243" s="311" t="str">
        <f t="shared" si="22"/>
        <v/>
      </c>
      <c r="O243" s="311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2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298"/>
      <c r="I244" s="226"/>
      <c r="J244" s="257"/>
      <c r="K244" s="226"/>
      <c r="L244" s="226"/>
      <c r="M244" s="312"/>
      <c r="N244" s="311" t="str">
        <f t="shared" si="22"/>
        <v/>
      </c>
      <c r="O244" s="311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2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298"/>
      <c r="I245" s="226"/>
      <c r="J245" s="257"/>
      <c r="K245" s="226"/>
      <c r="L245" s="226"/>
      <c r="M245" s="312"/>
      <c r="N245" s="311" t="str">
        <f t="shared" si="22"/>
        <v/>
      </c>
      <c r="O245" s="311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2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298"/>
      <c r="I246" s="226"/>
      <c r="J246" s="257"/>
      <c r="K246" s="226"/>
      <c r="L246" s="226"/>
      <c r="M246" s="312"/>
      <c r="N246" s="311" t="str">
        <f t="shared" si="22"/>
        <v/>
      </c>
      <c r="O246" s="311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2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298"/>
      <c r="I247" s="226"/>
      <c r="J247" s="257"/>
      <c r="K247" s="226"/>
      <c r="L247" s="226"/>
      <c r="M247" s="312"/>
      <c r="N247" s="311" t="str">
        <f t="shared" si="22"/>
        <v/>
      </c>
      <c r="O247" s="311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2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298"/>
      <c r="I248" s="226"/>
      <c r="J248" s="257"/>
      <c r="K248" s="226"/>
      <c r="L248" s="226"/>
      <c r="M248" s="312"/>
      <c r="N248" s="311" t="str">
        <f t="shared" si="22"/>
        <v/>
      </c>
      <c r="O248" s="311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2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298"/>
      <c r="I249" s="226"/>
      <c r="J249" s="257"/>
      <c r="K249" s="226"/>
      <c r="L249" s="226"/>
      <c r="M249" s="312"/>
      <c r="N249" s="311" t="str">
        <f t="shared" si="22"/>
        <v/>
      </c>
      <c r="O249" s="311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2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298"/>
      <c r="I250" s="226"/>
      <c r="J250" s="257"/>
      <c r="K250" s="226"/>
      <c r="L250" s="226"/>
      <c r="M250" s="312"/>
      <c r="N250" s="311" t="str">
        <f t="shared" si="22"/>
        <v/>
      </c>
      <c r="O250" s="311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2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298"/>
      <c r="I251" s="226"/>
      <c r="J251" s="257"/>
      <c r="K251" s="226"/>
      <c r="L251" s="226"/>
      <c r="M251" s="312"/>
      <c r="N251" s="311" t="str">
        <f t="shared" si="22"/>
        <v/>
      </c>
      <c r="O251" s="311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2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298"/>
      <c r="I252" s="226"/>
      <c r="J252" s="257"/>
      <c r="K252" s="226"/>
      <c r="L252" s="226"/>
      <c r="M252" s="312"/>
      <c r="N252" s="311" t="str">
        <f t="shared" si="22"/>
        <v/>
      </c>
      <c r="O252" s="311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2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298"/>
      <c r="I253" s="226"/>
      <c r="J253" s="257"/>
      <c r="K253" s="226"/>
      <c r="L253" s="226"/>
      <c r="M253" s="312"/>
      <c r="N253" s="311" t="str">
        <f t="shared" si="22"/>
        <v/>
      </c>
      <c r="O253" s="311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2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298"/>
      <c r="I254" s="226"/>
      <c r="J254" s="257"/>
      <c r="K254" s="226"/>
      <c r="L254" s="226"/>
      <c r="M254" s="312"/>
      <c r="N254" s="311" t="str">
        <f t="shared" si="22"/>
        <v/>
      </c>
      <c r="O254" s="311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2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298"/>
      <c r="I255" s="226"/>
      <c r="J255" s="257"/>
      <c r="K255" s="226"/>
      <c r="L255" s="226"/>
      <c r="M255" s="312"/>
      <c r="N255" s="311" t="str">
        <f t="shared" si="22"/>
        <v/>
      </c>
      <c r="O255" s="311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2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298"/>
      <c r="I256" s="226"/>
      <c r="J256" s="257"/>
      <c r="K256" s="226"/>
      <c r="L256" s="226"/>
      <c r="M256" s="312"/>
      <c r="N256" s="311" t="str">
        <f t="shared" si="22"/>
        <v/>
      </c>
      <c r="O256" s="311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2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298"/>
      <c r="I257" s="226"/>
      <c r="J257" s="257"/>
      <c r="K257" s="226"/>
      <c r="L257" s="226"/>
      <c r="M257" s="312"/>
      <c r="N257" s="311" t="str">
        <f t="shared" si="22"/>
        <v/>
      </c>
      <c r="O257" s="311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2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298"/>
      <c r="I258" s="226"/>
      <c r="J258" s="257"/>
      <c r="K258" s="226"/>
      <c r="L258" s="226"/>
      <c r="M258" s="312"/>
      <c r="N258" s="311" t="str">
        <f t="shared" si="22"/>
        <v/>
      </c>
      <c r="O258" s="311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2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298"/>
      <c r="I259" s="226"/>
      <c r="J259" s="257"/>
      <c r="K259" s="226"/>
      <c r="L259" s="226"/>
      <c r="M259" s="312"/>
      <c r="N259" s="311" t="str">
        <f t="shared" si="22"/>
        <v/>
      </c>
      <c r="O259" s="311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2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298"/>
      <c r="I260" s="226"/>
      <c r="J260" s="257"/>
      <c r="K260" s="226"/>
      <c r="L260" s="226"/>
      <c r="M260" s="312"/>
      <c r="N260" s="311" t="str">
        <f t="shared" si="22"/>
        <v/>
      </c>
      <c r="O260" s="311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2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298"/>
      <c r="I261" s="226"/>
      <c r="J261" s="257"/>
      <c r="K261" s="226"/>
      <c r="L261" s="226"/>
      <c r="M261" s="312"/>
      <c r="N261" s="311" t="str">
        <f t="shared" si="22"/>
        <v/>
      </c>
      <c r="O261" s="311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2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298"/>
      <c r="I262" s="226"/>
      <c r="J262" s="257"/>
      <c r="K262" s="226"/>
      <c r="L262" s="226"/>
      <c r="M262" s="312"/>
      <c r="N262" s="311" t="str">
        <f t="shared" si="22"/>
        <v/>
      </c>
      <c r="O262" s="311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2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298"/>
      <c r="I263" s="226"/>
      <c r="J263" s="257"/>
      <c r="K263" s="226"/>
      <c r="L263" s="226"/>
      <c r="M263" s="312"/>
      <c r="N263" s="311" t="str">
        <f t="shared" si="22"/>
        <v/>
      </c>
      <c r="O263" s="311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2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298"/>
      <c r="I264" s="226"/>
      <c r="J264" s="257"/>
      <c r="K264" s="226"/>
      <c r="L264" s="226"/>
      <c r="M264" s="312"/>
      <c r="N264" s="311" t="str">
        <f t="shared" si="22"/>
        <v/>
      </c>
      <c r="O264" s="311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2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298"/>
      <c r="I265" s="226"/>
      <c r="J265" s="257"/>
      <c r="K265" s="226"/>
      <c r="L265" s="226"/>
      <c r="M265" s="312"/>
      <c r="N265" s="311" t="str">
        <f t="shared" si="22"/>
        <v/>
      </c>
      <c r="O265" s="311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2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298"/>
      <c r="I266" s="226"/>
      <c r="J266" s="257"/>
      <c r="K266" s="226"/>
      <c r="L266" s="226"/>
      <c r="M266" s="312"/>
      <c r="N266" s="311" t="str">
        <f t="shared" si="22"/>
        <v/>
      </c>
      <c r="O266" s="311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2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298"/>
      <c r="I267" s="226"/>
      <c r="J267" s="257"/>
      <c r="K267" s="226"/>
      <c r="L267" s="226"/>
      <c r="M267" s="312"/>
      <c r="N267" s="311" t="str">
        <f t="shared" si="22"/>
        <v/>
      </c>
      <c r="O267" s="311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2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298"/>
      <c r="I268" s="226"/>
      <c r="J268" s="257"/>
      <c r="K268" s="226"/>
      <c r="L268" s="226"/>
      <c r="M268" s="312"/>
      <c r="N268" s="311" t="str">
        <f t="shared" si="22"/>
        <v/>
      </c>
      <c r="O268" s="311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2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298"/>
      <c r="I269" s="226"/>
      <c r="J269" s="257"/>
      <c r="K269" s="226"/>
      <c r="L269" s="226"/>
      <c r="M269" s="312"/>
      <c r="N269" s="311" t="str">
        <f t="shared" si="22"/>
        <v/>
      </c>
      <c r="O269" s="311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2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298"/>
      <c r="I270" s="226"/>
      <c r="J270" s="257"/>
      <c r="K270" s="226"/>
      <c r="L270" s="226"/>
      <c r="M270" s="312"/>
      <c r="N270" s="311" t="str">
        <f t="shared" si="22"/>
        <v/>
      </c>
      <c r="O270" s="311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2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298"/>
      <c r="I271" s="226"/>
      <c r="J271" s="257"/>
      <c r="K271" s="226"/>
      <c r="L271" s="226"/>
      <c r="M271" s="312"/>
      <c r="N271" s="311" t="str">
        <f t="shared" si="22"/>
        <v/>
      </c>
      <c r="O271" s="311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2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298"/>
      <c r="I272" s="226"/>
      <c r="J272" s="257"/>
      <c r="K272" s="226"/>
      <c r="L272" s="226"/>
      <c r="M272" s="312"/>
      <c r="N272" s="311" t="str">
        <f t="shared" si="22"/>
        <v/>
      </c>
      <c r="O272" s="311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2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298"/>
      <c r="I273" s="226"/>
      <c r="J273" s="257"/>
      <c r="K273" s="226"/>
      <c r="L273" s="226"/>
      <c r="M273" s="312"/>
      <c r="N273" s="311" t="str">
        <f t="shared" si="22"/>
        <v/>
      </c>
      <c r="O273" s="311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2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298"/>
      <c r="I274" s="226"/>
      <c r="J274" s="257"/>
      <c r="K274" s="226"/>
      <c r="L274" s="226"/>
      <c r="M274" s="312"/>
      <c r="N274" s="311" t="str">
        <f t="shared" si="22"/>
        <v/>
      </c>
      <c r="O274" s="311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2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298"/>
      <c r="I275" s="226"/>
      <c r="J275" s="257"/>
      <c r="K275" s="226"/>
      <c r="L275" s="226"/>
      <c r="M275" s="312"/>
      <c r="N275" s="311" t="str">
        <f t="shared" si="22"/>
        <v/>
      </c>
      <c r="O275" s="311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2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298"/>
      <c r="I276" s="226"/>
      <c r="J276" s="257"/>
      <c r="K276" s="226"/>
      <c r="L276" s="226"/>
      <c r="M276" s="312"/>
      <c r="N276" s="311" t="str">
        <f t="shared" si="22"/>
        <v/>
      </c>
      <c r="O276" s="311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2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298"/>
      <c r="I277" s="226"/>
      <c r="J277" s="257"/>
      <c r="K277" s="226"/>
      <c r="L277" s="226"/>
      <c r="M277" s="312"/>
      <c r="N277" s="311" t="str">
        <f t="shared" si="22"/>
        <v/>
      </c>
      <c r="O277" s="311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2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298"/>
      <c r="I278" s="226"/>
      <c r="J278" s="257"/>
      <c r="K278" s="226"/>
      <c r="L278" s="226"/>
      <c r="M278" s="312"/>
      <c r="N278" s="311" t="str">
        <f t="shared" si="22"/>
        <v/>
      </c>
      <c r="O278" s="311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2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298"/>
      <c r="I279" s="226"/>
      <c r="J279" s="257"/>
      <c r="K279" s="226"/>
      <c r="L279" s="226"/>
      <c r="M279" s="312"/>
      <c r="N279" s="311" t="str">
        <f t="shared" si="22"/>
        <v/>
      </c>
      <c r="O279" s="311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2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298"/>
      <c r="I280" s="226"/>
      <c r="J280" s="257"/>
      <c r="K280" s="226"/>
      <c r="L280" s="226"/>
      <c r="M280" s="312"/>
      <c r="N280" s="311" t="str">
        <f t="shared" si="22"/>
        <v/>
      </c>
      <c r="O280" s="311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2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298"/>
      <c r="I281" s="226"/>
      <c r="J281" s="257"/>
      <c r="K281" s="226"/>
      <c r="L281" s="226"/>
      <c r="M281" s="312"/>
      <c r="N281" s="311" t="str">
        <f t="shared" si="22"/>
        <v/>
      </c>
      <c r="O281" s="311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2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298"/>
      <c r="I282" s="226"/>
      <c r="J282" s="257"/>
      <c r="K282" s="226"/>
      <c r="L282" s="226"/>
      <c r="M282" s="312"/>
      <c r="N282" s="311" t="str">
        <f t="shared" si="22"/>
        <v/>
      </c>
      <c r="O282" s="311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2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298"/>
      <c r="I283" s="226"/>
      <c r="J283" s="257"/>
      <c r="K283" s="226"/>
      <c r="L283" s="226"/>
      <c r="M283" s="312"/>
      <c r="N283" s="311" t="str">
        <f t="shared" si="22"/>
        <v/>
      </c>
      <c r="O283" s="311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2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298"/>
      <c r="I284" s="226"/>
      <c r="J284" s="257"/>
      <c r="K284" s="226"/>
      <c r="L284" s="226"/>
      <c r="M284" s="312"/>
      <c r="N284" s="311" t="str">
        <f t="shared" si="22"/>
        <v/>
      </c>
      <c r="O284" s="311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2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298"/>
      <c r="I285" s="226"/>
      <c r="J285" s="257"/>
      <c r="K285" s="226"/>
      <c r="L285" s="226"/>
      <c r="M285" s="312"/>
      <c r="N285" s="311" t="str">
        <f t="shared" si="22"/>
        <v/>
      </c>
      <c r="O285" s="311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2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298"/>
      <c r="I286" s="226"/>
      <c r="J286" s="257"/>
      <c r="K286" s="226"/>
      <c r="L286" s="226"/>
      <c r="M286" s="312"/>
      <c r="N286" s="311" t="str">
        <f t="shared" si="22"/>
        <v/>
      </c>
      <c r="O286" s="311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2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298"/>
      <c r="I287" s="226"/>
      <c r="J287" s="257"/>
      <c r="K287" s="226"/>
      <c r="L287" s="226"/>
      <c r="M287" s="312"/>
      <c r="N287" s="311" t="str">
        <f t="shared" si="22"/>
        <v/>
      </c>
      <c r="O287" s="311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2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298"/>
      <c r="I288" s="226"/>
      <c r="J288" s="257"/>
      <c r="K288" s="226"/>
      <c r="L288" s="226"/>
      <c r="M288" s="312"/>
      <c r="N288" s="311" t="str">
        <f t="shared" si="22"/>
        <v/>
      </c>
      <c r="O288" s="311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2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298"/>
      <c r="I289" s="226"/>
      <c r="J289" s="257"/>
      <c r="K289" s="226"/>
      <c r="L289" s="226"/>
      <c r="M289" s="312"/>
      <c r="N289" s="311" t="str">
        <f t="shared" si="22"/>
        <v/>
      </c>
      <c r="O289" s="311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2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298"/>
      <c r="I290" s="226"/>
      <c r="J290" s="257"/>
      <c r="K290" s="226"/>
      <c r="L290" s="226"/>
      <c r="M290" s="312"/>
      <c r="N290" s="311" t="str">
        <f t="shared" si="22"/>
        <v/>
      </c>
      <c r="O290" s="311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2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298"/>
      <c r="I291" s="226"/>
      <c r="J291" s="257"/>
      <c r="K291" s="226"/>
      <c r="L291" s="226"/>
      <c r="M291" s="312"/>
      <c r="N291" s="311" t="str">
        <f t="shared" si="22"/>
        <v/>
      </c>
      <c r="O291" s="311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2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298"/>
      <c r="I292" s="226"/>
      <c r="J292" s="257"/>
      <c r="K292" s="226"/>
      <c r="L292" s="226"/>
      <c r="M292" s="312"/>
      <c r="N292" s="311" t="str">
        <f t="shared" si="22"/>
        <v/>
      </c>
      <c r="O292" s="311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2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298"/>
      <c r="I293" s="226"/>
      <c r="J293" s="257"/>
      <c r="K293" s="226"/>
      <c r="L293" s="226"/>
      <c r="M293" s="312"/>
      <c r="N293" s="311" t="str">
        <f t="shared" si="22"/>
        <v/>
      </c>
      <c r="O293" s="311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2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298"/>
      <c r="I294" s="226"/>
      <c r="J294" s="257"/>
      <c r="K294" s="226"/>
      <c r="L294" s="226"/>
      <c r="M294" s="312"/>
      <c r="N294" s="311" t="str">
        <f t="shared" si="22"/>
        <v/>
      </c>
      <c r="O294" s="311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2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298"/>
      <c r="I295" s="226"/>
      <c r="J295" s="257"/>
      <c r="K295" s="226"/>
      <c r="L295" s="226"/>
      <c r="M295" s="312"/>
      <c r="N295" s="311" t="str">
        <f t="shared" si="22"/>
        <v/>
      </c>
      <c r="O295" s="311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2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298"/>
      <c r="I296" s="226"/>
      <c r="J296" s="257"/>
      <c r="K296" s="226"/>
      <c r="L296" s="226"/>
      <c r="M296" s="312"/>
      <c r="N296" s="311" t="str">
        <f t="shared" si="22"/>
        <v/>
      </c>
      <c r="O296" s="311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2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298"/>
      <c r="I297" s="226"/>
      <c r="J297" s="257"/>
      <c r="K297" s="226"/>
      <c r="L297" s="226"/>
      <c r="M297" s="312"/>
      <c r="N297" s="311" t="str">
        <f t="shared" si="22"/>
        <v/>
      </c>
      <c r="O297" s="311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2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298"/>
      <c r="I298" s="226"/>
      <c r="J298" s="257"/>
      <c r="K298" s="226"/>
      <c r="L298" s="226"/>
      <c r="M298" s="312"/>
      <c r="N298" s="311" t="str">
        <f t="shared" si="22"/>
        <v/>
      </c>
      <c r="O298" s="311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2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298"/>
      <c r="I299" s="226"/>
      <c r="J299" s="257"/>
      <c r="K299" s="226"/>
      <c r="L299" s="226"/>
      <c r="M299" s="312"/>
      <c r="N299" s="311" t="str">
        <f t="shared" ref="N299:N362" si="26">IFERROR(L299/K299,"")</f>
        <v/>
      </c>
      <c r="O299" s="311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2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298"/>
      <c r="I300" s="226"/>
      <c r="J300" s="257"/>
      <c r="K300" s="226"/>
      <c r="L300" s="226"/>
      <c r="M300" s="312"/>
      <c r="N300" s="311" t="str">
        <f t="shared" si="26"/>
        <v/>
      </c>
      <c r="O300" s="311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2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298"/>
      <c r="I301" s="226"/>
      <c r="J301" s="257"/>
      <c r="K301" s="226"/>
      <c r="L301" s="226"/>
      <c r="M301" s="312"/>
      <c r="N301" s="311" t="str">
        <f t="shared" si="26"/>
        <v/>
      </c>
      <c r="O301" s="311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2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298"/>
      <c r="I302" s="226"/>
      <c r="J302" s="257"/>
      <c r="K302" s="226"/>
      <c r="L302" s="226"/>
      <c r="M302" s="312"/>
      <c r="N302" s="311" t="str">
        <f t="shared" si="26"/>
        <v/>
      </c>
      <c r="O302" s="311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2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298"/>
      <c r="I303" s="226"/>
      <c r="J303" s="257"/>
      <c r="K303" s="226"/>
      <c r="L303" s="226"/>
      <c r="M303" s="312"/>
      <c r="N303" s="311" t="str">
        <f t="shared" si="26"/>
        <v/>
      </c>
      <c r="O303" s="311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2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298"/>
      <c r="I304" s="226"/>
      <c r="J304" s="257"/>
      <c r="K304" s="226"/>
      <c r="L304" s="226"/>
      <c r="M304" s="312"/>
      <c r="N304" s="311" t="str">
        <f t="shared" si="26"/>
        <v/>
      </c>
      <c r="O304" s="311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2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298"/>
      <c r="I305" s="226"/>
      <c r="J305" s="257"/>
      <c r="K305" s="226"/>
      <c r="L305" s="226"/>
      <c r="M305" s="312"/>
      <c r="N305" s="311" t="str">
        <f t="shared" si="26"/>
        <v/>
      </c>
      <c r="O305" s="311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2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298"/>
      <c r="I306" s="226"/>
      <c r="J306" s="257"/>
      <c r="K306" s="226"/>
      <c r="L306" s="226"/>
      <c r="M306" s="312"/>
      <c r="N306" s="311" t="str">
        <f t="shared" si="26"/>
        <v/>
      </c>
      <c r="O306" s="311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2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298"/>
      <c r="I307" s="226"/>
      <c r="J307" s="257"/>
      <c r="K307" s="226"/>
      <c r="L307" s="226"/>
      <c r="M307" s="312"/>
      <c r="N307" s="311" t="str">
        <f t="shared" si="26"/>
        <v/>
      </c>
      <c r="O307" s="311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2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298"/>
      <c r="I308" s="226"/>
      <c r="J308" s="257"/>
      <c r="K308" s="226"/>
      <c r="L308" s="226"/>
      <c r="M308" s="312"/>
      <c r="N308" s="311" t="str">
        <f t="shared" si="26"/>
        <v/>
      </c>
      <c r="O308" s="311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2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298"/>
      <c r="I309" s="226"/>
      <c r="J309" s="257"/>
      <c r="K309" s="226"/>
      <c r="L309" s="226"/>
      <c r="M309" s="312"/>
      <c r="N309" s="311" t="str">
        <f t="shared" si="26"/>
        <v/>
      </c>
      <c r="O309" s="311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2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298"/>
      <c r="I310" s="226"/>
      <c r="J310" s="257"/>
      <c r="K310" s="226"/>
      <c r="L310" s="226"/>
      <c r="M310" s="312"/>
      <c r="N310" s="311" t="str">
        <f t="shared" si="26"/>
        <v/>
      </c>
      <c r="O310" s="311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2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298"/>
      <c r="I311" s="226"/>
      <c r="J311" s="257"/>
      <c r="K311" s="226"/>
      <c r="L311" s="226"/>
      <c r="M311" s="312"/>
      <c r="N311" s="311" t="str">
        <f t="shared" si="26"/>
        <v/>
      </c>
      <c r="O311" s="311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2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298"/>
      <c r="I312" s="226"/>
      <c r="J312" s="257"/>
      <c r="K312" s="226"/>
      <c r="L312" s="226"/>
      <c r="M312" s="312"/>
      <c r="N312" s="311" t="str">
        <f t="shared" si="26"/>
        <v/>
      </c>
      <c r="O312" s="311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2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298"/>
      <c r="I313" s="226"/>
      <c r="J313" s="257"/>
      <c r="K313" s="226"/>
      <c r="L313" s="226"/>
      <c r="M313" s="312"/>
      <c r="N313" s="311" t="str">
        <f t="shared" si="26"/>
        <v/>
      </c>
      <c r="O313" s="311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2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298"/>
      <c r="I314" s="226"/>
      <c r="J314" s="257"/>
      <c r="K314" s="226"/>
      <c r="L314" s="226"/>
      <c r="M314" s="312"/>
      <c r="N314" s="311" t="str">
        <f t="shared" si="26"/>
        <v/>
      </c>
      <c r="O314" s="311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2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298"/>
      <c r="I315" s="226"/>
      <c r="J315" s="257"/>
      <c r="K315" s="226"/>
      <c r="L315" s="226"/>
      <c r="M315" s="312"/>
      <c r="N315" s="311" t="str">
        <f t="shared" si="26"/>
        <v/>
      </c>
      <c r="O315" s="311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2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298"/>
      <c r="I316" s="226"/>
      <c r="J316" s="257"/>
      <c r="K316" s="226"/>
      <c r="L316" s="226"/>
      <c r="M316" s="312"/>
      <c r="N316" s="311" t="str">
        <f t="shared" si="26"/>
        <v/>
      </c>
      <c r="O316" s="311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2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298"/>
      <c r="I317" s="226"/>
      <c r="J317" s="257"/>
      <c r="K317" s="226"/>
      <c r="L317" s="226"/>
      <c r="M317" s="312"/>
      <c r="N317" s="311" t="str">
        <f t="shared" si="26"/>
        <v/>
      </c>
      <c r="O317" s="311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2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298"/>
      <c r="I318" s="226"/>
      <c r="J318" s="257"/>
      <c r="K318" s="226"/>
      <c r="L318" s="226"/>
      <c r="M318" s="312"/>
      <c r="N318" s="311" t="str">
        <f t="shared" si="26"/>
        <v/>
      </c>
      <c r="O318" s="311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2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298"/>
      <c r="I319" s="226"/>
      <c r="J319" s="257"/>
      <c r="K319" s="226"/>
      <c r="L319" s="226"/>
      <c r="M319" s="312"/>
      <c r="N319" s="311" t="str">
        <f t="shared" si="26"/>
        <v/>
      </c>
      <c r="O319" s="311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2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298"/>
      <c r="I320" s="226"/>
      <c r="J320" s="257"/>
      <c r="K320" s="226"/>
      <c r="L320" s="226"/>
      <c r="M320" s="312"/>
      <c r="N320" s="311" t="str">
        <f t="shared" si="26"/>
        <v/>
      </c>
      <c r="O320" s="311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2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298"/>
      <c r="I321" s="226"/>
      <c r="J321" s="257"/>
      <c r="K321" s="226"/>
      <c r="L321" s="226"/>
      <c r="M321" s="312"/>
      <c r="N321" s="311" t="str">
        <f t="shared" si="26"/>
        <v/>
      </c>
      <c r="O321" s="311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2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298"/>
      <c r="I322" s="226"/>
      <c r="J322" s="257"/>
      <c r="K322" s="226"/>
      <c r="L322" s="226"/>
      <c r="M322" s="312"/>
      <c r="N322" s="311" t="str">
        <f t="shared" si="26"/>
        <v/>
      </c>
      <c r="O322" s="311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2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298"/>
      <c r="I323" s="226"/>
      <c r="J323" s="257"/>
      <c r="K323" s="226"/>
      <c r="L323" s="226"/>
      <c r="M323" s="312"/>
      <c r="N323" s="311" t="str">
        <f t="shared" si="26"/>
        <v/>
      </c>
      <c r="O323" s="311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2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298"/>
      <c r="I324" s="226"/>
      <c r="J324" s="257"/>
      <c r="K324" s="226"/>
      <c r="L324" s="226"/>
      <c r="M324" s="312"/>
      <c r="N324" s="311" t="str">
        <f t="shared" si="26"/>
        <v/>
      </c>
      <c r="O324" s="311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2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298"/>
      <c r="I325" s="226"/>
      <c r="J325" s="257"/>
      <c r="K325" s="226"/>
      <c r="L325" s="226"/>
      <c r="M325" s="312"/>
      <c r="N325" s="311" t="str">
        <f t="shared" si="26"/>
        <v/>
      </c>
      <c r="O325" s="311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2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298"/>
      <c r="I326" s="226"/>
      <c r="J326" s="257"/>
      <c r="K326" s="226"/>
      <c r="L326" s="226"/>
      <c r="M326" s="312"/>
      <c r="N326" s="311" t="str">
        <f t="shared" si="26"/>
        <v/>
      </c>
      <c r="O326" s="311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2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298"/>
      <c r="I327" s="226"/>
      <c r="J327" s="257"/>
      <c r="K327" s="226"/>
      <c r="L327" s="226"/>
      <c r="M327" s="312"/>
      <c r="N327" s="311" t="str">
        <f t="shared" si="26"/>
        <v/>
      </c>
      <c r="O327" s="311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2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298"/>
      <c r="I328" s="226"/>
      <c r="J328" s="257"/>
      <c r="K328" s="226"/>
      <c r="L328" s="226"/>
      <c r="M328" s="312"/>
      <c r="N328" s="311" t="str">
        <f t="shared" si="26"/>
        <v/>
      </c>
      <c r="O328" s="311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2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298"/>
      <c r="I329" s="226"/>
      <c r="J329" s="257"/>
      <c r="K329" s="226"/>
      <c r="L329" s="226"/>
      <c r="M329" s="312"/>
      <c r="N329" s="311" t="str">
        <f t="shared" si="26"/>
        <v/>
      </c>
      <c r="O329" s="311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2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298"/>
      <c r="I330" s="226"/>
      <c r="J330" s="257"/>
      <c r="K330" s="226"/>
      <c r="L330" s="226"/>
      <c r="M330" s="312"/>
      <c r="N330" s="311" t="str">
        <f t="shared" si="26"/>
        <v/>
      </c>
      <c r="O330" s="311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2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298"/>
      <c r="I331" s="226"/>
      <c r="J331" s="257"/>
      <c r="K331" s="226"/>
      <c r="L331" s="226"/>
      <c r="M331" s="312"/>
      <c r="N331" s="311" t="str">
        <f t="shared" si="26"/>
        <v/>
      </c>
      <c r="O331" s="311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2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298"/>
      <c r="I332" s="226"/>
      <c r="J332" s="257"/>
      <c r="K332" s="226"/>
      <c r="L332" s="226"/>
      <c r="M332" s="312"/>
      <c r="N332" s="311" t="str">
        <f t="shared" si="26"/>
        <v/>
      </c>
      <c r="O332" s="311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2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298"/>
      <c r="I333" s="226"/>
      <c r="J333" s="257"/>
      <c r="K333" s="226"/>
      <c r="L333" s="226"/>
      <c r="M333" s="312"/>
      <c r="N333" s="311" t="str">
        <f t="shared" si="26"/>
        <v/>
      </c>
      <c r="O333" s="311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2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298"/>
      <c r="I334" s="226"/>
      <c r="J334" s="257"/>
      <c r="K334" s="226"/>
      <c r="L334" s="226"/>
      <c r="M334" s="312"/>
      <c r="N334" s="311" t="str">
        <f t="shared" si="26"/>
        <v/>
      </c>
      <c r="O334" s="311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2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298"/>
      <c r="I335" s="226"/>
      <c r="J335" s="257"/>
      <c r="K335" s="226"/>
      <c r="L335" s="226"/>
      <c r="M335" s="312"/>
      <c r="N335" s="311" t="str">
        <f t="shared" si="26"/>
        <v/>
      </c>
      <c r="O335" s="311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2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298"/>
      <c r="I336" s="226"/>
      <c r="J336" s="257"/>
      <c r="K336" s="226"/>
      <c r="L336" s="226"/>
      <c r="M336" s="312"/>
      <c r="N336" s="311" t="str">
        <f t="shared" si="26"/>
        <v/>
      </c>
      <c r="O336" s="311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2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298"/>
      <c r="I337" s="226"/>
      <c r="J337" s="257"/>
      <c r="K337" s="226"/>
      <c r="L337" s="226"/>
      <c r="M337" s="312"/>
      <c r="N337" s="311" t="str">
        <f t="shared" si="26"/>
        <v/>
      </c>
      <c r="O337" s="311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2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298"/>
      <c r="I338" s="226"/>
      <c r="J338" s="257"/>
      <c r="K338" s="226"/>
      <c r="L338" s="226"/>
      <c r="M338" s="312"/>
      <c r="N338" s="311" t="str">
        <f t="shared" si="26"/>
        <v/>
      </c>
      <c r="O338" s="311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2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298"/>
      <c r="I339" s="226"/>
      <c r="J339" s="257"/>
      <c r="K339" s="226"/>
      <c r="L339" s="226"/>
      <c r="M339" s="312"/>
      <c r="N339" s="311" t="str">
        <f t="shared" si="26"/>
        <v/>
      </c>
      <c r="O339" s="311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2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298"/>
      <c r="I340" s="226"/>
      <c r="J340" s="257"/>
      <c r="K340" s="226"/>
      <c r="L340" s="226"/>
      <c r="M340" s="312"/>
      <c r="N340" s="311" t="str">
        <f t="shared" si="26"/>
        <v/>
      </c>
      <c r="O340" s="311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2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298"/>
      <c r="I341" s="226"/>
      <c r="J341" s="257"/>
      <c r="K341" s="226"/>
      <c r="L341" s="226"/>
      <c r="M341" s="312"/>
      <c r="N341" s="311" t="str">
        <f t="shared" si="26"/>
        <v/>
      </c>
      <c r="O341" s="311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2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298"/>
      <c r="I342" s="226"/>
      <c r="J342" s="257"/>
      <c r="K342" s="226"/>
      <c r="L342" s="226"/>
      <c r="M342" s="312"/>
      <c r="N342" s="311" t="str">
        <f t="shared" si="26"/>
        <v/>
      </c>
      <c r="O342" s="311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2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298"/>
      <c r="I343" s="226"/>
      <c r="J343" s="257"/>
      <c r="K343" s="226"/>
      <c r="L343" s="226"/>
      <c r="M343" s="312"/>
      <c r="N343" s="311" t="str">
        <f t="shared" si="26"/>
        <v/>
      </c>
      <c r="O343" s="311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2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298"/>
      <c r="I344" s="226"/>
      <c r="J344" s="257"/>
      <c r="K344" s="226"/>
      <c r="L344" s="226"/>
      <c r="M344" s="312"/>
      <c r="N344" s="311" t="str">
        <f t="shared" si="26"/>
        <v/>
      </c>
      <c r="O344" s="311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2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298"/>
      <c r="I345" s="226"/>
      <c r="J345" s="257"/>
      <c r="K345" s="226"/>
      <c r="L345" s="226"/>
      <c r="M345" s="312"/>
      <c r="N345" s="311" t="str">
        <f t="shared" si="26"/>
        <v/>
      </c>
      <c r="O345" s="311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2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298"/>
      <c r="I346" s="226"/>
      <c r="J346" s="257"/>
      <c r="K346" s="226"/>
      <c r="L346" s="226"/>
      <c r="M346" s="312"/>
      <c r="N346" s="311" t="str">
        <f t="shared" si="26"/>
        <v/>
      </c>
      <c r="O346" s="311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2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298"/>
      <c r="I347" s="226"/>
      <c r="J347" s="257"/>
      <c r="K347" s="226"/>
      <c r="L347" s="226"/>
      <c r="M347" s="312"/>
      <c r="N347" s="311" t="str">
        <f t="shared" si="26"/>
        <v/>
      </c>
      <c r="O347" s="311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2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298"/>
      <c r="I348" s="226"/>
      <c r="J348" s="257"/>
      <c r="K348" s="226"/>
      <c r="L348" s="226"/>
      <c r="M348" s="312"/>
      <c r="N348" s="311" t="str">
        <f t="shared" si="26"/>
        <v/>
      </c>
      <c r="O348" s="311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2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298"/>
      <c r="I349" s="226"/>
      <c r="J349" s="257"/>
      <c r="K349" s="226"/>
      <c r="L349" s="226"/>
      <c r="M349" s="312"/>
      <c r="N349" s="311" t="str">
        <f t="shared" si="26"/>
        <v/>
      </c>
      <c r="O349" s="311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2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298"/>
      <c r="I350" s="226"/>
      <c r="J350" s="257"/>
      <c r="K350" s="226"/>
      <c r="L350" s="226"/>
      <c r="M350" s="312"/>
      <c r="N350" s="311" t="str">
        <f t="shared" si="26"/>
        <v/>
      </c>
      <c r="O350" s="311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2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298"/>
      <c r="I351" s="226"/>
      <c r="J351" s="257"/>
      <c r="K351" s="226"/>
      <c r="L351" s="226"/>
      <c r="M351" s="312"/>
      <c r="N351" s="311" t="str">
        <f t="shared" si="26"/>
        <v/>
      </c>
      <c r="O351" s="311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2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298"/>
      <c r="I352" s="226"/>
      <c r="J352" s="257"/>
      <c r="K352" s="226"/>
      <c r="L352" s="226"/>
      <c r="M352" s="312"/>
      <c r="N352" s="311" t="str">
        <f t="shared" si="26"/>
        <v/>
      </c>
      <c r="O352" s="311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2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298"/>
      <c r="I353" s="226"/>
      <c r="J353" s="257"/>
      <c r="K353" s="226"/>
      <c r="L353" s="226"/>
      <c r="M353" s="312"/>
      <c r="N353" s="311" t="str">
        <f t="shared" si="26"/>
        <v/>
      </c>
      <c r="O353" s="311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2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298"/>
      <c r="I354" s="226"/>
      <c r="J354" s="257"/>
      <c r="K354" s="226"/>
      <c r="L354" s="226"/>
      <c r="M354" s="312"/>
      <c r="N354" s="311" t="str">
        <f t="shared" si="26"/>
        <v/>
      </c>
      <c r="O354" s="311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2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298"/>
      <c r="I355" s="226"/>
      <c r="J355" s="257"/>
      <c r="K355" s="226"/>
      <c r="L355" s="226"/>
      <c r="M355" s="312"/>
      <c r="N355" s="311" t="str">
        <f t="shared" si="26"/>
        <v/>
      </c>
      <c r="O355" s="311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2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298"/>
      <c r="I356" s="226"/>
      <c r="J356" s="257"/>
      <c r="K356" s="226"/>
      <c r="L356" s="226"/>
      <c r="M356" s="312"/>
      <c r="N356" s="311" t="str">
        <f t="shared" si="26"/>
        <v/>
      </c>
      <c r="O356" s="311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2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298"/>
      <c r="I357" s="226"/>
      <c r="J357" s="257"/>
      <c r="K357" s="226"/>
      <c r="L357" s="226"/>
      <c r="M357" s="312"/>
      <c r="N357" s="311" t="str">
        <f t="shared" si="26"/>
        <v/>
      </c>
      <c r="O357" s="311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2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298"/>
      <c r="I358" s="226"/>
      <c r="J358" s="257"/>
      <c r="K358" s="226"/>
      <c r="L358" s="226"/>
      <c r="M358" s="312"/>
      <c r="N358" s="311" t="str">
        <f t="shared" si="26"/>
        <v/>
      </c>
      <c r="O358" s="311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2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298"/>
      <c r="I359" s="226"/>
      <c r="J359" s="257"/>
      <c r="K359" s="226"/>
      <c r="L359" s="226"/>
      <c r="M359" s="312"/>
      <c r="N359" s="311" t="str">
        <f t="shared" si="26"/>
        <v/>
      </c>
      <c r="O359" s="311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2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298"/>
      <c r="I360" s="226"/>
      <c r="J360" s="257"/>
      <c r="K360" s="226"/>
      <c r="L360" s="226"/>
      <c r="M360" s="312"/>
      <c r="N360" s="311" t="str">
        <f t="shared" si="26"/>
        <v/>
      </c>
      <c r="O360" s="311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2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298"/>
      <c r="I361" s="226"/>
      <c r="J361" s="257"/>
      <c r="K361" s="226"/>
      <c r="L361" s="226"/>
      <c r="M361" s="312"/>
      <c r="N361" s="311" t="str">
        <f t="shared" si="26"/>
        <v/>
      </c>
      <c r="O361" s="311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2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298"/>
      <c r="I362" s="226"/>
      <c r="J362" s="257"/>
      <c r="K362" s="226"/>
      <c r="L362" s="226"/>
      <c r="M362" s="312"/>
      <c r="N362" s="311" t="str">
        <f t="shared" si="26"/>
        <v/>
      </c>
      <c r="O362" s="311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2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298"/>
      <c r="I363" s="226"/>
      <c r="J363" s="257"/>
      <c r="K363" s="226"/>
      <c r="L363" s="226"/>
      <c r="M363" s="312"/>
      <c r="N363" s="311" t="str">
        <f t="shared" ref="N363:N426" si="30">IFERROR(L363/K363,"")</f>
        <v/>
      </c>
      <c r="O363" s="311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2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298"/>
      <c r="I364" s="226"/>
      <c r="J364" s="257"/>
      <c r="K364" s="226"/>
      <c r="L364" s="226"/>
      <c r="M364" s="312"/>
      <c r="N364" s="311" t="str">
        <f t="shared" si="30"/>
        <v/>
      </c>
      <c r="O364" s="311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2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298"/>
      <c r="I365" s="226"/>
      <c r="J365" s="257"/>
      <c r="K365" s="226"/>
      <c r="L365" s="226"/>
      <c r="M365" s="312"/>
      <c r="N365" s="311" t="str">
        <f t="shared" si="30"/>
        <v/>
      </c>
      <c r="O365" s="311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2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298"/>
      <c r="I366" s="226"/>
      <c r="J366" s="257"/>
      <c r="K366" s="226"/>
      <c r="L366" s="226"/>
      <c r="M366" s="312"/>
      <c r="N366" s="311" t="str">
        <f t="shared" si="30"/>
        <v/>
      </c>
      <c r="O366" s="311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2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298"/>
      <c r="I367" s="226"/>
      <c r="J367" s="257"/>
      <c r="K367" s="226"/>
      <c r="L367" s="226"/>
      <c r="M367" s="312"/>
      <c r="N367" s="311" t="str">
        <f t="shared" si="30"/>
        <v/>
      </c>
      <c r="O367" s="311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2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298"/>
      <c r="I368" s="226"/>
      <c r="J368" s="257"/>
      <c r="K368" s="226"/>
      <c r="L368" s="226"/>
      <c r="M368" s="312"/>
      <c r="N368" s="311" t="str">
        <f t="shared" si="30"/>
        <v/>
      </c>
      <c r="O368" s="311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2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298"/>
      <c r="I369" s="226"/>
      <c r="J369" s="257"/>
      <c r="K369" s="226"/>
      <c r="L369" s="226"/>
      <c r="M369" s="312"/>
      <c r="N369" s="311" t="str">
        <f t="shared" si="30"/>
        <v/>
      </c>
      <c r="O369" s="311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2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298"/>
      <c r="I370" s="226"/>
      <c r="J370" s="257"/>
      <c r="K370" s="226"/>
      <c r="L370" s="226"/>
      <c r="M370" s="312"/>
      <c r="N370" s="311" t="str">
        <f t="shared" si="30"/>
        <v/>
      </c>
      <c r="O370" s="311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2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298"/>
      <c r="I371" s="226"/>
      <c r="J371" s="257"/>
      <c r="K371" s="226"/>
      <c r="L371" s="226"/>
      <c r="M371" s="312"/>
      <c r="N371" s="311" t="str">
        <f t="shared" si="30"/>
        <v/>
      </c>
      <c r="O371" s="311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2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298"/>
      <c r="I372" s="226"/>
      <c r="J372" s="257"/>
      <c r="K372" s="226"/>
      <c r="L372" s="226"/>
      <c r="M372" s="312"/>
      <c r="N372" s="311" t="str">
        <f t="shared" si="30"/>
        <v/>
      </c>
      <c r="O372" s="311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2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298"/>
      <c r="I373" s="226"/>
      <c r="J373" s="257"/>
      <c r="K373" s="226"/>
      <c r="L373" s="226"/>
      <c r="M373" s="312"/>
      <c r="N373" s="311" t="str">
        <f t="shared" si="30"/>
        <v/>
      </c>
      <c r="O373" s="311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2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298"/>
      <c r="I374" s="226"/>
      <c r="J374" s="257"/>
      <c r="K374" s="226"/>
      <c r="L374" s="226"/>
      <c r="M374" s="312"/>
      <c r="N374" s="311" t="str">
        <f t="shared" si="30"/>
        <v/>
      </c>
      <c r="O374" s="311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2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298"/>
      <c r="I375" s="226"/>
      <c r="J375" s="257"/>
      <c r="K375" s="226"/>
      <c r="L375" s="226"/>
      <c r="M375" s="312"/>
      <c r="N375" s="311" t="str">
        <f t="shared" si="30"/>
        <v/>
      </c>
      <c r="O375" s="311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2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298"/>
      <c r="I376" s="226"/>
      <c r="J376" s="257"/>
      <c r="K376" s="226"/>
      <c r="L376" s="226"/>
      <c r="M376" s="312"/>
      <c r="N376" s="311" t="str">
        <f t="shared" si="30"/>
        <v/>
      </c>
      <c r="O376" s="311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2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298"/>
      <c r="I377" s="226"/>
      <c r="J377" s="257"/>
      <c r="K377" s="226"/>
      <c r="L377" s="226"/>
      <c r="M377" s="312"/>
      <c r="N377" s="311" t="str">
        <f t="shared" si="30"/>
        <v/>
      </c>
      <c r="O377" s="311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2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298"/>
      <c r="I378" s="226"/>
      <c r="J378" s="257"/>
      <c r="K378" s="226"/>
      <c r="L378" s="226"/>
      <c r="M378" s="312"/>
      <c r="N378" s="311" t="str">
        <f t="shared" si="30"/>
        <v/>
      </c>
      <c r="O378" s="311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2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298"/>
      <c r="I379" s="226"/>
      <c r="J379" s="257"/>
      <c r="K379" s="226"/>
      <c r="L379" s="226"/>
      <c r="M379" s="312"/>
      <c r="N379" s="311" t="str">
        <f t="shared" si="30"/>
        <v/>
      </c>
      <c r="O379" s="311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2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298"/>
      <c r="I380" s="226"/>
      <c r="J380" s="257"/>
      <c r="K380" s="226"/>
      <c r="L380" s="226"/>
      <c r="M380" s="312"/>
      <c r="N380" s="311" t="str">
        <f t="shared" si="30"/>
        <v/>
      </c>
      <c r="O380" s="311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2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298"/>
      <c r="I381" s="226"/>
      <c r="J381" s="257"/>
      <c r="K381" s="226"/>
      <c r="L381" s="226"/>
      <c r="M381" s="312"/>
      <c r="N381" s="311" t="str">
        <f t="shared" si="30"/>
        <v/>
      </c>
      <c r="O381" s="311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2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298"/>
      <c r="I382" s="226"/>
      <c r="J382" s="257"/>
      <c r="K382" s="226"/>
      <c r="L382" s="226"/>
      <c r="M382" s="312"/>
      <c r="N382" s="311" t="str">
        <f t="shared" si="30"/>
        <v/>
      </c>
      <c r="O382" s="311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2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298"/>
      <c r="I383" s="226"/>
      <c r="J383" s="257"/>
      <c r="K383" s="226"/>
      <c r="L383" s="226"/>
      <c r="M383" s="312"/>
      <c r="N383" s="311" t="str">
        <f t="shared" si="30"/>
        <v/>
      </c>
      <c r="O383" s="311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2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298"/>
      <c r="I384" s="226"/>
      <c r="J384" s="257"/>
      <c r="K384" s="226"/>
      <c r="L384" s="226"/>
      <c r="M384" s="312"/>
      <c r="N384" s="311" t="str">
        <f t="shared" si="30"/>
        <v/>
      </c>
      <c r="O384" s="311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2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298"/>
      <c r="I385" s="226"/>
      <c r="J385" s="257"/>
      <c r="K385" s="226"/>
      <c r="L385" s="226"/>
      <c r="M385" s="312"/>
      <c r="N385" s="311" t="str">
        <f t="shared" si="30"/>
        <v/>
      </c>
      <c r="O385" s="311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2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298"/>
      <c r="I386" s="226"/>
      <c r="J386" s="257"/>
      <c r="K386" s="226"/>
      <c r="L386" s="226"/>
      <c r="M386" s="312"/>
      <c r="N386" s="311" t="str">
        <f t="shared" si="30"/>
        <v/>
      </c>
      <c r="O386" s="311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2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298"/>
      <c r="I387" s="226"/>
      <c r="J387" s="257"/>
      <c r="K387" s="226"/>
      <c r="L387" s="226"/>
      <c r="M387" s="312"/>
      <c r="N387" s="311" t="str">
        <f t="shared" si="30"/>
        <v/>
      </c>
      <c r="O387" s="311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2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298"/>
      <c r="I388" s="226"/>
      <c r="J388" s="257"/>
      <c r="K388" s="226"/>
      <c r="L388" s="226"/>
      <c r="M388" s="312"/>
      <c r="N388" s="311" t="str">
        <f t="shared" si="30"/>
        <v/>
      </c>
      <c r="O388" s="311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2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298"/>
      <c r="I389" s="226"/>
      <c r="J389" s="257"/>
      <c r="K389" s="226"/>
      <c r="L389" s="226"/>
      <c r="M389" s="312"/>
      <c r="N389" s="311" t="str">
        <f t="shared" si="30"/>
        <v/>
      </c>
      <c r="O389" s="311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2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298"/>
      <c r="I390" s="226"/>
      <c r="J390" s="257"/>
      <c r="K390" s="226"/>
      <c r="L390" s="226"/>
      <c r="M390" s="312"/>
      <c r="N390" s="311" t="str">
        <f t="shared" si="30"/>
        <v/>
      </c>
      <c r="O390" s="311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2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298"/>
      <c r="I391" s="226"/>
      <c r="J391" s="257"/>
      <c r="K391" s="226"/>
      <c r="L391" s="226"/>
      <c r="M391" s="312"/>
      <c r="N391" s="311" t="str">
        <f t="shared" si="30"/>
        <v/>
      </c>
      <c r="O391" s="311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2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298"/>
      <c r="I392" s="226"/>
      <c r="J392" s="257"/>
      <c r="K392" s="226"/>
      <c r="L392" s="226"/>
      <c r="M392" s="312"/>
      <c r="N392" s="311" t="str">
        <f t="shared" si="30"/>
        <v/>
      </c>
      <c r="O392" s="311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2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298"/>
      <c r="I393" s="226"/>
      <c r="J393" s="257"/>
      <c r="K393" s="226"/>
      <c r="L393" s="226"/>
      <c r="M393" s="312"/>
      <c r="N393" s="311" t="str">
        <f t="shared" si="30"/>
        <v/>
      </c>
      <c r="O393" s="311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2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298"/>
      <c r="I394" s="226"/>
      <c r="J394" s="257"/>
      <c r="K394" s="226"/>
      <c r="L394" s="226"/>
      <c r="M394" s="312"/>
      <c r="N394" s="311" t="str">
        <f t="shared" si="30"/>
        <v/>
      </c>
      <c r="O394" s="311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2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298"/>
      <c r="I395" s="226"/>
      <c r="J395" s="257"/>
      <c r="K395" s="226"/>
      <c r="L395" s="226"/>
      <c r="M395" s="312"/>
      <c r="N395" s="311" t="str">
        <f t="shared" si="30"/>
        <v/>
      </c>
      <c r="O395" s="311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2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298"/>
      <c r="I396" s="226"/>
      <c r="J396" s="257"/>
      <c r="K396" s="226"/>
      <c r="L396" s="226"/>
      <c r="M396" s="312"/>
      <c r="N396" s="311" t="str">
        <f t="shared" si="30"/>
        <v/>
      </c>
      <c r="O396" s="311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2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298"/>
      <c r="I397" s="226"/>
      <c r="J397" s="257"/>
      <c r="K397" s="226"/>
      <c r="L397" s="226"/>
      <c r="M397" s="312"/>
      <c r="N397" s="311" t="str">
        <f t="shared" si="30"/>
        <v/>
      </c>
      <c r="O397" s="311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2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298"/>
      <c r="I398" s="226"/>
      <c r="J398" s="257"/>
      <c r="K398" s="226"/>
      <c r="L398" s="226"/>
      <c r="M398" s="312"/>
      <c r="N398" s="311" t="str">
        <f t="shared" si="30"/>
        <v/>
      </c>
      <c r="O398" s="311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2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298"/>
      <c r="I399" s="226"/>
      <c r="J399" s="257"/>
      <c r="K399" s="226"/>
      <c r="L399" s="226"/>
      <c r="M399" s="312"/>
      <c r="N399" s="311" t="str">
        <f t="shared" si="30"/>
        <v/>
      </c>
      <c r="O399" s="311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2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298"/>
      <c r="I400" s="226"/>
      <c r="J400" s="257"/>
      <c r="K400" s="226"/>
      <c r="L400" s="226"/>
      <c r="M400" s="312"/>
      <c r="N400" s="311" t="str">
        <f t="shared" si="30"/>
        <v/>
      </c>
      <c r="O400" s="311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2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298"/>
      <c r="I401" s="226"/>
      <c r="J401" s="257"/>
      <c r="K401" s="226"/>
      <c r="L401" s="226"/>
      <c r="M401" s="312"/>
      <c r="N401" s="311" t="str">
        <f t="shared" si="30"/>
        <v/>
      </c>
      <c r="O401" s="311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2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298"/>
      <c r="I402" s="226"/>
      <c r="J402" s="257"/>
      <c r="K402" s="226"/>
      <c r="L402" s="226"/>
      <c r="M402" s="312"/>
      <c r="N402" s="311" t="str">
        <f t="shared" si="30"/>
        <v/>
      </c>
      <c r="O402" s="311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2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298"/>
      <c r="I403" s="226"/>
      <c r="J403" s="257"/>
      <c r="K403" s="226"/>
      <c r="L403" s="226"/>
      <c r="M403" s="312"/>
      <c r="N403" s="311" t="str">
        <f t="shared" si="30"/>
        <v/>
      </c>
      <c r="O403" s="311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2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298"/>
      <c r="I404" s="226"/>
      <c r="J404" s="257"/>
      <c r="K404" s="226"/>
      <c r="L404" s="226"/>
      <c r="M404" s="312"/>
      <c r="N404" s="311" t="str">
        <f t="shared" si="30"/>
        <v/>
      </c>
      <c r="O404" s="311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2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298"/>
      <c r="I405" s="226"/>
      <c r="J405" s="257"/>
      <c r="K405" s="226"/>
      <c r="L405" s="226"/>
      <c r="M405" s="312"/>
      <c r="N405" s="311" t="str">
        <f t="shared" si="30"/>
        <v/>
      </c>
      <c r="O405" s="311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2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298"/>
      <c r="I406" s="226"/>
      <c r="J406" s="257"/>
      <c r="K406" s="226"/>
      <c r="L406" s="226"/>
      <c r="M406" s="312"/>
      <c r="N406" s="311" t="str">
        <f t="shared" si="30"/>
        <v/>
      </c>
      <c r="O406" s="311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2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298"/>
      <c r="I407" s="226"/>
      <c r="J407" s="257"/>
      <c r="K407" s="226"/>
      <c r="L407" s="226"/>
      <c r="M407" s="312"/>
      <c r="N407" s="311" t="str">
        <f t="shared" si="30"/>
        <v/>
      </c>
      <c r="O407" s="311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2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298"/>
      <c r="I408" s="226"/>
      <c r="J408" s="257"/>
      <c r="K408" s="226"/>
      <c r="L408" s="226"/>
      <c r="M408" s="312"/>
      <c r="N408" s="311" t="str">
        <f t="shared" si="30"/>
        <v/>
      </c>
      <c r="O408" s="311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2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298"/>
      <c r="I409" s="226"/>
      <c r="J409" s="257"/>
      <c r="K409" s="226"/>
      <c r="L409" s="226"/>
      <c r="M409" s="312"/>
      <c r="N409" s="311" t="str">
        <f t="shared" si="30"/>
        <v/>
      </c>
      <c r="O409" s="311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2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298"/>
      <c r="I410" s="226"/>
      <c r="J410" s="257"/>
      <c r="K410" s="226"/>
      <c r="L410" s="226"/>
      <c r="M410" s="312"/>
      <c r="N410" s="311" t="str">
        <f t="shared" si="30"/>
        <v/>
      </c>
      <c r="O410" s="311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2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298"/>
      <c r="I411" s="226"/>
      <c r="J411" s="257"/>
      <c r="K411" s="226"/>
      <c r="L411" s="226"/>
      <c r="M411" s="312"/>
      <c r="N411" s="311" t="str">
        <f t="shared" si="30"/>
        <v/>
      </c>
      <c r="O411" s="311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2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298"/>
      <c r="I412" s="226"/>
      <c r="J412" s="257"/>
      <c r="K412" s="226"/>
      <c r="L412" s="226"/>
      <c r="M412" s="312"/>
      <c r="N412" s="311" t="str">
        <f t="shared" si="30"/>
        <v/>
      </c>
      <c r="O412" s="311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2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298"/>
      <c r="I413" s="226"/>
      <c r="J413" s="257"/>
      <c r="K413" s="226"/>
      <c r="L413" s="226"/>
      <c r="M413" s="312"/>
      <c r="N413" s="311" t="str">
        <f t="shared" si="30"/>
        <v/>
      </c>
      <c r="O413" s="311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2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298"/>
      <c r="I414" s="226"/>
      <c r="J414" s="257"/>
      <c r="K414" s="226"/>
      <c r="L414" s="226"/>
      <c r="M414" s="312"/>
      <c r="N414" s="311" t="str">
        <f t="shared" si="30"/>
        <v/>
      </c>
      <c r="O414" s="311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2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298"/>
      <c r="I415" s="226"/>
      <c r="J415" s="257"/>
      <c r="K415" s="226"/>
      <c r="L415" s="226"/>
      <c r="M415" s="312"/>
      <c r="N415" s="311" t="str">
        <f t="shared" si="30"/>
        <v/>
      </c>
      <c r="O415" s="311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2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298"/>
      <c r="I416" s="226"/>
      <c r="J416" s="257"/>
      <c r="K416" s="226"/>
      <c r="L416" s="226"/>
      <c r="M416" s="312"/>
      <c r="N416" s="311" t="str">
        <f t="shared" si="30"/>
        <v/>
      </c>
      <c r="O416" s="311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2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298"/>
      <c r="I417" s="226"/>
      <c r="J417" s="257"/>
      <c r="K417" s="226"/>
      <c r="L417" s="226"/>
      <c r="M417" s="312"/>
      <c r="N417" s="311" t="str">
        <f t="shared" si="30"/>
        <v/>
      </c>
      <c r="O417" s="311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2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298"/>
      <c r="I418" s="226"/>
      <c r="J418" s="257"/>
      <c r="K418" s="226"/>
      <c r="L418" s="226"/>
      <c r="M418" s="312"/>
      <c r="N418" s="311" t="str">
        <f t="shared" si="30"/>
        <v/>
      </c>
      <c r="O418" s="311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2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298"/>
      <c r="I419" s="226"/>
      <c r="J419" s="257"/>
      <c r="K419" s="226"/>
      <c r="L419" s="226"/>
      <c r="M419" s="312"/>
      <c r="N419" s="311" t="str">
        <f t="shared" si="30"/>
        <v/>
      </c>
      <c r="O419" s="311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2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298"/>
      <c r="I420" s="226"/>
      <c r="J420" s="257"/>
      <c r="K420" s="226"/>
      <c r="L420" s="226"/>
      <c r="M420" s="312"/>
      <c r="N420" s="311" t="str">
        <f t="shared" si="30"/>
        <v/>
      </c>
      <c r="O420" s="311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2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298"/>
      <c r="I421" s="226"/>
      <c r="J421" s="257"/>
      <c r="K421" s="226"/>
      <c r="L421" s="226"/>
      <c r="M421" s="312"/>
      <c r="N421" s="311" t="str">
        <f t="shared" si="30"/>
        <v/>
      </c>
      <c r="O421" s="311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2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298"/>
      <c r="I422" s="226"/>
      <c r="J422" s="257"/>
      <c r="K422" s="226"/>
      <c r="L422" s="226"/>
      <c r="M422" s="312"/>
      <c r="N422" s="311" t="str">
        <f t="shared" si="30"/>
        <v/>
      </c>
      <c r="O422" s="311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2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298"/>
      <c r="I423" s="226"/>
      <c r="J423" s="257"/>
      <c r="K423" s="226"/>
      <c r="L423" s="226"/>
      <c r="M423" s="312"/>
      <c r="N423" s="311" t="str">
        <f t="shared" si="30"/>
        <v/>
      </c>
      <c r="O423" s="311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2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298"/>
      <c r="I424" s="226"/>
      <c r="J424" s="257"/>
      <c r="K424" s="226"/>
      <c r="L424" s="226"/>
      <c r="M424" s="312"/>
      <c r="N424" s="311" t="str">
        <f t="shared" si="30"/>
        <v/>
      </c>
      <c r="O424" s="311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2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298"/>
      <c r="I425" s="226"/>
      <c r="J425" s="257"/>
      <c r="K425" s="226"/>
      <c r="L425" s="226"/>
      <c r="M425" s="312"/>
      <c r="N425" s="311" t="str">
        <f t="shared" si="30"/>
        <v/>
      </c>
      <c r="O425" s="311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2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298"/>
      <c r="I426" s="226"/>
      <c r="J426" s="257"/>
      <c r="K426" s="226"/>
      <c r="L426" s="226"/>
      <c r="M426" s="312"/>
      <c r="N426" s="311" t="str">
        <f t="shared" si="30"/>
        <v/>
      </c>
      <c r="O426" s="311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2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298"/>
      <c r="I427" s="226"/>
      <c r="J427" s="257"/>
      <c r="K427" s="226"/>
      <c r="L427" s="226"/>
      <c r="M427" s="312"/>
      <c r="N427" s="311" t="str">
        <f t="shared" ref="N427:N490" si="34">IFERROR(L427/K427,"")</f>
        <v/>
      </c>
      <c r="O427" s="311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2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298"/>
      <c r="I428" s="226"/>
      <c r="J428" s="257"/>
      <c r="K428" s="226"/>
      <c r="L428" s="226"/>
      <c r="M428" s="312"/>
      <c r="N428" s="311" t="str">
        <f t="shared" si="34"/>
        <v/>
      </c>
      <c r="O428" s="311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2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298"/>
      <c r="I429" s="226"/>
      <c r="J429" s="257"/>
      <c r="K429" s="226"/>
      <c r="L429" s="226"/>
      <c r="M429" s="312"/>
      <c r="N429" s="311" t="str">
        <f t="shared" si="34"/>
        <v/>
      </c>
      <c r="O429" s="311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2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298"/>
      <c r="I430" s="226"/>
      <c r="J430" s="257"/>
      <c r="K430" s="226"/>
      <c r="L430" s="226"/>
      <c r="M430" s="312"/>
      <c r="N430" s="311" t="str">
        <f t="shared" si="34"/>
        <v/>
      </c>
      <c r="O430" s="311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2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298"/>
      <c r="I431" s="226"/>
      <c r="J431" s="257"/>
      <c r="K431" s="226"/>
      <c r="L431" s="226"/>
      <c r="M431" s="312"/>
      <c r="N431" s="311" t="str">
        <f t="shared" si="34"/>
        <v/>
      </c>
      <c r="O431" s="311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2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298"/>
      <c r="I432" s="226"/>
      <c r="J432" s="257"/>
      <c r="K432" s="226"/>
      <c r="L432" s="226"/>
      <c r="M432" s="312"/>
      <c r="N432" s="311" t="str">
        <f t="shared" si="34"/>
        <v/>
      </c>
      <c r="O432" s="311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2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298"/>
      <c r="I433" s="226"/>
      <c r="J433" s="257"/>
      <c r="K433" s="226"/>
      <c r="L433" s="226"/>
      <c r="M433" s="312"/>
      <c r="N433" s="311" t="str">
        <f t="shared" si="34"/>
        <v/>
      </c>
      <c r="O433" s="311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2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298"/>
      <c r="I434" s="226"/>
      <c r="J434" s="257"/>
      <c r="K434" s="226"/>
      <c r="L434" s="226"/>
      <c r="M434" s="312"/>
      <c r="N434" s="311" t="str">
        <f t="shared" si="34"/>
        <v/>
      </c>
      <c r="O434" s="311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2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298"/>
      <c r="I435" s="226"/>
      <c r="J435" s="257"/>
      <c r="K435" s="226"/>
      <c r="L435" s="226"/>
      <c r="M435" s="312"/>
      <c r="N435" s="311" t="str">
        <f t="shared" si="34"/>
        <v/>
      </c>
      <c r="O435" s="311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2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298"/>
      <c r="I436" s="226"/>
      <c r="J436" s="257"/>
      <c r="K436" s="226"/>
      <c r="L436" s="226"/>
      <c r="M436" s="312"/>
      <c r="N436" s="311" t="str">
        <f t="shared" si="34"/>
        <v/>
      </c>
      <c r="O436" s="311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2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298"/>
      <c r="I437" s="226"/>
      <c r="J437" s="257"/>
      <c r="K437" s="226"/>
      <c r="L437" s="226"/>
      <c r="M437" s="312"/>
      <c r="N437" s="311" t="str">
        <f t="shared" si="34"/>
        <v/>
      </c>
      <c r="O437" s="311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2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298"/>
      <c r="I438" s="226"/>
      <c r="J438" s="257"/>
      <c r="K438" s="226"/>
      <c r="L438" s="226"/>
      <c r="M438" s="312"/>
      <c r="N438" s="311" t="str">
        <f t="shared" si="34"/>
        <v/>
      </c>
      <c r="O438" s="311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2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298"/>
      <c r="I439" s="226"/>
      <c r="J439" s="257"/>
      <c r="K439" s="226"/>
      <c r="L439" s="226"/>
      <c r="M439" s="312"/>
      <c r="N439" s="311" t="str">
        <f t="shared" si="34"/>
        <v/>
      </c>
      <c r="O439" s="311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2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298"/>
      <c r="I440" s="226"/>
      <c r="J440" s="257"/>
      <c r="K440" s="226"/>
      <c r="L440" s="226"/>
      <c r="M440" s="312"/>
      <c r="N440" s="311" t="str">
        <f t="shared" si="34"/>
        <v/>
      </c>
      <c r="O440" s="311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2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298"/>
      <c r="I441" s="226"/>
      <c r="J441" s="257"/>
      <c r="K441" s="226"/>
      <c r="L441" s="226"/>
      <c r="M441" s="312"/>
      <c r="N441" s="311" t="str">
        <f t="shared" si="34"/>
        <v/>
      </c>
      <c r="O441" s="311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2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298"/>
      <c r="I442" s="226"/>
      <c r="J442" s="257"/>
      <c r="K442" s="226"/>
      <c r="L442" s="226"/>
      <c r="M442" s="312"/>
      <c r="N442" s="311" t="str">
        <f t="shared" si="34"/>
        <v/>
      </c>
      <c r="O442" s="311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2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298"/>
      <c r="I443" s="226"/>
      <c r="J443" s="257"/>
      <c r="K443" s="226"/>
      <c r="L443" s="226"/>
      <c r="M443" s="312"/>
      <c r="N443" s="311" t="str">
        <f t="shared" si="34"/>
        <v/>
      </c>
      <c r="O443" s="311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2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298"/>
      <c r="I444" s="226"/>
      <c r="J444" s="257"/>
      <c r="K444" s="226"/>
      <c r="L444" s="226"/>
      <c r="M444" s="312"/>
      <c r="N444" s="311" t="str">
        <f t="shared" si="34"/>
        <v/>
      </c>
      <c r="O444" s="311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2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298"/>
      <c r="I445" s="226"/>
      <c r="J445" s="257"/>
      <c r="K445" s="226"/>
      <c r="L445" s="226"/>
      <c r="M445" s="312"/>
      <c r="N445" s="311" t="str">
        <f t="shared" si="34"/>
        <v/>
      </c>
      <c r="O445" s="311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2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298"/>
      <c r="I446" s="226"/>
      <c r="J446" s="257"/>
      <c r="K446" s="226"/>
      <c r="L446" s="226"/>
      <c r="M446" s="312"/>
      <c r="N446" s="311" t="str">
        <f t="shared" si="34"/>
        <v/>
      </c>
      <c r="O446" s="311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2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298"/>
      <c r="I447" s="226"/>
      <c r="J447" s="257"/>
      <c r="K447" s="226"/>
      <c r="L447" s="226"/>
      <c r="M447" s="312"/>
      <c r="N447" s="311" t="str">
        <f t="shared" si="34"/>
        <v/>
      </c>
      <c r="O447" s="311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2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298"/>
      <c r="I448" s="226"/>
      <c r="J448" s="257"/>
      <c r="K448" s="226"/>
      <c r="L448" s="226"/>
      <c r="M448" s="312"/>
      <c r="N448" s="311" t="str">
        <f t="shared" si="34"/>
        <v/>
      </c>
      <c r="O448" s="311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2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298"/>
      <c r="I449" s="226"/>
      <c r="J449" s="257"/>
      <c r="K449" s="226"/>
      <c r="L449" s="226"/>
      <c r="M449" s="312"/>
      <c r="N449" s="311" t="str">
        <f t="shared" si="34"/>
        <v/>
      </c>
      <c r="O449" s="311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2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298"/>
      <c r="I450" s="226"/>
      <c r="J450" s="257"/>
      <c r="K450" s="226"/>
      <c r="L450" s="226"/>
      <c r="M450" s="312"/>
      <c r="N450" s="311" t="str">
        <f t="shared" si="34"/>
        <v/>
      </c>
      <c r="O450" s="311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2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298"/>
      <c r="I451" s="226"/>
      <c r="J451" s="257"/>
      <c r="K451" s="226"/>
      <c r="L451" s="226"/>
      <c r="M451" s="312"/>
      <c r="N451" s="311" t="str">
        <f t="shared" si="34"/>
        <v/>
      </c>
      <c r="O451" s="311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2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298"/>
      <c r="I452" s="226"/>
      <c r="J452" s="257"/>
      <c r="K452" s="226"/>
      <c r="L452" s="226"/>
      <c r="M452" s="312"/>
      <c r="N452" s="311" t="str">
        <f t="shared" si="34"/>
        <v/>
      </c>
      <c r="O452" s="311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2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298"/>
      <c r="I453" s="226"/>
      <c r="J453" s="257"/>
      <c r="K453" s="226"/>
      <c r="L453" s="226"/>
      <c r="M453" s="312"/>
      <c r="N453" s="311" t="str">
        <f t="shared" si="34"/>
        <v/>
      </c>
      <c r="O453" s="311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2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298"/>
      <c r="I454" s="226"/>
      <c r="J454" s="257"/>
      <c r="K454" s="226"/>
      <c r="L454" s="226"/>
      <c r="M454" s="312"/>
      <c r="N454" s="311" t="str">
        <f t="shared" si="34"/>
        <v/>
      </c>
      <c r="O454" s="311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2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298"/>
      <c r="I455" s="226"/>
      <c r="J455" s="257"/>
      <c r="K455" s="226"/>
      <c r="L455" s="226"/>
      <c r="M455" s="312"/>
      <c r="N455" s="311" t="str">
        <f t="shared" si="34"/>
        <v/>
      </c>
      <c r="O455" s="311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2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298"/>
      <c r="I456" s="226"/>
      <c r="J456" s="257"/>
      <c r="K456" s="226"/>
      <c r="L456" s="226"/>
      <c r="M456" s="312"/>
      <c r="N456" s="311" t="str">
        <f t="shared" si="34"/>
        <v/>
      </c>
      <c r="O456" s="311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2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298"/>
      <c r="I457" s="226"/>
      <c r="J457" s="257"/>
      <c r="K457" s="226"/>
      <c r="L457" s="226"/>
      <c r="M457" s="312"/>
      <c r="N457" s="311" t="str">
        <f t="shared" si="34"/>
        <v/>
      </c>
      <c r="O457" s="311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2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298"/>
      <c r="I458" s="226"/>
      <c r="J458" s="257"/>
      <c r="K458" s="226"/>
      <c r="L458" s="226"/>
      <c r="M458" s="312"/>
      <c r="N458" s="311" t="str">
        <f t="shared" si="34"/>
        <v/>
      </c>
      <c r="O458" s="311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2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298"/>
      <c r="I459" s="226"/>
      <c r="J459" s="257"/>
      <c r="K459" s="226"/>
      <c r="L459" s="226"/>
      <c r="M459" s="312"/>
      <c r="N459" s="311" t="str">
        <f t="shared" si="34"/>
        <v/>
      </c>
      <c r="O459" s="311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2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298"/>
      <c r="I460" s="226"/>
      <c r="J460" s="257"/>
      <c r="K460" s="226"/>
      <c r="L460" s="226"/>
      <c r="M460" s="312"/>
      <c r="N460" s="311" t="str">
        <f t="shared" si="34"/>
        <v/>
      </c>
      <c r="O460" s="311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2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298"/>
      <c r="I461" s="226"/>
      <c r="J461" s="257"/>
      <c r="K461" s="226"/>
      <c r="L461" s="226"/>
      <c r="M461" s="312"/>
      <c r="N461" s="311" t="str">
        <f t="shared" si="34"/>
        <v/>
      </c>
      <c r="O461" s="311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2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298"/>
      <c r="I462" s="226"/>
      <c r="J462" s="257"/>
      <c r="K462" s="226"/>
      <c r="L462" s="226"/>
      <c r="M462" s="312"/>
      <c r="N462" s="311" t="str">
        <f t="shared" si="34"/>
        <v/>
      </c>
      <c r="O462" s="311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2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298"/>
      <c r="I463" s="226"/>
      <c r="J463" s="257"/>
      <c r="K463" s="226"/>
      <c r="L463" s="226"/>
      <c r="M463" s="312"/>
      <c r="N463" s="311" t="str">
        <f t="shared" si="34"/>
        <v/>
      </c>
      <c r="O463" s="311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2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298"/>
      <c r="I464" s="226"/>
      <c r="J464" s="257"/>
      <c r="K464" s="226"/>
      <c r="L464" s="226"/>
      <c r="M464" s="312"/>
      <c r="N464" s="311" t="str">
        <f t="shared" si="34"/>
        <v/>
      </c>
      <c r="O464" s="311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2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298"/>
      <c r="I465" s="226"/>
      <c r="J465" s="257"/>
      <c r="K465" s="226"/>
      <c r="L465" s="226"/>
      <c r="M465" s="312"/>
      <c r="N465" s="311" t="str">
        <f t="shared" si="34"/>
        <v/>
      </c>
      <c r="O465" s="311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2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298"/>
      <c r="I466" s="226"/>
      <c r="J466" s="257"/>
      <c r="K466" s="226"/>
      <c r="L466" s="226"/>
      <c r="M466" s="312"/>
      <c r="N466" s="311" t="str">
        <f t="shared" si="34"/>
        <v/>
      </c>
      <c r="O466" s="311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2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298"/>
      <c r="I467" s="226"/>
      <c r="J467" s="257"/>
      <c r="K467" s="226"/>
      <c r="L467" s="226"/>
      <c r="M467" s="312"/>
      <c r="N467" s="311" t="str">
        <f t="shared" si="34"/>
        <v/>
      </c>
      <c r="O467" s="311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2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298"/>
      <c r="I468" s="226"/>
      <c r="J468" s="257"/>
      <c r="K468" s="226"/>
      <c r="L468" s="226"/>
      <c r="M468" s="312"/>
      <c r="N468" s="311" t="str">
        <f t="shared" si="34"/>
        <v/>
      </c>
      <c r="O468" s="311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2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298"/>
      <c r="I469" s="226"/>
      <c r="J469" s="257"/>
      <c r="K469" s="226"/>
      <c r="L469" s="226"/>
      <c r="M469" s="312"/>
      <c r="N469" s="311" t="str">
        <f t="shared" si="34"/>
        <v/>
      </c>
      <c r="O469" s="311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2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298"/>
      <c r="I470" s="226"/>
      <c r="J470" s="257"/>
      <c r="K470" s="226"/>
      <c r="L470" s="226"/>
      <c r="M470" s="312"/>
      <c r="N470" s="311" t="str">
        <f t="shared" si="34"/>
        <v/>
      </c>
      <c r="O470" s="311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2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298"/>
      <c r="I471" s="226"/>
      <c r="J471" s="257"/>
      <c r="K471" s="226"/>
      <c r="L471" s="226"/>
      <c r="M471" s="312"/>
      <c r="N471" s="311" t="str">
        <f t="shared" si="34"/>
        <v/>
      </c>
      <c r="O471" s="311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2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298"/>
      <c r="I472" s="226"/>
      <c r="J472" s="257"/>
      <c r="K472" s="226"/>
      <c r="L472" s="226"/>
      <c r="M472" s="312"/>
      <c r="N472" s="311" t="str">
        <f t="shared" si="34"/>
        <v/>
      </c>
      <c r="O472" s="311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2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298"/>
      <c r="I473" s="226"/>
      <c r="J473" s="257"/>
      <c r="K473" s="226"/>
      <c r="L473" s="226"/>
      <c r="M473" s="312"/>
      <c r="N473" s="311" t="str">
        <f t="shared" si="34"/>
        <v/>
      </c>
      <c r="O473" s="311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2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298"/>
      <c r="I474" s="226"/>
      <c r="J474" s="257"/>
      <c r="K474" s="226"/>
      <c r="L474" s="226"/>
      <c r="M474" s="312"/>
      <c r="N474" s="311" t="str">
        <f t="shared" si="34"/>
        <v/>
      </c>
      <c r="O474" s="311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2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298"/>
      <c r="I475" s="226"/>
      <c r="J475" s="257"/>
      <c r="K475" s="226"/>
      <c r="L475" s="226"/>
      <c r="M475" s="312"/>
      <c r="N475" s="311" t="str">
        <f t="shared" si="34"/>
        <v/>
      </c>
      <c r="O475" s="311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2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298"/>
      <c r="I476" s="226"/>
      <c r="J476" s="257"/>
      <c r="K476" s="226"/>
      <c r="L476" s="226"/>
      <c r="M476" s="312"/>
      <c r="N476" s="311" t="str">
        <f t="shared" si="34"/>
        <v/>
      </c>
      <c r="O476" s="311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2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298"/>
      <c r="I477" s="226"/>
      <c r="J477" s="257"/>
      <c r="K477" s="226"/>
      <c r="L477" s="226"/>
      <c r="M477" s="312"/>
      <c r="N477" s="311" t="str">
        <f t="shared" si="34"/>
        <v/>
      </c>
      <c r="O477" s="311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2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298"/>
      <c r="I478" s="226"/>
      <c r="J478" s="257"/>
      <c r="K478" s="226"/>
      <c r="L478" s="226"/>
      <c r="M478" s="312"/>
      <c r="N478" s="311" t="str">
        <f t="shared" si="34"/>
        <v/>
      </c>
      <c r="O478" s="311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2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298"/>
      <c r="I479" s="226"/>
      <c r="J479" s="257"/>
      <c r="K479" s="226"/>
      <c r="L479" s="226"/>
      <c r="M479" s="312"/>
      <c r="N479" s="311" t="str">
        <f t="shared" si="34"/>
        <v/>
      </c>
      <c r="O479" s="311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2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298"/>
      <c r="I480" s="226"/>
      <c r="J480" s="257"/>
      <c r="K480" s="226"/>
      <c r="L480" s="226"/>
      <c r="M480" s="312"/>
      <c r="N480" s="311" t="str">
        <f t="shared" si="34"/>
        <v/>
      </c>
      <c r="O480" s="311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2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298"/>
      <c r="I481" s="226"/>
      <c r="J481" s="257"/>
      <c r="K481" s="226"/>
      <c r="L481" s="226"/>
      <c r="M481" s="312"/>
      <c r="N481" s="311" t="str">
        <f t="shared" si="34"/>
        <v/>
      </c>
      <c r="O481" s="311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2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298"/>
      <c r="I482" s="226"/>
      <c r="J482" s="257"/>
      <c r="K482" s="226"/>
      <c r="L482" s="226"/>
      <c r="M482" s="312"/>
      <c r="N482" s="311" t="str">
        <f t="shared" si="34"/>
        <v/>
      </c>
      <c r="O482" s="311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2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298"/>
      <c r="I483" s="226"/>
      <c r="J483" s="257"/>
      <c r="K483" s="226"/>
      <c r="L483" s="226"/>
      <c r="M483" s="312"/>
      <c r="N483" s="311" t="str">
        <f t="shared" si="34"/>
        <v/>
      </c>
      <c r="O483" s="311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2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298"/>
      <c r="I484" s="226"/>
      <c r="J484" s="257"/>
      <c r="K484" s="226"/>
      <c r="L484" s="226"/>
      <c r="M484" s="312"/>
      <c r="N484" s="311" t="str">
        <f t="shared" si="34"/>
        <v/>
      </c>
      <c r="O484" s="311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2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298"/>
      <c r="I485" s="226"/>
      <c r="J485" s="257"/>
      <c r="K485" s="226"/>
      <c r="L485" s="226"/>
      <c r="M485" s="312"/>
      <c r="N485" s="311" t="str">
        <f t="shared" si="34"/>
        <v/>
      </c>
      <c r="O485" s="311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2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298"/>
      <c r="I486" s="226"/>
      <c r="J486" s="257"/>
      <c r="K486" s="226"/>
      <c r="L486" s="226"/>
      <c r="M486" s="312"/>
      <c r="N486" s="311" t="str">
        <f t="shared" si="34"/>
        <v/>
      </c>
      <c r="O486" s="311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2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298"/>
      <c r="I487" s="226"/>
      <c r="J487" s="257"/>
      <c r="K487" s="226"/>
      <c r="L487" s="226"/>
      <c r="M487" s="312"/>
      <c r="N487" s="311" t="str">
        <f t="shared" si="34"/>
        <v/>
      </c>
      <c r="O487" s="311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2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298"/>
      <c r="I488" s="226"/>
      <c r="J488" s="257"/>
      <c r="K488" s="226"/>
      <c r="L488" s="226"/>
      <c r="M488" s="312"/>
      <c r="N488" s="311" t="str">
        <f t="shared" si="34"/>
        <v/>
      </c>
      <c r="O488" s="311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2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298"/>
      <c r="I489" s="226"/>
      <c r="J489" s="257"/>
      <c r="K489" s="226"/>
      <c r="L489" s="226"/>
      <c r="M489" s="312"/>
      <c r="N489" s="311" t="str">
        <f t="shared" si="34"/>
        <v/>
      </c>
      <c r="O489" s="311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2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298"/>
      <c r="I490" s="226"/>
      <c r="J490" s="257"/>
      <c r="K490" s="226"/>
      <c r="L490" s="226"/>
      <c r="M490" s="312"/>
      <c r="N490" s="311" t="str">
        <f t="shared" si="34"/>
        <v/>
      </c>
      <c r="O490" s="311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2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298"/>
      <c r="I491" s="226"/>
      <c r="J491" s="257"/>
      <c r="K491" s="226"/>
      <c r="L491" s="226"/>
      <c r="M491" s="312"/>
      <c r="N491" s="311" t="str">
        <f t="shared" ref="N491:N508" si="38">IFERROR(L491/K491,"")</f>
        <v/>
      </c>
      <c r="O491" s="311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2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298"/>
      <c r="I492" s="226"/>
      <c r="J492" s="257"/>
      <c r="K492" s="226"/>
      <c r="L492" s="226"/>
      <c r="M492" s="312"/>
      <c r="N492" s="311" t="str">
        <f t="shared" si="38"/>
        <v/>
      </c>
      <c r="O492" s="311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2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298"/>
      <c r="I493" s="226"/>
      <c r="J493" s="257"/>
      <c r="K493" s="226"/>
      <c r="L493" s="226"/>
      <c r="M493" s="312"/>
      <c r="N493" s="311" t="str">
        <f t="shared" si="38"/>
        <v/>
      </c>
      <c r="O493" s="311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2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298"/>
      <c r="I494" s="226"/>
      <c r="J494" s="257"/>
      <c r="K494" s="226"/>
      <c r="L494" s="226"/>
      <c r="M494" s="312"/>
      <c r="N494" s="311" t="str">
        <f t="shared" si="38"/>
        <v/>
      </c>
      <c r="O494" s="311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2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298"/>
      <c r="I495" s="226"/>
      <c r="J495" s="257"/>
      <c r="K495" s="226"/>
      <c r="L495" s="226"/>
      <c r="M495" s="312"/>
      <c r="N495" s="311" t="str">
        <f t="shared" si="38"/>
        <v/>
      </c>
      <c r="O495" s="311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2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298"/>
      <c r="I496" s="226"/>
      <c r="J496" s="257"/>
      <c r="K496" s="226"/>
      <c r="L496" s="226"/>
      <c r="M496" s="312"/>
      <c r="N496" s="311" t="str">
        <f t="shared" si="38"/>
        <v/>
      </c>
      <c r="O496" s="311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2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298"/>
      <c r="I497" s="226"/>
      <c r="J497" s="257"/>
      <c r="K497" s="226"/>
      <c r="L497" s="226"/>
      <c r="M497" s="312"/>
      <c r="N497" s="311" t="str">
        <f t="shared" si="38"/>
        <v/>
      </c>
      <c r="O497" s="311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2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298"/>
      <c r="I498" s="226"/>
      <c r="J498" s="257"/>
      <c r="K498" s="226"/>
      <c r="L498" s="226"/>
      <c r="M498" s="312"/>
      <c r="N498" s="311" t="str">
        <f t="shared" si="38"/>
        <v/>
      </c>
      <c r="O498" s="311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2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298"/>
      <c r="I499" s="226"/>
      <c r="J499" s="257"/>
      <c r="K499" s="226"/>
      <c r="L499" s="226"/>
      <c r="M499" s="312"/>
      <c r="N499" s="311" t="str">
        <f t="shared" si="38"/>
        <v/>
      </c>
      <c r="O499" s="311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2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298"/>
      <c r="I500" s="226"/>
      <c r="J500" s="257"/>
      <c r="K500" s="226"/>
      <c r="L500" s="226"/>
      <c r="M500" s="312"/>
      <c r="N500" s="311" t="str">
        <f t="shared" si="38"/>
        <v/>
      </c>
      <c r="O500" s="311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2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298"/>
      <c r="I501" s="226"/>
      <c r="J501" s="257"/>
      <c r="K501" s="226"/>
      <c r="L501" s="226"/>
      <c r="M501" s="312"/>
      <c r="N501" s="311" t="str">
        <f t="shared" si="38"/>
        <v/>
      </c>
      <c r="O501" s="311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2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298"/>
      <c r="I502" s="226"/>
      <c r="J502" s="257"/>
      <c r="K502" s="226"/>
      <c r="L502" s="226"/>
      <c r="M502" s="312"/>
      <c r="N502" s="311" t="str">
        <f t="shared" si="38"/>
        <v/>
      </c>
      <c r="O502" s="311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2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298"/>
      <c r="I503" s="226"/>
      <c r="J503" s="257"/>
      <c r="K503" s="226"/>
      <c r="L503" s="226"/>
      <c r="M503" s="312"/>
      <c r="N503" s="311" t="str">
        <f t="shared" si="38"/>
        <v/>
      </c>
      <c r="O503" s="311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2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298"/>
      <c r="I504" s="226"/>
      <c r="J504" s="257"/>
      <c r="K504" s="226"/>
      <c r="L504" s="226"/>
      <c r="M504" s="312"/>
      <c r="N504" s="311" t="str">
        <f t="shared" si="38"/>
        <v/>
      </c>
      <c r="O504" s="311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2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298"/>
      <c r="I505" s="226"/>
      <c r="J505" s="257"/>
      <c r="K505" s="226"/>
      <c r="L505" s="226"/>
      <c r="M505" s="312"/>
      <c r="N505" s="311" t="str">
        <f t="shared" si="38"/>
        <v/>
      </c>
      <c r="O505" s="311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2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298"/>
      <c r="I506" s="226"/>
      <c r="J506" s="257"/>
      <c r="K506" s="226"/>
      <c r="L506" s="226"/>
      <c r="M506" s="312"/>
      <c r="N506" s="311" t="str">
        <f t="shared" si="38"/>
        <v/>
      </c>
      <c r="O506" s="311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2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298"/>
      <c r="I507" s="226"/>
      <c r="J507" s="257"/>
      <c r="K507" s="226"/>
      <c r="L507" s="226"/>
      <c r="M507" s="312"/>
      <c r="N507" s="311" t="str">
        <f t="shared" si="38"/>
        <v/>
      </c>
      <c r="O507" s="311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2"/>
    </row>
    <row r="508" ht="20.1" customHeight="1" spans="1:20">
      <c r="A508" s="323" t="s">
        <v>182</v>
      </c>
      <c r="B508" s="324" t="s">
        <v>148</v>
      </c>
      <c r="C508" s="324" t="s">
        <v>148</v>
      </c>
      <c r="D508" s="325" t="s">
        <v>148</v>
      </c>
      <c r="E508" s="325" t="s">
        <v>148</v>
      </c>
      <c r="F508" s="325" t="s">
        <v>148</v>
      </c>
      <c r="G508" s="325" t="s">
        <v>148</v>
      </c>
      <c r="H508" s="326" t="s">
        <v>148</v>
      </c>
      <c r="I508" s="333" t="s">
        <v>148</v>
      </c>
      <c r="J508" s="334" t="s">
        <v>148</v>
      </c>
      <c r="K508" s="197">
        <f>SUM(K8:K507)</f>
        <v>196.3139272</v>
      </c>
      <c r="L508" s="197">
        <f>SUM(L8:L507)</f>
        <v>12.109859296</v>
      </c>
      <c r="M508" s="197">
        <f>SUM(M8:M507)</f>
        <v>12.1101797392</v>
      </c>
      <c r="N508" s="246">
        <f t="shared" si="38"/>
        <v>0.0616861955171564</v>
      </c>
      <c r="O508" s="246">
        <f t="shared" si="39"/>
        <v>1.00002646134791</v>
      </c>
      <c r="P508" s="333" t="s">
        <v>148</v>
      </c>
      <c r="Q508" s="333" t="s">
        <v>148</v>
      </c>
      <c r="R508" s="197">
        <f>SUM(R8:R507)</f>
        <v>0</v>
      </c>
      <c r="S508" s="197">
        <f>SUM(S8:S507)</f>
        <v>717.454014070333</v>
      </c>
      <c r="T508" s="202" t="s">
        <v>148</v>
      </c>
    </row>
    <row r="509" ht="72" customHeight="1" spans="1:20">
      <c r="A509" s="327" t="s">
        <v>183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184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185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186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6" activePane="bottomRight" state="frozen"/>
      <selection/>
      <selection pane="topRight"/>
      <selection pane="bottomLeft"/>
      <selection pane="bottomRight" activeCell="I20" sqref="H20:I20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187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188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189</v>
      </c>
      <c r="P2" s="230"/>
      <c r="Q2" s="230"/>
    </row>
    <row r="3" ht="17.5" spans="1:17">
      <c r="A3" s="211" t="s">
        <v>1</v>
      </c>
      <c r="B3" s="212" t="s">
        <v>190</v>
      </c>
      <c r="C3" s="213"/>
      <c r="D3" s="214"/>
      <c r="E3" s="215" t="s">
        <v>191</v>
      </c>
      <c r="F3" s="216" t="s">
        <v>192</v>
      </c>
      <c r="G3" s="215" t="s">
        <v>193</v>
      </c>
      <c r="H3" s="217" t="s">
        <v>194</v>
      </c>
      <c r="I3" s="231"/>
      <c r="J3" s="231"/>
      <c r="K3" s="231"/>
      <c r="L3" s="220" t="s">
        <v>195</v>
      </c>
      <c r="M3" s="215" t="s">
        <v>196</v>
      </c>
      <c r="N3" s="232" t="s">
        <v>109</v>
      </c>
      <c r="O3" s="229"/>
      <c r="P3" s="230"/>
      <c r="Q3" s="230"/>
    </row>
    <row r="4" ht="30" spans="1:17">
      <c r="A4" s="211"/>
      <c r="B4" s="218" t="s">
        <v>197</v>
      </c>
      <c r="C4" s="215" t="s">
        <v>198</v>
      </c>
      <c r="D4" s="215" t="s">
        <v>199</v>
      </c>
      <c r="E4" s="215"/>
      <c r="F4" s="219"/>
      <c r="G4" s="215"/>
      <c r="H4" s="220" t="s">
        <v>200</v>
      </c>
      <c r="I4" s="233" t="s">
        <v>201</v>
      </c>
      <c r="J4" s="220" t="s">
        <v>202</v>
      </c>
      <c r="K4" s="234" t="s">
        <v>203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128</v>
      </c>
      <c r="B5" s="222" t="s">
        <v>129</v>
      </c>
      <c r="C5" s="223" t="s">
        <v>129</v>
      </c>
      <c r="D5" s="223" t="s">
        <v>133</v>
      </c>
      <c r="E5" s="223">
        <v>1</v>
      </c>
      <c r="F5" s="223" t="s">
        <v>204</v>
      </c>
      <c r="G5" s="224">
        <v>200.77</v>
      </c>
      <c r="H5" s="225" t="s">
        <v>205</v>
      </c>
      <c r="I5" s="225" t="s">
        <v>206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27" t="s">
        <v>207</v>
      </c>
      <c r="C6" s="169" t="s">
        <v>208</v>
      </c>
      <c r="D6" s="169"/>
      <c r="E6" s="169">
        <v>1</v>
      </c>
      <c r="F6" s="169" t="s">
        <v>173</v>
      </c>
      <c r="G6" s="226">
        <v>0.9221</v>
      </c>
      <c r="H6" s="227"/>
      <c r="I6" s="227"/>
      <c r="J6" s="227"/>
      <c r="K6" s="227"/>
      <c r="L6" s="178">
        <f t="shared" ref="L6:L69" si="0">IFERROR(E6*K6,"")</f>
        <v>0</v>
      </c>
      <c r="M6" s="238">
        <f>E6*G6</f>
        <v>0.9221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209</v>
      </c>
      <c r="C7" s="169" t="s">
        <v>210</v>
      </c>
      <c r="D7" s="169"/>
      <c r="E7" s="169">
        <v>2</v>
      </c>
      <c r="F7" s="169" t="s">
        <v>173</v>
      </c>
      <c r="G7" s="226">
        <v>0.092</v>
      </c>
      <c r="H7" s="227"/>
      <c r="I7" s="227"/>
      <c r="J7" s="227"/>
      <c r="K7" s="227"/>
      <c r="L7" s="178">
        <f t="shared" si="0"/>
        <v>0</v>
      </c>
      <c r="M7" s="238">
        <f t="shared" ref="M7:M38" si="1">E7*G7</f>
        <v>0.184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211</v>
      </c>
      <c r="C8" s="169" t="s">
        <v>212</v>
      </c>
      <c r="D8" s="169"/>
      <c r="E8" s="169">
        <v>1</v>
      </c>
      <c r="F8" s="169" t="s">
        <v>173</v>
      </c>
      <c r="G8" s="226">
        <v>40.8</v>
      </c>
      <c r="H8" s="227"/>
      <c r="I8" s="227"/>
      <c r="J8" s="227"/>
      <c r="K8" s="227"/>
      <c r="L8" s="178">
        <f t="shared" si="0"/>
        <v>0</v>
      </c>
      <c r="M8" s="238">
        <f t="shared" si="1"/>
        <v>40.8</v>
      </c>
      <c r="N8" s="239"/>
      <c r="O8" s="241" t="s">
        <v>213</v>
      </c>
    </row>
    <row r="9" ht="28.5" customHeight="1" spans="1:15">
      <c r="A9" s="38">
        <v>4</v>
      </c>
      <c r="B9" s="127" t="s">
        <v>214</v>
      </c>
      <c r="C9" s="169" t="s">
        <v>215</v>
      </c>
      <c r="D9" s="169"/>
      <c r="E9" s="169">
        <v>1</v>
      </c>
      <c r="F9" s="169" t="s">
        <v>173</v>
      </c>
      <c r="G9" s="226">
        <v>16.5</v>
      </c>
      <c r="H9" s="227"/>
      <c r="I9" s="227"/>
      <c r="J9" s="227"/>
      <c r="K9" s="227"/>
      <c r="L9" s="178">
        <f t="shared" si="0"/>
        <v>0</v>
      </c>
      <c r="M9" s="238">
        <f t="shared" si="1"/>
        <v>16.5</v>
      </c>
      <c r="N9" s="239"/>
      <c r="O9" s="241"/>
    </row>
    <row r="10" ht="28.5" customHeight="1" spans="1:14">
      <c r="A10" s="38">
        <v>5</v>
      </c>
      <c r="B10" s="127" t="s">
        <v>216</v>
      </c>
      <c r="C10" s="169" t="s">
        <v>217</v>
      </c>
      <c r="D10" s="169"/>
      <c r="E10" s="169">
        <v>1</v>
      </c>
      <c r="F10" s="169" t="s">
        <v>173</v>
      </c>
      <c r="G10" s="226">
        <v>31</v>
      </c>
      <c r="H10" s="227"/>
      <c r="I10" s="227"/>
      <c r="J10" s="227"/>
      <c r="K10" s="227"/>
      <c r="L10" s="178">
        <f t="shared" si="0"/>
        <v>0</v>
      </c>
      <c r="M10" s="238">
        <f t="shared" si="1"/>
        <v>31</v>
      </c>
      <c r="N10" s="239"/>
    </row>
    <row r="11" ht="28.5" customHeight="1" spans="1:15">
      <c r="A11" s="38">
        <v>6</v>
      </c>
      <c r="B11" s="127" t="s">
        <v>218</v>
      </c>
      <c r="C11" s="169" t="s">
        <v>219</v>
      </c>
      <c r="D11" s="169"/>
      <c r="E11" s="169">
        <v>1</v>
      </c>
      <c r="F11" s="169" t="s">
        <v>173</v>
      </c>
      <c r="G11" s="226">
        <v>7.72</v>
      </c>
      <c r="H11" s="227"/>
      <c r="I11" s="227"/>
      <c r="J11" s="227"/>
      <c r="K11" s="227"/>
      <c r="L11" s="178">
        <f t="shared" si="0"/>
        <v>0</v>
      </c>
      <c r="M11" s="238">
        <f t="shared" si="1"/>
        <v>7.72</v>
      </c>
      <c r="N11" s="239"/>
      <c r="O11" s="241" t="s">
        <v>152</v>
      </c>
    </row>
    <row r="12" ht="28.5" customHeight="1" spans="1:15">
      <c r="A12" s="38">
        <v>7</v>
      </c>
      <c r="B12" s="127" t="s">
        <v>220</v>
      </c>
      <c r="C12" s="169" t="s">
        <v>221</v>
      </c>
      <c r="D12" s="169"/>
      <c r="E12" s="169">
        <v>1</v>
      </c>
      <c r="F12" s="169" t="s">
        <v>173</v>
      </c>
      <c r="G12" s="226">
        <v>0.6</v>
      </c>
      <c r="H12" s="227"/>
      <c r="I12" s="227"/>
      <c r="J12" s="227"/>
      <c r="K12" s="227"/>
      <c r="L12" s="178">
        <f t="shared" si="0"/>
        <v>0</v>
      </c>
      <c r="M12" s="238">
        <f t="shared" si="1"/>
        <v>0.6</v>
      </c>
      <c r="N12" s="239"/>
      <c r="O12" s="242"/>
    </row>
    <row r="13" ht="28.5" customHeight="1" spans="1:14">
      <c r="A13" s="38">
        <v>8</v>
      </c>
      <c r="B13" s="127" t="s">
        <v>222</v>
      </c>
      <c r="C13" s="169" t="s">
        <v>223</v>
      </c>
      <c r="D13" s="169"/>
      <c r="E13" s="169">
        <v>1</v>
      </c>
      <c r="F13" s="169" t="s">
        <v>173</v>
      </c>
      <c r="G13" s="226">
        <v>0.15</v>
      </c>
      <c r="H13" s="227"/>
      <c r="I13" s="227"/>
      <c r="J13" s="227"/>
      <c r="K13" s="227"/>
      <c r="L13" s="178">
        <f t="shared" si="0"/>
        <v>0</v>
      </c>
      <c r="M13" s="238">
        <f t="shared" si="1"/>
        <v>0.15</v>
      </c>
      <c r="N13" s="239"/>
    </row>
    <row r="14" ht="28.5" customHeight="1" spans="1:14">
      <c r="A14" s="38">
        <v>9</v>
      </c>
      <c r="B14" s="127" t="s">
        <v>224</v>
      </c>
      <c r="C14" s="169" t="s">
        <v>225</v>
      </c>
      <c r="D14" s="169"/>
      <c r="E14" s="169">
        <v>1</v>
      </c>
      <c r="F14" s="169" t="s">
        <v>173</v>
      </c>
      <c r="G14" s="226">
        <v>3</v>
      </c>
      <c r="H14" s="227"/>
      <c r="I14" s="227"/>
      <c r="J14" s="227"/>
      <c r="K14" s="227"/>
      <c r="L14" s="178">
        <f t="shared" si="0"/>
        <v>0</v>
      </c>
      <c r="M14" s="238">
        <f t="shared" si="1"/>
        <v>3</v>
      </c>
      <c r="N14" s="239"/>
    </row>
    <row r="15" ht="28.5" customHeight="1" spans="1:14">
      <c r="A15" s="38">
        <v>10</v>
      </c>
      <c r="B15" s="127" t="s">
        <v>226</v>
      </c>
      <c r="C15" s="169" t="s">
        <v>227</v>
      </c>
      <c r="D15" s="169"/>
      <c r="E15" s="169">
        <v>3</v>
      </c>
      <c r="F15" s="169" t="s">
        <v>173</v>
      </c>
      <c r="G15" s="226">
        <v>0.2</v>
      </c>
      <c r="H15" s="227"/>
      <c r="I15" s="227"/>
      <c r="J15" s="180"/>
      <c r="K15" s="180"/>
      <c r="L15" s="178">
        <f t="shared" si="0"/>
        <v>0</v>
      </c>
      <c r="M15" s="238">
        <f t="shared" si="1"/>
        <v>0.6</v>
      </c>
      <c r="N15" s="239"/>
    </row>
    <row r="16" ht="28.5" customHeight="1" spans="1:14">
      <c r="A16" s="38">
        <v>11</v>
      </c>
      <c r="B16" s="127" t="s">
        <v>228</v>
      </c>
      <c r="C16" s="169" t="s">
        <v>229</v>
      </c>
      <c r="D16" s="169"/>
      <c r="E16" s="169">
        <v>8</v>
      </c>
      <c r="F16" s="169" t="s">
        <v>173</v>
      </c>
      <c r="G16" s="226">
        <v>0.18</v>
      </c>
      <c r="H16" s="227"/>
      <c r="I16" s="227"/>
      <c r="J16" s="227"/>
      <c r="K16" s="227"/>
      <c r="L16" s="178">
        <f t="shared" si="0"/>
        <v>0</v>
      </c>
      <c r="M16" s="238">
        <f t="shared" si="1"/>
        <v>1.44</v>
      </c>
      <c r="N16" s="239"/>
    </row>
    <row r="17" ht="28.5" customHeight="1" spans="1:14">
      <c r="A17" s="38">
        <v>12</v>
      </c>
      <c r="B17" s="127" t="s">
        <v>230</v>
      </c>
      <c r="C17" s="169" t="s">
        <v>231</v>
      </c>
      <c r="D17" s="169"/>
      <c r="E17" s="169">
        <v>8</v>
      </c>
      <c r="F17" s="169" t="s">
        <v>173</v>
      </c>
      <c r="G17" s="226">
        <v>0.026</v>
      </c>
      <c r="H17" s="227"/>
      <c r="I17" s="227"/>
      <c r="J17" s="227"/>
      <c r="K17" s="227"/>
      <c r="L17" s="178">
        <f t="shared" si="0"/>
        <v>0</v>
      </c>
      <c r="M17" s="238">
        <f t="shared" si="1"/>
        <v>0.208</v>
      </c>
      <c r="N17" s="239"/>
    </row>
    <row r="18" ht="28.5" customHeight="1" spans="1:14">
      <c r="A18" s="38">
        <v>13</v>
      </c>
      <c r="B18" s="127" t="s">
        <v>232</v>
      </c>
      <c r="C18" s="169" t="s">
        <v>233</v>
      </c>
      <c r="D18" s="169"/>
      <c r="E18" s="169">
        <v>8</v>
      </c>
      <c r="F18" s="169" t="s">
        <v>173</v>
      </c>
      <c r="G18" s="226">
        <v>0.021</v>
      </c>
      <c r="H18" s="227"/>
      <c r="I18" s="227"/>
      <c r="J18" s="180"/>
      <c r="K18" s="180"/>
      <c r="L18" s="178">
        <f t="shared" si="0"/>
        <v>0</v>
      </c>
      <c r="M18" s="238">
        <f t="shared" si="1"/>
        <v>0.168</v>
      </c>
      <c r="N18" s="239"/>
    </row>
    <row r="19" ht="28.5" customHeight="1" spans="1:14">
      <c r="A19" s="38">
        <v>14</v>
      </c>
      <c r="B19" s="127" t="s">
        <v>234</v>
      </c>
      <c r="C19" s="169" t="s">
        <v>235</v>
      </c>
      <c r="D19" s="169"/>
      <c r="E19" s="169">
        <v>1</v>
      </c>
      <c r="F19" s="169" t="s">
        <v>173</v>
      </c>
      <c r="G19" s="226">
        <v>20.9</v>
      </c>
      <c r="H19" s="227"/>
      <c r="I19" s="227"/>
      <c r="J19" s="180"/>
      <c r="K19" s="180"/>
      <c r="L19" s="178">
        <f t="shared" si="0"/>
        <v>0</v>
      </c>
      <c r="M19" s="238">
        <f t="shared" si="1"/>
        <v>20.9</v>
      </c>
      <c r="N19" s="239"/>
    </row>
    <row r="20" ht="28.5" customHeight="1" spans="1:14">
      <c r="A20" s="38">
        <v>15</v>
      </c>
      <c r="B20" s="127" t="s">
        <v>236</v>
      </c>
      <c r="C20" s="169" t="s">
        <v>237</v>
      </c>
      <c r="D20" s="169"/>
      <c r="E20" s="169">
        <v>1</v>
      </c>
      <c r="F20" s="169" t="s">
        <v>173</v>
      </c>
      <c r="G20" s="226">
        <v>27</v>
      </c>
      <c r="H20" s="227"/>
      <c r="I20" s="227"/>
      <c r="J20" s="227"/>
      <c r="K20" s="227"/>
      <c r="L20" s="178">
        <f t="shared" si="0"/>
        <v>0</v>
      </c>
      <c r="M20" s="238">
        <f t="shared" si="1"/>
        <v>27</v>
      </c>
      <c r="N20" s="239"/>
    </row>
    <row r="21" ht="28.5" customHeight="1" spans="1:14">
      <c r="A21" s="38">
        <v>16</v>
      </c>
      <c r="B21" s="127" t="s">
        <v>238</v>
      </c>
      <c r="C21" s="169" t="s">
        <v>239</v>
      </c>
      <c r="D21" s="169"/>
      <c r="E21" s="169">
        <v>1</v>
      </c>
      <c r="F21" s="169" t="s">
        <v>173</v>
      </c>
      <c r="G21" s="226">
        <v>0.0564</v>
      </c>
      <c r="H21" s="227"/>
      <c r="I21" s="227"/>
      <c r="J21" s="227"/>
      <c r="K21" s="227"/>
      <c r="L21" s="178">
        <f t="shared" si="0"/>
        <v>0</v>
      </c>
      <c r="M21" s="238">
        <f t="shared" si="1"/>
        <v>0.0564</v>
      </c>
      <c r="N21" s="239"/>
    </row>
    <row r="22" ht="28.5" customHeight="1" spans="1:14">
      <c r="A22" s="38">
        <v>17</v>
      </c>
      <c r="B22" s="127" t="s">
        <v>240</v>
      </c>
      <c r="C22" s="169" t="s">
        <v>241</v>
      </c>
      <c r="D22" s="169"/>
      <c r="E22" s="169">
        <v>1</v>
      </c>
      <c r="F22" s="169" t="s">
        <v>173</v>
      </c>
      <c r="G22" s="226">
        <v>0.15</v>
      </c>
      <c r="H22" s="227"/>
      <c r="I22" s="227"/>
      <c r="J22" s="227"/>
      <c r="K22" s="227"/>
      <c r="L22" s="178">
        <f t="shared" si="0"/>
        <v>0</v>
      </c>
      <c r="M22" s="238">
        <f t="shared" si="1"/>
        <v>0.15</v>
      </c>
      <c r="N22" s="239"/>
    </row>
    <row r="23" ht="28.5" customHeight="1" spans="1:14">
      <c r="A23" s="38">
        <v>18</v>
      </c>
      <c r="B23" s="127" t="s">
        <v>242</v>
      </c>
      <c r="C23" s="169" t="s">
        <v>243</v>
      </c>
      <c r="D23" s="169"/>
      <c r="E23" s="169">
        <v>1</v>
      </c>
      <c r="F23" s="169" t="s">
        <v>173</v>
      </c>
      <c r="G23" s="226">
        <v>1.5135</v>
      </c>
      <c r="H23" s="227"/>
      <c r="I23" s="227"/>
      <c r="J23" s="227"/>
      <c r="K23" s="227"/>
      <c r="L23" s="178">
        <f t="shared" si="0"/>
        <v>0</v>
      </c>
      <c r="M23" s="238">
        <f t="shared" si="1"/>
        <v>1.5135</v>
      </c>
      <c r="N23" s="239"/>
    </row>
    <row r="24" ht="28.5" customHeight="1" spans="1:14">
      <c r="A24" s="38">
        <v>19</v>
      </c>
      <c r="B24" s="127" t="s">
        <v>244</v>
      </c>
      <c r="C24" s="169" t="s">
        <v>245</v>
      </c>
      <c r="D24" s="169"/>
      <c r="E24" s="169">
        <v>1</v>
      </c>
      <c r="F24" s="169" t="s">
        <v>173</v>
      </c>
      <c r="G24" s="226">
        <v>32.1828</v>
      </c>
      <c r="H24" s="227"/>
      <c r="I24" s="227"/>
      <c r="J24" s="227"/>
      <c r="K24" s="227"/>
      <c r="L24" s="178">
        <f t="shared" si="0"/>
        <v>0</v>
      </c>
      <c r="M24" s="238">
        <f t="shared" si="1"/>
        <v>32.1828</v>
      </c>
      <c r="N24" s="239"/>
    </row>
    <row r="25" ht="28.5" customHeight="1" spans="1:14">
      <c r="A25" s="38">
        <v>20</v>
      </c>
      <c r="B25" s="127" t="s">
        <v>246</v>
      </c>
      <c r="C25" s="169" t="s">
        <v>247</v>
      </c>
      <c r="D25" s="169"/>
      <c r="E25" s="169">
        <v>1</v>
      </c>
      <c r="F25" s="169" t="s">
        <v>173</v>
      </c>
      <c r="G25" s="226">
        <v>0.1728</v>
      </c>
      <c r="H25" s="227"/>
      <c r="I25" s="227"/>
      <c r="J25" s="227"/>
      <c r="K25" s="227"/>
      <c r="L25" s="178">
        <f t="shared" si="0"/>
        <v>0</v>
      </c>
      <c r="M25" s="238">
        <f t="shared" si="1"/>
        <v>0.1728</v>
      </c>
      <c r="N25" s="239"/>
    </row>
    <row r="26" ht="28.5" customHeight="1" spans="1:14">
      <c r="A26" s="38">
        <v>21</v>
      </c>
      <c r="B26" s="127" t="s">
        <v>248</v>
      </c>
      <c r="C26" s="169" t="s">
        <v>249</v>
      </c>
      <c r="D26" s="227"/>
      <c r="E26" s="169">
        <v>2</v>
      </c>
      <c r="F26" s="169" t="s">
        <v>173</v>
      </c>
      <c r="G26" s="226">
        <v>0.0456</v>
      </c>
      <c r="H26" s="227"/>
      <c r="I26" s="227"/>
      <c r="J26" s="227"/>
      <c r="K26" s="227"/>
      <c r="L26" s="178">
        <f t="shared" si="0"/>
        <v>0</v>
      </c>
      <c r="M26" s="238">
        <f t="shared" si="1"/>
        <v>0.0912</v>
      </c>
      <c r="N26" s="239"/>
    </row>
    <row r="27" ht="28.5" customHeight="1" spans="1:14">
      <c r="A27" s="38">
        <v>22</v>
      </c>
      <c r="B27" s="127" t="s">
        <v>250</v>
      </c>
      <c r="C27" s="169" t="s">
        <v>251</v>
      </c>
      <c r="D27" s="227"/>
      <c r="E27" s="169">
        <v>10</v>
      </c>
      <c r="F27" s="169" t="s">
        <v>173</v>
      </c>
      <c r="G27" s="226">
        <v>0.046</v>
      </c>
      <c r="H27" s="227"/>
      <c r="I27" s="227"/>
      <c r="J27" s="227"/>
      <c r="K27" s="227"/>
      <c r="L27" s="178">
        <f t="shared" si="0"/>
        <v>0</v>
      </c>
      <c r="M27" s="238">
        <f t="shared" si="1"/>
        <v>0.46</v>
      </c>
      <c r="N27" s="239"/>
    </row>
    <row r="28" ht="28.5" customHeight="1" spans="1:14">
      <c r="A28" s="38">
        <v>23</v>
      </c>
      <c r="B28" s="127" t="s">
        <v>252</v>
      </c>
      <c r="C28" s="169" t="s">
        <v>253</v>
      </c>
      <c r="D28" s="227"/>
      <c r="E28" s="169" t="s">
        <v>254</v>
      </c>
      <c r="F28" s="169" t="s">
        <v>173</v>
      </c>
      <c r="G28" s="226">
        <v>0.0058</v>
      </c>
      <c r="H28" s="227"/>
      <c r="I28" s="227"/>
      <c r="J28" s="227"/>
      <c r="K28" s="227"/>
      <c r="L28" s="178">
        <f t="shared" si="0"/>
        <v>0</v>
      </c>
      <c r="M28" s="238">
        <f t="shared" si="1"/>
        <v>0.1972</v>
      </c>
      <c r="N28" s="239"/>
    </row>
    <row r="29" ht="28.5" customHeight="1" spans="1:14">
      <c r="A29" s="38">
        <v>24</v>
      </c>
      <c r="B29" s="127" t="s">
        <v>255</v>
      </c>
      <c r="C29" s="169" t="s">
        <v>256</v>
      </c>
      <c r="D29" s="227"/>
      <c r="E29" s="169">
        <v>5</v>
      </c>
      <c r="F29" s="169" t="s">
        <v>173</v>
      </c>
      <c r="G29" s="226">
        <v>0.0647</v>
      </c>
      <c r="H29" s="227"/>
      <c r="I29" s="227"/>
      <c r="J29" s="227"/>
      <c r="K29" s="227"/>
      <c r="L29" s="178">
        <f t="shared" si="0"/>
        <v>0</v>
      </c>
      <c r="M29" s="238">
        <f t="shared" si="1"/>
        <v>0.3235</v>
      </c>
      <c r="N29" s="239"/>
    </row>
    <row r="30" ht="28.5" customHeight="1" spans="1:14">
      <c r="A30" s="38">
        <v>25</v>
      </c>
      <c r="B30" s="127" t="s">
        <v>257</v>
      </c>
      <c r="C30" s="169" t="s">
        <v>258</v>
      </c>
      <c r="D30" s="227"/>
      <c r="E30" s="169">
        <v>1</v>
      </c>
      <c r="F30" s="169" t="s">
        <v>173</v>
      </c>
      <c r="G30" s="226">
        <v>0.59</v>
      </c>
      <c r="H30" s="227"/>
      <c r="I30" s="227"/>
      <c r="J30" s="227"/>
      <c r="K30" s="227"/>
      <c r="L30" s="178">
        <f t="shared" si="0"/>
        <v>0</v>
      </c>
      <c r="M30" s="238">
        <f t="shared" si="1"/>
        <v>0.59</v>
      </c>
      <c r="N30" s="239" t="s">
        <v>148</v>
      </c>
    </row>
    <row r="31" ht="28.5" customHeight="1" spans="1:14">
      <c r="A31" s="38">
        <v>26</v>
      </c>
      <c r="B31" s="127" t="s">
        <v>259</v>
      </c>
      <c r="C31" s="169" t="s">
        <v>260</v>
      </c>
      <c r="D31" s="227"/>
      <c r="E31" s="169">
        <v>1</v>
      </c>
      <c r="F31" s="169" t="s">
        <v>173</v>
      </c>
      <c r="G31" s="226">
        <v>0.34</v>
      </c>
      <c r="H31" s="227"/>
      <c r="I31" s="227"/>
      <c r="J31" s="227"/>
      <c r="K31" s="227"/>
      <c r="L31" s="178">
        <f t="shared" si="0"/>
        <v>0</v>
      </c>
      <c r="M31" s="238">
        <f t="shared" si="1"/>
        <v>0.34</v>
      </c>
      <c r="N31" s="239" t="s">
        <v>148</v>
      </c>
    </row>
    <row r="32" ht="28.5" customHeight="1" spans="1:14">
      <c r="A32" s="38">
        <v>27</v>
      </c>
      <c r="B32" s="127" t="s">
        <v>261</v>
      </c>
      <c r="C32" s="169" t="s">
        <v>262</v>
      </c>
      <c r="D32" s="227"/>
      <c r="E32" s="169">
        <v>1</v>
      </c>
      <c r="F32" s="169" t="s">
        <v>173</v>
      </c>
      <c r="G32" s="226">
        <v>2.59</v>
      </c>
      <c r="H32" s="227"/>
      <c r="I32" s="227"/>
      <c r="J32" s="227"/>
      <c r="K32" s="227"/>
      <c r="L32" s="178">
        <f t="shared" si="0"/>
        <v>0</v>
      </c>
      <c r="M32" s="238">
        <f t="shared" si="1"/>
        <v>2.59</v>
      </c>
      <c r="N32" s="239" t="s">
        <v>148</v>
      </c>
    </row>
    <row r="33" ht="28.5" customHeight="1" spans="1:14">
      <c r="A33" s="38">
        <v>28</v>
      </c>
      <c r="B33" s="127" t="s">
        <v>263</v>
      </c>
      <c r="C33" s="169" t="s">
        <v>264</v>
      </c>
      <c r="D33" s="227"/>
      <c r="E33" s="169">
        <v>1</v>
      </c>
      <c r="F33" s="169" t="s">
        <v>173</v>
      </c>
      <c r="G33" s="226">
        <v>2.14</v>
      </c>
      <c r="H33" s="227"/>
      <c r="I33" s="227"/>
      <c r="J33" s="227"/>
      <c r="K33" s="227"/>
      <c r="L33" s="178">
        <f t="shared" si="0"/>
        <v>0</v>
      </c>
      <c r="M33" s="238">
        <f t="shared" si="1"/>
        <v>2.14</v>
      </c>
      <c r="N33" s="239" t="s">
        <v>148</v>
      </c>
    </row>
    <row r="34" ht="28.5" customHeight="1" spans="1:14">
      <c r="A34" s="38">
        <v>29</v>
      </c>
      <c r="B34" s="127" t="s">
        <v>265</v>
      </c>
      <c r="C34" s="169" t="s">
        <v>266</v>
      </c>
      <c r="D34" s="227"/>
      <c r="E34" s="169">
        <v>1</v>
      </c>
      <c r="F34" s="169" t="s">
        <v>173</v>
      </c>
      <c r="G34" s="226">
        <v>0.3</v>
      </c>
      <c r="H34" s="227"/>
      <c r="I34" s="227"/>
      <c r="J34" s="227"/>
      <c r="K34" s="227"/>
      <c r="L34" s="178">
        <f t="shared" si="0"/>
        <v>0</v>
      </c>
      <c r="M34" s="238">
        <f t="shared" si="1"/>
        <v>0.3</v>
      </c>
      <c r="N34" s="239" t="s">
        <v>148</v>
      </c>
    </row>
    <row r="35" ht="28.5" customHeight="1" spans="1:14">
      <c r="A35" s="38">
        <v>30</v>
      </c>
      <c r="B35" s="127" t="s">
        <v>267</v>
      </c>
      <c r="C35" s="169" t="s">
        <v>268</v>
      </c>
      <c r="D35" s="227"/>
      <c r="E35" s="169">
        <v>2</v>
      </c>
      <c r="F35" s="169" t="s">
        <v>173</v>
      </c>
      <c r="G35" s="226">
        <v>0.0276</v>
      </c>
      <c r="H35" s="227"/>
      <c r="I35" s="227"/>
      <c r="J35" s="227"/>
      <c r="K35" s="227"/>
      <c r="L35" s="178">
        <f t="shared" si="0"/>
        <v>0</v>
      </c>
      <c r="M35" s="238">
        <f t="shared" si="1"/>
        <v>0.0552</v>
      </c>
      <c r="N35" s="239" t="s">
        <v>148</v>
      </c>
    </row>
    <row r="36" ht="28.5" customHeight="1" spans="1:14">
      <c r="A36" s="38">
        <v>31</v>
      </c>
      <c r="B36" s="127" t="s">
        <v>269</v>
      </c>
      <c r="C36" s="169" t="s">
        <v>270</v>
      </c>
      <c r="D36" s="227"/>
      <c r="E36" s="169">
        <v>1</v>
      </c>
      <c r="F36" s="169" t="s">
        <v>173</v>
      </c>
      <c r="G36" s="226">
        <v>39.93</v>
      </c>
      <c r="H36" s="227"/>
      <c r="I36" s="227"/>
      <c r="J36" s="227"/>
      <c r="K36" s="227"/>
      <c r="L36" s="178">
        <f t="shared" si="0"/>
        <v>0</v>
      </c>
      <c r="M36" s="238">
        <f t="shared" si="1"/>
        <v>39.93</v>
      </c>
      <c r="N36" s="239" t="s">
        <v>148</v>
      </c>
    </row>
    <row r="37" ht="28.5" customHeight="1" spans="1:14">
      <c r="A37" s="38">
        <v>32</v>
      </c>
      <c r="B37" s="127"/>
      <c r="C37" s="169"/>
      <c r="D37" s="227"/>
      <c r="E37" s="169"/>
      <c r="F37" s="169"/>
      <c r="G37" s="226"/>
      <c r="H37" s="227"/>
      <c r="I37" s="227"/>
      <c r="J37" s="227"/>
      <c r="K37" s="227"/>
      <c r="L37" s="178">
        <f t="shared" si="0"/>
        <v>0</v>
      </c>
      <c r="M37" s="238">
        <f t="shared" si="1"/>
        <v>0</v>
      </c>
      <c r="N37" s="239" t="s">
        <v>148</v>
      </c>
    </row>
    <row r="38" ht="28.5" customHeight="1" spans="1:14">
      <c r="A38" s="38">
        <v>33</v>
      </c>
      <c r="B38" s="127"/>
      <c r="C38" s="169"/>
      <c r="D38" s="227"/>
      <c r="E38" s="169"/>
      <c r="F38" s="169"/>
      <c r="G38" s="226"/>
      <c r="H38" s="227"/>
      <c r="I38" s="227"/>
      <c r="J38" s="227"/>
      <c r="K38" s="227"/>
      <c r="L38" s="178">
        <f t="shared" si="0"/>
        <v>0</v>
      </c>
      <c r="M38" s="238">
        <f t="shared" si="1"/>
        <v>0</v>
      </c>
      <c r="N38" s="239" t="s">
        <v>148</v>
      </c>
    </row>
    <row r="39" ht="28.5" customHeight="1" spans="1:14">
      <c r="A39" s="38">
        <v>34</v>
      </c>
      <c r="B39" s="127"/>
      <c r="C39" s="169"/>
      <c r="D39" s="227"/>
      <c r="E39" s="169"/>
      <c r="F39" s="169"/>
      <c r="G39" s="226"/>
      <c r="H39" s="227"/>
      <c r="I39" s="227"/>
      <c r="J39" s="227"/>
      <c r="K39" s="227"/>
      <c r="L39" s="178">
        <f t="shared" si="0"/>
        <v>0</v>
      </c>
      <c r="M39" s="238">
        <f t="shared" ref="M39:M70" si="2">E39*G39</f>
        <v>0</v>
      </c>
      <c r="N39" s="239" t="s">
        <v>148</v>
      </c>
    </row>
    <row r="40" ht="28.5" customHeight="1" spans="1:14">
      <c r="A40" s="38">
        <v>35</v>
      </c>
      <c r="B40" s="127"/>
      <c r="C40" s="169"/>
      <c r="D40" s="227"/>
      <c r="E40" s="169"/>
      <c r="F40" s="169"/>
      <c r="G40" s="226"/>
      <c r="H40" s="227"/>
      <c r="I40" s="227"/>
      <c r="J40" s="227"/>
      <c r="K40" s="227"/>
      <c r="L40" s="178">
        <f t="shared" si="0"/>
        <v>0</v>
      </c>
      <c r="M40" s="238">
        <f t="shared" si="2"/>
        <v>0</v>
      </c>
      <c r="N40" s="239" t="s">
        <v>148</v>
      </c>
    </row>
    <row r="41" ht="28.5" customHeight="1" spans="1:14">
      <c r="A41" s="38">
        <v>36</v>
      </c>
      <c r="B41" s="127"/>
      <c r="C41" s="169"/>
      <c r="D41" s="227"/>
      <c r="E41" s="169"/>
      <c r="F41" s="169"/>
      <c r="G41" s="226"/>
      <c r="H41" s="227"/>
      <c r="I41" s="227"/>
      <c r="J41" s="227"/>
      <c r="K41" s="227"/>
      <c r="L41" s="178">
        <f t="shared" si="0"/>
        <v>0</v>
      </c>
      <c r="M41" s="238">
        <f t="shared" si="2"/>
        <v>0</v>
      </c>
      <c r="N41" s="239" t="s">
        <v>148</v>
      </c>
    </row>
    <row r="42" ht="28.5" customHeight="1" spans="1:14">
      <c r="A42" s="38">
        <v>37</v>
      </c>
      <c r="B42" s="127"/>
      <c r="C42" s="169"/>
      <c r="D42" s="227"/>
      <c r="E42" s="169"/>
      <c r="F42" s="169"/>
      <c r="G42" s="226"/>
      <c r="H42" s="227"/>
      <c r="I42" s="227"/>
      <c r="J42" s="227"/>
      <c r="K42" s="227"/>
      <c r="L42" s="178">
        <f t="shared" si="0"/>
        <v>0</v>
      </c>
      <c r="M42" s="238">
        <f t="shared" si="2"/>
        <v>0</v>
      </c>
      <c r="N42" s="239" t="s">
        <v>148</v>
      </c>
    </row>
    <row r="43" ht="28.5" customHeight="1" spans="1:14">
      <c r="A43" s="38">
        <v>38</v>
      </c>
      <c r="B43" s="127"/>
      <c r="C43" s="169"/>
      <c r="D43" s="169"/>
      <c r="E43" s="169"/>
      <c r="F43" s="169"/>
      <c r="G43" s="226"/>
      <c r="H43" s="227"/>
      <c r="I43" s="227"/>
      <c r="J43" s="180"/>
      <c r="K43" s="180"/>
      <c r="L43" s="178">
        <f t="shared" si="0"/>
        <v>0</v>
      </c>
      <c r="M43" s="238">
        <f t="shared" si="2"/>
        <v>0</v>
      </c>
      <c r="N43" s="239" t="s">
        <v>148</v>
      </c>
    </row>
    <row r="44" ht="28.5" customHeight="1" spans="1:14">
      <c r="A44" s="38">
        <v>39</v>
      </c>
      <c r="B44" s="127"/>
      <c r="C44" s="169"/>
      <c r="D44" s="169"/>
      <c r="E44" s="169"/>
      <c r="F44" s="169"/>
      <c r="G44" s="226"/>
      <c r="H44" s="227"/>
      <c r="I44" s="227"/>
      <c r="J44" s="180"/>
      <c r="K44" s="180"/>
      <c r="L44" s="178">
        <f t="shared" si="0"/>
        <v>0</v>
      </c>
      <c r="M44" s="238">
        <f t="shared" si="2"/>
        <v>0</v>
      </c>
      <c r="N44" s="239" t="s">
        <v>148</v>
      </c>
    </row>
    <row r="45" ht="28.5" customHeight="1" spans="1:14">
      <c r="A45" s="38">
        <v>40</v>
      </c>
      <c r="B45" s="127"/>
      <c r="C45" s="169"/>
      <c r="D45" s="169"/>
      <c r="E45" s="169"/>
      <c r="F45" s="169"/>
      <c r="G45" s="226"/>
      <c r="H45" s="227"/>
      <c r="I45" s="227"/>
      <c r="J45" s="180"/>
      <c r="K45" s="180"/>
      <c r="L45" s="178">
        <f t="shared" si="0"/>
        <v>0</v>
      </c>
      <c r="M45" s="238">
        <f t="shared" si="2"/>
        <v>0</v>
      </c>
      <c r="N45" s="239" t="s">
        <v>148</v>
      </c>
    </row>
    <row r="46" ht="28.5" customHeight="1" spans="1:14">
      <c r="A46" s="38">
        <v>41</v>
      </c>
      <c r="B46" s="127"/>
      <c r="C46" s="169"/>
      <c r="D46" s="169"/>
      <c r="E46" s="169"/>
      <c r="F46" s="169"/>
      <c r="G46" s="226"/>
      <c r="H46" s="227"/>
      <c r="I46" s="227"/>
      <c r="J46" s="180"/>
      <c r="K46" s="180"/>
      <c r="L46" s="178">
        <f t="shared" si="0"/>
        <v>0</v>
      </c>
      <c r="M46" s="238">
        <f t="shared" si="2"/>
        <v>0</v>
      </c>
      <c r="N46" s="239" t="s">
        <v>148</v>
      </c>
    </row>
    <row r="47" ht="28.5" customHeight="1" spans="1:14">
      <c r="A47" s="38">
        <v>42</v>
      </c>
      <c r="B47" s="127"/>
      <c r="C47" s="169"/>
      <c r="D47" s="169"/>
      <c r="E47" s="169"/>
      <c r="F47" s="169"/>
      <c r="G47" s="226"/>
      <c r="H47" s="227"/>
      <c r="I47" s="227"/>
      <c r="J47" s="180"/>
      <c r="K47" s="180"/>
      <c r="L47" s="178">
        <f t="shared" si="0"/>
        <v>0</v>
      </c>
      <c r="M47" s="238">
        <f t="shared" si="2"/>
        <v>0</v>
      </c>
      <c r="N47" s="239" t="s">
        <v>148</v>
      </c>
    </row>
    <row r="48" ht="28.5" customHeight="1" spans="1:14">
      <c r="A48" s="38">
        <v>43</v>
      </c>
      <c r="B48" s="127"/>
      <c r="C48" s="169"/>
      <c r="D48" s="169"/>
      <c r="E48" s="169"/>
      <c r="F48" s="169"/>
      <c r="G48" s="226"/>
      <c r="H48" s="227"/>
      <c r="I48" s="227"/>
      <c r="J48" s="180"/>
      <c r="K48" s="180"/>
      <c r="L48" s="178">
        <f t="shared" si="0"/>
        <v>0</v>
      </c>
      <c r="M48" s="238">
        <f t="shared" si="2"/>
        <v>0</v>
      </c>
      <c r="N48" s="239" t="s">
        <v>148</v>
      </c>
    </row>
    <row r="49" ht="28.5" customHeight="1" spans="1:14">
      <c r="A49" s="38">
        <v>44</v>
      </c>
      <c r="B49" s="127"/>
      <c r="C49" s="169"/>
      <c r="D49" s="169"/>
      <c r="E49" s="169"/>
      <c r="F49" s="169"/>
      <c r="G49" s="226"/>
      <c r="H49" s="227"/>
      <c r="I49" s="227"/>
      <c r="J49" s="180"/>
      <c r="K49" s="180"/>
      <c r="L49" s="178">
        <f t="shared" si="0"/>
        <v>0</v>
      </c>
      <c r="M49" s="238">
        <f t="shared" si="2"/>
        <v>0</v>
      </c>
      <c r="N49" s="239" t="s">
        <v>148</v>
      </c>
    </row>
    <row r="50" ht="28.5" customHeight="1" spans="1:14">
      <c r="A50" s="38">
        <v>45</v>
      </c>
      <c r="B50" s="127"/>
      <c r="C50" s="169"/>
      <c r="D50" s="169"/>
      <c r="E50" s="169"/>
      <c r="F50" s="169"/>
      <c r="G50" s="226"/>
      <c r="H50" s="227"/>
      <c r="I50" s="227"/>
      <c r="J50" s="180"/>
      <c r="K50" s="180"/>
      <c r="L50" s="178">
        <f t="shared" si="0"/>
        <v>0</v>
      </c>
      <c r="M50" s="238">
        <f t="shared" si="2"/>
        <v>0</v>
      </c>
      <c r="N50" s="239" t="s">
        <v>148</v>
      </c>
    </row>
    <row r="51" ht="28.5" customHeight="1" spans="1:14">
      <c r="A51" s="38">
        <v>46</v>
      </c>
      <c r="B51" s="127"/>
      <c r="C51" s="169"/>
      <c r="D51" s="169"/>
      <c r="E51" s="169"/>
      <c r="F51" s="169"/>
      <c r="G51" s="226"/>
      <c r="H51" s="227"/>
      <c r="I51" s="227"/>
      <c r="J51" s="180"/>
      <c r="K51" s="180"/>
      <c r="L51" s="178">
        <f t="shared" si="0"/>
        <v>0</v>
      </c>
      <c r="M51" s="238">
        <f t="shared" si="2"/>
        <v>0</v>
      </c>
      <c r="N51" s="239" t="s">
        <v>148</v>
      </c>
    </row>
    <row r="52" ht="28.5" customHeight="1" spans="1:14">
      <c r="A52" s="38">
        <v>47</v>
      </c>
      <c r="B52" s="127"/>
      <c r="C52" s="169"/>
      <c r="D52" s="169"/>
      <c r="E52" s="169"/>
      <c r="F52" s="169"/>
      <c r="G52" s="226"/>
      <c r="H52" s="227"/>
      <c r="I52" s="227"/>
      <c r="J52" s="180"/>
      <c r="K52" s="180"/>
      <c r="L52" s="178">
        <f t="shared" si="0"/>
        <v>0</v>
      </c>
      <c r="M52" s="238">
        <f t="shared" si="2"/>
        <v>0</v>
      </c>
      <c r="N52" s="239" t="s">
        <v>148</v>
      </c>
    </row>
    <row r="53" ht="28.5" customHeight="1" spans="1:14">
      <c r="A53" s="38">
        <v>48</v>
      </c>
      <c r="B53" s="127"/>
      <c r="C53" s="169"/>
      <c r="D53" s="169"/>
      <c r="E53" s="169"/>
      <c r="F53" s="169"/>
      <c r="G53" s="226"/>
      <c r="H53" s="227"/>
      <c r="I53" s="227"/>
      <c r="J53" s="180"/>
      <c r="K53" s="180"/>
      <c r="L53" s="178">
        <f t="shared" si="0"/>
        <v>0</v>
      </c>
      <c r="M53" s="238">
        <f t="shared" si="2"/>
        <v>0</v>
      </c>
      <c r="N53" s="239" t="s">
        <v>148</v>
      </c>
    </row>
    <row r="54" ht="28.5" customHeight="1" spans="1:14">
      <c r="A54" s="38">
        <v>49</v>
      </c>
      <c r="B54" s="127"/>
      <c r="C54" s="169"/>
      <c r="D54" s="169"/>
      <c r="E54" s="169"/>
      <c r="F54" s="169"/>
      <c r="G54" s="226"/>
      <c r="H54" s="227"/>
      <c r="I54" s="227"/>
      <c r="J54" s="180"/>
      <c r="K54" s="180"/>
      <c r="L54" s="178">
        <f t="shared" si="0"/>
        <v>0</v>
      </c>
      <c r="M54" s="238">
        <f t="shared" si="2"/>
        <v>0</v>
      </c>
      <c r="N54" s="239" t="s">
        <v>148</v>
      </c>
    </row>
    <row r="55" ht="28.5" customHeight="1" spans="1:14">
      <c r="A55" s="38">
        <v>50</v>
      </c>
      <c r="B55" s="127"/>
      <c r="C55" s="169"/>
      <c r="D55" s="169"/>
      <c r="E55" s="169"/>
      <c r="F55" s="169"/>
      <c r="G55" s="226"/>
      <c r="H55" s="227"/>
      <c r="I55" s="227"/>
      <c r="J55" s="180"/>
      <c r="K55" s="180"/>
      <c r="L55" s="178">
        <f t="shared" si="0"/>
        <v>0</v>
      </c>
      <c r="M55" s="238">
        <f t="shared" si="2"/>
        <v>0</v>
      </c>
      <c r="N55" s="239" t="s">
        <v>148</v>
      </c>
    </row>
    <row r="56" ht="28.5" customHeight="1" spans="1:14">
      <c r="A56" s="38">
        <v>51</v>
      </c>
      <c r="B56" s="127"/>
      <c r="C56" s="169"/>
      <c r="D56" s="169"/>
      <c r="E56" s="169"/>
      <c r="F56" s="169"/>
      <c r="G56" s="226"/>
      <c r="H56" s="227"/>
      <c r="I56" s="227"/>
      <c r="J56" s="180"/>
      <c r="K56" s="180"/>
      <c r="L56" s="178">
        <f t="shared" si="0"/>
        <v>0</v>
      </c>
      <c r="M56" s="238">
        <f t="shared" si="2"/>
        <v>0</v>
      </c>
      <c r="N56" s="239" t="s">
        <v>148</v>
      </c>
    </row>
    <row r="57" ht="28.5" customHeight="1" spans="1:14">
      <c r="A57" s="38">
        <v>52</v>
      </c>
      <c r="B57" s="127"/>
      <c r="C57" s="169"/>
      <c r="D57" s="169"/>
      <c r="E57" s="169"/>
      <c r="F57" s="169"/>
      <c r="G57" s="226"/>
      <c r="H57" s="227"/>
      <c r="I57" s="227"/>
      <c r="J57" s="180"/>
      <c r="K57" s="180"/>
      <c r="L57" s="178">
        <f t="shared" si="0"/>
        <v>0</v>
      </c>
      <c r="M57" s="238">
        <f t="shared" si="2"/>
        <v>0</v>
      </c>
      <c r="N57" s="239" t="s">
        <v>148</v>
      </c>
    </row>
    <row r="58" ht="28.5" customHeight="1" spans="1:14">
      <c r="A58" s="38">
        <v>53</v>
      </c>
      <c r="B58" s="127"/>
      <c r="C58" s="169"/>
      <c r="D58" s="169"/>
      <c r="E58" s="169"/>
      <c r="F58" s="169"/>
      <c r="G58" s="226"/>
      <c r="H58" s="227"/>
      <c r="I58" s="227"/>
      <c r="J58" s="180"/>
      <c r="K58" s="180"/>
      <c r="L58" s="178">
        <f t="shared" si="0"/>
        <v>0</v>
      </c>
      <c r="M58" s="238">
        <f t="shared" si="2"/>
        <v>0</v>
      </c>
      <c r="N58" s="239" t="s">
        <v>148</v>
      </c>
    </row>
    <row r="59" ht="28.5" customHeight="1" spans="1:14">
      <c r="A59" s="38">
        <v>54</v>
      </c>
      <c r="B59" s="127"/>
      <c r="C59" s="169"/>
      <c r="D59" s="169"/>
      <c r="E59" s="169"/>
      <c r="F59" s="169"/>
      <c r="G59" s="226"/>
      <c r="H59" s="227"/>
      <c r="I59" s="227"/>
      <c r="J59" s="180"/>
      <c r="K59" s="180"/>
      <c r="L59" s="178">
        <f t="shared" si="0"/>
        <v>0</v>
      </c>
      <c r="M59" s="238">
        <f t="shared" si="2"/>
        <v>0</v>
      </c>
      <c r="N59" s="239" t="s">
        <v>148</v>
      </c>
    </row>
    <row r="60" ht="28.5" customHeight="1" spans="1:14">
      <c r="A60" s="38">
        <v>55</v>
      </c>
      <c r="B60" s="127"/>
      <c r="C60" s="169"/>
      <c r="D60" s="169"/>
      <c r="E60" s="169"/>
      <c r="F60" s="169"/>
      <c r="G60" s="226"/>
      <c r="H60" s="227"/>
      <c r="I60" s="227"/>
      <c r="J60" s="180"/>
      <c r="K60" s="180"/>
      <c r="L60" s="178">
        <f t="shared" si="0"/>
        <v>0</v>
      </c>
      <c r="M60" s="238">
        <f t="shared" si="2"/>
        <v>0</v>
      </c>
      <c r="N60" s="239" t="s">
        <v>148</v>
      </c>
    </row>
    <row r="61" ht="28.5" customHeight="1" spans="1:14">
      <c r="A61" s="38">
        <v>56</v>
      </c>
      <c r="B61" s="127"/>
      <c r="C61" s="169"/>
      <c r="D61" s="169"/>
      <c r="E61" s="169"/>
      <c r="F61" s="169"/>
      <c r="G61" s="226"/>
      <c r="H61" s="227"/>
      <c r="I61" s="227"/>
      <c r="J61" s="180"/>
      <c r="K61" s="180"/>
      <c r="L61" s="178">
        <f t="shared" si="0"/>
        <v>0</v>
      </c>
      <c r="M61" s="238">
        <f t="shared" si="2"/>
        <v>0</v>
      </c>
      <c r="N61" s="239" t="s">
        <v>148</v>
      </c>
    </row>
    <row r="62" ht="28.5" customHeight="1" spans="1:14">
      <c r="A62" s="38">
        <v>57</v>
      </c>
      <c r="B62" s="127"/>
      <c r="C62" s="169"/>
      <c r="D62" s="169"/>
      <c r="E62" s="169"/>
      <c r="F62" s="169"/>
      <c r="G62" s="226"/>
      <c r="H62" s="227"/>
      <c r="I62" s="227"/>
      <c r="J62" s="180"/>
      <c r="K62" s="180"/>
      <c r="L62" s="178">
        <f t="shared" si="0"/>
        <v>0</v>
      </c>
      <c r="M62" s="238">
        <f t="shared" si="2"/>
        <v>0</v>
      </c>
      <c r="N62" s="239" t="s">
        <v>148</v>
      </c>
    </row>
    <row r="63" ht="28.5" customHeight="1" spans="1:14">
      <c r="A63" s="38">
        <v>58</v>
      </c>
      <c r="B63" s="127"/>
      <c r="C63" s="169"/>
      <c r="D63" s="169"/>
      <c r="E63" s="169"/>
      <c r="F63" s="169"/>
      <c r="G63" s="226"/>
      <c r="H63" s="227"/>
      <c r="I63" s="227"/>
      <c r="J63" s="180"/>
      <c r="K63" s="180"/>
      <c r="L63" s="178">
        <f t="shared" si="0"/>
        <v>0</v>
      </c>
      <c r="M63" s="238">
        <f t="shared" si="2"/>
        <v>0</v>
      </c>
      <c r="N63" s="239" t="s">
        <v>148</v>
      </c>
    </row>
    <row r="64" ht="28.5" customHeight="1" spans="1:14">
      <c r="A64" s="38">
        <v>59</v>
      </c>
      <c r="B64" s="127"/>
      <c r="C64" s="169"/>
      <c r="D64" s="169"/>
      <c r="E64" s="169"/>
      <c r="F64" s="169"/>
      <c r="G64" s="226"/>
      <c r="H64" s="227"/>
      <c r="I64" s="227"/>
      <c r="J64" s="180"/>
      <c r="K64" s="180"/>
      <c r="L64" s="178">
        <f t="shared" si="0"/>
        <v>0</v>
      </c>
      <c r="M64" s="238">
        <f t="shared" si="2"/>
        <v>0</v>
      </c>
      <c r="N64" s="239" t="s">
        <v>148</v>
      </c>
    </row>
    <row r="65" ht="28.5" customHeight="1" spans="1:14">
      <c r="A65" s="38">
        <v>60</v>
      </c>
      <c r="B65" s="127"/>
      <c r="C65" s="169"/>
      <c r="D65" s="169"/>
      <c r="E65" s="169"/>
      <c r="F65" s="169"/>
      <c r="G65" s="226"/>
      <c r="H65" s="227"/>
      <c r="I65" s="227"/>
      <c r="J65" s="180"/>
      <c r="K65" s="180"/>
      <c r="L65" s="178">
        <f t="shared" si="0"/>
        <v>0</v>
      </c>
      <c r="M65" s="238">
        <f t="shared" si="2"/>
        <v>0</v>
      </c>
      <c r="N65" s="239" t="s">
        <v>148</v>
      </c>
    </row>
    <row r="66" ht="28.5" customHeight="1" spans="1:14">
      <c r="A66" s="38">
        <v>61</v>
      </c>
      <c r="B66" s="127"/>
      <c r="C66" s="169"/>
      <c r="D66" s="169"/>
      <c r="E66" s="169"/>
      <c r="F66" s="169"/>
      <c r="G66" s="226"/>
      <c r="H66" s="227"/>
      <c r="I66" s="227"/>
      <c r="J66" s="180"/>
      <c r="K66" s="180"/>
      <c r="L66" s="178">
        <f t="shared" si="0"/>
        <v>0</v>
      </c>
      <c r="M66" s="238">
        <f t="shared" si="2"/>
        <v>0</v>
      </c>
      <c r="N66" s="239" t="s">
        <v>148</v>
      </c>
    </row>
    <row r="67" ht="28.5" customHeight="1" spans="1:14">
      <c r="A67" s="38">
        <v>62</v>
      </c>
      <c r="B67" s="127"/>
      <c r="C67" s="169"/>
      <c r="D67" s="169"/>
      <c r="E67" s="169"/>
      <c r="F67" s="169"/>
      <c r="G67" s="226"/>
      <c r="H67" s="227"/>
      <c r="I67" s="227"/>
      <c r="J67" s="180"/>
      <c r="K67" s="180"/>
      <c r="L67" s="178">
        <f t="shared" si="0"/>
        <v>0</v>
      </c>
      <c r="M67" s="238">
        <f t="shared" si="2"/>
        <v>0</v>
      </c>
      <c r="N67" s="239" t="s">
        <v>148</v>
      </c>
    </row>
    <row r="68" ht="28.5" customHeight="1" spans="1:14">
      <c r="A68" s="38">
        <v>63</v>
      </c>
      <c r="B68" s="127"/>
      <c r="C68" s="169"/>
      <c r="D68" s="169"/>
      <c r="E68" s="169"/>
      <c r="F68" s="169"/>
      <c r="G68" s="226"/>
      <c r="H68" s="227"/>
      <c r="I68" s="227"/>
      <c r="J68" s="180"/>
      <c r="K68" s="180"/>
      <c r="L68" s="178">
        <f t="shared" si="0"/>
        <v>0</v>
      </c>
      <c r="M68" s="238">
        <f t="shared" si="2"/>
        <v>0</v>
      </c>
      <c r="N68" s="239" t="s">
        <v>148</v>
      </c>
    </row>
    <row r="69" ht="28.5" customHeight="1" spans="1:14">
      <c r="A69" s="38">
        <v>64</v>
      </c>
      <c r="B69" s="127"/>
      <c r="C69" s="169"/>
      <c r="D69" s="169"/>
      <c r="E69" s="169"/>
      <c r="F69" s="169"/>
      <c r="G69" s="226"/>
      <c r="H69" s="227"/>
      <c r="I69" s="227"/>
      <c r="J69" s="180"/>
      <c r="K69" s="180"/>
      <c r="L69" s="178">
        <f t="shared" si="0"/>
        <v>0</v>
      </c>
      <c r="M69" s="238">
        <f t="shared" si="2"/>
        <v>0</v>
      </c>
      <c r="N69" s="239" t="s">
        <v>148</v>
      </c>
    </row>
    <row r="70" ht="28.5" customHeight="1" spans="1:14">
      <c r="A70" s="38">
        <v>65</v>
      </c>
      <c r="B70" s="127"/>
      <c r="C70" s="169"/>
      <c r="D70" s="169"/>
      <c r="E70" s="169"/>
      <c r="F70" s="169"/>
      <c r="G70" s="226"/>
      <c r="H70" s="227"/>
      <c r="I70" s="227"/>
      <c r="J70" s="180"/>
      <c r="K70" s="180"/>
      <c r="L70" s="178">
        <f t="shared" ref="L70:L81" si="3">IFERROR(E70*K70,"")</f>
        <v>0</v>
      </c>
      <c r="M70" s="238">
        <f t="shared" si="2"/>
        <v>0</v>
      </c>
      <c r="N70" s="239" t="s">
        <v>148</v>
      </c>
    </row>
    <row r="71" ht="28.5" customHeight="1" spans="1:14">
      <c r="A71" s="38">
        <v>66</v>
      </c>
      <c r="B71" s="127"/>
      <c r="C71" s="169"/>
      <c r="D71" s="169"/>
      <c r="E71" s="169"/>
      <c r="F71" s="169"/>
      <c r="G71" s="226"/>
      <c r="H71" s="227"/>
      <c r="I71" s="227"/>
      <c r="J71" s="180"/>
      <c r="K71" s="180"/>
      <c r="L71" s="178">
        <f t="shared" si="3"/>
        <v>0</v>
      </c>
      <c r="M71" s="238">
        <f t="shared" ref="M71:M81" si="4">E71*G71</f>
        <v>0</v>
      </c>
      <c r="N71" s="239" t="s">
        <v>148</v>
      </c>
    </row>
    <row r="72" ht="28.5" customHeight="1" spans="1:14">
      <c r="A72" s="38">
        <v>67</v>
      </c>
      <c r="B72" s="127"/>
      <c r="C72" s="169"/>
      <c r="D72" s="169"/>
      <c r="E72" s="169"/>
      <c r="F72" s="169"/>
      <c r="G72" s="226"/>
      <c r="H72" s="227"/>
      <c r="I72" s="227"/>
      <c r="J72" s="180"/>
      <c r="K72" s="180"/>
      <c r="L72" s="178">
        <f t="shared" si="3"/>
        <v>0</v>
      </c>
      <c r="M72" s="238">
        <f t="shared" si="4"/>
        <v>0</v>
      </c>
      <c r="N72" s="239" t="s">
        <v>148</v>
      </c>
    </row>
    <row r="73" ht="28.5" customHeight="1" spans="1:14">
      <c r="A73" s="38">
        <v>68</v>
      </c>
      <c r="B73" s="127"/>
      <c r="C73" s="169"/>
      <c r="D73" s="169"/>
      <c r="E73" s="169"/>
      <c r="F73" s="169"/>
      <c r="G73" s="226"/>
      <c r="H73" s="227"/>
      <c r="I73" s="227"/>
      <c r="J73" s="180"/>
      <c r="K73" s="180"/>
      <c r="L73" s="178">
        <f t="shared" si="3"/>
        <v>0</v>
      </c>
      <c r="M73" s="238">
        <f t="shared" si="4"/>
        <v>0</v>
      </c>
      <c r="N73" s="239" t="s">
        <v>148</v>
      </c>
    </row>
    <row r="74" ht="28.5" customHeight="1" spans="1:14">
      <c r="A74" s="38">
        <v>69</v>
      </c>
      <c r="B74" s="127"/>
      <c r="C74" s="169"/>
      <c r="D74" s="169"/>
      <c r="E74" s="169"/>
      <c r="F74" s="169"/>
      <c r="G74" s="226"/>
      <c r="H74" s="227"/>
      <c r="I74" s="227"/>
      <c r="J74" s="180"/>
      <c r="K74" s="180"/>
      <c r="L74" s="178">
        <f t="shared" si="3"/>
        <v>0</v>
      </c>
      <c r="M74" s="238">
        <f t="shared" si="4"/>
        <v>0</v>
      </c>
      <c r="N74" s="239" t="s">
        <v>148</v>
      </c>
    </row>
    <row r="75" ht="28.5" customHeight="1" spans="1:14">
      <c r="A75" s="38">
        <v>70</v>
      </c>
      <c r="B75" s="127"/>
      <c r="C75" s="169"/>
      <c r="D75" s="169"/>
      <c r="E75" s="169"/>
      <c r="F75" s="169"/>
      <c r="G75" s="226"/>
      <c r="H75" s="227"/>
      <c r="I75" s="169"/>
      <c r="J75" s="180"/>
      <c r="K75" s="180"/>
      <c r="L75" s="178">
        <f t="shared" si="3"/>
        <v>0</v>
      </c>
      <c r="M75" s="238">
        <f t="shared" si="4"/>
        <v>0</v>
      </c>
      <c r="N75" s="239" t="s">
        <v>148</v>
      </c>
    </row>
    <row r="76" ht="28.5" customHeight="1" spans="1:14">
      <c r="A76" s="38">
        <v>71</v>
      </c>
      <c r="B76" s="127"/>
      <c r="C76" s="169"/>
      <c r="D76" s="169"/>
      <c r="E76" s="169"/>
      <c r="F76" s="169"/>
      <c r="G76" s="226"/>
      <c r="H76" s="227"/>
      <c r="I76" s="227"/>
      <c r="J76" s="180"/>
      <c r="K76" s="180"/>
      <c r="L76" s="178">
        <f t="shared" si="3"/>
        <v>0</v>
      </c>
      <c r="M76" s="238">
        <f t="shared" si="4"/>
        <v>0</v>
      </c>
      <c r="N76" s="239" t="s">
        <v>148</v>
      </c>
    </row>
    <row r="77" ht="28.5" customHeight="1" spans="1:14">
      <c r="A77" s="38">
        <v>72</v>
      </c>
      <c r="B77" s="127"/>
      <c r="C77" s="169"/>
      <c r="D77" s="169"/>
      <c r="E77" s="169"/>
      <c r="F77" s="169"/>
      <c r="G77" s="226"/>
      <c r="H77" s="227"/>
      <c r="I77" s="169"/>
      <c r="J77" s="180"/>
      <c r="K77" s="180"/>
      <c r="L77" s="178">
        <f t="shared" si="3"/>
        <v>0</v>
      </c>
      <c r="M77" s="238">
        <f t="shared" si="4"/>
        <v>0</v>
      </c>
      <c r="N77" s="239" t="s">
        <v>148</v>
      </c>
    </row>
    <row r="78" ht="28.5" customHeight="1" spans="1:14">
      <c r="A78" s="38">
        <v>73</v>
      </c>
      <c r="B78" s="127"/>
      <c r="C78" s="169"/>
      <c r="D78" s="169"/>
      <c r="E78" s="169"/>
      <c r="F78" s="169"/>
      <c r="G78" s="226"/>
      <c r="H78" s="227"/>
      <c r="I78" s="227"/>
      <c r="J78" s="180"/>
      <c r="K78" s="180"/>
      <c r="L78" s="178">
        <f t="shared" si="3"/>
        <v>0</v>
      </c>
      <c r="M78" s="238">
        <f t="shared" si="4"/>
        <v>0</v>
      </c>
      <c r="N78" s="239" t="s">
        <v>148</v>
      </c>
    </row>
    <row r="79" ht="28.5" customHeight="1" spans="1:14">
      <c r="A79" s="38">
        <v>74</v>
      </c>
      <c r="B79" s="127"/>
      <c r="C79" s="169"/>
      <c r="D79" s="169"/>
      <c r="E79" s="169"/>
      <c r="F79" s="169"/>
      <c r="G79" s="226"/>
      <c r="H79" s="227"/>
      <c r="I79" s="227"/>
      <c r="J79" s="180"/>
      <c r="K79" s="180"/>
      <c r="L79" s="178">
        <f t="shared" si="3"/>
        <v>0</v>
      </c>
      <c r="M79" s="238">
        <f t="shared" si="4"/>
        <v>0</v>
      </c>
      <c r="N79" s="239" t="s">
        <v>148</v>
      </c>
    </row>
    <row r="80" ht="28.5" customHeight="1" spans="1:14">
      <c r="A80" s="38">
        <v>75</v>
      </c>
      <c r="B80" s="127"/>
      <c r="C80" s="169"/>
      <c r="D80" s="169"/>
      <c r="E80" s="169"/>
      <c r="F80" s="169"/>
      <c r="G80" s="226"/>
      <c r="H80" s="227"/>
      <c r="I80" s="169"/>
      <c r="J80" s="180"/>
      <c r="K80" s="180"/>
      <c r="L80" s="178">
        <f t="shared" si="3"/>
        <v>0</v>
      </c>
      <c r="M80" s="238">
        <f t="shared" si="4"/>
        <v>0</v>
      </c>
      <c r="N80" s="239" t="s">
        <v>148</v>
      </c>
    </row>
    <row r="81" ht="28.5" customHeight="1" spans="1:14">
      <c r="A81" s="38">
        <v>76</v>
      </c>
      <c r="B81" s="127"/>
      <c r="C81" s="169"/>
      <c r="D81" s="169"/>
      <c r="E81" s="169"/>
      <c r="F81" s="169"/>
      <c r="G81" s="226"/>
      <c r="H81" s="227"/>
      <c r="I81" s="227"/>
      <c r="J81" s="180"/>
      <c r="K81" s="180"/>
      <c r="L81" s="178">
        <f t="shared" si="3"/>
        <v>0</v>
      </c>
      <c r="M81" s="238">
        <f t="shared" si="4"/>
        <v>0</v>
      </c>
      <c r="N81" s="239" t="s">
        <v>148</v>
      </c>
    </row>
    <row r="82" ht="28.5" customHeight="1" spans="1:14">
      <c r="A82" s="38">
        <v>77</v>
      </c>
      <c r="B82" s="127"/>
      <c r="C82" s="169"/>
      <c r="D82" s="169"/>
      <c r="E82" s="169"/>
      <c r="F82" s="169"/>
      <c r="G82" s="226"/>
      <c r="H82" s="227"/>
      <c r="I82" s="227"/>
      <c r="J82" s="180"/>
      <c r="K82" s="180"/>
      <c r="L82" s="178">
        <f t="shared" ref="L82:L113" si="5">IFERROR(E82*K82,"")</f>
        <v>0</v>
      </c>
      <c r="M82" s="238">
        <f t="shared" ref="M82:M113" si="6">E82*G82</f>
        <v>0</v>
      </c>
      <c r="N82" s="239" t="s">
        <v>148</v>
      </c>
    </row>
    <row r="83" ht="28.5" customHeight="1" spans="1:14">
      <c r="A83" s="38">
        <v>78</v>
      </c>
      <c r="B83" s="127"/>
      <c r="C83" s="169"/>
      <c r="D83" s="169"/>
      <c r="E83" s="169"/>
      <c r="F83" s="169"/>
      <c r="G83" s="226"/>
      <c r="H83" s="227"/>
      <c r="I83" s="227"/>
      <c r="J83" s="180"/>
      <c r="K83" s="180"/>
      <c r="L83" s="178">
        <f t="shared" si="5"/>
        <v>0</v>
      </c>
      <c r="M83" s="238">
        <f t="shared" si="6"/>
        <v>0</v>
      </c>
      <c r="N83" s="239" t="s">
        <v>148</v>
      </c>
    </row>
    <row r="84" ht="28.5" customHeight="1" spans="1:14">
      <c r="A84" s="38">
        <v>79</v>
      </c>
      <c r="B84" s="127"/>
      <c r="C84" s="169"/>
      <c r="D84" s="169"/>
      <c r="E84" s="169"/>
      <c r="F84" s="169"/>
      <c r="G84" s="226"/>
      <c r="H84" s="227"/>
      <c r="I84" s="227"/>
      <c r="J84" s="180"/>
      <c r="K84" s="180"/>
      <c r="L84" s="178">
        <f t="shared" si="5"/>
        <v>0</v>
      </c>
      <c r="M84" s="238">
        <f t="shared" si="6"/>
        <v>0</v>
      </c>
      <c r="N84" s="239" t="s">
        <v>148</v>
      </c>
    </row>
    <row r="85" ht="28.5" customHeight="1" spans="1:14">
      <c r="A85" s="38">
        <v>80</v>
      </c>
      <c r="B85" s="127"/>
      <c r="C85" s="169"/>
      <c r="D85" s="169"/>
      <c r="E85" s="169"/>
      <c r="F85" s="169"/>
      <c r="G85" s="226"/>
      <c r="H85" s="227"/>
      <c r="I85" s="227"/>
      <c r="J85" s="180"/>
      <c r="K85" s="180"/>
      <c r="L85" s="178">
        <f t="shared" si="5"/>
        <v>0</v>
      </c>
      <c r="M85" s="238">
        <f t="shared" si="6"/>
        <v>0</v>
      </c>
      <c r="N85" s="239" t="s">
        <v>148</v>
      </c>
    </row>
    <row r="86" ht="28.5" customHeight="1" spans="1:14">
      <c r="A86" s="38">
        <v>81</v>
      </c>
      <c r="B86" s="127"/>
      <c r="C86" s="169"/>
      <c r="D86" s="169"/>
      <c r="E86" s="169"/>
      <c r="F86" s="169"/>
      <c r="G86" s="226"/>
      <c r="H86" s="227"/>
      <c r="I86" s="227"/>
      <c r="J86" s="180"/>
      <c r="K86" s="180"/>
      <c r="L86" s="178">
        <f t="shared" si="5"/>
        <v>0</v>
      </c>
      <c r="M86" s="238">
        <f t="shared" si="6"/>
        <v>0</v>
      </c>
      <c r="N86" s="239" t="s">
        <v>148</v>
      </c>
    </row>
    <row r="87" ht="28.5" customHeight="1" spans="1:14">
      <c r="A87" s="38">
        <v>82</v>
      </c>
      <c r="B87" s="127"/>
      <c r="C87" s="169"/>
      <c r="D87" s="169"/>
      <c r="E87" s="169"/>
      <c r="F87" s="169"/>
      <c r="G87" s="226"/>
      <c r="H87" s="227"/>
      <c r="I87" s="227"/>
      <c r="J87" s="180"/>
      <c r="K87" s="180"/>
      <c r="L87" s="178">
        <f t="shared" si="5"/>
        <v>0</v>
      </c>
      <c r="M87" s="238">
        <f t="shared" si="6"/>
        <v>0</v>
      </c>
      <c r="N87" s="239" t="s">
        <v>148</v>
      </c>
    </row>
    <row r="88" ht="28.5" customHeight="1" spans="1:14">
      <c r="A88" s="38">
        <v>83</v>
      </c>
      <c r="B88" s="127"/>
      <c r="C88" s="169"/>
      <c r="D88" s="169"/>
      <c r="E88" s="169"/>
      <c r="F88" s="169"/>
      <c r="G88" s="226"/>
      <c r="H88" s="227"/>
      <c r="I88" s="227"/>
      <c r="J88" s="180"/>
      <c r="K88" s="180"/>
      <c r="L88" s="178">
        <f t="shared" si="5"/>
        <v>0</v>
      </c>
      <c r="M88" s="238">
        <f t="shared" si="6"/>
        <v>0</v>
      </c>
      <c r="N88" s="239" t="s">
        <v>148</v>
      </c>
    </row>
    <row r="89" ht="28.5" customHeight="1" spans="1:14">
      <c r="A89" s="38">
        <v>84</v>
      </c>
      <c r="B89" s="127"/>
      <c r="C89" s="169"/>
      <c r="D89" s="169"/>
      <c r="E89" s="169"/>
      <c r="F89" s="169"/>
      <c r="G89" s="226"/>
      <c r="H89" s="227"/>
      <c r="I89" s="227"/>
      <c r="J89" s="180"/>
      <c r="K89" s="180"/>
      <c r="L89" s="178">
        <f t="shared" si="5"/>
        <v>0</v>
      </c>
      <c r="M89" s="238">
        <f t="shared" si="6"/>
        <v>0</v>
      </c>
      <c r="N89" s="239" t="s">
        <v>148</v>
      </c>
    </row>
    <row r="90" ht="28.5" customHeight="1" spans="1:14">
      <c r="A90" s="38">
        <v>85</v>
      </c>
      <c r="B90" s="127"/>
      <c r="C90" s="169"/>
      <c r="D90" s="169"/>
      <c r="E90" s="169"/>
      <c r="F90" s="169"/>
      <c r="G90" s="226"/>
      <c r="H90" s="227"/>
      <c r="I90" s="227"/>
      <c r="J90" s="180"/>
      <c r="K90" s="180"/>
      <c r="L90" s="178">
        <f t="shared" si="5"/>
        <v>0</v>
      </c>
      <c r="M90" s="238">
        <f t="shared" si="6"/>
        <v>0</v>
      </c>
      <c r="N90" s="239" t="s">
        <v>148</v>
      </c>
    </row>
    <row r="91" ht="28.5" customHeight="1" spans="1:14">
      <c r="A91" s="38">
        <v>86</v>
      </c>
      <c r="B91" s="127"/>
      <c r="C91" s="169"/>
      <c r="D91" s="169"/>
      <c r="E91" s="169"/>
      <c r="F91" s="169"/>
      <c r="G91" s="226"/>
      <c r="H91" s="227"/>
      <c r="I91" s="227"/>
      <c r="J91" s="180"/>
      <c r="K91" s="180"/>
      <c r="L91" s="178">
        <f t="shared" si="5"/>
        <v>0</v>
      </c>
      <c r="M91" s="238">
        <f t="shared" si="6"/>
        <v>0</v>
      </c>
      <c r="N91" s="239" t="s">
        <v>148</v>
      </c>
    </row>
    <row r="92" ht="28.5" customHeight="1" spans="1:14">
      <c r="A92" s="38">
        <v>87</v>
      </c>
      <c r="B92" s="127"/>
      <c r="C92" s="169"/>
      <c r="D92" s="169"/>
      <c r="E92" s="169"/>
      <c r="F92" s="169"/>
      <c r="G92" s="226"/>
      <c r="H92" s="227"/>
      <c r="I92" s="227"/>
      <c r="J92" s="180"/>
      <c r="K92" s="180"/>
      <c r="L92" s="178">
        <f t="shared" si="5"/>
        <v>0</v>
      </c>
      <c r="M92" s="238">
        <f t="shared" si="6"/>
        <v>0</v>
      </c>
      <c r="N92" s="239" t="s">
        <v>148</v>
      </c>
    </row>
    <row r="93" ht="28.5" customHeight="1" spans="1:14">
      <c r="A93" s="38">
        <v>88</v>
      </c>
      <c r="B93" s="127"/>
      <c r="C93" s="169"/>
      <c r="D93" s="169"/>
      <c r="E93" s="169"/>
      <c r="F93" s="169"/>
      <c r="G93" s="226"/>
      <c r="H93" s="227"/>
      <c r="I93" s="227"/>
      <c r="J93" s="180"/>
      <c r="K93" s="180"/>
      <c r="L93" s="178">
        <f t="shared" si="5"/>
        <v>0</v>
      </c>
      <c r="M93" s="238">
        <f t="shared" si="6"/>
        <v>0</v>
      </c>
      <c r="N93" s="239" t="s">
        <v>148</v>
      </c>
    </row>
    <row r="94" ht="28.5" customHeight="1" spans="1:14">
      <c r="A94" s="38">
        <v>89</v>
      </c>
      <c r="B94" s="127"/>
      <c r="C94" s="169"/>
      <c r="D94" s="169"/>
      <c r="E94" s="169"/>
      <c r="F94" s="169"/>
      <c r="G94" s="226"/>
      <c r="H94" s="227"/>
      <c r="I94" s="227"/>
      <c r="J94" s="180"/>
      <c r="K94" s="180"/>
      <c r="L94" s="178">
        <f t="shared" si="5"/>
        <v>0</v>
      </c>
      <c r="M94" s="238">
        <f t="shared" si="6"/>
        <v>0</v>
      </c>
      <c r="N94" s="239" t="s">
        <v>148</v>
      </c>
    </row>
    <row r="95" ht="28.5" customHeight="1" spans="1:14">
      <c r="A95" s="38">
        <v>90</v>
      </c>
      <c r="B95" s="127"/>
      <c r="C95" s="169"/>
      <c r="D95" s="169"/>
      <c r="E95" s="169"/>
      <c r="F95" s="169"/>
      <c r="G95" s="226"/>
      <c r="H95" s="227"/>
      <c r="I95" s="227"/>
      <c r="J95" s="180"/>
      <c r="K95" s="180"/>
      <c r="L95" s="178">
        <f t="shared" si="5"/>
        <v>0</v>
      </c>
      <c r="M95" s="238">
        <f t="shared" si="6"/>
        <v>0</v>
      </c>
      <c r="N95" s="239" t="s">
        <v>148</v>
      </c>
    </row>
    <row r="96" ht="28.5" customHeight="1" spans="1:14">
      <c r="A96" s="38">
        <v>91</v>
      </c>
      <c r="B96" s="127"/>
      <c r="C96" s="169"/>
      <c r="D96" s="169"/>
      <c r="E96" s="169"/>
      <c r="F96" s="169"/>
      <c r="G96" s="226"/>
      <c r="H96" s="227"/>
      <c r="I96" s="227"/>
      <c r="J96" s="180"/>
      <c r="K96" s="180"/>
      <c r="L96" s="178">
        <f t="shared" si="5"/>
        <v>0</v>
      </c>
      <c r="M96" s="238">
        <f t="shared" si="6"/>
        <v>0</v>
      </c>
      <c r="N96" s="239" t="s">
        <v>148</v>
      </c>
    </row>
    <row r="97" ht="28.5" customHeight="1" spans="1:14">
      <c r="A97" s="38">
        <v>92</v>
      </c>
      <c r="B97" s="127"/>
      <c r="C97" s="169"/>
      <c r="D97" s="169"/>
      <c r="E97" s="169"/>
      <c r="F97" s="169"/>
      <c r="G97" s="226"/>
      <c r="H97" s="227"/>
      <c r="I97" s="227"/>
      <c r="J97" s="180"/>
      <c r="K97" s="180"/>
      <c r="L97" s="178">
        <f t="shared" si="5"/>
        <v>0</v>
      </c>
      <c r="M97" s="238">
        <f t="shared" si="6"/>
        <v>0</v>
      </c>
      <c r="N97" s="239" t="s">
        <v>148</v>
      </c>
    </row>
    <row r="98" ht="28.5" customHeight="1" spans="1:14">
      <c r="A98" s="38">
        <v>93</v>
      </c>
      <c r="B98" s="127"/>
      <c r="C98" s="169"/>
      <c r="D98" s="169"/>
      <c r="E98" s="169"/>
      <c r="F98" s="169"/>
      <c r="G98" s="226"/>
      <c r="H98" s="227"/>
      <c r="I98" s="227"/>
      <c r="J98" s="180"/>
      <c r="K98" s="180"/>
      <c r="L98" s="178">
        <f t="shared" si="5"/>
        <v>0</v>
      </c>
      <c r="M98" s="238">
        <f t="shared" si="6"/>
        <v>0</v>
      </c>
      <c r="N98" s="239" t="s">
        <v>148</v>
      </c>
    </row>
    <row r="99" ht="28.5" customHeight="1" spans="1:14">
      <c r="A99" s="38">
        <v>94</v>
      </c>
      <c r="B99" s="127"/>
      <c r="C99" s="169"/>
      <c r="D99" s="169"/>
      <c r="E99" s="169"/>
      <c r="F99" s="169"/>
      <c r="G99" s="226"/>
      <c r="H99" s="227"/>
      <c r="I99" s="227"/>
      <c r="J99" s="180"/>
      <c r="K99" s="180"/>
      <c r="L99" s="178">
        <f t="shared" si="5"/>
        <v>0</v>
      </c>
      <c r="M99" s="238">
        <f t="shared" si="6"/>
        <v>0</v>
      </c>
      <c r="N99" s="239" t="s">
        <v>148</v>
      </c>
    </row>
    <row r="100" ht="28.5" customHeight="1" spans="1:14">
      <c r="A100" s="38">
        <v>95</v>
      </c>
      <c r="B100" s="127"/>
      <c r="C100" s="169"/>
      <c r="D100" s="169"/>
      <c r="E100" s="169"/>
      <c r="F100" s="169"/>
      <c r="G100" s="226"/>
      <c r="H100" s="227"/>
      <c r="I100" s="227"/>
      <c r="J100" s="180"/>
      <c r="K100" s="180"/>
      <c r="L100" s="178">
        <f t="shared" si="5"/>
        <v>0</v>
      </c>
      <c r="M100" s="238">
        <f t="shared" si="6"/>
        <v>0</v>
      </c>
      <c r="N100" s="239" t="s">
        <v>148</v>
      </c>
    </row>
    <row r="101" ht="28.5" customHeight="1" spans="1:14">
      <c r="A101" s="38">
        <v>96</v>
      </c>
      <c r="B101" s="127"/>
      <c r="C101" s="169"/>
      <c r="D101" s="169"/>
      <c r="E101" s="169"/>
      <c r="F101" s="169"/>
      <c r="G101" s="226"/>
      <c r="H101" s="227"/>
      <c r="I101" s="227"/>
      <c r="J101" s="180"/>
      <c r="K101" s="180"/>
      <c r="L101" s="178">
        <f t="shared" si="5"/>
        <v>0</v>
      </c>
      <c r="M101" s="238">
        <f t="shared" si="6"/>
        <v>0</v>
      </c>
      <c r="N101" s="239" t="s">
        <v>148</v>
      </c>
    </row>
    <row r="102" ht="28.5" customHeight="1" spans="1:14">
      <c r="A102" s="38">
        <v>97</v>
      </c>
      <c r="B102" s="127"/>
      <c r="C102" s="169"/>
      <c r="D102" s="169"/>
      <c r="E102" s="169"/>
      <c r="F102" s="169"/>
      <c r="G102" s="226"/>
      <c r="H102" s="227"/>
      <c r="I102" s="227"/>
      <c r="J102" s="180"/>
      <c r="K102" s="180"/>
      <c r="L102" s="178">
        <f t="shared" si="5"/>
        <v>0</v>
      </c>
      <c r="M102" s="238">
        <f t="shared" si="6"/>
        <v>0</v>
      </c>
      <c r="N102" s="239" t="s">
        <v>148</v>
      </c>
    </row>
    <row r="103" ht="28.5" customHeight="1" spans="1:14">
      <c r="A103" s="38">
        <v>98</v>
      </c>
      <c r="B103" s="127"/>
      <c r="C103" s="169"/>
      <c r="D103" s="169"/>
      <c r="E103" s="169"/>
      <c r="F103" s="169"/>
      <c r="G103" s="226"/>
      <c r="H103" s="227"/>
      <c r="I103" s="227"/>
      <c r="J103" s="180"/>
      <c r="K103" s="180"/>
      <c r="L103" s="178">
        <f t="shared" si="5"/>
        <v>0</v>
      </c>
      <c r="M103" s="238">
        <f t="shared" si="6"/>
        <v>0</v>
      </c>
      <c r="N103" s="239" t="s">
        <v>148</v>
      </c>
    </row>
    <row r="104" ht="28.5" customHeight="1" spans="1:14">
      <c r="A104" s="38">
        <v>99</v>
      </c>
      <c r="B104" s="127"/>
      <c r="C104" s="169"/>
      <c r="D104" s="169"/>
      <c r="E104" s="169"/>
      <c r="F104" s="169"/>
      <c r="G104" s="226"/>
      <c r="H104" s="227"/>
      <c r="I104" s="227"/>
      <c r="J104" s="180"/>
      <c r="K104" s="180"/>
      <c r="L104" s="178">
        <f t="shared" si="5"/>
        <v>0</v>
      </c>
      <c r="M104" s="238">
        <f t="shared" si="6"/>
        <v>0</v>
      </c>
      <c r="N104" s="239" t="s">
        <v>148</v>
      </c>
    </row>
    <row r="105" ht="28.5" customHeight="1" spans="1:14">
      <c r="A105" s="38">
        <v>100</v>
      </c>
      <c r="B105" s="127"/>
      <c r="C105" s="169"/>
      <c r="D105" s="169"/>
      <c r="E105" s="169"/>
      <c r="F105" s="169"/>
      <c r="G105" s="226"/>
      <c r="H105" s="227"/>
      <c r="I105" s="227"/>
      <c r="J105" s="180"/>
      <c r="K105" s="180"/>
      <c r="L105" s="178">
        <f t="shared" si="5"/>
        <v>0</v>
      </c>
      <c r="M105" s="238">
        <f t="shared" si="6"/>
        <v>0</v>
      </c>
      <c r="N105" s="239" t="s">
        <v>148</v>
      </c>
    </row>
    <row r="106" ht="28.5" customHeight="1" spans="1:14">
      <c r="A106" s="38">
        <v>101</v>
      </c>
      <c r="B106" s="127"/>
      <c r="C106" s="169"/>
      <c r="D106" s="169"/>
      <c r="E106" s="169"/>
      <c r="F106" s="169"/>
      <c r="G106" s="226"/>
      <c r="H106" s="227"/>
      <c r="I106" s="227"/>
      <c r="J106" s="180"/>
      <c r="K106" s="180"/>
      <c r="L106" s="178">
        <f t="shared" si="5"/>
        <v>0</v>
      </c>
      <c r="M106" s="238">
        <f t="shared" si="6"/>
        <v>0</v>
      </c>
      <c r="N106" s="239" t="s">
        <v>148</v>
      </c>
    </row>
    <row r="107" ht="28.5" customHeight="1" spans="1:14">
      <c r="A107" s="38">
        <v>102</v>
      </c>
      <c r="B107" s="127"/>
      <c r="C107" s="169"/>
      <c r="D107" s="169"/>
      <c r="E107" s="169"/>
      <c r="F107" s="169"/>
      <c r="G107" s="226"/>
      <c r="H107" s="227"/>
      <c r="I107" s="227"/>
      <c r="J107" s="180"/>
      <c r="K107" s="180"/>
      <c r="L107" s="178">
        <f t="shared" si="5"/>
        <v>0</v>
      </c>
      <c r="M107" s="238">
        <f t="shared" si="6"/>
        <v>0</v>
      </c>
      <c r="N107" s="239" t="s">
        <v>148</v>
      </c>
    </row>
    <row r="108" ht="28.5" customHeight="1" spans="1:14">
      <c r="A108" s="38">
        <v>103</v>
      </c>
      <c r="B108" s="127"/>
      <c r="C108" s="169"/>
      <c r="D108" s="169"/>
      <c r="E108" s="169"/>
      <c r="F108" s="169"/>
      <c r="G108" s="226"/>
      <c r="H108" s="227"/>
      <c r="I108" s="227"/>
      <c r="J108" s="180"/>
      <c r="K108" s="180"/>
      <c r="L108" s="178">
        <f t="shared" si="5"/>
        <v>0</v>
      </c>
      <c r="M108" s="238">
        <f t="shared" si="6"/>
        <v>0</v>
      </c>
      <c r="N108" s="239" t="s">
        <v>148</v>
      </c>
    </row>
    <row r="109" ht="28.5" customHeight="1" spans="1:14">
      <c r="A109" s="38">
        <v>104</v>
      </c>
      <c r="B109" s="127"/>
      <c r="C109" s="169"/>
      <c r="D109" s="169"/>
      <c r="E109" s="169"/>
      <c r="F109" s="169"/>
      <c r="G109" s="226"/>
      <c r="H109" s="227"/>
      <c r="I109" s="227"/>
      <c r="J109" s="180"/>
      <c r="K109" s="180"/>
      <c r="L109" s="178">
        <f t="shared" si="5"/>
        <v>0</v>
      </c>
      <c r="M109" s="238">
        <f t="shared" si="6"/>
        <v>0</v>
      </c>
      <c r="N109" s="239" t="s">
        <v>148</v>
      </c>
    </row>
    <row r="110" ht="28.5" customHeight="1" spans="1:14">
      <c r="A110" s="38">
        <v>105</v>
      </c>
      <c r="B110" s="127"/>
      <c r="C110" s="169"/>
      <c r="D110" s="169"/>
      <c r="E110" s="169"/>
      <c r="F110" s="169"/>
      <c r="G110" s="226"/>
      <c r="H110" s="227"/>
      <c r="I110" s="227"/>
      <c r="J110" s="180"/>
      <c r="K110" s="180"/>
      <c r="L110" s="178">
        <f t="shared" si="5"/>
        <v>0</v>
      </c>
      <c r="M110" s="238">
        <f t="shared" si="6"/>
        <v>0</v>
      </c>
      <c r="N110" s="239" t="s">
        <v>148</v>
      </c>
    </row>
    <row r="111" ht="28.5" customHeight="1" spans="1:14">
      <c r="A111" s="38">
        <v>106</v>
      </c>
      <c r="B111" s="127"/>
      <c r="C111" s="169"/>
      <c r="D111" s="169"/>
      <c r="E111" s="169"/>
      <c r="F111" s="169"/>
      <c r="G111" s="226"/>
      <c r="H111" s="227"/>
      <c r="I111" s="227"/>
      <c r="J111" s="180"/>
      <c r="K111" s="180"/>
      <c r="L111" s="178">
        <f t="shared" si="5"/>
        <v>0</v>
      </c>
      <c r="M111" s="238">
        <f t="shared" si="6"/>
        <v>0</v>
      </c>
      <c r="N111" s="239" t="s">
        <v>148</v>
      </c>
    </row>
    <row r="112" ht="28.5" customHeight="1" spans="1:14">
      <c r="A112" s="38">
        <v>107</v>
      </c>
      <c r="B112" s="127"/>
      <c r="C112" s="169"/>
      <c r="D112" s="169"/>
      <c r="E112" s="169"/>
      <c r="F112" s="169"/>
      <c r="G112" s="226"/>
      <c r="H112" s="227"/>
      <c r="I112" s="227"/>
      <c r="J112" s="180"/>
      <c r="K112" s="180"/>
      <c r="L112" s="178">
        <f t="shared" si="5"/>
        <v>0</v>
      </c>
      <c r="M112" s="238">
        <f t="shared" si="6"/>
        <v>0</v>
      </c>
      <c r="N112" s="239" t="s">
        <v>148</v>
      </c>
    </row>
    <row r="113" ht="28.5" customHeight="1" spans="1:14">
      <c r="A113" s="38">
        <v>108</v>
      </c>
      <c r="B113" s="127"/>
      <c r="C113" s="169"/>
      <c r="D113" s="169"/>
      <c r="E113" s="169"/>
      <c r="F113" s="169"/>
      <c r="G113" s="226"/>
      <c r="H113" s="227"/>
      <c r="I113" s="227"/>
      <c r="J113" s="180"/>
      <c r="K113" s="180"/>
      <c r="L113" s="178">
        <f t="shared" si="5"/>
        <v>0</v>
      </c>
      <c r="M113" s="238">
        <f t="shared" si="6"/>
        <v>0</v>
      </c>
      <c r="N113" s="239" t="s">
        <v>148</v>
      </c>
    </row>
    <row r="114" ht="28.5" customHeight="1" spans="1:14">
      <c r="A114" s="38">
        <v>109</v>
      </c>
      <c r="B114" s="127"/>
      <c r="C114" s="169"/>
      <c r="D114" s="169"/>
      <c r="E114" s="169"/>
      <c r="F114" s="169"/>
      <c r="G114" s="226"/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0</v>
      </c>
      <c r="N114" s="239" t="s">
        <v>148</v>
      </c>
    </row>
    <row r="115" ht="28.5" customHeight="1" spans="1:14">
      <c r="A115" s="38">
        <v>110</v>
      </c>
      <c r="B115" s="127"/>
      <c r="C115" s="169"/>
      <c r="D115" s="169"/>
      <c r="E115" s="169"/>
      <c r="F115" s="169"/>
      <c r="G115" s="226"/>
      <c r="H115" s="227"/>
      <c r="I115" s="227"/>
      <c r="J115" s="180"/>
      <c r="K115" s="180"/>
      <c r="L115" s="178">
        <f t="shared" si="7"/>
        <v>0</v>
      </c>
      <c r="M115" s="238">
        <f t="shared" si="8"/>
        <v>0</v>
      </c>
      <c r="N115" s="239" t="s">
        <v>148</v>
      </c>
    </row>
    <row r="116" ht="28.5" customHeight="1" spans="1:14">
      <c r="A116" s="38">
        <v>111</v>
      </c>
      <c r="B116" s="127"/>
      <c r="C116" s="169"/>
      <c r="D116" s="169"/>
      <c r="E116" s="169"/>
      <c r="F116" s="169"/>
      <c r="G116" s="226"/>
      <c r="H116" s="227"/>
      <c r="I116" s="227"/>
      <c r="J116" s="180"/>
      <c r="K116" s="180"/>
      <c r="L116" s="178">
        <f t="shared" si="7"/>
        <v>0</v>
      </c>
      <c r="M116" s="238">
        <f t="shared" si="8"/>
        <v>0</v>
      </c>
      <c r="N116" s="239" t="s">
        <v>148</v>
      </c>
    </row>
    <row r="117" ht="28.5" customHeight="1" spans="1:14">
      <c r="A117" s="38">
        <v>112</v>
      </c>
      <c r="B117" s="127"/>
      <c r="C117" s="169"/>
      <c r="D117" s="169"/>
      <c r="E117" s="169"/>
      <c r="F117" s="169"/>
      <c r="G117" s="226"/>
      <c r="H117" s="227"/>
      <c r="I117" s="227"/>
      <c r="J117" s="180"/>
      <c r="K117" s="180"/>
      <c r="L117" s="178">
        <f t="shared" si="7"/>
        <v>0</v>
      </c>
      <c r="M117" s="238">
        <f t="shared" si="8"/>
        <v>0</v>
      </c>
      <c r="N117" s="239" t="s">
        <v>148</v>
      </c>
    </row>
    <row r="118" ht="28.5" customHeight="1" spans="1:14">
      <c r="A118" s="38">
        <v>113</v>
      </c>
      <c r="B118" s="127"/>
      <c r="C118" s="169"/>
      <c r="D118" s="169"/>
      <c r="E118" s="169"/>
      <c r="F118" s="169"/>
      <c r="G118" s="226"/>
      <c r="H118" s="227"/>
      <c r="I118" s="227"/>
      <c r="J118" s="180"/>
      <c r="K118" s="180"/>
      <c r="L118" s="178">
        <f t="shared" si="7"/>
        <v>0</v>
      </c>
      <c r="M118" s="238">
        <f t="shared" si="8"/>
        <v>0</v>
      </c>
      <c r="N118" s="239" t="s">
        <v>148</v>
      </c>
    </row>
    <row r="119" ht="28.5" customHeight="1" spans="1:14">
      <c r="A119" s="38">
        <v>114</v>
      </c>
      <c r="B119" s="127"/>
      <c r="C119" s="169"/>
      <c r="D119" s="169"/>
      <c r="E119" s="169"/>
      <c r="F119" s="169"/>
      <c r="G119" s="226"/>
      <c r="H119" s="227"/>
      <c r="I119" s="227"/>
      <c r="J119" s="227"/>
      <c r="K119" s="227"/>
      <c r="L119" s="178">
        <f t="shared" si="7"/>
        <v>0</v>
      </c>
      <c r="M119" s="238">
        <f t="shared" si="8"/>
        <v>0</v>
      </c>
      <c r="N119" s="239" t="s">
        <v>148</v>
      </c>
    </row>
    <row r="120" ht="28.5" customHeight="1" spans="1:14">
      <c r="A120" s="38">
        <v>115</v>
      </c>
      <c r="B120" s="127"/>
      <c r="C120" s="169"/>
      <c r="D120" s="169"/>
      <c r="E120" s="169"/>
      <c r="F120" s="169"/>
      <c r="G120" s="226"/>
      <c r="H120" s="227"/>
      <c r="I120" s="227"/>
      <c r="J120" s="227"/>
      <c r="K120" s="227"/>
      <c r="L120" s="178">
        <f t="shared" si="7"/>
        <v>0</v>
      </c>
      <c r="M120" s="238">
        <f t="shared" si="8"/>
        <v>0</v>
      </c>
      <c r="N120" s="239" t="s">
        <v>148</v>
      </c>
    </row>
    <row r="121" ht="28.5" customHeight="1" spans="1:14">
      <c r="A121" s="38">
        <v>116</v>
      </c>
      <c r="B121" s="127"/>
      <c r="C121" s="169"/>
      <c r="D121" s="169"/>
      <c r="E121" s="169"/>
      <c r="F121" s="169"/>
      <c r="G121" s="226"/>
      <c r="H121" s="227"/>
      <c r="I121" s="227"/>
      <c r="J121" s="180"/>
      <c r="K121" s="180"/>
      <c r="L121" s="178">
        <f t="shared" si="7"/>
        <v>0</v>
      </c>
      <c r="M121" s="238">
        <f t="shared" si="8"/>
        <v>0</v>
      </c>
      <c r="N121" s="239" t="s">
        <v>148</v>
      </c>
    </row>
    <row r="122" ht="28.5" customHeight="1" spans="1:14">
      <c r="A122" s="38">
        <v>117</v>
      </c>
      <c r="B122" s="127"/>
      <c r="C122" s="169"/>
      <c r="D122" s="169"/>
      <c r="E122" s="169"/>
      <c r="F122" s="169"/>
      <c r="G122" s="226"/>
      <c r="H122" s="227"/>
      <c r="I122" s="227"/>
      <c r="J122" s="180"/>
      <c r="K122" s="180"/>
      <c r="L122" s="178">
        <f t="shared" si="7"/>
        <v>0</v>
      </c>
      <c r="M122" s="238">
        <f t="shared" si="8"/>
        <v>0</v>
      </c>
      <c r="N122" s="239" t="s">
        <v>148</v>
      </c>
    </row>
    <row r="123" ht="28.5" customHeight="1" spans="1:14">
      <c r="A123" s="38">
        <v>118</v>
      </c>
      <c r="B123" s="127"/>
      <c r="C123" s="169"/>
      <c r="D123" s="169"/>
      <c r="E123" s="169"/>
      <c r="F123" s="169"/>
      <c r="G123" s="226"/>
      <c r="H123" s="227"/>
      <c r="I123" s="227"/>
      <c r="J123" s="227"/>
      <c r="K123" s="227"/>
      <c r="L123" s="178">
        <f t="shared" si="7"/>
        <v>0</v>
      </c>
      <c r="M123" s="238">
        <f t="shared" si="8"/>
        <v>0</v>
      </c>
      <c r="N123" s="239" t="s">
        <v>148</v>
      </c>
    </row>
    <row r="124" ht="28.5" customHeight="1" spans="1:14">
      <c r="A124" s="38">
        <v>119</v>
      </c>
      <c r="B124" s="127"/>
      <c r="C124" s="169"/>
      <c r="D124" s="169"/>
      <c r="E124" s="169"/>
      <c r="F124" s="169"/>
      <c r="G124" s="226"/>
      <c r="H124" s="227"/>
      <c r="I124" s="227"/>
      <c r="J124" s="227"/>
      <c r="K124" s="227"/>
      <c r="L124" s="178">
        <f t="shared" si="7"/>
        <v>0</v>
      </c>
      <c r="M124" s="238">
        <f t="shared" si="8"/>
        <v>0</v>
      </c>
      <c r="N124" s="239" t="s">
        <v>148</v>
      </c>
    </row>
    <row r="125" ht="28.5" customHeight="1" spans="1:14">
      <c r="A125" s="38">
        <v>120</v>
      </c>
      <c r="B125" s="127"/>
      <c r="C125" s="169"/>
      <c r="D125" s="169"/>
      <c r="E125" s="169"/>
      <c r="F125" s="169"/>
      <c r="G125" s="226"/>
      <c r="H125" s="227"/>
      <c r="I125" s="227"/>
      <c r="J125" s="227"/>
      <c r="K125" s="227"/>
      <c r="L125" s="178">
        <f t="shared" si="7"/>
        <v>0</v>
      </c>
      <c r="M125" s="238">
        <f t="shared" si="8"/>
        <v>0</v>
      </c>
      <c r="N125" s="239" t="s">
        <v>148</v>
      </c>
    </row>
    <row r="126" ht="28.5" customHeight="1" spans="1:14">
      <c r="A126" s="38">
        <v>121</v>
      </c>
      <c r="B126" s="127"/>
      <c r="C126" s="169"/>
      <c r="D126" s="169"/>
      <c r="E126" s="169"/>
      <c r="F126" s="169"/>
      <c r="G126" s="226"/>
      <c r="H126" s="227"/>
      <c r="I126" s="227"/>
      <c r="J126" s="227"/>
      <c r="K126" s="227"/>
      <c r="L126" s="178">
        <f t="shared" si="7"/>
        <v>0</v>
      </c>
      <c r="M126" s="238">
        <f t="shared" si="8"/>
        <v>0</v>
      </c>
      <c r="N126" s="239" t="s">
        <v>148</v>
      </c>
    </row>
    <row r="127" ht="28.5" customHeight="1" spans="1:14">
      <c r="A127" s="38">
        <v>122</v>
      </c>
      <c r="B127" s="127"/>
      <c r="C127" s="169"/>
      <c r="D127" s="169"/>
      <c r="E127" s="169"/>
      <c r="F127" s="169"/>
      <c r="G127" s="226"/>
      <c r="H127" s="227"/>
      <c r="I127" s="227"/>
      <c r="J127" s="227"/>
      <c r="K127" s="227"/>
      <c r="L127" s="178">
        <f t="shared" si="7"/>
        <v>0</v>
      </c>
      <c r="M127" s="238">
        <f t="shared" si="8"/>
        <v>0</v>
      </c>
      <c r="N127" s="239" t="s">
        <v>148</v>
      </c>
    </row>
    <row r="128" ht="28.5" customHeight="1" spans="1:14">
      <c r="A128" s="38">
        <v>123</v>
      </c>
      <c r="B128" s="127"/>
      <c r="C128" s="169"/>
      <c r="D128" s="169"/>
      <c r="E128" s="169"/>
      <c r="F128" s="169"/>
      <c r="G128" s="226"/>
      <c r="H128" s="227"/>
      <c r="I128" s="227"/>
      <c r="J128" s="227"/>
      <c r="K128" s="227"/>
      <c r="L128" s="178">
        <f t="shared" si="7"/>
        <v>0</v>
      </c>
      <c r="M128" s="238">
        <f t="shared" si="8"/>
        <v>0</v>
      </c>
      <c r="N128" s="239" t="s">
        <v>148</v>
      </c>
    </row>
    <row r="129" ht="28.5" customHeight="1" spans="1:14">
      <c r="A129" s="38">
        <v>124</v>
      </c>
      <c r="B129" s="127"/>
      <c r="C129" s="169"/>
      <c r="D129" s="169"/>
      <c r="E129" s="169"/>
      <c r="F129" s="169"/>
      <c r="G129" s="226"/>
      <c r="H129" s="227"/>
      <c r="I129" s="227"/>
      <c r="J129" s="227"/>
      <c r="K129" s="227"/>
      <c r="L129" s="178">
        <f t="shared" si="7"/>
        <v>0</v>
      </c>
      <c r="M129" s="238">
        <f t="shared" si="8"/>
        <v>0</v>
      </c>
      <c r="N129" s="239" t="s">
        <v>148</v>
      </c>
    </row>
    <row r="130" ht="28.5" customHeight="1" spans="1:14">
      <c r="A130" s="38">
        <v>125</v>
      </c>
      <c r="B130" s="127"/>
      <c r="C130" s="169"/>
      <c r="D130" s="169"/>
      <c r="E130" s="169"/>
      <c r="F130" s="169"/>
      <c r="G130" s="226"/>
      <c r="H130" s="227"/>
      <c r="I130" s="227"/>
      <c r="J130" s="227"/>
      <c r="K130" s="227"/>
      <c r="L130" s="178">
        <f t="shared" si="7"/>
        <v>0</v>
      </c>
      <c r="M130" s="238">
        <f t="shared" si="8"/>
        <v>0</v>
      </c>
      <c r="N130" s="239" t="s">
        <v>148</v>
      </c>
    </row>
    <row r="131" ht="28.5" customHeight="1" spans="1:14">
      <c r="A131" s="38">
        <v>126</v>
      </c>
      <c r="B131" s="127"/>
      <c r="C131" s="169"/>
      <c r="D131" s="169"/>
      <c r="E131" s="169"/>
      <c r="F131" s="169"/>
      <c r="G131" s="226"/>
      <c r="H131" s="227"/>
      <c r="I131" s="227"/>
      <c r="J131" s="227"/>
      <c r="K131" s="227"/>
      <c r="L131" s="178">
        <f t="shared" si="7"/>
        <v>0</v>
      </c>
      <c r="M131" s="238">
        <f t="shared" si="8"/>
        <v>0</v>
      </c>
      <c r="N131" s="239" t="s">
        <v>148</v>
      </c>
    </row>
    <row r="132" ht="28.5" customHeight="1" spans="1:14">
      <c r="A132" s="38">
        <v>127</v>
      </c>
      <c r="B132" s="127"/>
      <c r="C132" s="169"/>
      <c r="D132" s="169"/>
      <c r="E132" s="169"/>
      <c r="F132" s="169"/>
      <c r="G132" s="226"/>
      <c r="H132" s="227"/>
      <c r="I132" s="227"/>
      <c r="J132" s="227"/>
      <c r="K132" s="227"/>
      <c r="L132" s="178">
        <f t="shared" si="7"/>
        <v>0</v>
      </c>
      <c r="M132" s="238">
        <f t="shared" si="8"/>
        <v>0</v>
      </c>
      <c r="N132" s="239" t="s">
        <v>148</v>
      </c>
    </row>
    <row r="133" ht="28.5" customHeight="1" spans="1:14">
      <c r="A133" s="38">
        <v>128</v>
      </c>
      <c r="B133" s="127"/>
      <c r="C133" s="169"/>
      <c r="D133" s="169"/>
      <c r="E133" s="169"/>
      <c r="F133" s="169"/>
      <c r="G133" s="226"/>
      <c r="H133" s="227"/>
      <c r="I133" s="227"/>
      <c r="J133" s="227"/>
      <c r="K133" s="227"/>
      <c r="L133" s="178">
        <f t="shared" si="7"/>
        <v>0</v>
      </c>
      <c r="M133" s="238">
        <f t="shared" si="8"/>
        <v>0</v>
      </c>
      <c r="N133" s="239" t="s">
        <v>148</v>
      </c>
    </row>
    <row r="134" ht="28.5" customHeight="1" spans="1:14">
      <c r="A134" s="38">
        <v>129</v>
      </c>
      <c r="B134" s="127"/>
      <c r="C134" s="169"/>
      <c r="D134" s="169"/>
      <c r="E134" s="169"/>
      <c r="F134" s="169"/>
      <c r="G134" s="226"/>
      <c r="H134" s="227"/>
      <c r="I134" s="227"/>
      <c r="J134" s="227"/>
      <c r="K134" s="227"/>
      <c r="L134" s="178">
        <f t="shared" si="7"/>
        <v>0</v>
      </c>
      <c r="M134" s="238">
        <f t="shared" si="8"/>
        <v>0</v>
      </c>
      <c r="N134" s="239" t="s">
        <v>148</v>
      </c>
    </row>
    <row r="135" ht="28.5" customHeight="1" spans="1:14">
      <c r="A135" s="38">
        <v>130</v>
      </c>
      <c r="B135" s="127"/>
      <c r="C135" s="169"/>
      <c r="D135" s="169"/>
      <c r="E135" s="169"/>
      <c r="F135" s="169"/>
      <c r="G135" s="226"/>
      <c r="H135" s="227"/>
      <c r="I135" s="227"/>
      <c r="J135" s="227"/>
      <c r="K135" s="227"/>
      <c r="L135" s="178">
        <f t="shared" si="7"/>
        <v>0</v>
      </c>
      <c r="M135" s="238">
        <f t="shared" si="8"/>
        <v>0</v>
      </c>
      <c r="N135" s="239" t="s">
        <v>148</v>
      </c>
    </row>
    <row r="136" ht="28.5" customHeight="1" spans="1:14">
      <c r="A136" s="38">
        <v>131</v>
      </c>
      <c r="B136" s="127"/>
      <c r="C136" s="169"/>
      <c r="D136" s="169"/>
      <c r="E136" s="169"/>
      <c r="F136" s="169"/>
      <c r="G136" s="226"/>
      <c r="H136" s="227"/>
      <c r="I136" s="227"/>
      <c r="J136" s="227"/>
      <c r="K136" s="227"/>
      <c r="L136" s="178">
        <f t="shared" si="7"/>
        <v>0</v>
      </c>
      <c r="M136" s="238">
        <f t="shared" si="8"/>
        <v>0</v>
      </c>
      <c r="N136" s="239" t="s">
        <v>148</v>
      </c>
    </row>
    <row r="137" ht="28.5" customHeight="1" spans="1:14">
      <c r="A137" s="38">
        <v>132</v>
      </c>
      <c r="B137" s="127"/>
      <c r="C137" s="169"/>
      <c r="D137" s="169"/>
      <c r="E137" s="169"/>
      <c r="F137" s="169"/>
      <c r="G137" s="226"/>
      <c r="H137" s="227"/>
      <c r="I137" s="227"/>
      <c r="J137" s="180"/>
      <c r="K137" s="180"/>
      <c r="L137" s="178">
        <f t="shared" si="7"/>
        <v>0</v>
      </c>
      <c r="M137" s="238">
        <f t="shared" si="8"/>
        <v>0</v>
      </c>
      <c r="N137" s="239" t="s">
        <v>148</v>
      </c>
    </row>
    <row r="138" ht="28.5" customHeight="1" spans="1:14">
      <c r="A138" s="38">
        <v>133</v>
      </c>
      <c r="B138" s="127"/>
      <c r="C138" s="169"/>
      <c r="D138" s="169"/>
      <c r="E138" s="169"/>
      <c r="F138" s="169"/>
      <c r="G138" s="226"/>
      <c r="H138" s="227"/>
      <c r="I138" s="227"/>
      <c r="J138" s="227"/>
      <c r="K138" s="227"/>
      <c r="L138" s="178">
        <f t="shared" si="7"/>
        <v>0</v>
      </c>
      <c r="M138" s="238">
        <f t="shared" si="8"/>
        <v>0</v>
      </c>
      <c r="N138" s="239" t="s">
        <v>148</v>
      </c>
    </row>
    <row r="139" ht="28.5" customHeight="1" spans="1:14">
      <c r="A139" s="38">
        <v>134</v>
      </c>
      <c r="B139" s="127"/>
      <c r="C139" s="169"/>
      <c r="D139" s="169"/>
      <c r="E139" s="169"/>
      <c r="F139" s="169"/>
      <c r="G139" s="226"/>
      <c r="H139" s="227"/>
      <c r="I139" s="227"/>
      <c r="J139" s="227"/>
      <c r="K139" s="227"/>
      <c r="L139" s="178">
        <f t="shared" si="7"/>
        <v>0</v>
      </c>
      <c r="M139" s="238">
        <f t="shared" si="8"/>
        <v>0</v>
      </c>
      <c r="N139" s="239" t="s">
        <v>148</v>
      </c>
    </row>
    <row r="140" ht="28.5" customHeight="1" spans="1:14">
      <c r="A140" s="38">
        <v>135</v>
      </c>
      <c r="B140" s="127"/>
      <c r="C140" s="169"/>
      <c r="D140" s="169"/>
      <c r="E140" s="169"/>
      <c r="F140" s="169"/>
      <c r="G140" s="226"/>
      <c r="H140" s="227"/>
      <c r="I140" s="227"/>
      <c r="J140" s="180"/>
      <c r="K140" s="180"/>
      <c r="L140" s="178">
        <f t="shared" si="7"/>
        <v>0</v>
      </c>
      <c r="M140" s="238">
        <f t="shared" si="8"/>
        <v>0</v>
      </c>
      <c r="N140" s="239" t="s">
        <v>148</v>
      </c>
    </row>
    <row r="141" ht="28.5" customHeight="1" spans="1:14">
      <c r="A141" s="38">
        <v>136</v>
      </c>
      <c r="B141" s="127"/>
      <c r="C141" s="169"/>
      <c r="D141" s="169"/>
      <c r="E141" s="169"/>
      <c r="F141" s="169"/>
      <c r="G141" s="226"/>
      <c r="H141" s="227"/>
      <c r="I141" s="227"/>
      <c r="J141" s="180"/>
      <c r="K141" s="180"/>
      <c r="L141" s="178">
        <f t="shared" si="7"/>
        <v>0</v>
      </c>
      <c r="M141" s="238">
        <f t="shared" si="8"/>
        <v>0</v>
      </c>
      <c r="N141" s="239" t="s">
        <v>148</v>
      </c>
    </row>
    <row r="142" ht="28.5" customHeight="1" spans="1:14">
      <c r="A142" s="38">
        <v>137</v>
      </c>
      <c r="B142" s="127"/>
      <c r="C142" s="169"/>
      <c r="D142" s="169"/>
      <c r="E142" s="169"/>
      <c r="F142" s="169"/>
      <c r="G142" s="226"/>
      <c r="H142" s="227"/>
      <c r="I142" s="227"/>
      <c r="J142" s="227"/>
      <c r="K142" s="227"/>
      <c r="L142" s="178">
        <f t="shared" si="7"/>
        <v>0</v>
      </c>
      <c r="M142" s="238">
        <f t="shared" si="8"/>
        <v>0</v>
      </c>
      <c r="N142" s="239" t="s">
        <v>148</v>
      </c>
    </row>
    <row r="143" ht="28.5" customHeight="1" spans="1:14">
      <c r="A143" s="38">
        <v>138</v>
      </c>
      <c r="B143" s="127"/>
      <c r="C143" s="169"/>
      <c r="D143" s="169"/>
      <c r="E143" s="169"/>
      <c r="F143" s="169"/>
      <c r="G143" s="226"/>
      <c r="H143" s="227"/>
      <c r="I143" s="227"/>
      <c r="J143" s="227"/>
      <c r="K143" s="227"/>
      <c r="L143" s="178">
        <f t="shared" si="7"/>
        <v>0</v>
      </c>
      <c r="M143" s="238">
        <f t="shared" si="8"/>
        <v>0</v>
      </c>
      <c r="N143" s="239" t="s">
        <v>148</v>
      </c>
    </row>
    <row r="144" ht="28.5" customHeight="1" spans="1:14">
      <c r="A144" s="38">
        <v>139</v>
      </c>
      <c r="B144" s="127"/>
      <c r="C144" s="169"/>
      <c r="D144" s="169"/>
      <c r="E144" s="169"/>
      <c r="F144" s="169"/>
      <c r="G144" s="226"/>
      <c r="H144" s="227"/>
      <c r="I144" s="227"/>
      <c r="J144" s="227"/>
      <c r="K144" s="227"/>
      <c r="L144" s="178">
        <f t="shared" si="7"/>
        <v>0</v>
      </c>
      <c r="M144" s="238">
        <f t="shared" si="8"/>
        <v>0</v>
      </c>
      <c r="N144" s="239" t="s">
        <v>148</v>
      </c>
    </row>
    <row r="145" ht="28.5" customHeight="1" spans="1:14">
      <c r="A145" s="38">
        <v>140</v>
      </c>
      <c r="B145" s="127"/>
      <c r="C145" s="169"/>
      <c r="D145" s="169"/>
      <c r="E145" s="169"/>
      <c r="F145" s="169"/>
      <c r="G145" s="226"/>
      <c r="H145" s="227"/>
      <c r="I145" s="227"/>
      <c r="J145" s="227"/>
      <c r="K145" s="227"/>
      <c r="L145" s="178">
        <f t="shared" si="7"/>
        <v>0</v>
      </c>
      <c r="M145" s="238">
        <f t="shared" si="8"/>
        <v>0</v>
      </c>
      <c r="N145" s="239" t="s">
        <v>148</v>
      </c>
    </row>
    <row r="146" ht="28.5" customHeight="1" spans="1:14">
      <c r="A146" s="38">
        <v>141</v>
      </c>
      <c r="B146" s="127"/>
      <c r="C146" s="169"/>
      <c r="D146" s="169"/>
      <c r="E146" s="169"/>
      <c r="F146" s="169"/>
      <c r="G146" s="226"/>
      <c r="H146" s="227"/>
      <c r="I146" s="227"/>
      <c r="J146" s="227"/>
      <c r="K146" s="227"/>
      <c r="L146" s="178">
        <f t="shared" ref="L146:L149" si="9">IFERROR(E146*K146,"")</f>
        <v>0</v>
      </c>
      <c r="M146" s="238">
        <f t="shared" si="8"/>
        <v>0</v>
      </c>
      <c r="N146" s="239" t="s">
        <v>148</v>
      </c>
    </row>
    <row r="147" ht="28.5" customHeight="1" spans="1:14">
      <c r="A147" s="38">
        <v>142</v>
      </c>
      <c r="B147" s="127"/>
      <c r="C147" s="169"/>
      <c r="D147" s="169"/>
      <c r="E147" s="169"/>
      <c r="F147" s="169"/>
      <c r="G147" s="226"/>
      <c r="H147" s="227"/>
      <c r="I147" s="227"/>
      <c r="J147" s="227"/>
      <c r="K147" s="227"/>
      <c r="L147" s="178">
        <f t="shared" si="9"/>
        <v>0</v>
      </c>
      <c r="M147" s="238">
        <f t="shared" si="8"/>
        <v>0</v>
      </c>
      <c r="N147" s="239" t="s">
        <v>148</v>
      </c>
    </row>
    <row r="148" ht="28.5" customHeight="1" spans="1:14">
      <c r="A148" s="38">
        <v>143</v>
      </c>
      <c r="B148" s="127"/>
      <c r="C148" s="169"/>
      <c r="D148" s="169"/>
      <c r="E148" s="169"/>
      <c r="F148" s="169"/>
      <c r="G148" s="226"/>
      <c r="H148" s="227"/>
      <c r="I148" s="227"/>
      <c r="J148" s="227"/>
      <c r="K148" s="227"/>
      <c r="L148" s="178">
        <f t="shared" si="9"/>
        <v>0</v>
      </c>
      <c r="M148" s="238">
        <f t="shared" si="8"/>
        <v>0</v>
      </c>
      <c r="N148" s="239" t="s">
        <v>148</v>
      </c>
    </row>
    <row r="149" ht="28.5" customHeight="1" spans="1:14">
      <c r="A149" s="38">
        <v>144</v>
      </c>
      <c r="B149" s="127"/>
      <c r="C149" s="169"/>
      <c r="D149" s="227"/>
      <c r="E149" s="169"/>
      <c r="F149" s="169"/>
      <c r="G149" s="226"/>
      <c r="H149" s="227"/>
      <c r="I149" s="227"/>
      <c r="J149" s="227"/>
      <c r="K149" s="227"/>
      <c r="L149" s="178">
        <f t="shared" si="9"/>
        <v>0</v>
      </c>
      <c r="M149" s="238">
        <f t="shared" si="8"/>
        <v>0</v>
      </c>
      <c r="N149" s="239" t="s">
        <v>148</v>
      </c>
    </row>
    <row r="150" ht="28.5" customHeight="1" spans="1:14">
      <c r="A150" s="38">
        <v>145</v>
      </c>
      <c r="B150" s="127"/>
      <c r="C150" s="169"/>
      <c r="D150" s="227"/>
      <c r="E150" s="169"/>
      <c r="F150" s="169"/>
      <c r="G150" s="226"/>
      <c r="H150" s="227"/>
      <c r="I150" s="227"/>
      <c r="J150" s="227"/>
      <c r="K150" s="227"/>
      <c r="L150" s="178">
        <f t="shared" ref="L150:L154" si="10">IFERROR(E150*K150,"")</f>
        <v>0</v>
      </c>
      <c r="M150" s="238">
        <f t="shared" ref="M150:M154" si="11">E150*G150</f>
        <v>0</v>
      </c>
      <c r="N150" s="239" t="s">
        <v>148</v>
      </c>
    </row>
    <row r="151" ht="28.5" customHeight="1" spans="1:14">
      <c r="A151" s="38">
        <v>146</v>
      </c>
      <c r="B151" s="127"/>
      <c r="C151" s="169"/>
      <c r="D151" s="227"/>
      <c r="E151" s="169"/>
      <c r="F151" s="169"/>
      <c r="G151" s="226"/>
      <c r="H151" s="227"/>
      <c r="I151" s="227"/>
      <c r="J151" s="227"/>
      <c r="K151" s="227"/>
      <c r="L151" s="178">
        <f t="shared" si="10"/>
        <v>0</v>
      </c>
      <c r="M151" s="238">
        <f t="shared" si="11"/>
        <v>0</v>
      </c>
      <c r="N151" s="239" t="s">
        <v>148</v>
      </c>
    </row>
    <row r="152" ht="28.5" customHeight="1" spans="1:14">
      <c r="A152" s="38">
        <v>147</v>
      </c>
      <c r="B152" s="127"/>
      <c r="C152" s="169"/>
      <c r="D152" s="227"/>
      <c r="E152" s="169"/>
      <c r="F152" s="169"/>
      <c r="G152" s="226"/>
      <c r="H152" s="227"/>
      <c r="I152" s="227"/>
      <c r="J152" s="227"/>
      <c r="K152" s="227"/>
      <c r="L152" s="178">
        <f t="shared" si="10"/>
        <v>0</v>
      </c>
      <c r="M152" s="238">
        <f t="shared" si="11"/>
        <v>0</v>
      </c>
      <c r="N152" s="239" t="s">
        <v>148</v>
      </c>
    </row>
    <row r="153" ht="28.5" customHeight="1" spans="1:14">
      <c r="A153" s="38">
        <v>148</v>
      </c>
      <c r="B153" s="127"/>
      <c r="C153" s="169"/>
      <c r="D153" s="227"/>
      <c r="E153" s="169"/>
      <c r="F153" s="169"/>
      <c r="G153" s="226"/>
      <c r="H153" s="227"/>
      <c r="I153" s="227"/>
      <c r="J153" s="227"/>
      <c r="K153" s="227"/>
      <c r="L153" s="178">
        <f t="shared" si="10"/>
        <v>0</v>
      </c>
      <c r="M153" s="238">
        <f t="shared" si="11"/>
        <v>0</v>
      </c>
      <c r="N153" s="239" t="s">
        <v>148</v>
      </c>
    </row>
    <row r="154" ht="28.5" customHeight="1" spans="1:14">
      <c r="A154" s="38">
        <v>149</v>
      </c>
      <c r="B154" s="127"/>
      <c r="C154" s="169"/>
      <c r="D154" s="227"/>
      <c r="E154" s="169"/>
      <c r="F154" s="169"/>
      <c r="G154" s="226"/>
      <c r="H154" s="227"/>
      <c r="I154" s="227"/>
      <c r="J154" s="227"/>
      <c r="K154" s="227"/>
      <c r="L154" s="178">
        <f t="shared" si="10"/>
        <v>0</v>
      </c>
      <c r="M154" s="238">
        <f t="shared" si="11"/>
        <v>0</v>
      </c>
      <c r="N154" s="239" t="s">
        <v>148</v>
      </c>
    </row>
    <row r="155" ht="28.5" customHeight="1" spans="1:14">
      <c r="A155" s="38">
        <v>150</v>
      </c>
      <c r="B155" s="127"/>
      <c r="C155" s="169"/>
      <c r="D155" s="227"/>
      <c r="E155" s="169"/>
      <c r="F155" s="169"/>
      <c r="G155" s="226"/>
      <c r="H155" s="227"/>
      <c r="I155" s="227"/>
      <c r="J155" s="227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 t="s">
        <v>148</v>
      </c>
    </row>
    <row r="156" ht="28.5" customHeight="1" spans="1:14">
      <c r="A156" s="38">
        <v>151</v>
      </c>
      <c r="B156" s="127"/>
      <c r="C156" s="169"/>
      <c r="D156" s="227"/>
      <c r="E156" s="169"/>
      <c r="F156" s="169"/>
      <c r="G156" s="226"/>
      <c r="H156" s="227"/>
      <c r="I156" s="227"/>
      <c r="J156" s="227"/>
      <c r="K156" s="227"/>
      <c r="L156" s="178">
        <f t="shared" si="12"/>
        <v>0</v>
      </c>
      <c r="M156" s="238">
        <f t="shared" si="13"/>
        <v>0</v>
      </c>
      <c r="N156" s="239" t="s">
        <v>148</v>
      </c>
    </row>
    <row r="157" ht="28.5" customHeight="1" spans="1:14">
      <c r="A157" s="38">
        <v>152</v>
      </c>
      <c r="B157" s="127"/>
      <c r="C157" s="169"/>
      <c r="D157" s="227"/>
      <c r="E157" s="169"/>
      <c r="F157" s="169"/>
      <c r="G157" s="226"/>
      <c r="H157" s="227"/>
      <c r="I157" s="227"/>
      <c r="J157" s="227"/>
      <c r="K157" s="227"/>
      <c r="L157" s="178">
        <f t="shared" si="12"/>
        <v>0</v>
      </c>
      <c r="M157" s="238">
        <f t="shared" si="13"/>
        <v>0</v>
      </c>
      <c r="N157" s="239" t="s">
        <v>148</v>
      </c>
    </row>
    <row r="158" ht="28.5" customHeight="1" spans="1:14">
      <c r="A158" s="38">
        <v>153</v>
      </c>
      <c r="B158" s="127"/>
      <c r="C158" s="169"/>
      <c r="D158" s="227"/>
      <c r="E158" s="169"/>
      <c r="F158" s="169"/>
      <c r="G158" s="226"/>
      <c r="H158" s="227"/>
      <c r="I158" s="227"/>
      <c r="J158" s="227"/>
      <c r="K158" s="227"/>
      <c r="L158" s="178">
        <f t="shared" si="12"/>
        <v>0</v>
      </c>
      <c r="M158" s="238">
        <f t="shared" si="13"/>
        <v>0</v>
      </c>
      <c r="N158" s="239" t="s">
        <v>148</v>
      </c>
    </row>
    <row r="159" ht="28.5" customHeight="1" spans="1:14">
      <c r="A159" s="38">
        <v>154</v>
      </c>
      <c r="B159" s="127"/>
      <c r="C159" s="169"/>
      <c r="D159" s="227"/>
      <c r="E159" s="169"/>
      <c r="F159" s="169"/>
      <c r="G159" s="226"/>
      <c r="H159" s="227"/>
      <c r="I159" s="227"/>
      <c r="J159" s="227"/>
      <c r="K159" s="227"/>
      <c r="L159" s="178">
        <f t="shared" si="12"/>
        <v>0</v>
      </c>
      <c r="M159" s="238">
        <f t="shared" si="13"/>
        <v>0</v>
      </c>
      <c r="N159" s="239" t="s">
        <v>148</v>
      </c>
    </row>
    <row r="160" ht="28.5" customHeight="1" spans="1:14">
      <c r="A160" s="38">
        <v>155</v>
      </c>
      <c r="B160" s="127"/>
      <c r="C160" s="169"/>
      <c r="D160" s="227"/>
      <c r="E160" s="169"/>
      <c r="F160" s="169"/>
      <c r="G160" s="226"/>
      <c r="H160" s="227"/>
      <c r="I160" s="227"/>
      <c r="J160" s="227"/>
      <c r="K160" s="227"/>
      <c r="L160" s="178">
        <f t="shared" si="12"/>
        <v>0</v>
      </c>
      <c r="M160" s="238">
        <f t="shared" si="13"/>
        <v>0</v>
      </c>
      <c r="N160" s="239" t="s">
        <v>148</v>
      </c>
    </row>
    <row r="161" ht="28.5" customHeight="1" spans="1:14">
      <c r="A161" s="38">
        <v>156</v>
      </c>
      <c r="B161" s="127"/>
      <c r="C161" s="169"/>
      <c r="D161" s="227"/>
      <c r="E161" s="169"/>
      <c r="F161" s="169"/>
      <c r="G161" s="226"/>
      <c r="H161" s="227"/>
      <c r="I161" s="227"/>
      <c r="J161" s="227"/>
      <c r="K161" s="227"/>
      <c r="L161" s="178">
        <f t="shared" si="12"/>
        <v>0</v>
      </c>
      <c r="M161" s="238">
        <f t="shared" si="13"/>
        <v>0</v>
      </c>
      <c r="N161" s="239" t="s">
        <v>148</v>
      </c>
    </row>
    <row r="162" ht="28.5" customHeight="1" spans="1:14">
      <c r="A162" s="38">
        <v>157</v>
      </c>
      <c r="B162" s="127"/>
      <c r="C162" s="169"/>
      <c r="D162" s="227"/>
      <c r="E162" s="169"/>
      <c r="F162" s="169"/>
      <c r="G162" s="226"/>
      <c r="H162" s="227"/>
      <c r="I162" s="227"/>
      <c r="J162" s="227"/>
      <c r="K162" s="227"/>
      <c r="L162" s="178">
        <f t="shared" si="12"/>
        <v>0</v>
      </c>
      <c r="M162" s="238">
        <f t="shared" si="13"/>
        <v>0</v>
      </c>
      <c r="N162" s="239" t="s">
        <v>148</v>
      </c>
    </row>
    <row r="163" ht="28.5" customHeight="1" spans="1:14">
      <c r="A163" s="38">
        <v>158</v>
      </c>
      <c r="B163" s="127"/>
      <c r="C163" s="169"/>
      <c r="D163" s="227"/>
      <c r="E163" s="169"/>
      <c r="F163" s="169"/>
      <c r="G163" s="226"/>
      <c r="H163" s="227"/>
      <c r="I163" s="227"/>
      <c r="J163" s="227"/>
      <c r="K163" s="227"/>
      <c r="L163" s="178">
        <f t="shared" si="12"/>
        <v>0</v>
      </c>
      <c r="M163" s="238">
        <f t="shared" si="13"/>
        <v>0</v>
      </c>
      <c r="N163" s="239" t="s">
        <v>148</v>
      </c>
    </row>
    <row r="164" ht="28.5" customHeight="1" spans="1:14">
      <c r="A164" s="38">
        <v>159</v>
      </c>
      <c r="B164" s="127"/>
      <c r="C164" s="169"/>
      <c r="D164" s="227"/>
      <c r="E164" s="169"/>
      <c r="F164" s="169"/>
      <c r="G164" s="226"/>
      <c r="H164" s="227"/>
      <c r="I164" s="227"/>
      <c r="J164" s="227"/>
      <c r="K164" s="227"/>
      <c r="L164" s="178">
        <f t="shared" si="12"/>
        <v>0</v>
      </c>
      <c r="M164" s="238">
        <f t="shared" si="13"/>
        <v>0</v>
      </c>
      <c r="N164" s="239" t="s">
        <v>148</v>
      </c>
    </row>
    <row r="165" ht="28.5" customHeight="1" spans="1:14">
      <c r="A165" s="38">
        <v>160</v>
      </c>
      <c r="B165" s="127"/>
      <c r="C165" s="169"/>
      <c r="D165" s="227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 t="s">
        <v>148</v>
      </c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 t="s">
        <v>148</v>
      </c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 t="s">
        <v>148</v>
      </c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 t="s">
        <v>148</v>
      </c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 t="s">
        <v>148</v>
      </c>
    </row>
    <row r="170" ht="28.5" customHeight="1" spans="1:14">
      <c r="A170" s="38">
        <v>165</v>
      </c>
      <c r="B170" s="127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 t="s">
        <v>148</v>
      </c>
    </row>
    <row r="171" ht="28.5" customHeight="1" spans="1:14">
      <c r="A171" s="38">
        <v>166</v>
      </c>
      <c r="B171" s="127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 t="s">
        <v>148</v>
      </c>
    </row>
    <row r="172" ht="28.5" customHeight="1" spans="1:14">
      <c r="A172" s="38">
        <v>167</v>
      </c>
      <c r="B172" s="127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 t="s">
        <v>148</v>
      </c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 t="s">
        <v>148</v>
      </c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 t="s">
        <v>148</v>
      </c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 t="s">
        <v>148</v>
      </c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 t="s">
        <v>148</v>
      </c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 t="s">
        <v>148</v>
      </c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 t="s">
        <v>148</v>
      </c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 t="s">
        <v>148</v>
      </c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 t="s">
        <v>148</v>
      </c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 t="s">
        <v>148</v>
      </c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 t="s">
        <v>148</v>
      </c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 t="s">
        <v>148</v>
      </c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 t="s">
        <v>148</v>
      </c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 t="s">
        <v>148</v>
      </c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 t="s">
        <v>148</v>
      </c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 t="s">
        <v>148</v>
      </c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 t="s">
        <v>148</v>
      </c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 t="s">
        <v>148</v>
      </c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 t="s">
        <v>148</v>
      </c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 t="s">
        <v>148</v>
      </c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 t="s">
        <v>148</v>
      </c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 t="s">
        <v>148</v>
      </c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 t="s">
        <v>148</v>
      </c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 t="s">
        <v>148</v>
      </c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 t="s">
        <v>148</v>
      </c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 t="s">
        <v>148</v>
      </c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 t="s">
        <v>148</v>
      </c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 t="s">
        <v>148</v>
      </c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 t="s">
        <v>148</v>
      </c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 t="s">
        <v>148</v>
      </c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 t="s">
        <v>148</v>
      </c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 t="s">
        <v>148</v>
      </c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 t="s">
        <v>148</v>
      </c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 t="s">
        <v>148</v>
      </c>
    </row>
    <row r="206" ht="28.5" customHeight="1" spans="1:14">
      <c r="A206" s="38">
        <v>201</v>
      </c>
      <c r="B206" s="127"/>
      <c r="C206" s="169"/>
      <c r="D206" s="169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 t="s">
        <v>148</v>
      </c>
    </row>
    <row r="207" ht="28.5" customHeight="1" spans="1:14">
      <c r="A207" s="38">
        <v>202</v>
      </c>
      <c r="B207" s="127"/>
      <c r="C207" s="169"/>
      <c r="D207" s="169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 t="s">
        <v>148</v>
      </c>
    </row>
    <row r="208" ht="28.5" customHeight="1" spans="1:14">
      <c r="A208" s="38">
        <v>203</v>
      </c>
      <c r="B208" s="127"/>
      <c r="C208" s="169"/>
      <c r="D208" s="169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 t="s">
        <v>148</v>
      </c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 t="s">
        <v>148</v>
      </c>
    </row>
    <row r="210" ht="28.5" customHeight="1" spans="1:14">
      <c r="A210" s="38">
        <v>205</v>
      </c>
      <c r="B210" s="127"/>
      <c r="C210" s="169"/>
      <c r="D210" s="169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 t="s">
        <v>148</v>
      </c>
    </row>
    <row r="211" ht="28.5" customHeight="1" spans="1:14">
      <c r="A211" s="38">
        <v>206</v>
      </c>
      <c r="B211" s="127"/>
      <c r="C211" s="169"/>
      <c r="D211" s="169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 t="s">
        <v>148</v>
      </c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 t="s">
        <v>148</v>
      </c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 t="s">
        <v>148</v>
      </c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 t="s">
        <v>148</v>
      </c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 t="s">
        <v>148</v>
      </c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 t="s">
        <v>148</v>
      </c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 t="s">
        <v>148</v>
      </c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 t="s">
        <v>148</v>
      </c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 t="s">
        <v>148</v>
      </c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 t="s">
        <v>148</v>
      </c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 t="s">
        <v>148</v>
      </c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 t="s">
        <v>148</v>
      </c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 t="s">
        <v>148</v>
      </c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 t="s">
        <v>148</v>
      </c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 t="s">
        <v>148</v>
      </c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 t="s">
        <v>148</v>
      </c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 t="s">
        <v>148</v>
      </c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148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148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148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148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148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148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148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148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148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148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148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148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148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148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148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148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148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148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148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148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148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148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148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148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148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148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148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148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148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148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148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148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148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148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148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148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148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148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148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148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148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148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148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148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148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148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148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148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148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148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148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148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148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148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148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148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148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148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148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148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148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148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148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148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148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148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148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148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148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148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148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148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148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148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148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148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148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148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148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148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148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148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148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148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148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148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148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148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148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148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148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148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148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148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148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148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148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148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148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148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148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148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148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148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148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148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148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148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148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148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148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148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148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148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148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148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148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148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148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148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148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148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148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148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148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148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148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148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148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148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148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148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148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148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148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148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148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148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148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148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148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148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148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148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148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148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148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148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148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148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148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148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148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148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148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148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148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148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148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148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148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148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148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148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148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148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148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148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148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148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148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148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148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148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148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148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148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148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148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148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148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148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148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148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148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148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148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148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148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148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148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148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148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148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148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148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148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148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148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148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148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148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148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148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148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148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148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148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148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148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148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148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148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148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148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148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148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148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148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148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148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148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148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148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148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148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148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148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148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148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148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148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148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148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148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148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148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148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148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148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148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148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148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148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148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148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148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148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148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148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148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148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148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148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148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148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148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148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148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148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148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148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148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148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148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148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148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148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148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148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148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148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148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148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148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148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148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148</v>
      </c>
    </row>
    <row r="506" s="206" customFormat="1" ht="20.1" customHeight="1" spans="1:14">
      <c r="A506" s="243" t="s">
        <v>271</v>
      </c>
      <c r="B506" s="244" t="s">
        <v>148</v>
      </c>
      <c r="C506" s="245" t="s">
        <v>148</v>
      </c>
      <c r="D506" s="245" t="s">
        <v>148</v>
      </c>
      <c r="E506" s="245" t="s">
        <v>148</v>
      </c>
      <c r="F506" s="245" t="s">
        <v>148</v>
      </c>
      <c r="G506" s="246" t="s">
        <v>148</v>
      </c>
      <c r="H506" s="247" t="s">
        <v>148</v>
      </c>
      <c r="I506" s="247" t="s">
        <v>148</v>
      </c>
      <c r="J506" s="198" t="s">
        <v>148</v>
      </c>
      <c r="K506" s="198" t="s">
        <v>148</v>
      </c>
      <c r="L506" s="198">
        <f>SUM(L6:L505)</f>
        <v>0</v>
      </c>
      <c r="M506" s="197">
        <f>SUM(M6:M505)</f>
        <v>232.2847</v>
      </c>
      <c r="N506" s="258" t="s">
        <v>148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272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273</v>
      </c>
      <c r="C509" s="213"/>
      <c r="D509" s="214"/>
      <c r="E509" s="215" t="s">
        <v>274</v>
      </c>
      <c r="F509" s="216" t="s">
        <v>192</v>
      </c>
      <c r="G509" s="215" t="s">
        <v>275</v>
      </c>
      <c r="H509" s="215" t="s">
        <v>276</v>
      </c>
      <c r="I509" s="215"/>
      <c r="J509" s="215"/>
      <c r="K509" s="215"/>
      <c r="L509" s="215"/>
      <c r="M509" s="216" t="s">
        <v>196</v>
      </c>
      <c r="N509" s="232" t="s">
        <v>109</v>
      </c>
    </row>
    <row r="510" ht="18.75" customHeight="1" spans="1:14">
      <c r="A510" s="211"/>
      <c r="B510" s="215" t="s">
        <v>277</v>
      </c>
      <c r="C510" s="215" t="s">
        <v>278</v>
      </c>
      <c r="D510" s="215" t="s">
        <v>279</v>
      </c>
      <c r="E510" s="215"/>
      <c r="F510" s="219"/>
      <c r="G510" s="215"/>
      <c r="H510" s="215" t="s">
        <v>280</v>
      </c>
      <c r="I510" s="215" t="s">
        <v>281</v>
      </c>
      <c r="J510" s="215" t="s">
        <v>282</v>
      </c>
      <c r="K510" s="215" t="s">
        <v>283</v>
      </c>
      <c r="L510" s="215" t="s">
        <v>284</v>
      </c>
      <c r="M510" s="219"/>
      <c r="N510" s="235"/>
    </row>
    <row r="511" ht="24" customHeight="1" spans="1:14">
      <c r="A511" s="255" t="s">
        <v>128</v>
      </c>
      <c r="B511" s="222" t="s">
        <v>129</v>
      </c>
      <c r="C511" s="222" t="s">
        <v>129</v>
      </c>
      <c r="D511" s="222" t="s">
        <v>133</v>
      </c>
      <c r="E511" s="256">
        <v>1</v>
      </c>
      <c r="F511" s="223" t="s">
        <v>204</v>
      </c>
      <c r="G511" s="224">
        <v>16.81</v>
      </c>
      <c r="H511" s="223" t="s">
        <v>285</v>
      </c>
      <c r="I511" s="222" t="s">
        <v>286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186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271</v>
      </c>
      <c r="B712" s="244" t="s">
        <v>148</v>
      </c>
      <c r="C712" s="245" t="s">
        <v>148</v>
      </c>
      <c r="D712" s="245" t="s">
        <v>148</v>
      </c>
      <c r="E712" s="269" t="s">
        <v>148</v>
      </c>
      <c r="F712" s="269" t="s">
        <v>148</v>
      </c>
      <c r="G712" s="246" t="s">
        <v>148</v>
      </c>
      <c r="H712" s="245" t="s">
        <v>148</v>
      </c>
      <c r="I712" s="245" t="s">
        <v>148</v>
      </c>
      <c r="J712" s="197" t="s">
        <v>148</v>
      </c>
      <c r="K712" s="197" t="s">
        <v>148</v>
      </c>
      <c r="L712" s="197" t="s">
        <v>148</v>
      </c>
      <c r="M712" s="197">
        <f>SUM(M512:M711)</f>
        <v>0</v>
      </c>
      <c r="N712" s="258" t="s">
        <v>148</v>
      </c>
    </row>
    <row r="713" ht="30.95" customHeight="1" spans="1:14">
      <c r="A713" s="270" t="s">
        <v>287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232.2847</v>
      </c>
      <c r="M713" s="277"/>
      <c r="N713" s="278"/>
    </row>
    <row r="714" ht="13.5" customHeight="1" spans="1:14">
      <c r="A714" s="272" t="s">
        <v>288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289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186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11" activePane="bottomLeft" state="frozen"/>
      <selection/>
      <selection pane="bottomLeft" activeCell="K25" sqref="K25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290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291</v>
      </c>
      <c r="C2" s="160" t="s">
        <v>292</v>
      </c>
      <c r="D2" s="160" t="s">
        <v>293</v>
      </c>
      <c r="E2" s="160" t="s">
        <v>294</v>
      </c>
      <c r="F2" s="160" t="s">
        <v>295</v>
      </c>
      <c r="G2" s="161" t="s">
        <v>296</v>
      </c>
      <c r="H2" s="160" t="s">
        <v>297</v>
      </c>
      <c r="I2" s="171" t="s">
        <v>298</v>
      </c>
      <c r="J2" s="171"/>
      <c r="K2" s="171"/>
      <c r="L2" s="171" t="s">
        <v>299</v>
      </c>
      <c r="M2" s="171"/>
      <c r="N2" s="171"/>
      <c r="O2" s="171"/>
      <c r="P2" s="172" t="s">
        <v>300</v>
      </c>
      <c r="Q2" s="181"/>
      <c r="R2" s="181"/>
      <c r="S2" s="182"/>
      <c r="T2" s="183" t="s">
        <v>301</v>
      </c>
      <c r="U2" s="184" t="s">
        <v>109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302</v>
      </c>
      <c r="J3" s="173" t="s">
        <v>303</v>
      </c>
      <c r="K3" s="173" t="s">
        <v>304</v>
      </c>
      <c r="L3" s="173" t="s">
        <v>284</v>
      </c>
      <c r="M3" s="173" t="s">
        <v>305</v>
      </c>
      <c r="N3" s="174" t="s">
        <v>306</v>
      </c>
      <c r="O3" s="173" t="s">
        <v>307</v>
      </c>
      <c r="P3" s="173" t="s">
        <v>308</v>
      </c>
      <c r="Q3" s="173" t="s">
        <v>309</v>
      </c>
      <c r="R3" s="173" t="s">
        <v>310</v>
      </c>
      <c r="S3" s="173" t="s">
        <v>311</v>
      </c>
      <c r="T3" s="185"/>
      <c r="U3" s="186"/>
    </row>
    <row r="4" ht="24" customHeight="1" spans="1:21">
      <c r="A4" s="165" t="s">
        <v>128</v>
      </c>
      <c r="B4" s="166" t="s">
        <v>312</v>
      </c>
      <c r="C4" s="167" t="s">
        <v>313</v>
      </c>
      <c r="D4" s="168" t="s">
        <v>314</v>
      </c>
      <c r="E4" s="166" t="s">
        <v>315</v>
      </c>
      <c r="F4" s="166" t="s">
        <v>316</v>
      </c>
      <c r="G4" s="166" t="s">
        <v>133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317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/>
      <c r="C5" s="127" t="s">
        <v>318</v>
      </c>
      <c r="D5" s="169" t="s">
        <v>146</v>
      </c>
      <c r="E5" s="127"/>
      <c r="F5" s="127"/>
      <c r="G5" s="127"/>
      <c r="H5" s="127">
        <v>0.67</v>
      </c>
      <c r="I5" s="127">
        <v>1</v>
      </c>
      <c r="J5" s="177">
        <v>28.5</v>
      </c>
      <c r="K5" s="178">
        <f t="shared" si="0"/>
        <v>0.31825</v>
      </c>
      <c r="L5" s="127">
        <v>22.75</v>
      </c>
      <c r="M5" s="179">
        <v>0.7</v>
      </c>
      <c r="N5" s="180">
        <v>0.8</v>
      </c>
      <c r="O5" s="178">
        <f t="shared" si="1"/>
        <v>0.142263333333333</v>
      </c>
      <c r="P5" s="180" t="s">
        <v>317</v>
      </c>
      <c r="Q5" s="180">
        <v>14.197439</v>
      </c>
      <c r="R5" s="177">
        <v>10</v>
      </c>
      <c r="S5" s="178">
        <f t="shared" ref="S5:S52" si="2">IFERROR(Q5*10000*0.9/R5/300/20/60*H5,"")</f>
        <v>0.023780710325</v>
      </c>
      <c r="T5" s="178">
        <f t="shared" ref="T5:T52" si="3">IFERROR((K5+O5+S5)/H5*60,"")</f>
        <v>43.36961585</v>
      </c>
      <c r="U5" s="189" t="s">
        <v>148</v>
      </c>
    </row>
    <row r="6" ht="28.5" customHeight="1" spans="1:21">
      <c r="A6" s="38">
        <v>2</v>
      </c>
      <c r="B6" s="127"/>
      <c r="C6" s="127" t="s">
        <v>319</v>
      </c>
      <c r="D6" s="169" t="s">
        <v>150</v>
      </c>
      <c r="E6" s="127"/>
      <c r="F6" s="127"/>
      <c r="G6" s="127"/>
      <c r="H6" s="127">
        <v>0.3</v>
      </c>
      <c r="I6" s="127">
        <v>17</v>
      </c>
      <c r="J6" s="177">
        <v>28.5</v>
      </c>
      <c r="K6" s="178">
        <f t="shared" si="0"/>
        <v>2.4225</v>
      </c>
      <c r="L6" s="127">
        <v>360</v>
      </c>
      <c r="M6" s="179">
        <v>0.7</v>
      </c>
      <c r="N6" s="180">
        <v>0.8</v>
      </c>
      <c r="O6" s="178">
        <f t="shared" si="1"/>
        <v>1.008</v>
      </c>
      <c r="P6" s="180" t="s">
        <v>317</v>
      </c>
      <c r="Q6" s="127">
        <v>1859.876106</v>
      </c>
      <c r="R6" s="177">
        <v>10</v>
      </c>
      <c r="S6" s="178">
        <f t="shared" si="2"/>
        <v>1.3949070795</v>
      </c>
      <c r="T6" s="178">
        <f t="shared" si="3"/>
        <v>965.0814159</v>
      </c>
      <c r="U6" s="189" t="s">
        <v>148</v>
      </c>
    </row>
    <row r="7" ht="28.5" customHeight="1" spans="1:21">
      <c r="A7" s="38">
        <v>3</v>
      </c>
      <c r="B7" s="127"/>
      <c r="C7" s="127" t="s">
        <v>319</v>
      </c>
      <c r="D7" s="169" t="s">
        <v>154</v>
      </c>
      <c r="E7" s="127"/>
      <c r="F7" s="127"/>
      <c r="G7" s="127"/>
      <c r="H7" s="127">
        <v>0.3</v>
      </c>
      <c r="I7" s="127">
        <v>17</v>
      </c>
      <c r="J7" s="177">
        <v>28.5</v>
      </c>
      <c r="K7" s="178">
        <f t="shared" si="0"/>
        <v>2.4225</v>
      </c>
      <c r="L7" s="127">
        <v>360</v>
      </c>
      <c r="M7" s="179">
        <v>0.7</v>
      </c>
      <c r="N7" s="180">
        <v>0.8</v>
      </c>
      <c r="O7" s="178">
        <f t="shared" si="1"/>
        <v>1.008</v>
      </c>
      <c r="P7" s="180" t="s">
        <v>317</v>
      </c>
      <c r="Q7" s="127">
        <v>1859.876106</v>
      </c>
      <c r="R7" s="177">
        <v>10</v>
      </c>
      <c r="S7" s="178">
        <f t="shared" si="2"/>
        <v>1.3949070795</v>
      </c>
      <c r="T7" s="178">
        <f t="shared" si="3"/>
        <v>965.0814159</v>
      </c>
      <c r="U7" s="189" t="s">
        <v>148</v>
      </c>
    </row>
    <row r="8" ht="28.5" customHeight="1" spans="1:21">
      <c r="A8" s="38">
        <v>4</v>
      </c>
      <c r="B8" s="127"/>
      <c r="C8" s="127" t="s">
        <v>318</v>
      </c>
      <c r="D8" s="169" t="s">
        <v>156</v>
      </c>
      <c r="E8" s="127"/>
      <c r="F8" s="127"/>
      <c r="G8" s="127"/>
      <c r="H8" s="127">
        <v>0.67</v>
      </c>
      <c r="I8" s="127">
        <v>1</v>
      </c>
      <c r="J8" s="177">
        <v>28.5</v>
      </c>
      <c r="K8" s="178">
        <f t="shared" si="0"/>
        <v>0.31825</v>
      </c>
      <c r="L8" s="127">
        <v>22.75</v>
      </c>
      <c r="M8" s="179">
        <v>0.7</v>
      </c>
      <c r="N8" s="180">
        <v>0.8</v>
      </c>
      <c r="O8" s="178">
        <f t="shared" si="1"/>
        <v>0.142263333333333</v>
      </c>
      <c r="P8" s="180" t="s">
        <v>317</v>
      </c>
      <c r="Q8" s="180">
        <v>14.197439</v>
      </c>
      <c r="R8" s="177">
        <v>10</v>
      </c>
      <c r="S8" s="178">
        <f t="shared" si="2"/>
        <v>0.023780710325</v>
      </c>
      <c r="T8" s="178">
        <f t="shared" si="3"/>
        <v>43.36961585</v>
      </c>
      <c r="U8" s="189" t="s">
        <v>148</v>
      </c>
    </row>
    <row r="9" ht="28.5" customHeight="1" spans="1:21">
      <c r="A9" s="38">
        <v>5</v>
      </c>
      <c r="B9" s="127"/>
      <c r="C9" s="127" t="s">
        <v>318</v>
      </c>
      <c r="D9" s="169" t="s">
        <v>159</v>
      </c>
      <c r="E9" s="127"/>
      <c r="F9" s="127"/>
      <c r="G9" s="127"/>
      <c r="H9" s="127">
        <v>0.67</v>
      </c>
      <c r="I9" s="127">
        <v>1</v>
      </c>
      <c r="J9" s="177">
        <v>28.5</v>
      </c>
      <c r="K9" s="178">
        <f t="shared" si="0"/>
        <v>0.31825</v>
      </c>
      <c r="L9" s="127">
        <v>22.75</v>
      </c>
      <c r="M9" s="179">
        <v>0.7</v>
      </c>
      <c r="N9" s="180">
        <v>0.8</v>
      </c>
      <c r="O9" s="178">
        <f t="shared" si="1"/>
        <v>0.142263333333333</v>
      </c>
      <c r="P9" s="180" t="s">
        <v>317</v>
      </c>
      <c r="Q9" s="180">
        <v>14.197439</v>
      </c>
      <c r="R9" s="177">
        <v>10</v>
      </c>
      <c r="S9" s="178">
        <f t="shared" si="2"/>
        <v>0.023780710325</v>
      </c>
      <c r="T9" s="178">
        <f t="shared" si="3"/>
        <v>43.36961585</v>
      </c>
      <c r="U9" s="189" t="s">
        <v>148</v>
      </c>
    </row>
    <row r="10" ht="28.5" customHeight="1" spans="1:21">
      <c r="A10" s="38">
        <v>6</v>
      </c>
      <c r="B10" s="127"/>
      <c r="C10" s="127" t="s">
        <v>318</v>
      </c>
      <c r="D10" s="169" t="s">
        <v>161</v>
      </c>
      <c r="E10" s="127"/>
      <c r="F10" s="127"/>
      <c r="G10" s="127"/>
      <c r="H10" s="127">
        <v>0.67</v>
      </c>
      <c r="I10" s="127">
        <v>1</v>
      </c>
      <c r="J10" s="177">
        <v>28.5</v>
      </c>
      <c r="K10" s="178">
        <f t="shared" si="0"/>
        <v>0.31825</v>
      </c>
      <c r="L10" s="127">
        <v>22.75</v>
      </c>
      <c r="M10" s="179">
        <v>0.7</v>
      </c>
      <c r="N10" s="180">
        <v>0.8</v>
      </c>
      <c r="O10" s="178">
        <f t="shared" si="1"/>
        <v>0.142263333333333</v>
      </c>
      <c r="P10" s="180" t="s">
        <v>317</v>
      </c>
      <c r="Q10" s="180">
        <v>14.197439</v>
      </c>
      <c r="R10" s="177">
        <v>10</v>
      </c>
      <c r="S10" s="178">
        <f t="shared" si="2"/>
        <v>0.023780710325</v>
      </c>
      <c r="T10" s="178">
        <f t="shared" si="3"/>
        <v>43.36961585</v>
      </c>
      <c r="U10" s="189" t="s">
        <v>148</v>
      </c>
    </row>
    <row r="11" ht="28.5" customHeight="1" spans="1:21">
      <c r="A11" s="38">
        <v>7</v>
      </c>
      <c r="B11" s="127"/>
      <c r="C11" s="127" t="s">
        <v>318</v>
      </c>
      <c r="D11" s="169" t="s">
        <v>164</v>
      </c>
      <c r="E11" s="127"/>
      <c r="F11" s="127"/>
      <c r="G11" s="127"/>
      <c r="H11" s="127">
        <v>0.67</v>
      </c>
      <c r="I11" s="127">
        <v>1</v>
      </c>
      <c r="J11" s="177">
        <v>28.5</v>
      </c>
      <c r="K11" s="178">
        <f t="shared" si="0"/>
        <v>0.31825</v>
      </c>
      <c r="L11" s="127">
        <v>22.75</v>
      </c>
      <c r="M11" s="179">
        <v>0.7</v>
      </c>
      <c r="N11" s="180">
        <v>0.8</v>
      </c>
      <c r="O11" s="178">
        <f t="shared" si="1"/>
        <v>0.142263333333333</v>
      </c>
      <c r="P11" s="180" t="s">
        <v>317</v>
      </c>
      <c r="Q11" s="180">
        <v>14.197439</v>
      </c>
      <c r="R11" s="177">
        <v>10</v>
      </c>
      <c r="S11" s="178">
        <f t="shared" si="2"/>
        <v>0.023780710325</v>
      </c>
      <c r="T11" s="178">
        <f t="shared" si="3"/>
        <v>43.36961585</v>
      </c>
      <c r="U11" s="189" t="s">
        <v>148</v>
      </c>
    </row>
    <row r="12" ht="28.5" customHeight="1" spans="1:21">
      <c r="A12" s="38">
        <v>8</v>
      </c>
      <c r="B12" s="127"/>
      <c r="C12" s="127" t="s">
        <v>318</v>
      </c>
      <c r="D12" s="169" t="s">
        <v>166</v>
      </c>
      <c r="E12" s="127"/>
      <c r="F12" s="127"/>
      <c r="G12" s="127"/>
      <c r="H12" s="127">
        <v>0.67</v>
      </c>
      <c r="I12" s="127">
        <v>1</v>
      </c>
      <c r="J12" s="177">
        <v>28.5</v>
      </c>
      <c r="K12" s="178">
        <f t="shared" si="0"/>
        <v>0.31825</v>
      </c>
      <c r="L12" s="127">
        <v>22.75</v>
      </c>
      <c r="M12" s="179">
        <v>0.7</v>
      </c>
      <c r="N12" s="180">
        <v>0.8</v>
      </c>
      <c r="O12" s="178">
        <f t="shared" si="1"/>
        <v>0.142263333333333</v>
      </c>
      <c r="P12" s="180" t="s">
        <v>317</v>
      </c>
      <c r="Q12" s="180">
        <v>14.197439</v>
      </c>
      <c r="R12" s="177">
        <v>10</v>
      </c>
      <c r="S12" s="178">
        <f t="shared" si="2"/>
        <v>0.023780710325</v>
      </c>
      <c r="T12" s="178">
        <f t="shared" si="3"/>
        <v>43.36961585</v>
      </c>
      <c r="U12" s="189" t="s">
        <v>148</v>
      </c>
    </row>
    <row r="13" ht="28.5" customHeight="1" spans="1:21">
      <c r="A13" s="38">
        <v>9</v>
      </c>
      <c r="B13" s="127"/>
      <c r="C13" s="127" t="s">
        <v>318</v>
      </c>
      <c r="D13" s="169" t="s">
        <v>169</v>
      </c>
      <c r="E13" s="127"/>
      <c r="F13" s="127"/>
      <c r="G13" s="127"/>
      <c r="H13" s="127">
        <v>0.67</v>
      </c>
      <c r="I13" s="127">
        <v>1</v>
      </c>
      <c r="J13" s="177">
        <v>28.5</v>
      </c>
      <c r="K13" s="178">
        <f t="shared" si="0"/>
        <v>0.31825</v>
      </c>
      <c r="L13" s="127">
        <v>22.75</v>
      </c>
      <c r="M13" s="179">
        <v>0.7</v>
      </c>
      <c r="N13" s="180">
        <v>0.8</v>
      </c>
      <c r="O13" s="178">
        <f t="shared" si="1"/>
        <v>0.142263333333333</v>
      </c>
      <c r="P13" s="180" t="s">
        <v>317</v>
      </c>
      <c r="Q13" s="180">
        <v>14.197439</v>
      </c>
      <c r="R13" s="177">
        <v>10</v>
      </c>
      <c r="S13" s="178">
        <f t="shared" si="2"/>
        <v>0.023780710325</v>
      </c>
      <c r="T13" s="178">
        <f t="shared" si="3"/>
        <v>43.36961585</v>
      </c>
      <c r="U13" s="189" t="s">
        <v>148</v>
      </c>
    </row>
    <row r="14" ht="28.5" customHeight="1" spans="1:21">
      <c r="A14" s="38">
        <v>10</v>
      </c>
      <c r="B14" s="127"/>
      <c r="C14" s="127" t="s">
        <v>178</v>
      </c>
      <c r="D14" s="169" t="s">
        <v>172</v>
      </c>
      <c r="E14" s="127"/>
      <c r="F14" s="127"/>
      <c r="G14" s="127"/>
      <c r="H14" s="127">
        <v>3</v>
      </c>
      <c r="I14" s="127">
        <v>1</v>
      </c>
      <c r="J14" s="177">
        <v>28.5</v>
      </c>
      <c r="K14" s="178">
        <f t="shared" si="0"/>
        <v>1.425</v>
      </c>
      <c r="L14" s="127">
        <v>23.9</v>
      </c>
      <c r="M14" s="179">
        <v>0.7</v>
      </c>
      <c r="N14" s="180">
        <v>0.8</v>
      </c>
      <c r="O14" s="178">
        <f t="shared" si="1"/>
        <v>0.6692</v>
      </c>
      <c r="P14" s="180" t="s">
        <v>317</v>
      </c>
      <c r="Q14" s="180">
        <v>56.367521</v>
      </c>
      <c r="R14" s="177">
        <v>10</v>
      </c>
      <c r="S14" s="178">
        <f t="shared" si="2"/>
        <v>0.4227564075</v>
      </c>
      <c r="T14" s="178">
        <f t="shared" si="3"/>
        <v>50.33912815</v>
      </c>
      <c r="U14" s="189" t="s">
        <v>148</v>
      </c>
    </row>
    <row r="15" ht="28.5" customHeight="1" spans="1:21">
      <c r="A15" s="38">
        <v>11</v>
      </c>
      <c r="B15" s="127"/>
      <c r="C15" s="127" t="s">
        <v>180</v>
      </c>
      <c r="D15" s="169" t="s">
        <v>172</v>
      </c>
      <c r="E15" s="127"/>
      <c r="F15" s="127"/>
      <c r="G15" s="127"/>
      <c r="H15" s="127">
        <v>2</v>
      </c>
      <c r="I15" s="127">
        <v>7</v>
      </c>
      <c r="J15" s="177">
        <v>28.5</v>
      </c>
      <c r="K15" s="178">
        <f t="shared" si="0"/>
        <v>6.65</v>
      </c>
      <c r="L15" s="127">
        <v>132</v>
      </c>
      <c r="M15" s="179">
        <v>0.7</v>
      </c>
      <c r="N15" s="180">
        <v>0.8</v>
      </c>
      <c r="O15" s="178">
        <f t="shared" si="1"/>
        <v>2.464</v>
      </c>
      <c r="P15" s="180" t="s">
        <v>317</v>
      </c>
      <c r="Q15" s="180">
        <v>442.477876</v>
      </c>
      <c r="R15" s="177">
        <v>10</v>
      </c>
      <c r="S15" s="178">
        <f t="shared" si="2"/>
        <v>2.21238938</v>
      </c>
      <c r="T15" s="178">
        <f t="shared" si="3"/>
        <v>339.7916814</v>
      </c>
      <c r="U15" s="189" t="s">
        <v>148</v>
      </c>
    </row>
    <row r="16" ht="28.5" customHeight="1" spans="1:21">
      <c r="A16" s="38">
        <v>12</v>
      </c>
      <c r="B16" s="127"/>
      <c r="C16" s="127" t="s">
        <v>320</v>
      </c>
      <c r="D16" s="169" t="s">
        <v>172</v>
      </c>
      <c r="E16" s="127"/>
      <c r="F16" s="127"/>
      <c r="G16" s="127"/>
      <c r="H16" s="127">
        <v>1</v>
      </c>
      <c r="I16" s="127">
        <v>10</v>
      </c>
      <c r="J16" s="177">
        <v>28.5</v>
      </c>
      <c r="K16" s="178">
        <f t="shared" si="0"/>
        <v>4.75</v>
      </c>
      <c r="L16" s="127">
        <v>2.5</v>
      </c>
      <c r="M16" s="179">
        <v>0.7</v>
      </c>
      <c r="N16" s="180">
        <v>0.8</v>
      </c>
      <c r="O16" s="178">
        <f t="shared" si="1"/>
        <v>0.0233333333333333</v>
      </c>
      <c r="P16" s="180" t="s">
        <v>317</v>
      </c>
      <c r="Q16" s="180">
        <v>77.693352</v>
      </c>
      <c r="R16" s="177">
        <v>10</v>
      </c>
      <c r="S16" s="178">
        <f t="shared" si="2"/>
        <v>0.19423338</v>
      </c>
      <c r="T16" s="178">
        <f t="shared" si="3"/>
        <v>298.0540028</v>
      </c>
      <c r="U16" s="189" t="s">
        <v>148</v>
      </c>
    </row>
    <row r="17" ht="28.5" customHeight="1" spans="1:21">
      <c r="A17" s="38">
        <v>13</v>
      </c>
      <c r="B17" s="127"/>
      <c r="C17" s="127" t="s">
        <v>178</v>
      </c>
      <c r="D17" s="169" t="s">
        <v>175</v>
      </c>
      <c r="E17" s="127"/>
      <c r="F17" s="127"/>
      <c r="G17" s="127"/>
      <c r="H17" s="127">
        <v>0.2</v>
      </c>
      <c r="I17" s="127">
        <v>1</v>
      </c>
      <c r="J17" s="177">
        <v>28.5</v>
      </c>
      <c r="K17" s="178">
        <f t="shared" si="0"/>
        <v>0.095</v>
      </c>
      <c r="L17" s="127">
        <v>23.9</v>
      </c>
      <c r="M17" s="179">
        <v>0.7</v>
      </c>
      <c r="N17" s="180">
        <v>0.8</v>
      </c>
      <c r="O17" s="178">
        <f t="shared" si="1"/>
        <v>0.0446133333333333</v>
      </c>
      <c r="P17" s="180" t="s">
        <v>317</v>
      </c>
      <c r="Q17" s="180">
        <v>56.367521</v>
      </c>
      <c r="R17" s="177">
        <v>10</v>
      </c>
      <c r="S17" s="178">
        <f t="shared" si="2"/>
        <v>0.0281837605</v>
      </c>
      <c r="T17" s="178">
        <f t="shared" si="3"/>
        <v>50.33912815</v>
      </c>
      <c r="U17" s="189" t="s">
        <v>148</v>
      </c>
    </row>
    <row r="18" ht="28.5" customHeight="1" spans="1:21">
      <c r="A18" s="38">
        <v>14</v>
      </c>
      <c r="B18" s="127"/>
      <c r="C18" s="127" t="s">
        <v>180</v>
      </c>
      <c r="D18" s="169" t="s">
        <v>175</v>
      </c>
      <c r="E18" s="127"/>
      <c r="F18" s="127"/>
      <c r="G18" s="127"/>
      <c r="H18" s="127">
        <v>0.3</v>
      </c>
      <c r="I18" s="127">
        <v>7</v>
      </c>
      <c r="J18" s="177">
        <v>28.5</v>
      </c>
      <c r="K18" s="178">
        <f t="shared" si="0"/>
        <v>0.9975</v>
      </c>
      <c r="L18" s="127">
        <v>132</v>
      </c>
      <c r="M18" s="179">
        <v>0.7</v>
      </c>
      <c r="N18" s="180">
        <v>0.8</v>
      </c>
      <c r="O18" s="178">
        <f t="shared" si="1"/>
        <v>0.3696</v>
      </c>
      <c r="P18" s="180" t="s">
        <v>317</v>
      </c>
      <c r="Q18" s="180">
        <v>442.477876</v>
      </c>
      <c r="R18" s="177">
        <v>10</v>
      </c>
      <c r="S18" s="178">
        <f t="shared" si="2"/>
        <v>0.331858407</v>
      </c>
      <c r="T18" s="178">
        <f t="shared" si="3"/>
        <v>339.7916814</v>
      </c>
      <c r="U18" s="189" t="s">
        <v>148</v>
      </c>
    </row>
    <row r="19" ht="28.5" customHeight="1" spans="1:21">
      <c r="A19" s="38">
        <v>15</v>
      </c>
      <c r="B19" s="127"/>
      <c r="C19" s="127" t="s">
        <v>320</v>
      </c>
      <c r="D19" s="169" t="s">
        <v>175</v>
      </c>
      <c r="E19" s="127"/>
      <c r="F19" s="127"/>
      <c r="G19" s="127"/>
      <c r="H19" s="127">
        <v>0.3</v>
      </c>
      <c r="I19" s="127">
        <v>5</v>
      </c>
      <c r="J19" s="177">
        <v>28.5</v>
      </c>
      <c r="K19" s="178">
        <f t="shared" si="0"/>
        <v>0.7125</v>
      </c>
      <c r="L19" s="127">
        <v>2.5</v>
      </c>
      <c r="M19" s="179">
        <v>0.7</v>
      </c>
      <c r="N19" s="180">
        <v>0.8</v>
      </c>
      <c r="O19" s="178">
        <f t="shared" si="1"/>
        <v>0.007</v>
      </c>
      <c r="P19" s="180" t="s">
        <v>317</v>
      </c>
      <c r="Q19" s="180">
        <v>77.693352</v>
      </c>
      <c r="R19" s="177">
        <v>10</v>
      </c>
      <c r="S19" s="178">
        <f t="shared" si="2"/>
        <v>0.058270014</v>
      </c>
      <c r="T19" s="178">
        <f t="shared" si="3"/>
        <v>155.5540028</v>
      </c>
      <c r="U19" s="189" t="s">
        <v>148</v>
      </c>
    </row>
    <row r="20" ht="28.5" customHeight="1" spans="1:21">
      <c r="A20" s="38">
        <v>16</v>
      </c>
      <c r="B20" s="127"/>
      <c r="C20" s="127" t="s">
        <v>178</v>
      </c>
      <c r="D20" s="169" t="s">
        <v>177</v>
      </c>
      <c r="E20" s="127"/>
      <c r="F20" s="127"/>
      <c r="G20" s="127"/>
      <c r="H20" s="127">
        <v>6</v>
      </c>
      <c r="I20" s="127">
        <v>1</v>
      </c>
      <c r="J20" s="177">
        <v>28.5</v>
      </c>
      <c r="K20" s="178">
        <f t="shared" si="0"/>
        <v>2.85</v>
      </c>
      <c r="L20" s="127">
        <v>23.9</v>
      </c>
      <c r="M20" s="179">
        <v>0.7</v>
      </c>
      <c r="N20" s="180">
        <v>0.8</v>
      </c>
      <c r="O20" s="178">
        <f t="shared" si="1"/>
        <v>1.3384</v>
      </c>
      <c r="P20" s="180" t="s">
        <v>317</v>
      </c>
      <c r="Q20" s="180">
        <v>56.367521</v>
      </c>
      <c r="R20" s="177">
        <v>10</v>
      </c>
      <c r="S20" s="178">
        <f t="shared" si="2"/>
        <v>0.845512815</v>
      </c>
      <c r="T20" s="178">
        <f t="shared" si="3"/>
        <v>50.33912815</v>
      </c>
      <c r="U20" s="189" t="s">
        <v>148</v>
      </c>
    </row>
    <row r="21" ht="28.5" customHeight="1" spans="1:21">
      <c r="A21" s="38">
        <v>17</v>
      </c>
      <c r="B21" s="127"/>
      <c r="C21" s="127" t="s">
        <v>180</v>
      </c>
      <c r="D21" s="169" t="s">
        <v>177</v>
      </c>
      <c r="E21" s="127"/>
      <c r="F21" s="127"/>
      <c r="G21" s="127"/>
      <c r="H21" s="127">
        <v>4</v>
      </c>
      <c r="I21" s="127">
        <v>7</v>
      </c>
      <c r="J21" s="177">
        <v>28.5</v>
      </c>
      <c r="K21" s="178">
        <f t="shared" si="0"/>
        <v>13.3</v>
      </c>
      <c r="L21" s="127">
        <v>132</v>
      </c>
      <c r="M21" s="179">
        <v>0.7</v>
      </c>
      <c r="N21" s="180">
        <v>0.8</v>
      </c>
      <c r="O21" s="178">
        <f t="shared" si="1"/>
        <v>4.928</v>
      </c>
      <c r="P21" s="180" t="s">
        <v>317</v>
      </c>
      <c r="Q21" s="180">
        <v>442.477876</v>
      </c>
      <c r="R21" s="177">
        <v>10</v>
      </c>
      <c r="S21" s="178">
        <f t="shared" si="2"/>
        <v>4.42477876</v>
      </c>
      <c r="T21" s="178">
        <f t="shared" si="3"/>
        <v>339.7916814</v>
      </c>
      <c r="U21" s="189" t="s">
        <v>148</v>
      </c>
    </row>
    <row r="22" ht="28.5" customHeight="1" spans="1:21">
      <c r="A22" s="38">
        <v>18</v>
      </c>
      <c r="B22" s="127"/>
      <c r="C22" s="127" t="s">
        <v>320</v>
      </c>
      <c r="D22" s="169" t="s">
        <v>177</v>
      </c>
      <c r="E22" s="127"/>
      <c r="F22" s="127"/>
      <c r="G22" s="127"/>
      <c r="H22" s="127">
        <v>3</v>
      </c>
      <c r="I22" s="127">
        <v>16</v>
      </c>
      <c r="J22" s="177">
        <v>28.5</v>
      </c>
      <c r="K22" s="178">
        <f t="shared" si="0"/>
        <v>22.8</v>
      </c>
      <c r="L22" s="127">
        <v>2.5</v>
      </c>
      <c r="M22" s="179">
        <v>0.7</v>
      </c>
      <c r="N22" s="180">
        <v>0.8</v>
      </c>
      <c r="O22" s="178">
        <f t="shared" si="1"/>
        <v>0.07</v>
      </c>
      <c r="P22" s="180" t="s">
        <v>317</v>
      </c>
      <c r="Q22" s="180">
        <v>77.693352</v>
      </c>
      <c r="R22" s="177">
        <v>10</v>
      </c>
      <c r="S22" s="178">
        <f t="shared" si="2"/>
        <v>0.58270014</v>
      </c>
      <c r="T22" s="178">
        <f t="shared" si="3"/>
        <v>469.0540028</v>
      </c>
      <c r="U22" s="189" t="s">
        <v>148</v>
      </c>
    </row>
    <row r="23" ht="28.5" customHeight="1" spans="1:21">
      <c r="A23" s="38">
        <v>19</v>
      </c>
      <c r="B23" s="127"/>
      <c r="C23" s="127" t="s">
        <v>320</v>
      </c>
      <c r="D23" s="127" t="s">
        <v>321</v>
      </c>
      <c r="E23" s="127"/>
      <c r="F23" s="127"/>
      <c r="G23" s="127"/>
      <c r="H23" s="127">
        <v>1.2</v>
      </c>
      <c r="I23" s="127">
        <v>16</v>
      </c>
      <c r="J23" s="177">
        <v>28.5</v>
      </c>
      <c r="K23" s="178">
        <f t="shared" si="0"/>
        <v>9.12</v>
      </c>
      <c r="L23" s="127">
        <v>2.5</v>
      </c>
      <c r="M23" s="179">
        <v>0.7</v>
      </c>
      <c r="N23" s="180">
        <v>0.8</v>
      </c>
      <c r="O23" s="178">
        <f t="shared" si="1"/>
        <v>0.028</v>
      </c>
      <c r="P23" s="180" t="s">
        <v>317</v>
      </c>
      <c r="Q23" s="180">
        <v>77.693352</v>
      </c>
      <c r="R23" s="177">
        <v>10</v>
      </c>
      <c r="S23" s="178">
        <f t="shared" si="2"/>
        <v>0.233080056</v>
      </c>
      <c r="T23" s="178">
        <f t="shared" si="3"/>
        <v>469.0540028</v>
      </c>
      <c r="U23" s="189" t="s">
        <v>148</v>
      </c>
    </row>
    <row r="24" ht="28.5" customHeight="1" spans="1:21">
      <c r="A24" s="38">
        <v>20</v>
      </c>
      <c r="B24" s="127"/>
      <c r="C24" s="127"/>
      <c r="D24" s="127"/>
      <c r="E24" s="127"/>
      <c r="F24" s="127"/>
      <c r="G24" s="127"/>
      <c r="H24" s="127"/>
      <c r="I24" s="127"/>
      <c r="J24" s="177"/>
      <c r="K24" s="178">
        <f t="shared" si="0"/>
        <v>0</v>
      </c>
      <c r="L24" s="127"/>
      <c r="M24" s="179"/>
      <c r="N24" s="180"/>
      <c r="O24" s="178">
        <f t="shared" si="1"/>
        <v>0</v>
      </c>
      <c r="P24" s="180"/>
      <c r="Q24" s="180"/>
      <c r="R24" s="177">
        <v>10</v>
      </c>
      <c r="S24" s="178">
        <f t="shared" si="2"/>
        <v>0</v>
      </c>
      <c r="T24" s="178" t="str">
        <f t="shared" si="3"/>
        <v/>
      </c>
      <c r="U24" s="189" t="s">
        <v>148</v>
      </c>
    </row>
    <row r="25" ht="28.5" customHeight="1" spans="1:21">
      <c r="A25" s="38">
        <v>21</v>
      </c>
      <c r="B25" s="127"/>
      <c r="C25" s="127"/>
      <c r="D25" s="127"/>
      <c r="E25" s="127"/>
      <c r="F25" s="127"/>
      <c r="G25" s="127"/>
      <c r="H25" s="127"/>
      <c r="I25" s="127"/>
      <c r="J25" s="177"/>
      <c r="K25" s="178">
        <f t="shared" si="0"/>
        <v>0</v>
      </c>
      <c r="L25" s="127"/>
      <c r="M25" s="179"/>
      <c r="N25" s="180"/>
      <c r="O25" s="178">
        <f t="shared" si="1"/>
        <v>0</v>
      </c>
      <c r="P25" s="180"/>
      <c r="Q25" s="180"/>
      <c r="R25" s="177">
        <v>10</v>
      </c>
      <c r="S25" s="178">
        <f t="shared" si="2"/>
        <v>0</v>
      </c>
      <c r="T25" s="178" t="str">
        <f t="shared" si="3"/>
        <v/>
      </c>
      <c r="U25" s="189" t="s">
        <v>148</v>
      </c>
    </row>
    <row r="26" ht="28.5" customHeight="1" spans="1:21">
      <c r="A26" s="38">
        <v>22</v>
      </c>
      <c r="B26" s="127"/>
      <c r="C26" s="127"/>
      <c r="D26" s="127"/>
      <c r="E26" s="127"/>
      <c r="F26" s="127"/>
      <c r="G26" s="127"/>
      <c r="H26" s="127"/>
      <c r="I26" s="127"/>
      <c r="J26" s="177"/>
      <c r="K26" s="178">
        <f t="shared" si="0"/>
        <v>0</v>
      </c>
      <c r="L26" s="127"/>
      <c r="M26" s="179"/>
      <c r="N26" s="180"/>
      <c r="O26" s="178">
        <f t="shared" si="1"/>
        <v>0</v>
      </c>
      <c r="P26" s="180"/>
      <c r="Q26" s="180"/>
      <c r="R26" s="177">
        <v>10</v>
      </c>
      <c r="S26" s="178">
        <f t="shared" si="2"/>
        <v>0</v>
      </c>
      <c r="T26" s="178" t="str">
        <f t="shared" si="3"/>
        <v/>
      </c>
      <c r="U26" s="189" t="s">
        <v>148</v>
      </c>
    </row>
    <row r="27" ht="28.5" customHeight="1" spans="1:21">
      <c r="A27" s="38">
        <v>23</v>
      </c>
      <c r="B27" s="127"/>
      <c r="C27" s="127"/>
      <c r="D27" s="127"/>
      <c r="E27" s="127"/>
      <c r="F27" s="127"/>
      <c r="G27" s="127"/>
      <c r="H27" s="127"/>
      <c r="I27" s="127"/>
      <c r="J27" s="177"/>
      <c r="K27" s="178">
        <f t="shared" si="0"/>
        <v>0</v>
      </c>
      <c r="L27" s="127"/>
      <c r="M27" s="179"/>
      <c r="N27" s="180"/>
      <c r="O27" s="178">
        <f t="shared" si="1"/>
        <v>0</v>
      </c>
      <c r="P27" s="180"/>
      <c r="Q27" s="180"/>
      <c r="R27" s="177">
        <v>10</v>
      </c>
      <c r="S27" s="178">
        <f t="shared" si="2"/>
        <v>0</v>
      </c>
      <c r="T27" s="178" t="str">
        <f t="shared" si="3"/>
        <v/>
      </c>
      <c r="U27" s="189" t="s">
        <v>148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>
        <v>10</v>
      </c>
      <c r="S28" s="178">
        <f t="shared" si="2"/>
        <v>0</v>
      </c>
      <c r="T28" s="178" t="str">
        <f t="shared" si="3"/>
        <v/>
      </c>
      <c r="U28" s="189" t="s">
        <v>148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>
        <v>10</v>
      </c>
      <c r="S29" s="178">
        <f t="shared" si="2"/>
        <v>0</v>
      </c>
      <c r="T29" s="178" t="str">
        <f t="shared" si="3"/>
        <v/>
      </c>
      <c r="U29" s="189" t="s">
        <v>148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>
        <v>10</v>
      </c>
      <c r="S30" s="178">
        <f t="shared" si="2"/>
        <v>0</v>
      </c>
      <c r="T30" s="178" t="str">
        <f t="shared" si="3"/>
        <v/>
      </c>
      <c r="U30" s="189" t="s">
        <v>148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>
        <v>10</v>
      </c>
      <c r="S31" s="178">
        <f t="shared" si="2"/>
        <v>0</v>
      </c>
      <c r="T31" s="178" t="str">
        <f t="shared" si="3"/>
        <v/>
      </c>
      <c r="U31" s="189" t="s">
        <v>148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27"/>
      <c r="R32" s="177">
        <v>10</v>
      </c>
      <c r="S32" s="178">
        <f t="shared" si="2"/>
        <v>0</v>
      </c>
      <c r="T32" s="178" t="str">
        <f t="shared" si="3"/>
        <v/>
      </c>
      <c r="U32" s="189" t="s">
        <v>148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>
        <v>10</v>
      </c>
      <c r="S33" s="178">
        <f t="shared" si="2"/>
        <v>0</v>
      </c>
      <c r="T33" s="178" t="str">
        <f t="shared" si="3"/>
        <v/>
      </c>
      <c r="U33" s="189" t="s">
        <v>148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>
        <v>10</v>
      </c>
      <c r="S34" s="178">
        <f t="shared" si="2"/>
        <v>0</v>
      </c>
      <c r="T34" s="178" t="str">
        <f t="shared" si="3"/>
        <v/>
      </c>
      <c r="U34" s="189" t="s">
        <v>148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>
        <v>10</v>
      </c>
      <c r="S35" s="178">
        <f t="shared" si="2"/>
        <v>0</v>
      </c>
      <c r="T35" s="178" t="str">
        <f t="shared" si="3"/>
        <v/>
      </c>
      <c r="U35" s="189" t="s">
        <v>148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>
        <v>10</v>
      </c>
      <c r="S36" s="178">
        <f t="shared" si="2"/>
        <v>0</v>
      </c>
      <c r="T36" s="178" t="str">
        <f t="shared" si="3"/>
        <v/>
      </c>
      <c r="U36" s="189" t="s">
        <v>148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>
        <v>10</v>
      </c>
      <c r="S37" s="178">
        <f t="shared" si="2"/>
        <v>0</v>
      </c>
      <c r="T37" s="178" t="str">
        <f t="shared" si="3"/>
        <v/>
      </c>
      <c r="U37" s="189" t="s">
        <v>148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>
        <v>10</v>
      </c>
      <c r="S38" s="178">
        <f t="shared" si="2"/>
        <v>0</v>
      </c>
      <c r="T38" s="178" t="str">
        <f t="shared" si="3"/>
        <v/>
      </c>
      <c r="U38" s="189" t="s">
        <v>148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>
        <v>10</v>
      </c>
      <c r="S39" s="178">
        <f t="shared" si="2"/>
        <v>0</v>
      </c>
      <c r="T39" s="178" t="str">
        <f t="shared" si="3"/>
        <v/>
      </c>
      <c r="U39" s="189" t="s">
        <v>148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>
        <v>10</v>
      </c>
      <c r="S40" s="178">
        <f t="shared" si="2"/>
        <v>0</v>
      </c>
      <c r="T40" s="178" t="str">
        <f t="shared" si="3"/>
        <v/>
      </c>
      <c r="U40" s="189" t="s">
        <v>148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>
        <v>10</v>
      </c>
      <c r="S41" s="178">
        <f t="shared" si="2"/>
        <v>0</v>
      </c>
      <c r="T41" s="178" t="str">
        <f t="shared" si="3"/>
        <v/>
      </c>
      <c r="U41" s="189" t="s">
        <v>148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>
        <v>10</v>
      </c>
      <c r="S42" s="178">
        <f t="shared" si="2"/>
        <v>0</v>
      </c>
      <c r="T42" s="178" t="str">
        <f t="shared" si="3"/>
        <v/>
      </c>
      <c r="U42" s="189" t="s">
        <v>148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>
        <v>10</v>
      </c>
      <c r="S43" s="178">
        <f t="shared" si="2"/>
        <v>0</v>
      </c>
      <c r="T43" s="178" t="str">
        <f t="shared" si="3"/>
        <v/>
      </c>
      <c r="U43" s="189" t="s">
        <v>148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>
        <v>10</v>
      </c>
      <c r="S44" s="178">
        <f t="shared" si="2"/>
        <v>0</v>
      </c>
      <c r="T44" s="178" t="str">
        <f t="shared" si="3"/>
        <v/>
      </c>
      <c r="U44" s="189" t="s">
        <v>148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>
        <v>10</v>
      </c>
      <c r="S45" s="178">
        <f t="shared" si="2"/>
        <v>0</v>
      </c>
      <c r="T45" s="178" t="str">
        <f t="shared" si="3"/>
        <v/>
      </c>
      <c r="U45" s="189" t="s">
        <v>148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>
        <v>10</v>
      </c>
      <c r="S46" s="178">
        <f t="shared" si="2"/>
        <v>0</v>
      </c>
      <c r="T46" s="178" t="str">
        <f t="shared" si="3"/>
        <v/>
      </c>
      <c r="U46" s="189" t="s">
        <v>148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>
        <v>10</v>
      </c>
      <c r="S47" s="178">
        <f t="shared" si="2"/>
        <v>0</v>
      </c>
      <c r="T47" s="178" t="str">
        <f t="shared" si="3"/>
        <v/>
      </c>
      <c r="U47" s="189" t="s">
        <v>148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>
        <v>10</v>
      </c>
      <c r="S48" s="178">
        <f t="shared" si="2"/>
        <v>0</v>
      </c>
      <c r="T48" s="178" t="str">
        <f t="shared" si="3"/>
        <v/>
      </c>
      <c r="U48" s="189" t="s">
        <v>148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>
        <v>10</v>
      </c>
      <c r="S49" s="178">
        <f t="shared" si="2"/>
        <v>0</v>
      </c>
      <c r="T49" s="178" t="str">
        <f t="shared" si="3"/>
        <v/>
      </c>
      <c r="U49" s="189" t="s">
        <v>148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>
        <v>10</v>
      </c>
      <c r="S50" s="178">
        <f t="shared" si="2"/>
        <v>0</v>
      </c>
      <c r="T50" s="178" t="str">
        <f t="shared" si="3"/>
        <v/>
      </c>
      <c r="U50" s="189" t="s">
        <v>148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>
        <v>10</v>
      </c>
      <c r="S51" s="178">
        <f t="shared" si="2"/>
        <v>0</v>
      </c>
      <c r="T51" s="178" t="str">
        <f t="shared" si="3"/>
        <v/>
      </c>
      <c r="U51" s="189" t="s">
        <v>148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148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148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148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148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148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148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148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148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148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148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148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148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148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148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148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148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148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148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148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148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148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148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148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148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148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148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148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148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148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148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148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148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148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148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148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148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148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148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148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148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148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148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148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148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148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148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148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148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148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148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148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148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148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148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148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148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148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148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148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148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148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148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148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148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148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148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148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148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148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148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148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148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148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148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148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148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148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148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148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148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148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148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148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148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148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148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148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148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148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148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148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148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148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148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148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148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148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148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148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148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148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148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148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148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148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148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148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148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148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148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148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148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148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148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148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148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148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148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148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148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148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148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148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148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148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148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148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148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148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148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148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148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148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148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148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148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148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148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148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148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148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148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148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148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148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148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148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148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148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148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148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148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148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148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148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148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148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148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148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148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148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148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148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148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148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148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148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148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148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148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148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148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148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148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148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148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148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148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148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148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148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148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148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148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148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148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148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148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148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148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148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148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148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148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148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148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148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148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148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148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148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148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148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148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148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148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148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148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148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148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148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148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148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148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148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148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148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148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148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148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148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148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148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148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148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148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148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148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148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148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148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148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148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148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148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148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148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148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148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148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148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148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148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148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148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148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148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148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148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148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148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148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148</v>
      </c>
    </row>
    <row r="305" ht="20.1" customHeight="1" spans="1:21">
      <c r="A305" s="190" t="s">
        <v>182</v>
      </c>
      <c r="B305" s="191" t="s">
        <v>148</v>
      </c>
      <c r="C305" s="191" t="s">
        <v>148</v>
      </c>
      <c r="D305" s="191" t="s">
        <v>148</v>
      </c>
      <c r="E305" s="191" t="s">
        <v>148</v>
      </c>
      <c r="F305" s="191" t="s">
        <v>148</v>
      </c>
      <c r="G305" s="191" t="s">
        <v>148</v>
      </c>
      <c r="H305" s="191" t="s">
        <v>148</v>
      </c>
      <c r="I305" s="196" t="s">
        <v>148</v>
      </c>
      <c r="J305" s="196" t="s">
        <v>148</v>
      </c>
      <c r="K305" s="197">
        <f>SUM(K5:K304)</f>
        <v>69.77275</v>
      </c>
      <c r="L305" s="198" t="s">
        <v>148</v>
      </c>
      <c r="M305" s="199" t="s">
        <v>148</v>
      </c>
      <c r="N305" s="191" t="s">
        <v>148</v>
      </c>
      <c r="O305" s="197">
        <f>SUM(O5:O304)</f>
        <v>12.95399</v>
      </c>
      <c r="P305" s="197" t="s">
        <v>148</v>
      </c>
      <c r="Q305" s="198" t="s">
        <v>148</v>
      </c>
      <c r="R305" s="201" t="s">
        <v>148</v>
      </c>
      <c r="S305" s="197">
        <f>SUM(S5:S304)</f>
        <v>12.290042251275</v>
      </c>
      <c r="T305" s="197">
        <f>SUM(T5:T304)</f>
        <v>4795.8585826</v>
      </c>
      <c r="U305" s="202" t="s">
        <v>148</v>
      </c>
    </row>
    <row r="306" ht="126" customHeight="1" spans="1:21">
      <c r="A306" s="192" t="s">
        <v>322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323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6" activePane="bottomLeft" state="frozen"/>
      <selection/>
      <selection pane="bottomLeft" activeCell="M6" sqref="M6:M8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324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291</v>
      </c>
      <c r="C2" s="117" t="s">
        <v>292</v>
      </c>
      <c r="D2" s="116" t="s">
        <v>325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326</v>
      </c>
      <c r="P2" s="117"/>
      <c r="Q2" s="117"/>
      <c r="R2" s="117"/>
      <c r="S2" s="117"/>
      <c r="T2" s="117"/>
      <c r="U2" s="117"/>
      <c r="V2" s="117"/>
      <c r="W2" s="137" t="s">
        <v>109</v>
      </c>
    </row>
    <row r="3" ht="45" spans="1:23">
      <c r="A3" s="118"/>
      <c r="B3" s="119"/>
      <c r="C3" s="120"/>
      <c r="D3" s="121" t="s">
        <v>327</v>
      </c>
      <c r="E3" s="121" t="s">
        <v>328</v>
      </c>
      <c r="F3" s="121" t="s">
        <v>329</v>
      </c>
      <c r="G3" s="121" t="s">
        <v>113</v>
      </c>
      <c r="H3" s="121" t="s">
        <v>330</v>
      </c>
      <c r="I3" s="121" t="s">
        <v>331</v>
      </c>
      <c r="J3" s="121" t="s">
        <v>332</v>
      </c>
      <c r="K3" s="121" t="s">
        <v>333</v>
      </c>
      <c r="L3" s="130" t="s">
        <v>334</v>
      </c>
      <c r="M3" s="131" t="s">
        <v>335</v>
      </c>
      <c r="N3" s="121" t="s">
        <v>336</v>
      </c>
      <c r="O3" s="121" t="s">
        <v>337</v>
      </c>
      <c r="P3" s="121" t="s">
        <v>338</v>
      </c>
      <c r="Q3" s="121" t="s">
        <v>339</v>
      </c>
      <c r="R3" s="121" t="s">
        <v>340</v>
      </c>
      <c r="S3" s="121" t="s">
        <v>341</v>
      </c>
      <c r="T3" s="121" t="s">
        <v>342</v>
      </c>
      <c r="U3" s="121" t="s">
        <v>343</v>
      </c>
      <c r="V3" s="121" t="s">
        <v>344</v>
      </c>
      <c r="W3" s="138"/>
    </row>
    <row r="4" ht="24" customHeight="1" spans="1:23">
      <c r="A4" s="122" t="s">
        <v>128</v>
      </c>
      <c r="B4" s="123" t="s">
        <v>312</v>
      </c>
      <c r="C4" s="123" t="s">
        <v>345</v>
      </c>
      <c r="D4" s="124" t="s">
        <v>346</v>
      </c>
      <c r="E4" s="124" t="s">
        <v>317</v>
      </c>
      <c r="F4" s="124">
        <v>1</v>
      </c>
      <c r="G4" s="124" t="s">
        <v>347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148</v>
      </c>
      <c r="P4" s="123" t="s">
        <v>317</v>
      </c>
      <c r="Q4" s="123" t="s">
        <v>148</v>
      </c>
      <c r="R4" s="123" t="s">
        <v>148</v>
      </c>
      <c r="S4" s="123" t="s">
        <v>148</v>
      </c>
      <c r="T4" s="123" t="s">
        <v>148</v>
      </c>
      <c r="U4" s="123" t="s">
        <v>148</v>
      </c>
      <c r="V4" s="123" t="s">
        <v>148</v>
      </c>
      <c r="W4" s="139"/>
    </row>
    <row r="5" ht="24" customHeight="1" spans="1:23">
      <c r="A5" s="122" t="s">
        <v>128</v>
      </c>
      <c r="B5" s="123" t="s">
        <v>348</v>
      </c>
      <c r="C5" s="123" t="s">
        <v>349</v>
      </c>
      <c r="D5" s="125" t="s">
        <v>350</v>
      </c>
      <c r="E5" s="125" t="s">
        <v>317</v>
      </c>
      <c r="F5" s="125">
        <v>1</v>
      </c>
      <c r="G5" s="125" t="s">
        <v>351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352</v>
      </c>
      <c r="P5" s="123" t="s">
        <v>317</v>
      </c>
      <c r="Q5" s="123" t="s">
        <v>353</v>
      </c>
      <c r="R5" s="123" t="s">
        <v>354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182</v>
      </c>
      <c r="B306" s="119" t="s">
        <v>148</v>
      </c>
      <c r="C306" s="119" t="s">
        <v>148</v>
      </c>
      <c r="D306" s="119" t="s">
        <v>148</v>
      </c>
      <c r="E306" s="119" t="s">
        <v>148</v>
      </c>
      <c r="F306" s="119" t="s">
        <v>148</v>
      </c>
      <c r="G306" s="119" t="s">
        <v>148</v>
      </c>
      <c r="H306" s="119" t="s">
        <v>148</v>
      </c>
      <c r="I306" s="119" t="s">
        <v>148</v>
      </c>
      <c r="J306" s="119" t="s">
        <v>148</v>
      </c>
      <c r="K306" s="146" t="s">
        <v>148</v>
      </c>
      <c r="L306" s="147">
        <f>SUM(L6:L305)</f>
        <v>0</v>
      </c>
      <c r="M306" s="148" t="s">
        <v>148</v>
      </c>
      <c r="N306" s="146">
        <f>SUM(N6:N305)</f>
        <v>0</v>
      </c>
      <c r="O306" s="119" t="s">
        <v>148</v>
      </c>
      <c r="P306" s="119"/>
      <c r="Q306" s="119" t="s">
        <v>148</v>
      </c>
      <c r="R306" s="119" t="s">
        <v>148</v>
      </c>
      <c r="S306" s="154" t="s">
        <v>148</v>
      </c>
      <c r="T306" s="119" t="s">
        <v>148</v>
      </c>
      <c r="U306" s="119" t="s">
        <v>148</v>
      </c>
      <c r="V306" s="146">
        <f>SUM(V6:V305)</f>
        <v>0</v>
      </c>
      <c r="W306" s="155" t="s">
        <v>148</v>
      </c>
    </row>
    <row r="307" ht="20.1" customHeight="1" spans="1:23">
      <c r="A307" s="143" t="s">
        <v>355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356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357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M26" sqref="M26:O26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358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359</v>
      </c>
      <c r="C2" s="53"/>
      <c r="D2" s="53"/>
      <c r="E2" s="53"/>
      <c r="F2" s="54"/>
      <c r="G2" s="53" t="s">
        <v>360</v>
      </c>
      <c r="H2" s="53"/>
      <c r="I2" s="53"/>
      <c r="J2" s="53"/>
      <c r="K2" s="53"/>
      <c r="L2" s="53"/>
      <c r="M2" s="53"/>
      <c r="N2" s="93"/>
      <c r="O2" s="94" t="s">
        <v>361</v>
      </c>
      <c r="P2" s="94"/>
      <c r="Q2" s="94"/>
      <c r="R2" s="94"/>
    </row>
    <row r="3" ht="17" spans="2:18">
      <c r="B3" s="55" t="s">
        <v>362</v>
      </c>
      <c r="C3" s="56"/>
      <c r="D3" s="56"/>
      <c r="E3" s="57"/>
      <c r="F3" s="58"/>
      <c r="G3" s="55" t="s">
        <v>363</v>
      </c>
      <c r="H3" s="59"/>
      <c r="I3" s="59"/>
      <c r="J3" s="59"/>
      <c r="K3" s="59"/>
      <c r="L3" s="59"/>
      <c r="M3" s="95"/>
      <c r="O3" s="55" t="s">
        <v>364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365</v>
      </c>
      <c r="C25" s="71"/>
      <c r="D25" s="70" t="s">
        <v>366</v>
      </c>
      <c r="E25" s="72">
        <f>C26*C27*C28/10^9</f>
        <v>2.113125</v>
      </c>
      <c r="G25" s="73" t="s">
        <v>367</v>
      </c>
      <c r="H25" s="74" t="s">
        <v>368</v>
      </c>
      <c r="I25" s="98" t="s">
        <v>369</v>
      </c>
      <c r="J25" s="98" t="s">
        <v>370</v>
      </c>
      <c r="K25" s="98"/>
      <c r="L25" s="98"/>
      <c r="M25" s="98" t="s">
        <v>371</v>
      </c>
      <c r="N25" s="98"/>
      <c r="O25" s="98"/>
      <c r="P25" s="98" t="s">
        <v>372</v>
      </c>
      <c r="Q25" s="98"/>
      <c r="R25" s="72" t="s">
        <v>373</v>
      </c>
    </row>
    <row r="26" ht="20.1" customHeight="1" spans="2:18">
      <c r="B26" s="75" t="s">
        <v>374</v>
      </c>
      <c r="C26" s="76">
        <v>1470</v>
      </c>
      <c r="D26" s="77" t="s">
        <v>375</v>
      </c>
      <c r="E26" s="78">
        <f>(C26*C27+C26*C28+C27*C28)*2/1000000</f>
        <v>9.931</v>
      </c>
      <c r="G26" s="79"/>
      <c r="H26" s="80" t="s">
        <v>376</v>
      </c>
      <c r="I26" s="99" t="s">
        <v>377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378</v>
      </c>
      <c r="C27" s="76">
        <v>1150</v>
      </c>
      <c r="D27" s="77" t="s">
        <v>379</v>
      </c>
      <c r="E27" s="81"/>
      <c r="G27" s="82" t="s">
        <v>380</v>
      </c>
      <c r="H27" s="83" t="s">
        <v>381</v>
      </c>
      <c r="I27" s="103" t="s">
        <v>382</v>
      </c>
      <c r="J27" s="103" t="s">
        <v>383</v>
      </c>
      <c r="K27" s="103"/>
      <c r="L27" s="103"/>
      <c r="M27" s="103" t="s">
        <v>384</v>
      </c>
      <c r="N27" s="103"/>
      <c r="O27" s="103"/>
      <c r="P27" s="103" t="s">
        <v>385</v>
      </c>
      <c r="Q27" s="103"/>
      <c r="R27" s="109"/>
    </row>
    <row r="28" ht="20.1" customHeight="1" spans="2:18">
      <c r="B28" s="84" t="s">
        <v>386</v>
      </c>
      <c r="C28" s="85">
        <v>1250</v>
      </c>
      <c r="D28" s="86" t="s">
        <v>387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388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389</v>
      </c>
      <c r="D30" s="92"/>
      <c r="H30" s="92" t="s">
        <v>390</v>
      </c>
      <c r="I30" s="92"/>
      <c r="J30" s="92"/>
      <c r="K30" s="92"/>
      <c r="L30" s="92"/>
      <c r="P30" s="92" t="s">
        <v>391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F10" sqref="F10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392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393</v>
      </c>
      <c r="B2" s="28" t="s">
        <v>394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395</v>
      </c>
      <c r="C3" s="33" t="s">
        <v>396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397</v>
      </c>
      <c r="B4" s="35" t="s">
        <v>398</v>
      </c>
      <c r="C4" s="32" t="s">
        <v>399</v>
      </c>
      <c r="D4" s="33">
        <v>9.6</v>
      </c>
      <c r="E4" s="32" t="s">
        <v>400</v>
      </c>
      <c r="F4" s="35">
        <v>0</v>
      </c>
      <c r="G4" s="32" t="s">
        <v>401</v>
      </c>
      <c r="H4" s="35">
        <v>80</v>
      </c>
      <c r="I4" s="37" t="s">
        <v>402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403</v>
      </c>
      <c r="C5" s="32" t="s">
        <v>404</v>
      </c>
      <c r="D5" s="37" t="s">
        <v>405</v>
      </c>
      <c r="E5" s="37" t="s">
        <v>406</v>
      </c>
      <c r="F5" s="37" t="s">
        <v>407</v>
      </c>
      <c r="G5" s="37" t="s">
        <v>408</v>
      </c>
      <c r="H5" s="37" t="s">
        <v>409</v>
      </c>
      <c r="I5" s="37" t="s">
        <v>410</v>
      </c>
      <c r="J5" s="48" t="s">
        <v>411</v>
      </c>
    </row>
    <row r="6" ht="28.5" customHeight="1" spans="1:10">
      <c r="A6" s="38">
        <v>1</v>
      </c>
      <c r="B6" s="35" t="s">
        <v>70</v>
      </c>
      <c r="C6" s="35" t="s">
        <v>412</v>
      </c>
      <c r="D6" s="35">
        <v>420</v>
      </c>
      <c r="E6" s="35">
        <v>3200</v>
      </c>
      <c r="F6" s="35">
        <v>48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0.0952380952380952</v>
      </c>
      <c r="J6" s="49">
        <f t="shared" ref="J6:J15" si="2">IFERROR(IF($B$4="公路",IF(OR($D$4="",$F$4="",$H$4=""),"",E6/F6/G6),E6/F6/G6),"")</f>
        <v>16.6666666666667</v>
      </c>
    </row>
    <row r="7" ht="28.5" customHeight="1" spans="1:10">
      <c r="A7" s="38">
        <v>2</v>
      </c>
      <c r="B7" s="35" t="s">
        <v>412</v>
      </c>
      <c r="C7" s="35" t="s">
        <v>413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182</v>
      </c>
      <c r="B16" s="41" t="s">
        <v>148</v>
      </c>
      <c r="C16" s="41" t="s">
        <v>148</v>
      </c>
      <c r="D16" s="41">
        <f>SUM(D6:D15)</f>
        <v>425</v>
      </c>
      <c r="E16" s="41">
        <f>SUM(E6:E15)</f>
        <v>3400</v>
      </c>
      <c r="F16" s="41" t="s">
        <v>148</v>
      </c>
      <c r="G16" s="41" t="s">
        <v>148</v>
      </c>
      <c r="H16" s="41" t="s">
        <v>148</v>
      </c>
      <c r="I16" s="41" t="s">
        <v>148</v>
      </c>
      <c r="J16" s="50">
        <f>SUM(J6:J15)</f>
        <v>19.1358024691358</v>
      </c>
    </row>
    <row r="17" ht="48" customHeight="1" spans="1:10">
      <c r="A17" s="42" t="s">
        <v>414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415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I12" sqref="I12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416</v>
      </c>
      <c r="C2" s="5" t="s">
        <v>417</v>
      </c>
      <c r="D2" s="5" t="s">
        <v>112</v>
      </c>
      <c r="E2" s="5" t="s">
        <v>418</v>
      </c>
      <c r="F2" s="5" t="s">
        <v>419</v>
      </c>
      <c r="G2" s="5" t="s">
        <v>420</v>
      </c>
      <c r="H2" s="5" t="s">
        <v>421</v>
      </c>
      <c r="I2" s="12" t="s">
        <v>422</v>
      </c>
      <c r="J2" s="12"/>
      <c r="K2" s="12"/>
      <c r="L2" s="12"/>
      <c r="M2" s="12"/>
      <c r="N2" s="12"/>
      <c r="O2" s="12"/>
      <c r="P2" s="12"/>
      <c r="Q2" s="14" t="s">
        <v>423</v>
      </c>
      <c r="R2" s="12" t="s">
        <v>22</v>
      </c>
      <c r="S2" s="12"/>
      <c r="T2" s="12"/>
      <c r="U2" s="14" t="s">
        <v>424</v>
      </c>
      <c r="V2" s="15" t="s">
        <v>31</v>
      </c>
      <c r="W2" s="15" t="s">
        <v>33</v>
      </c>
      <c r="X2" s="15" t="s">
        <v>35</v>
      </c>
      <c r="Y2" s="17" t="s">
        <v>425</v>
      </c>
      <c r="Z2" s="18" t="s">
        <v>426</v>
      </c>
      <c r="AA2" s="19" t="s">
        <v>427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AZ160051000099</v>
      </c>
      <c r="D4" s="9" t="str">
        <f>'汇总表（只需打印此表）'!D5</f>
        <v>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428</v>
      </c>
      <c r="H4" s="10">
        <f>'汇总表（只需打印此表）'!C25</f>
        <v>1225.27956174756</v>
      </c>
      <c r="I4" s="10">
        <f>'汇总表（只需打印此表）'!C9</f>
        <v>717.454014070333</v>
      </c>
      <c r="J4" s="10">
        <f>'汇总表（只需打印此表）'!C10</f>
        <v>232.2847</v>
      </c>
      <c r="K4" s="10">
        <f>'汇总表（只需打印此表）'!C11</f>
        <v>69.77275</v>
      </c>
      <c r="L4" s="10">
        <f>'汇总表（只需打印此表）'!C12</f>
        <v>12.95399</v>
      </c>
      <c r="M4" s="10">
        <f>'汇总表（只需打印此表）'!C13</f>
        <v>12.290042251275</v>
      </c>
      <c r="N4" s="10">
        <f>'汇总表（只需打印此表）'!C14</f>
        <v>6.6030556104435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1051.35855193205</v>
      </c>
      <c r="R4" s="10">
        <f>'汇总表（只需打印此表）'!C18</f>
        <v>32.2379979737656</v>
      </c>
      <c r="S4" s="10">
        <f>'汇总表（只需打印此表）'!C19</f>
        <v>20.945542161784</v>
      </c>
      <c r="T4" s="10">
        <f>'汇总表（只需打印此表）'!C20</f>
        <v>41.7137396142177</v>
      </c>
      <c r="U4" s="10">
        <f>'汇总表（只需打印此表）'!C21</f>
        <v>94.8972797497673</v>
      </c>
      <c r="V4" s="10">
        <f>'汇总表（只需打印此表）'!C22</f>
        <v>52.5679275966026</v>
      </c>
      <c r="W4" s="10">
        <f>包装明细!R26</f>
        <v>7.32</v>
      </c>
      <c r="X4" s="10">
        <f>运输明细!J16</f>
        <v>19.1358024691358</v>
      </c>
      <c r="Y4" s="10">
        <f>包装明细!E28</f>
        <v>41.36</v>
      </c>
      <c r="Z4" s="10">
        <f>加工明细!T305</f>
        <v>4795.8585826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429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/>
  <rangeList sheetStid="12" master="" otherUserPermission="visible"/>
  <rangeList sheetStid="21" master="" otherUserPermission="visible"/>
  <rangeList sheetStid="22" master="" otherUserPermission="visible"/>
  <rangeList sheetStid="20" master="" otherUserPermission="visible"/>
  <rangeList sheetStid="15" master="" otherUserPermission="visible"/>
  <rangeList sheetStid="16" master="" otherUserPermission="visible"/>
  <rangeList sheetStid="17" master="" otherUserPermission="visible"/>
  <rangeList sheetStid="19" master="" otherUserPermission="visible"/>
</allowEditUser>
</file>

<file path=customXml/item2.xml>��< ? x m l   v e r s i o n = " 1 . 0 " ? > < D a t a S o u r c e s /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2025-04-24T00:41:33Z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2052-12.1.0.20784</vt:lpwstr>
  </property>
  <property fmtid="{D5CDD505-2E9C-101B-9397-08002B2CF9AE}" pid="189" name="ICV">
    <vt:lpwstr>92895CDBE7694C88B977014652D034EF</vt:lpwstr>
  </property>
</Properties>
</file>