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2024\项目\发泡线改造\GUOWAI\精正新报价\"/>
    </mc:Choice>
  </mc:AlternateContent>
  <bookViews>
    <workbookView xWindow="0" yWindow="0" windowWidth="24750" windowHeight="12075"/>
  </bookViews>
  <sheets>
    <sheet name="配置变更说明" sheetId="1" r:id="rId1"/>
    <sheet name="Sheet1" sheetId="5" r:id="rId2"/>
    <sheet name="产能变化分析" sheetId="4" r:id="rId3"/>
    <sheet name="Sheet2" sheetId="2" r:id="rId4"/>
    <sheet name="Sheet3" sheetId="3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5" i="1" l="1"/>
  <c r="R27" i="1" s="1"/>
  <c r="L27" i="1"/>
  <c r="G27" i="1"/>
  <c r="Q27" i="1"/>
  <c r="K5" i="5" l="1"/>
  <c r="K4" i="5"/>
  <c r="G9" i="5"/>
  <c r="G15" i="1" l="1"/>
  <c r="N5" i="4" l="1"/>
  <c r="M5" i="4"/>
  <c r="L5" i="4"/>
  <c r="K5" i="4"/>
  <c r="E5" i="4"/>
  <c r="N4" i="4"/>
  <c r="M4" i="4"/>
  <c r="L4" i="4"/>
  <c r="K4" i="4"/>
  <c r="E4" i="4"/>
  <c r="J9" i="5"/>
  <c r="D9" i="5"/>
  <c r="K8" i="5"/>
  <c r="K7" i="5"/>
  <c r="K6" i="5"/>
  <c r="R24" i="1"/>
  <c r="R21" i="1"/>
  <c r="R20" i="1"/>
  <c r="R15" i="1"/>
  <c r="R5" i="1"/>
  <c r="K9" i="5" l="1"/>
</calcChain>
</file>

<file path=xl/sharedStrings.xml><?xml version="1.0" encoding="utf-8"?>
<sst xmlns="http://schemas.openxmlformats.org/spreadsheetml/2006/main" count="311" uniqueCount="126">
  <si>
    <t>海外发泡线新旧方案配置对比说明</t>
  </si>
  <si>
    <t>设备</t>
  </si>
  <si>
    <t>零部件</t>
  </si>
  <si>
    <t>方案一（25/01确定）</t>
  </si>
  <si>
    <t>方案二（25/03确定）</t>
  </si>
  <si>
    <t>方案三（25/04确定）</t>
  </si>
  <si>
    <t>差异说明</t>
  </si>
  <si>
    <t>备注</t>
  </si>
  <si>
    <t>品牌</t>
  </si>
  <si>
    <t>型号</t>
  </si>
  <si>
    <t>数量</t>
  </si>
  <si>
    <t>说明</t>
  </si>
  <si>
    <t>未税报价</t>
  </si>
  <si>
    <t>发泡湿部</t>
  </si>
  <si>
    <t>湿部计量单元</t>
  </si>
  <si>
    <t>KM</t>
  </si>
  <si>
    <t>POL+ISO</t>
  </si>
  <si>
    <t>双4组分计量单元</t>
  </si>
  <si>
    <t>湖南精正</t>
  </si>
  <si>
    <t>/</t>
  </si>
  <si>
    <t>单4组分计量单元</t>
  </si>
  <si>
    <t>湿部供应商由KM更换为湖南精正。由双4组分供料系统及双机器人浇注变更为单4组分供料系统及单机器人浇注。相关配套系统同步降低</t>
  </si>
  <si>
    <t>浇注机器人</t>
  </si>
  <si>
    <t>FANUC</t>
  </si>
  <si>
    <t>R2000ic 210F</t>
  </si>
  <si>
    <t>双浇注机器人</t>
  </si>
  <si>
    <t>单浇注机器人</t>
  </si>
  <si>
    <t>混合头</t>
  </si>
  <si>
    <t>MK 16/25 ULP - 4K - G</t>
  </si>
  <si>
    <t>双KM 4组分混合头</t>
  </si>
  <si>
    <t>单KM 4组分混合头</t>
  </si>
  <si>
    <t>日料罐</t>
  </si>
  <si>
    <t>500L</t>
  </si>
  <si>
    <t>带保温及冷却</t>
  </si>
  <si>
    <t>液压站</t>
  </si>
  <si>
    <t>Rexroth</t>
  </si>
  <si>
    <t>双驱动液压站</t>
  </si>
  <si>
    <t>单组分液压站驱动</t>
  </si>
  <si>
    <t>控制系统</t>
  </si>
  <si>
    <t>KM设备控制系统</t>
  </si>
  <si>
    <t>仿KM设备控制系统</t>
  </si>
  <si>
    <t>计量泵</t>
  </si>
  <si>
    <t>KM定制</t>
  </si>
  <si>
    <t>A2VK28/A2VK12</t>
  </si>
  <si>
    <t>力士乐标准品</t>
  </si>
  <si>
    <t>流量计</t>
  </si>
  <si>
    <t>KRACHT</t>
  </si>
  <si>
    <t>标准品</t>
  </si>
  <si>
    <t>齿轮泵</t>
  </si>
  <si>
    <t>冷水机</t>
  </si>
  <si>
    <t>NTC</t>
  </si>
  <si>
    <t>发泡干部</t>
  </si>
  <si>
    <t>干部环线</t>
  </si>
  <si>
    <t>WHK-32</t>
  </si>
  <si>
    <t>32工位椭圆型环线，大链轮驱动、集中供气</t>
  </si>
  <si>
    <t>WHK-28</t>
  </si>
  <si>
    <t>28工位椭圆型环线，大链轮驱动、集中供气</t>
  </si>
  <si>
    <t>工位数有32变更为28，
模架车有新制作变更为借用北京线体。</t>
  </si>
  <si>
    <t>价格降幅太少，不合理，建议采用干部全新方案</t>
  </si>
  <si>
    <t>模温机</t>
  </si>
  <si>
    <t>加热温度：90℃
加热功率：36kw</t>
  </si>
  <si>
    <t>模架车</t>
  </si>
  <si>
    <t>新制作模架车</t>
  </si>
  <si>
    <t>北京现有改制28个，新制作2个</t>
  </si>
  <si>
    <t>合模机</t>
  </si>
  <si>
    <t>合模机合模</t>
  </si>
  <si>
    <t>换模站</t>
  </si>
  <si>
    <t>双工位换模系统
1套加热系统</t>
  </si>
  <si>
    <t>中间料罐</t>
  </si>
  <si>
    <t>4-1500L储罐系统</t>
  </si>
  <si>
    <t>配置无变化</t>
  </si>
  <si>
    <t>破泡机修补线</t>
  </si>
  <si>
    <t>破泡机</t>
  </si>
  <si>
    <t>机械+真空2用破泡系统</t>
  </si>
  <si>
    <t>真空泵</t>
  </si>
  <si>
    <t>阿特拉斯</t>
  </si>
  <si>
    <t>40HP 空压机</t>
  </si>
  <si>
    <t>修补线</t>
  </si>
  <si>
    <t>修补皮带线</t>
  </si>
  <si>
    <t>脱模剂喷涂系统</t>
  </si>
  <si>
    <t>供料泵及喷枪</t>
  </si>
  <si>
    <t>固瑞克</t>
  </si>
  <si>
    <t>隔膜泵</t>
  </si>
  <si>
    <t>固瑞科</t>
  </si>
  <si>
    <t>合计：</t>
  </si>
  <si>
    <t>付款方式：</t>
  </si>
  <si>
    <t>预付30%，验收后发货前支付60%，剩余质保金6个月内支付。（电汇支付）</t>
  </si>
  <si>
    <t>备注：</t>
  </si>
  <si>
    <t>方案一</t>
  </si>
  <si>
    <t>DAP条款，除了国外清关、税费、卸货不含以外，其余都包含</t>
  </si>
  <si>
    <t>海外发泡线新旧方案产能对比说明</t>
  </si>
  <si>
    <t>设备配置</t>
  </si>
  <si>
    <t>机械手数量</t>
  </si>
  <si>
    <t>工位数
（carrier）</t>
  </si>
  <si>
    <t>每圈时间
（min）</t>
  </si>
  <si>
    <t>线速度
（s/mold）</t>
  </si>
  <si>
    <t>模架车利用率</t>
  </si>
  <si>
    <t>稼动率</t>
  </si>
  <si>
    <t>报废率</t>
  </si>
  <si>
    <t>每台份模架车数</t>
  </si>
  <si>
    <t>小时产能
（台份/60min）</t>
  </si>
  <si>
    <t>日产能
（台份/7.76h）</t>
  </si>
  <si>
    <t>月产能
（台份/20day）</t>
  </si>
  <si>
    <t>年产能
（台份/12month）</t>
  </si>
  <si>
    <t>28工位发泡线
+双浇注机器人</t>
  </si>
  <si>
    <t>28工位发泡线
+单浇注机器人</t>
  </si>
  <si>
    <t>注：产能是结合荣昌现有情况及其他工厂经验编制，在结合原料的相关性能得出，此计算比较合理。
    从理论上来计算，如果浇注轨迹足够简单，单机器人浇注时间可以满足的话，单机的产能也可以提升到双机的水平。</t>
  </si>
  <si>
    <r>
      <t xml:space="preserve">DAP条款，除了国外清关、税费、卸货不含以外，其余都包含
</t>
    </r>
    <r>
      <rPr>
        <b/>
        <sz val="14"/>
        <color theme="1"/>
        <rFont val="宋体"/>
        <family val="3"/>
        <charset val="134"/>
        <scheme val="minor"/>
      </rPr>
      <t>针对湿部安装，湖南精正在海外缺乏压力容器安装经验，需要着重关注并提前策划</t>
    </r>
  </si>
  <si>
    <t>方案二和方案三
价格差异</t>
    <phoneticPr fontId="10" type="noConversion"/>
  </si>
  <si>
    <r>
      <t>湿部采用</t>
    </r>
    <r>
      <rPr>
        <b/>
        <sz val="14"/>
        <color rgb="FFFF0000"/>
        <rFont val="宋体"/>
        <family val="3"/>
        <charset val="134"/>
        <scheme val="minor"/>
      </rPr>
      <t>KM 双4组分,</t>
    </r>
    <r>
      <rPr>
        <b/>
        <sz val="14"/>
        <rFont val="宋体"/>
        <family val="3"/>
        <charset val="134"/>
        <scheme val="minor"/>
      </rPr>
      <t xml:space="preserve">
干部采用</t>
    </r>
    <r>
      <rPr>
        <b/>
        <sz val="14"/>
        <color rgb="FFFF0000"/>
        <rFont val="宋体"/>
        <family val="3"/>
        <charset val="134"/>
        <scheme val="minor"/>
      </rPr>
      <t>湖南精正新制作32工位</t>
    </r>
    <phoneticPr fontId="10" type="noConversion"/>
  </si>
  <si>
    <r>
      <t>湿部采用</t>
    </r>
    <r>
      <rPr>
        <b/>
        <sz val="14"/>
        <color rgb="FFFF0000"/>
        <rFont val="宋体"/>
        <family val="3"/>
        <charset val="134"/>
        <scheme val="minor"/>
      </rPr>
      <t>湖南精正 双4组分,</t>
    </r>
    <r>
      <rPr>
        <b/>
        <sz val="14"/>
        <rFont val="宋体"/>
        <family val="3"/>
        <charset val="134"/>
        <scheme val="minor"/>
      </rPr>
      <t xml:space="preserve">
干部采用</t>
    </r>
    <r>
      <rPr>
        <b/>
        <sz val="14"/>
        <color rgb="FFFF0000"/>
        <rFont val="宋体"/>
        <family val="3"/>
        <charset val="134"/>
        <scheme val="minor"/>
      </rPr>
      <t>湖南精正新制作32工位</t>
    </r>
    <phoneticPr fontId="10" type="noConversion"/>
  </si>
  <si>
    <r>
      <t>湿部采用</t>
    </r>
    <r>
      <rPr>
        <b/>
        <sz val="14"/>
        <color rgb="FFFF0000"/>
        <rFont val="宋体"/>
        <family val="3"/>
        <charset val="134"/>
        <scheme val="minor"/>
      </rPr>
      <t>湖南精正 单4组分,</t>
    </r>
    <r>
      <rPr>
        <b/>
        <sz val="14"/>
        <rFont val="宋体"/>
        <family val="3"/>
        <charset val="134"/>
        <scheme val="minor"/>
      </rPr>
      <t xml:space="preserve">
干部采用</t>
    </r>
    <r>
      <rPr>
        <b/>
        <sz val="14"/>
        <color rgb="FFFF0000"/>
        <rFont val="宋体"/>
        <family val="3"/>
        <charset val="134"/>
        <scheme val="minor"/>
      </rPr>
      <t>湖南精正改制28工位</t>
    </r>
    <phoneticPr fontId="10" type="noConversion"/>
  </si>
  <si>
    <t>精正</t>
    <phoneticPr fontId="10" type="noConversion"/>
  </si>
  <si>
    <t>精正</t>
    <phoneticPr fontId="10" type="noConversion"/>
  </si>
  <si>
    <t>精正</t>
    <phoneticPr fontId="10" type="noConversion"/>
  </si>
  <si>
    <t>精正</t>
    <phoneticPr fontId="10" type="noConversion"/>
  </si>
  <si>
    <t>精正</t>
    <phoneticPr fontId="10" type="noConversion"/>
  </si>
  <si>
    <t>方案二</t>
    <phoneticPr fontId="10" type="noConversion"/>
  </si>
  <si>
    <t>方案三</t>
    <phoneticPr fontId="10" type="noConversion"/>
  </si>
  <si>
    <t>方案二和方案三价格差异</t>
    <phoneticPr fontId="10" type="noConversion"/>
  </si>
  <si>
    <t>备件</t>
    <phoneticPr fontId="10" type="noConversion"/>
  </si>
  <si>
    <t>枪头和喷嘴</t>
    <phoneticPr fontId="10" type="noConversion"/>
  </si>
  <si>
    <t xml:space="preserve">滕克强 5/7 11:54:34
12.高压发泡机属于压力容器，如果高压发泡机的安装需要压力容器资质，乙方不具备此压力容器安装资质，无法进行安装，由甲方自行组织安装，乙方提供安装的指导，高压发泡机报价项目下的安装费返还给甲方。
滕克强 5/7 11:55:07
他们提出了这一项  我觉得得需要再讨论  
滕克强 5/7 11:55:43
乙方设备需确保符合欧盟CE认证以及欧盟相关法规要求，并确保协助甲方取得斯洛伐克当地政府的生产许可，如果在取得设备安装许可前，任何因为设备本身原因导致的修改、返工等，需要供应商无条件解决。
</t>
    <phoneticPr fontId="10" type="noConversion"/>
  </si>
  <si>
    <t xml:space="preserve">另外 我看 干部还是降的 那20万， 这个20万  包含减少了1台模温机 价值3万  4台模架车 价值16万  减少随动小车4台，价值4万 减少部分链条机设备基础，价值1万  需要考虑 是否还用旧件维修  </t>
    <phoneticPr fontId="10" type="noConversion"/>
  </si>
  <si>
    <t>外购件2年内出厂日期</t>
    <phoneticPr fontId="10" type="noConversion"/>
  </si>
  <si>
    <t>关于海外发泡设备配置及价格对比说明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</si>
</sst>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_ "/>
    <numFmt numFmtId="177" formatCode="0.0%"/>
    <numFmt numFmtId="178" formatCode="0_ "/>
    <numFmt numFmtId="179" formatCode="0.0"/>
  </numFmts>
  <fonts count="21" x14ac:knownFonts="1">
    <font>
      <sz val="11"/>
      <color theme="1"/>
      <name val="宋体"/>
      <charset val="134"/>
      <scheme val="minor"/>
    </font>
    <font>
      <sz val="20"/>
      <color theme="1"/>
      <name val="宋体"/>
      <family val="3"/>
      <charset val="134"/>
      <scheme val="minor"/>
    </font>
    <font>
      <b/>
      <sz val="11"/>
      <color theme="0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b/>
      <sz val="16"/>
      <color rgb="FFFF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2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b/>
      <sz val="14"/>
      <color rgb="FFFF0000"/>
      <name val="宋体"/>
      <family val="3"/>
      <charset val="134"/>
      <scheme val="minor"/>
    </font>
    <font>
      <b/>
      <sz val="14"/>
      <name val="宋体"/>
      <family val="3"/>
      <charset val="134"/>
    </font>
    <font>
      <b/>
      <sz val="14"/>
      <color rgb="FF0026CC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178" fontId="7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8" fontId="7" fillId="4" borderId="1" xfId="0" applyNumberFormat="1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vertical="center"/>
    </xf>
    <xf numFmtId="179" fontId="18" fillId="5" borderId="5" xfId="0" applyNumberFormat="1" applyFont="1" applyFill="1" applyBorder="1" applyAlignment="1">
      <alignment horizontal="center" vertical="center"/>
    </xf>
    <xf numFmtId="2" fontId="18" fillId="5" borderId="5" xfId="0" applyNumberFormat="1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/>
    </xf>
    <xf numFmtId="1" fontId="18" fillId="5" borderId="5" xfId="0" applyNumberFormat="1" applyFont="1" applyFill="1" applyBorder="1" applyAlignment="1">
      <alignment horizontal="center" vertical="center"/>
    </xf>
    <xf numFmtId="2" fontId="18" fillId="5" borderId="5" xfId="0" applyNumberFormat="1" applyFont="1" applyFill="1" applyBorder="1" applyAlignment="1">
      <alignment horizontal="center" vertical="center" wrapText="1"/>
    </xf>
    <xf numFmtId="179" fontId="18" fillId="5" borderId="5" xfId="0" applyNumberFormat="1" applyFont="1" applyFill="1" applyBorder="1" applyAlignment="1">
      <alignment horizontal="center" vertical="center" wrapText="1"/>
    </xf>
    <xf numFmtId="179" fontId="18" fillId="5" borderId="1" xfId="0" applyNumberFormat="1" applyFont="1" applyFill="1" applyBorder="1" applyAlignment="1">
      <alignment horizontal="center" vertical="center"/>
    </xf>
    <xf numFmtId="1" fontId="18" fillId="5" borderId="1" xfId="0" applyNumberFormat="1" applyFont="1" applyFill="1" applyBorder="1" applyAlignment="1">
      <alignment horizontal="center" vertical="center"/>
    </xf>
    <xf numFmtId="2" fontId="18" fillId="5" borderId="1" xfId="0" applyNumberFormat="1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 wrapText="1"/>
    </xf>
    <xf numFmtId="176" fontId="17" fillId="5" borderId="1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6" borderId="5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176" fontId="17" fillId="7" borderId="5" xfId="0" applyNumberFormat="1" applyFont="1" applyFill="1" applyBorder="1" applyAlignment="1">
      <alignment horizontal="center" vertical="center"/>
    </xf>
    <xf numFmtId="176" fontId="17" fillId="7" borderId="7" xfId="0" applyNumberFormat="1" applyFont="1" applyFill="1" applyBorder="1" applyAlignment="1">
      <alignment horizontal="center" vertical="center"/>
    </xf>
    <xf numFmtId="176" fontId="17" fillId="7" borderId="6" xfId="0" applyNumberFormat="1" applyFont="1" applyFill="1" applyBorder="1" applyAlignment="1">
      <alignment horizontal="center" vertical="center"/>
    </xf>
    <xf numFmtId="0" fontId="17" fillId="7" borderId="5" xfId="0" applyFont="1" applyFill="1" applyBorder="1" applyAlignment="1">
      <alignment horizontal="center" vertical="center"/>
    </xf>
    <xf numFmtId="0" fontId="17" fillId="7" borderId="7" xfId="0" applyFont="1" applyFill="1" applyBorder="1" applyAlignment="1">
      <alignment horizontal="center" vertical="center"/>
    </xf>
    <xf numFmtId="0" fontId="17" fillId="7" borderId="6" xfId="0" applyFont="1" applyFill="1" applyBorder="1" applyAlignment="1">
      <alignment horizontal="center" vertical="center"/>
    </xf>
    <xf numFmtId="0" fontId="17" fillId="8" borderId="5" xfId="0" applyFont="1" applyFill="1" applyBorder="1" applyAlignment="1">
      <alignment horizontal="center" vertical="center"/>
    </xf>
    <xf numFmtId="0" fontId="17" fillId="8" borderId="7" xfId="0" applyFont="1" applyFill="1" applyBorder="1" applyAlignment="1">
      <alignment horizontal="center" vertical="center"/>
    </xf>
    <xf numFmtId="0" fontId="17" fillId="8" borderId="6" xfId="0" applyFont="1" applyFill="1" applyBorder="1" applyAlignment="1">
      <alignment horizontal="center" vertical="center"/>
    </xf>
    <xf numFmtId="0" fontId="17" fillId="9" borderId="5" xfId="0" applyFont="1" applyFill="1" applyBorder="1" applyAlignment="1">
      <alignment horizontal="center" vertical="center"/>
    </xf>
    <xf numFmtId="0" fontId="17" fillId="9" borderId="7" xfId="0" applyFont="1" applyFill="1" applyBorder="1" applyAlignment="1">
      <alignment horizontal="center" vertical="center"/>
    </xf>
    <xf numFmtId="0" fontId="17" fillId="9" borderId="6" xfId="0" applyFont="1" applyFill="1" applyBorder="1" applyAlignment="1">
      <alignment horizontal="center" vertical="center"/>
    </xf>
    <xf numFmtId="0" fontId="17" fillId="9" borderId="5" xfId="0" applyFont="1" applyFill="1" applyBorder="1" applyAlignment="1">
      <alignment horizontal="center" vertical="center" wrapText="1"/>
    </xf>
    <xf numFmtId="0" fontId="17" fillId="9" borderId="7" xfId="0" applyFont="1" applyFill="1" applyBorder="1" applyAlignment="1">
      <alignment horizontal="center" vertical="center" wrapText="1"/>
    </xf>
    <xf numFmtId="0" fontId="17" fillId="9" borderId="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8" fillId="5" borderId="5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/>
    </xf>
    <xf numFmtId="0" fontId="18" fillId="5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2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9"/>
  <sheetViews>
    <sheetView tabSelected="1" zoomScale="70" zoomScaleNormal="70" workbookViewId="0">
      <selection activeCell="R2" sqref="R2:R4"/>
    </sheetView>
  </sheetViews>
  <sheetFormatPr defaultColWidth="9" defaultRowHeight="13.5" x14ac:dyDescent="0.15"/>
  <cols>
    <col min="1" max="1" width="9.5" style="1" customWidth="1"/>
    <col min="2" max="2" width="10.625" style="1" customWidth="1"/>
    <col min="3" max="3" width="10.875" style="1" customWidth="1"/>
    <col min="4" max="4" width="11.5" style="1" customWidth="1"/>
    <col min="5" max="5" width="7.125" style="1" customWidth="1"/>
    <col min="6" max="6" width="19.625" style="1" customWidth="1"/>
    <col min="7" max="7" width="13.75" style="1" customWidth="1"/>
    <col min="8" max="8" width="10.875" style="1" customWidth="1"/>
    <col min="9" max="9" width="15.25" style="1" customWidth="1"/>
    <col min="10" max="10" width="7.5" style="1" customWidth="1"/>
    <col min="11" max="11" width="19.75" style="1" customWidth="1"/>
    <col min="12" max="12" width="11.375" style="1" customWidth="1"/>
    <col min="13" max="13" width="13.5" style="1" customWidth="1"/>
    <col min="14" max="14" width="11.125" style="1" customWidth="1"/>
    <col min="15" max="15" width="6.875" style="1" customWidth="1"/>
    <col min="16" max="16" width="22.5" style="1" customWidth="1"/>
    <col min="17" max="17" width="13" style="1" customWidth="1"/>
    <col min="18" max="18" width="12.625" style="1" customWidth="1"/>
    <col min="19" max="19" width="11.125" style="1" customWidth="1"/>
    <col min="20" max="20" width="10.25" style="1" customWidth="1"/>
    <col min="21" max="21" width="9" style="1"/>
    <col min="22" max="22" width="52.875" style="1" customWidth="1"/>
    <col min="23" max="16384" width="9" style="1"/>
  </cols>
  <sheetData>
    <row r="1" spans="1:22" ht="48.95" customHeight="1" x14ac:dyDescent="0.15">
      <c r="A1" s="60" t="s">
        <v>125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</row>
    <row r="2" spans="1:22" ht="20.25" x14ac:dyDescent="0.15">
      <c r="A2" s="70" t="s">
        <v>1</v>
      </c>
      <c r="B2" s="70" t="s">
        <v>2</v>
      </c>
      <c r="C2" s="61" t="s">
        <v>3</v>
      </c>
      <c r="D2" s="61"/>
      <c r="E2" s="61"/>
      <c r="F2" s="61"/>
      <c r="G2" s="61"/>
      <c r="H2" s="62" t="s">
        <v>4</v>
      </c>
      <c r="I2" s="62"/>
      <c r="J2" s="62"/>
      <c r="K2" s="62"/>
      <c r="L2" s="62"/>
      <c r="M2" s="63" t="s">
        <v>5</v>
      </c>
      <c r="N2" s="63"/>
      <c r="O2" s="63"/>
      <c r="P2" s="63"/>
      <c r="Q2" s="63"/>
      <c r="R2" s="71" t="s">
        <v>108</v>
      </c>
      <c r="S2" s="74" t="s">
        <v>6</v>
      </c>
      <c r="T2" s="74" t="s">
        <v>7</v>
      </c>
    </row>
    <row r="3" spans="1:22" ht="38.1" customHeight="1" x14ac:dyDescent="0.15">
      <c r="A3" s="70"/>
      <c r="B3" s="70"/>
      <c r="C3" s="64" t="s">
        <v>109</v>
      </c>
      <c r="D3" s="65"/>
      <c r="E3" s="65"/>
      <c r="F3" s="65"/>
      <c r="G3" s="65"/>
      <c r="H3" s="66" t="s">
        <v>110</v>
      </c>
      <c r="I3" s="67"/>
      <c r="J3" s="67"/>
      <c r="K3" s="67"/>
      <c r="L3" s="67"/>
      <c r="M3" s="68" t="s">
        <v>111</v>
      </c>
      <c r="N3" s="69"/>
      <c r="O3" s="69"/>
      <c r="P3" s="69"/>
      <c r="Q3" s="69"/>
      <c r="R3" s="72"/>
      <c r="S3" s="72"/>
      <c r="T3" s="72"/>
    </row>
    <row r="4" spans="1:22" ht="18.75" x14ac:dyDescent="0.15">
      <c r="A4" s="70"/>
      <c r="B4" s="70"/>
      <c r="C4" s="15" t="s">
        <v>8</v>
      </c>
      <c r="D4" s="15" t="s">
        <v>9</v>
      </c>
      <c r="E4" s="15" t="s">
        <v>10</v>
      </c>
      <c r="F4" s="15" t="s">
        <v>11</v>
      </c>
      <c r="G4" s="15" t="s">
        <v>12</v>
      </c>
      <c r="H4" s="16" t="s">
        <v>8</v>
      </c>
      <c r="I4" s="16" t="s">
        <v>9</v>
      </c>
      <c r="J4" s="16" t="s">
        <v>10</v>
      </c>
      <c r="K4" s="16" t="s">
        <v>11</v>
      </c>
      <c r="L4" s="16" t="s">
        <v>12</v>
      </c>
      <c r="M4" s="17" t="s">
        <v>8</v>
      </c>
      <c r="N4" s="17" t="s">
        <v>9</v>
      </c>
      <c r="O4" s="17" t="s">
        <v>10</v>
      </c>
      <c r="P4" s="17" t="s">
        <v>11</v>
      </c>
      <c r="Q4" s="17" t="s">
        <v>12</v>
      </c>
      <c r="R4" s="73"/>
      <c r="S4" s="73"/>
      <c r="T4" s="73"/>
    </row>
    <row r="5" spans="1:22" ht="36.75" customHeight="1" x14ac:dyDescent="0.15">
      <c r="A5" s="86" t="s">
        <v>13</v>
      </c>
      <c r="B5" s="36" t="s">
        <v>14</v>
      </c>
      <c r="C5" s="19" t="s">
        <v>15</v>
      </c>
      <c r="D5" s="19" t="s">
        <v>16</v>
      </c>
      <c r="E5" s="19">
        <v>2</v>
      </c>
      <c r="F5" s="20" t="s">
        <v>17</v>
      </c>
      <c r="G5" s="95">
        <v>922.5</v>
      </c>
      <c r="H5" s="24" t="s">
        <v>18</v>
      </c>
      <c r="I5" s="24" t="s">
        <v>16</v>
      </c>
      <c r="J5" s="24">
        <v>2</v>
      </c>
      <c r="K5" s="24" t="s">
        <v>17</v>
      </c>
      <c r="L5" s="101">
        <v>761.4</v>
      </c>
      <c r="M5" s="25" t="s">
        <v>18</v>
      </c>
      <c r="N5" s="25" t="s">
        <v>19</v>
      </c>
      <c r="O5" s="25">
        <v>1</v>
      </c>
      <c r="P5" s="29" t="s">
        <v>20</v>
      </c>
      <c r="Q5" s="104">
        <v>473.65</v>
      </c>
      <c r="R5" s="112">
        <f>L5-Q5</f>
        <v>287.75</v>
      </c>
      <c r="S5" s="121" t="s">
        <v>21</v>
      </c>
      <c r="T5" s="79"/>
    </row>
    <row r="6" spans="1:22" ht="41.25" customHeight="1" x14ac:dyDescent="0.15">
      <c r="A6" s="87"/>
      <c r="B6" s="18" t="s">
        <v>22</v>
      </c>
      <c r="C6" s="19" t="s">
        <v>23</v>
      </c>
      <c r="D6" s="20" t="s">
        <v>24</v>
      </c>
      <c r="E6" s="19">
        <v>2</v>
      </c>
      <c r="F6" s="20" t="s">
        <v>25</v>
      </c>
      <c r="G6" s="96"/>
      <c r="H6" s="24" t="s">
        <v>23</v>
      </c>
      <c r="I6" s="27" t="s">
        <v>24</v>
      </c>
      <c r="J6" s="24">
        <v>2</v>
      </c>
      <c r="K6" s="24" t="s">
        <v>25</v>
      </c>
      <c r="L6" s="102"/>
      <c r="M6" s="26" t="s">
        <v>23</v>
      </c>
      <c r="N6" s="28" t="s">
        <v>24</v>
      </c>
      <c r="O6" s="25">
        <v>1</v>
      </c>
      <c r="P6" s="28" t="s">
        <v>26</v>
      </c>
      <c r="Q6" s="105"/>
      <c r="R6" s="113"/>
      <c r="S6" s="122"/>
      <c r="T6" s="79"/>
    </row>
    <row r="7" spans="1:22" ht="56.25" x14ac:dyDescent="0.15">
      <c r="A7" s="87"/>
      <c r="B7" s="18" t="s">
        <v>27</v>
      </c>
      <c r="C7" s="19" t="s">
        <v>15</v>
      </c>
      <c r="D7" s="20" t="s">
        <v>28</v>
      </c>
      <c r="E7" s="19">
        <v>2</v>
      </c>
      <c r="F7" s="20" t="s">
        <v>29</v>
      </c>
      <c r="G7" s="96"/>
      <c r="H7" s="24" t="s">
        <v>15</v>
      </c>
      <c r="I7" s="27" t="s">
        <v>28</v>
      </c>
      <c r="J7" s="24">
        <v>2</v>
      </c>
      <c r="K7" s="24" t="s">
        <v>29</v>
      </c>
      <c r="L7" s="102"/>
      <c r="M7" s="26" t="s">
        <v>15</v>
      </c>
      <c r="N7" s="28" t="s">
        <v>28</v>
      </c>
      <c r="O7" s="25">
        <v>1</v>
      </c>
      <c r="P7" s="28" t="s">
        <v>30</v>
      </c>
      <c r="Q7" s="105"/>
      <c r="R7" s="113"/>
      <c r="S7" s="122"/>
      <c r="T7" s="79"/>
    </row>
    <row r="8" spans="1:22" ht="20.100000000000001" customHeight="1" x14ac:dyDescent="0.15">
      <c r="A8" s="87"/>
      <c r="B8" s="18" t="s">
        <v>31</v>
      </c>
      <c r="C8" s="19" t="s">
        <v>15</v>
      </c>
      <c r="D8" s="19" t="s">
        <v>32</v>
      </c>
      <c r="E8" s="19">
        <v>4</v>
      </c>
      <c r="F8" s="20" t="s">
        <v>33</v>
      </c>
      <c r="G8" s="96"/>
      <c r="H8" s="24" t="s">
        <v>18</v>
      </c>
      <c r="I8" s="24" t="s">
        <v>32</v>
      </c>
      <c r="J8" s="24">
        <v>4</v>
      </c>
      <c r="K8" s="24" t="s">
        <v>33</v>
      </c>
      <c r="L8" s="102"/>
      <c r="M8" s="25" t="s">
        <v>18</v>
      </c>
      <c r="N8" s="26" t="s">
        <v>32</v>
      </c>
      <c r="O8" s="26">
        <v>4</v>
      </c>
      <c r="P8" s="28" t="s">
        <v>33</v>
      </c>
      <c r="Q8" s="105"/>
      <c r="R8" s="113"/>
      <c r="S8" s="122"/>
      <c r="T8" s="79"/>
    </row>
    <row r="9" spans="1:22" ht="20.100000000000001" customHeight="1" x14ac:dyDescent="0.15">
      <c r="A9" s="87"/>
      <c r="B9" s="18" t="s">
        <v>34</v>
      </c>
      <c r="C9" s="19" t="s">
        <v>35</v>
      </c>
      <c r="D9" s="19" t="s">
        <v>19</v>
      </c>
      <c r="E9" s="19">
        <v>2</v>
      </c>
      <c r="F9" s="20" t="s">
        <v>36</v>
      </c>
      <c r="G9" s="96"/>
      <c r="H9" s="24" t="s">
        <v>18</v>
      </c>
      <c r="I9" s="24" t="s">
        <v>19</v>
      </c>
      <c r="J9" s="24">
        <v>2</v>
      </c>
      <c r="K9" s="24" t="s">
        <v>36</v>
      </c>
      <c r="L9" s="102"/>
      <c r="M9" s="25" t="s">
        <v>18</v>
      </c>
      <c r="N9" s="26" t="s">
        <v>19</v>
      </c>
      <c r="O9" s="25">
        <v>1</v>
      </c>
      <c r="P9" s="28" t="s">
        <v>37</v>
      </c>
      <c r="Q9" s="105"/>
      <c r="R9" s="113"/>
      <c r="S9" s="122"/>
      <c r="T9" s="79"/>
    </row>
    <row r="10" spans="1:22" ht="33" customHeight="1" x14ac:dyDescent="0.15">
      <c r="A10" s="87"/>
      <c r="B10" s="18" t="s">
        <v>38</v>
      </c>
      <c r="C10" s="19" t="s">
        <v>15</v>
      </c>
      <c r="D10" s="19" t="s">
        <v>19</v>
      </c>
      <c r="E10" s="19">
        <v>1</v>
      </c>
      <c r="F10" s="20" t="s">
        <v>39</v>
      </c>
      <c r="G10" s="96"/>
      <c r="H10" s="24" t="s">
        <v>18</v>
      </c>
      <c r="I10" s="24" t="s">
        <v>19</v>
      </c>
      <c r="J10" s="24">
        <v>1</v>
      </c>
      <c r="K10" s="24" t="s">
        <v>39</v>
      </c>
      <c r="L10" s="102"/>
      <c r="M10" s="25" t="s">
        <v>18</v>
      </c>
      <c r="N10" s="25" t="s">
        <v>19</v>
      </c>
      <c r="O10" s="25">
        <v>1</v>
      </c>
      <c r="P10" s="29" t="s">
        <v>40</v>
      </c>
      <c r="Q10" s="105"/>
      <c r="R10" s="113"/>
      <c r="S10" s="122"/>
      <c r="T10" s="79"/>
      <c r="V10" s="110" t="s">
        <v>122</v>
      </c>
    </row>
    <row r="11" spans="1:22" ht="39" customHeight="1" x14ac:dyDescent="0.15">
      <c r="A11" s="87"/>
      <c r="B11" s="18" t="s">
        <v>41</v>
      </c>
      <c r="C11" s="19" t="s">
        <v>15</v>
      </c>
      <c r="D11" s="19" t="s">
        <v>19</v>
      </c>
      <c r="E11" s="19">
        <v>8</v>
      </c>
      <c r="F11" s="20" t="s">
        <v>42</v>
      </c>
      <c r="G11" s="96"/>
      <c r="H11" s="24" t="s">
        <v>35</v>
      </c>
      <c r="I11" s="24" t="s">
        <v>19</v>
      </c>
      <c r="J11" s="24">
        <v>8</v>
      </c>
      <c r="K11" s="24" t="s">
        <v>42</v>
      </c>
      <c r="L11" s="102"/>
      <c r="M11" s="25" t="s">
        <v>35</v>
      </c>
      <c r="N11" s="29" t="s">
        <v>43</v>
      </c>
      <c r="O11" s="25">
        <v>4</v>
      </c>
      <c r="P11" s="29" t="s">
        <v>44</v>
      </c>
      <c r="Q11" s="105"/>
      <c r="R11" s="113"/>
      <c r="S11" s="122"/>
      <c r="T11" s="79"/>
      <c r="V11" s="110"/>
    </row>
    <row r="12" spans="1:22" ht="20.100000000000001" customHeight="1" x14ac:dyDescent="0.15">
      <c r="A12" s="87"/>
      <c r="B12" s="18" t="s">
        <v>45</v>
      </c>
      <c r="C12" s="19" t="s">
        <v>46</v>
      </c>
      <c r="D12" s="19" t="s">
        <v>19</v>
      </c>
      <c r="E12" s="19">
        <v>8</v>
      </c>
      <c r="F12" s="20" t="s">
        <v>47</v>
      </c>
      <c r="G12" s="96"/>
      <c r="H12" s="24" t="s">
        <v>46</v>
      </c>
      <c r="I12" s="24" t="s">
        <v>19</v>
      </c>
      <c r="J12" s="24">
        <v>8</v>
      </c>
      <c r="K12" s="24" t="s">
        <v>47</v>
      </c>
      <c r="L12" s="102"/>
      <c r="M12" s="26" t="s">
        <v>46</v>
      </c>
      <c r="N12" s="26" t="s">
        <v>19</v>
      </c>
      <c r="O12" s="26">
        <v>4</v>
      </c>
      <c r="P12" s="28" t="s">
        <v>47</v>
      </c>
      <c r="Q12" s="105"/>
      <c r="R12" s="113"/>
      <c r="S12" s="122"/>
      <c r="T12" s="79"/>
      <c r="V12" s="110"/>
    </row>
    <row r="13" spans="1:22" ht="20.100000000000001" customHeight="1" x14ac:dyDescent="0.15">
      <c r="A13" s="88"/>
      <c r="B13" s="18" t="s">
        <v>48</v>
      </c>
      <c r="C13" s="19" t="s">
        <v>46</v>
      </c>
      <c r="D13" s="19" t="s">
        <v>19</v>
      </c>
      <c r="E13" s="19">
        <v>8</v>
      </c>
      <c r="F13" s="20" t="s">
        <v>47</v>
      </c>
      <c r="G13" s="96"/>
      <c r="H13" s="24" t="s">
        <v>46</v>
      </c>
      <c r="I13" s="24" t="s">
        <v>19</v>
      </c>
      <c r="J13" s="24">
        <v>8</v>
      </c>
      <c r="K13" s="24" t="s">
        <v>47</v>
      </c>
      <c r="L13" s="102"/>
      <c r="M13" s="26" t="s">
        <v>46</v>
      </c>
      <c r="N13" s="26" t="s">
        <v>19</v>
      </c>
      <c r="O13" s="26">
        <v>4</v>
      </c>
      <c r="P13" s="28" t="s">
        <v>47</v>
      </c>
      <c r="Q13" s="105"/>
      <c r="R13" s="113"/>
      <c r="S13" s="122"/>
      <c r="T13" s="79"/>
      <c r="V13" s="110"/>
    </row>
    <row r="14" spans="1:22" ht="20.100000000000001" customHeight="1" x14ac:dyDescent="0.15">
      <c r="A14" s="88"/>
      <c r="B14" s="18" t="s">
        <v>49</v>
      </c>
      <c r="C14" s="19" t="s">
        <v>50</v>
      </c>
      <c r="D14" s="19" t="s">
        <v>19</v>
      </c>
      <c r="E14" s="19">
        <v>2</v>
      </c>
      <c r="F14" s="20" t="s">
        <v>47</v>
      </c>
      <c r="G14" s="97"/>
      <c r="H14" s="24" t="s">
        <v>50</v>
      </c>
      <c r="I14" s="24" t="s">
        <v>19</v>
      </c>
      <c r="J14" s="24">
        <v>2</v>
      </c>
      <c r="K14" s="24" t="s">
        <v>47</v>
      </c>
      <c r="L14" s="103"/>
      <c r="M14" s="26" t="s">
        <v>50</v>
      </c>
      <c r="N14" s="26" t="s">
        <v>19</v>
      </c>
      <c r="O14" s="26">
        <v>2</v>
      </c>
      <c r="P14" s="28" t="s">
        <v>47</v>
      </c>
      <c r="Q14" s="106"/>
      <c r="R14" s="114"/>
      <c r="S14" s="122"/>
      <c r="T14" s="79"/>
      <c r="V14" s="110"/>
    </row>
    <row r="15" spans="1:22" ht="56.25" x14ac:dyDescent="0.15">
      <c r="A15" s="89" t="s">
        <v>51</v>
      </c>
      <c r="B15" s="21" t="s">
        <v>52</v>
      </c>
      <c r="C15" s="19" t="s">
        <v>18</v>
      </c>
      <c r="D15" s="19" t="s">
        <v>53</v>
      </c>
      <c r="E15" s="19">
        <v>1</v>
      </c>
      <c r="F15" s="20" t="s">
        <v>54</v>
      </c>
      <c r="G15" s="95">
        <f>760-G24-G21-G20</f>
        <v>539.5</v>
      </c>
      <c r="H15" s="24" t="s">
        <v>18</v>
      </c>
      <c r="I15" s="24" t="s">
        <v>53</v>
      </c>
      <c r="J15" s="24">
        <v>1</v>
      </c>
      <c r="K15" s="27" t="s">
        <v>54</v>
      </c>
      <c r="L15" s="101">
        <v>525.28</v>
      </c>
      <c r="M15" s="26" t="s">
        <v>18</v>
      </c>
      <c r="N15" s="25" t="s">
        <v>55</v>
      </c>
      <c r="O15" s="25">
        <v>1</v>
      </c>
      <c r="P15" s="29" t="s">
        <v>56</v>
      </c>
      <c r="Q15" s="107">
        <v>505.28</v>
      </c>
      <c r="R15" s="115">
        <f>L15-Q15</f>
        <v>20</v>
      </c>
      <c r="S15" s="123" t="s">
        <v>57</v>
      </c>
      <c r="T15" s="111" t="s">
        <v>58</v>
      </c>
      <c r="V15" s="110"/>
    </row>
    <row r="16" spans="1:22" ht="54" customHeight="1" x14ac:dyDescent="0.15">
      <c r="A16" s="90"/>
      <c r="B16" s="21" t="s">
        <v>59</v>
      </c>
      <c r="C16" s="19" t="s">
        <v>50</v>
      </c>
      <c r="D16" s="19" t="s">
        <v>19</v>
      </c>
      <c r="E16" s="19">
        <v>8</v>
      </c>
      <c r="F16" s="20" t="s">
        <v>60</v>
      </c>
      <c r="G16" s="96"/>
      <c r="H16" s="24" t="s">
        <v>50</v>
      </c>
      <c r="I16" s="24" t="s">
        <v>19</v>
      </c>
      <c r="J16" s="24">
        <v>8</v>
      </c>
      <c r="K16" s="27" t="s">
        <v>60</v>
      </c>
      <c r="L16" s="102"/>
      <c r="M16" s="26" t="s">
        <v>50</v>
      </c>
      <c r="N16" s="26" t="s">
        <v>19</v>
      </c>
      <c r="O16" s="25">
        <v>7</v>
      </c>
      <c r="P16" s="28" t="s">
        <v>60</v>
      </c>
      <c r="Q16" s="108"/>
      <c r="R16" s="116"/>
      <c r="S16" s="124"/>
      <c r="T16" s="111"/>
      <c r="V16" s="110"/>
    </row>
    <row r="17" spans="1:22" ht="37.5" x14ac:dyDescent="0.15">
      <c r="A17" s="90"/>
      <c r="B17" s="21" t="s">
        <v>61</v>
      </c>
      <c r="C17" s="19" t="s">
        <v>18</v>
      </c>
      <c r="D17" s="19" t="s">
        <v>19</v>
      </c>
      <c r="E17" s="19">
        <v>34</v>
      </c>
      <c r="F17" s="20" t="s">
        <v>62</v>
      </c>
      <c r="G17" s="96"/>
      <c r="H17" s="24" t="s">
        <v>18</v>
      </c>
      <c r="I17" s="24" t="s">
        <v>19</v>
      </c>
      <c r="J17" s="24">
        <v>34</v>
      </c>
      <c r="K17" s="24" t="s">
        <v>62</v>
      </c>
      <c r="L17" s="102"/>
      <c r="M17" s="26" t="s">
        <v>18</v>
      </c>
      <c r="N17" s="26" t="s">
        <v>19</v>
      </c>
      <c r="O17" s="25">
        <v>30</v>
      </c>
      <c r="P17" s="29" t="s">
        <v>63</v>
      </c>
      <c r="Q17" s="108"/>
      <c r="R17" s="116"/>
      <c r="S17" s="124"/>
      <c r="T17" s="111"/>
      <c r="V17" s="110"/>
    </row>
    <row r="18" spans="1:22" ht="27" customHeight="1" x14ac:dyDescent="0.15">
      <c r="A18" s="91"/>
      <c r="B18" s="21" t="s">
        <v>64</v>
      </c>
      <c r="C18" s="19" t="s">
        <v>18</v>
      </c>
      <c r="D18" s="19" t="s">
        <v>19</v>
      </c>
      <c r="E18" s="19" t="s">
        <v>19</v>
      </c>
      <c r="F18" s="20" t="s">
        <v>65</v>
      </c>
      <c r="G18" s="96"/>
      <c r="H18" s="24" t="s">
        <v>18</v>
      </c>
      <c r="I18" s="24" t="s">
        <v>19</v>
      </c>
      <c r="J18" s="24" t="s">
        <v>19</v>
      </c>
      <c r="K18" s="24" t="s">
        <v>65</v>
      </c>
      <c r="L18" s="102"/>
      <c r="M18" s="26" t="s">
        <v>18</v>
      </c>
      <c r="N18" s="26" t="s">
        <v>19</v>
      </c>
      <c r="O18" s="26" t="s">
        <v>19</v>
      </c>
      <c r="P18" s="28" t="s">
        <v>65</v>
      </c>
      <c r="Q18" s="108"/>
      <c r="R18" s="116"/>
      <c r="S18" s="124"/>
      <c r="T18" s="111"/>
      <c r="V18" s="110"/>
    </row>
    <row r="19" spans="1:22" ht="54" customHeight="1" x14ac:dyDescent="0.15">
      <c r="A19" s="22" t="s">
        <v>66</v>
      </c>
      <c r="B19" s="21" t="s">
        <v>66</v>
      </c>
      <c r="C19" s="19" t="s">
        <v>18</v>
      </c>
      <c r="D19" s="19" t="s">
        <v>19</v>
      </c>
      <c r="E19" s="19">
        <v>1</v>
      </c>
      <c r="F19" s="20" t="s">
        <v>67</v>
      </c>
      <c r="G19" s="96"/>
      <c r="H19" s="24" t="s">
        <v>18</v>
      </c>
      <c r="I19" s="24" t="s">
        <v>19</v>
      </c>
      <c r="J19" s="24">
        <v>1</v>
      </c>
      <c r="K19" s="27" t="s">
        <v>67</v>
      </c>
      <c r="L19" s="103"/>
      <c r="M19" s="26" t="s">
        <v>18</v>
      </c>
      <c r="N19" s="26" t="s">
        <v>19</v>
      </c>
      <c r="O19" s="26">
        <v>1</v>
      </c>
      <c r="P19" s="28" t="s">
        <v>67</v>
      </c>
      <c r="Q19" s="109"/>
      <c r="R19" s="117"/>
      <c r="S19" s="125"/>
      <c r="T19" s="111"/>
      <c r="V19" s="110"/>
    </row>
    <row r="20" spans="1:22" ht="38.25" customHeight="1" x14ac:dyDescent="0.15">
      <c r="A20" s="21" t="s">
        <v>68</v>
      </c>
      <c r="B20" s="21" t="s">
        <v>68</v>
      </c>
      <c r="C20" s="19" t="s">
        <v>18</v>
      </c>
      <c r="D20" s="19" t="s">
        <v>19</v>
      </c>
      <c r="E20" s="19">
        <v>4</v>
      </c>
      <c r="F20" s="20" t="s">
        <v>69</v>
      </c>
      <c r="G20" s="30">
        <v>102.04</v>
      </c>
      <c r="H20" s="24" t="s">
        <v>18</v>
      </c>
      <c r="I20" s="24" t="s">
        <v>19</v>
      </c>
      <c r="J20" s="24">
        <v>4</v>
      </c>
      <c r="K20" s="24" t="s">
        <v>69</v>
      </c>
      <c r="L20" s="31">
        <v>102.04</v>
      </c>
      <c r="M20" s="26" t="s">
        <v>18</v>
      </c>
      <c r="N20" s="26" t="s">
        <v>19</v>
      </c>
      <c r="O20" s="26">
        <v>4</v>
      </c>
      <c r="P20" s="28" t="s">
        <v>69</v>
      </c>
      <c r="Q20" s="32">
        <v>102.04</v>
      </c>
      <c r="R20" s="33">
        <f>L20-Q20</f>
        <v>0</v>
      </c>
      <c r="S20" s="121" t="s">
        <v>70</v>
      </c>
      <c r="T20" s="79"/>
      <c r="V20" s="110"/>
    </row>
    <row r="21" spans="1:22" ht="37.5" x14ac:dyDescent="0.15">
      <c r="A21" s="92" t="s">
        <v>71</v>
      </c>
      <c r="B21" s="21" t="s">
        <v>72</v>
      </c>
      <c r="C21" s="19" t="s">
        <v>18</v>
      </c>
      <c r="D21" s="19" t="s">
        <v>19</v>
      </c>
      <c r="E21" s="19">
        <v>1</v>
      </c>
      <c r="F21" s="20" t="s">
        <v>73</v>
      </c>
      <c r="G21" s="98">
        <v>88.46</v>
      </c>
      <c r="H21" s="24" t="s">
        <v>18</v>
      </c>
      <c r="I21" s="24" t="s">
        <v>19</v>
      </c>
      <c r="J21" s="24">
        <v>1</v>
      </c>
      <c r="K21" s="27" t="s">
        <v>73</v>
      </c>
      <c r="L21" s="101">
        <v>88.46</v>
      </c>
      <c r="M21" s="26" t="s">
        <v>18</v>
      </c>
      <c r="N21" s="26" t="s">
        <v>19</v>
      </c>
      <c r="O21" s="26">
        <v>1</v>
      </c>
      <c r="P21" s="28" t="s">
        <v>73</v>
      </c>
      <c r="Q21" s="107">
        <v>88.46</v>
      </c>
      <c r="R21" s="118">
        <f>L21-Q21</f>
        <v>0</v>
      </c>
      <c r="S21" s="122"/>
      <c r="T21" s="79"/>
      <c r="V21" s="110"/>
    </row>
    <row r="22" spans="1:22" ht="24.95" customHeight="1" x14ac:dyDescent="0.15">
      <c r="A22" s="93"/>
      <c r="B22" s="21" t="s">
        <v>74</v>
      </c>
      <c r="C22" s="19" t="s">
        <v>75</v>
      </c>
      <c r="D22" s="19" t="s">
        <v>19</v>
      </c>
      <c r="E22" s="19" t="s">
        <v>19</v>
      </c>
      <c r="F22" s="20" t="s">
        <v>76</v>
      </c>
      <c r="G22" s="99"/>
      <c r="H22" s="24" t="s">
        <v>75</v>
      </c>
      <c r="I22" s="24" t="s">
        <v>19</v>
      </c>
      <c r="J22" s="24" t="s">
        <v>19</v>
      </c>
      <c r="K22" s="24" t="s">
        <v>76</v>
      </c>
      <c r="L22" s="102"/>
      <c r="M22" s="26" t="s">
        <v>75</v>
      </c>
      <c r="N22" s="26" t="s">
        <v>19</v>
      </c>
      <c r="O22" s="26" t="s">
        <v>19</v>
      </c>
      <c r="P22" s="28" t="s">
        <v>76</v>
      </c>
      <c r="Q22" s="108"/>
      <c r="R22" s="119"/>
      <c r="S22" s="122"/>
      <c r="T22" s="79"/>
      <c r="V22" s="110"/>
    </row>
    <row r="23" spans="1:22" ht="24.95" customHeight="1" x14ac:dyDescent="0.15">
      <c r="A23" s="94"/>
      <c r="B23" s="21" t="s">
        <v>77</v>
      </c>
      <c r="C23" s="19" t="s">
        <v>18</v>
      </c>
      <c r="D23" s="19" t="s">
        <v>19</v>
      </c>
      <c r="E23" s="19">
        <v>1</v>
      </c>
      <c r="F23" s="20" t="s">
        <v>78</v>
      </c>
      <c r="G23" s="100"/>
      <c r="H23" s="24" t="s">
        <v>18</v>
      </c>
      <c r="I23" s="24" t="s">
        <v>19</v>
      </c>
      <c r="J23" s="24">
        <v>1</v>
      </c>
      <c r="K23" s="24" t="s">
        <v>78</v>
      </c>
      <c r="L23" s="103"/>
      <c r="M23" s="26" t="s">
        <v>18</v>
      </c>
      <c r="N23" s="26" t="s">
        <v>19</v>
      </c>
      <c r="O23" s="26">
        <v>1</v>
      </c>
      <c r="P23" s="28" t="s">
        <v>78</v>
      </c>
      <c r="Q23" s="109"/>
      <c r="R23" s="120"/>
      <c r="S23" s="122"/>
      <c r="T23" s="79"/>
      <c r="V23" s="110"/>
    </row>
    <row r="24" spans="1:22" ht="56.25" x14ac:dyDescent="0.15">
      <c r="A24" s="23" t="s">
        <v>79</v>
      </c>
      <c r="B24" s="23" t="s">
        <v>80</v>
      </c>
      <c r="C24" s="19" t="s">
        <v>81</v>
      </c>
      <c r="D24" s="19" t="s">
        <v>19</v>
      </c>
      <c r="E24" s="19">
        <v>1</v>
      </c>
      <c r="F24" s="20" t="s">
        <v>82</v>
      </c>
      <c r="G24" s="30">
        <v>30</v>
      </c>
      <c r="H24" s="24" t="s">
        <v>81</v>
      </c>
      <c r="I24" s="24" t="s">
        <v>19</v>
      </c>
      <c r="J24" s="24">
        <v>1</v>
      </c>
      <c r="K24" s="24" t="s">
        <v>82</v>
      </c>
      <c r="L24" s="31">
        <v>30</v>
      </c>
      <c r="M24" s="26" t="s">
        <v>83</v>
      </c>
      <c r="N24" s="26" t="s">
        <v>19</v>
      </c>
      <c r="O24" s="26">
        <v>1</v>
      </c>
      <c r="P24" s="28" t="s">
        <v>82</v>
      </c>
      <c r="Q24" s="32">
        <v>30</v>
      </c>
      <c r="R24" s="33">
        <f>L24-Q24</f>
        <v>0</v>
      </c>
      <c r="S24" s="126"/>
      <c r="T24" s="79"/>
      <c r="V24" s="110"/>
    </row>
    <row r="25" spans="1:22" ht="54" x14ac:dyDescent="0.15">
      <c r="A25" s="56" t="s">
        <v>120</v>
      </c>
      <c r="B25" s="52"/>
      <c r="C25" s="53"/>
      <c r="D25" s="53"/>
      <c r="E25" s="53"/>
      <c r="F25" s="54"/>
      <c r="G25" s="32"/>
      <c r="H25" s="24"/>
      <c r="I25" s="24"/>
      <c r="J25" s="24"/>
      <c r="K25" s="24"/>
      <c r="L25" s="32">
        <v>45</v>
      </c>
      <c r="M25" s="26"/>
      <c r="N25" s="26"/>
      <c r="O25" s="26"/>
      <c r="P25" s="28"/>
      <c r="Q25" s="32">
        <v>35.979999999999997</v>
      </c>
      <c r="R25" s="33">
        <f>L25-Q25</f>
        <v>9.0200000000000031</v>
      </c>
      <c r="S25" s="38"/>
      <c r="T25" s="37"/>
      <c r="V25" s="58" t="s">
        <v>123</v>
      </c>
    </row>
    <row r="26" spans="1:22" ht="18.75" x14ac:dyDescent="0.15">
      <c r="A26" s="57" t="s">
        <v>121</v>
      </c>
      <c r="B26" s="52"/>
      <c r="C26" s="53"/>
      <c r="D26" s="53"/>
      <c r="E26" s="53"/>
      <c r="F26" s="54"/>
      <c r="G26" s="32"/>
      <c r="H26" s="24"/>
      <c r="I26" s="24"/>
      <c r="J26" s="24"/>
      <c r="K26" s="24"/>
      <c r="L26" s="32">
        <v>45</v>
      </c>
      <c r="M26" s="26"/>
      <c r="N26" s="26"/>
      <c r="O26" s="26"/>
      <c r="P26" s="28"/>
      <c r="Q26" s="32">
        <v>45</v>
      </c>
      <c r="R26" s="33"/>
      <c r="S26" s="38"/>
      <c r="T26" s="37"/>
    </row>
    <row r="27" spans="1:22" ht="30" customHeight="1" x14ac:dyDescent="0.15">
      <c r="A27" s="75" t="s">
        <v>84</v>
      </c>
      <c r="B27" s="76"/>
      <c r="C27" s="76"/>
      <c r="D27" s="76"/>
      <c r="E27" s="76"/>
      <c r="F27" s="77"/>
      <c r="G27" s="55">
        <f>SUM(G5:G26)</f>
        <v>1682.5</v>
      </c>
      <c r="H27" s="35"/>
      <c r="I27" s="35"/>
      <c r="J27" s="35"/>
      <c r="K27" s="34"/>
      <c r="L27" s="33">
        <f>SUM(L5:L26)</f>
        <v>1597.1799999999998</v>
      </c>
      <c r="M27" s="34"/>
      <c r="N27" s="34"/>
      <c r="O27" s="34"/>
      <c r="P27" s="34"/>
      <c r="Q27" s="33">
        <f>SUM(Q5:Q26)</f>
        <v>1280.4100000000001</v>
      </c>
      <c r="R27" s="33">
        <f>SUM(R5:R26)</f>
        <v>316.77</v>
      </c>
      <c r="S27" s="35"/>
      <c r="T27" s="35"/>
    </row>
    <row r="28" spans="1:22" ht="24.95" customHeight="1" x14ac:dyDescent="0.15">
      <c r="A28" s="75" t="s">
        <v>85</v>
      </c>
      <c r="B28" s="76"/>
      <c r="C28" s="76"/>
      <c r="D28" s="76"/>
      <c r="E28" s="76"/>
      <c r="F28" s="78"/>
      <c r="G28" s="80" t="s">
        <v>86</v>
      </c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2"/>
    </row>
    <row r="29" spans="1:22" ht="48" customHeight="1" x14ac:dyDescent="0.15">
      <c r="A29" s="79" t="s">
        <v>87</v>
      </c>
      <c r="B29" s="79"/>
      <c r="C29" s="79"/>
      <c r="D29" s="79"/>
      <c r="E29" s="79"/>
      <c r="F29" s="79"/>
      <c r="G29" s="83" t="s">
        <v>107</v>
      </c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5"/>
    </row>
  </sheetData>
  <mergeCells count="39">
    <mergeCell ref="V10:V24"/>
    <mergeCell ref="T5:T14"/>
    <mergeCell ref="T15:T19"/>
    <mergeCell ref="T20:T24"/>
    <mergeCell ref="R5:R14"/>
    <mergeCell ref="R15:R19"/>
    <mergeCell ref="R21:R23"/>
    <mergeCell ref="S5:S14"/>
    <mergeCell ref="S15:S19"/>
    <mergeCell ref="S20:S24"/>
    <mergeCell ref="L5:L14"/>
    <mergeCell ref="L15:L19"/>
    <mergeCell ref="L21:L23"/>
    <mergeCell ref="Q5:Q14"/>
    <mergeCell ref="Q15:Q19"/>
    <mergeCell ref="Q21:Q23"/>
    <mergeCell ref="A5:A14"/>
    <mergeCell ref="A15:A18"/>
    <mergeCell ref="A21:A23"/>
    <mergeCell ref="B2:B4"/>
    <mergeCell ref="G5:G14"/>
    <mergeCell ref="G15:G19"/>
    <mergeCell ref="G21:G23"/>
    <mergeCell ref="A27:F27"/>
    <mergeCell ref="A28:F28"/>
    <mergeCell ref="A29:F29"/>
    <mergeCell ref="G28:T28"/>
    <mergeCell ref="G29:T29"/>
    <mergeCell ref="A1:T1"/>
    <mergeCell ref="C2:G2"/>
    <mergeCell ref="H2:L2"/>
    <mergeCell ref="M2:Q2"/>
    <mergeCell ref="C3:G3"/>
    <mergeCell ref="H3:L3"/>
    <mergeCell ref="M3:Q3"/>
    <mergeCell ref="A2:A4"/>
    <mergeCell ref="R2:R4"/>
    <mergeCell ref="T2:T4"/>
    <mergeCell ref="S2:S4"/>
  </mergeCells>
  <phoneticPr fontId="10" type="noConversion"/>
  <pageMargins left="0.7" right="0.7" top="0.75" bottom="0.75" header="0.3" footer="0.3"/>
  <pageSetup paperSize="9" scale="4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130" zoomScaleNormal="130" workbookViewId="0">
      <selection activeCell="E6" sqref="E6"/>
    </sheetView>
  </sheetViews>
  <sheetFormatPr defaultColWidth="9" defaultRowHeight="13.5" x14ac:dyDescent="0.15"/>
  <cols>
    <col min="1" max="1" width="8.5" customWidth="1"/>
    <col min="2" max="2" width="6.25" customWidth="1"/>
    <col min="3" max="3" width="4.5" customWidth="1"/>
    <col min="4" max="4" width="7.875" customWidth="1"/>
    <col min="5" max="5" width="6" customWidth="1"/>
    <col min="6" max="6" width="4.75" customWidth="1"/>
    <col min="7" max="7" width="7.375" customWidth="1"/>
    <col min="8" max="8" width="5.75" customWidth="1"/>
    <col min="9" max="9" width="4.375" customWidth="1"/>
    <col min="10" max="10" width="8.625" customWidth="1"/>
    <col min="11" max="11" width="10.875" customWidth="1"/>
    <col min="12" max="12" width="4.5" customWidth="1"/>
  </cols>
  <sheetData>
    <row r="1" spans="1:12" ht="14.25" x14ac:dyDescent="0.15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x14ac:dyDescent="0.15">
      <c r="A2" s="131" t="s">
        <v>1</v>
      </c>
      <c r="B2" s="128" t="s">
        <v>88</v>
      </c>
      <c r="C2" s="129"/>
      <c r="D2" s="130"/>
      <c r="E2" s="128" t="s">
        <v>117</v>
      </c>
      <c r="F2" s="129"/>
      <c r="G2" s="129"/>
      <c r="H2" s="131" t="s">
        <v>118</v>
      </c>
      <c r="I2" s="131"/>
      <c r="J2" s="131"/>
      <c r="K2" s="136" t="s">
        <v>119</v>
      </c>
      <c r="L2" s="131" t="s">
        <v>7</v>
      </c>
    </row>
    <row r="3" spans="1:12" x14ac:dyDescent="0.15">
      <c r="A3" s="131"/>
      <c r="B3" s="39" t="s">
        <v>8</v>
      </c>
      <c r="C3" s="39" t="s">
        <v>10</v>
      </c>
      <c r="D3" s="39" t="s">
        <v>12</v>
      </c>
      <c r="E3" s="39" t="s">
        <v>8</v>
      </c>
      <c r="F3" s="39" t="s">
        <v>10</v>
      </c>
      <c r="G3" s="39" t="s">
        <v>12</v>
      </c>
      <c r="H3" s="39" t="s">
        <v>8</v>
      </c>
      <c r="I3" s="39" t="s">
        <v>10</v>
      </c>
      <c r="J3" s="39" t="s">
        <v>12</v>
      </c>
      <c r="K3" s="137"/>
      <c r="L3" s="131"/>
    </row>
    <row r="4" spans="1:12" x14ac:dyDescent="0.15">
      <c r="A4" s="40" t="s">
        <v>13</v>
      </c>
      <c r="B4" s="39" t="s">
        <v>15</v>
      </c>
      <c r="C4" s="39">
        <v>1</v>
      </c>
      <c r="D4" s="41">
        <v>922.5</v>
      </c>
      <c r="E4" s="39" t="s">
        <v>114</v>
      </c>
      <c r="F4" s="39">
        <v>1</v>
      </c>
      <c r="G4" s="42">
        <v>761.4</v>
      </c>
      <c r="H4" s="39"/>
      <c r="I4" s="39"/>
      <c r="J4" s="42">
        <v>473.65</v>
      </c>
      <c r="K4" s="41">
        <f>G4-J4</f>
        <v>287.75</v>
      </c>
      <c r="L4" s="43"/>
    </row>
    <row r="5" spans="1:12" ht="67.5" customHeight="1" x14ac:dyDescent="0.15">
      <c r="A5" s="40" t="s">
        <v>51</v>
      </c>
      <c r="B5" s="39" t="s">
        <v>112</v>
      </c>
      <c r="C5" s="39">
        <v>1</v>
      </c>
      <c r="D5" s="41">
        <v>539.5</v>
      </c>
      <c r="E5" s="39" t="s">
        <v>114</v>
      </c>
      <c r="F5" s="44">
        <v>1</v>
      </c>
      <c r="G5" s="42">
        <v>525.28</v>
      </c>
      <c r="H5" s="39" t="s">
        <v>115</v>
      </c>
      <c r="I5" s="39">
        <v>1</v>
      </c>
      <c r="J5" s="45">
        <v>505.28</v>
      </c>
      <c r="K5" s="46">
        <f>G5-J5</f>
        <v>20</v>
      </c>
      <c r="L5" s="43"/>
    </row>
    <row r="6" spans="1:12" x14ac:dyDescent="0.15">
      <c r="A6" s="39" t="s">
        <v>68</v>
      </c>
      <c r="B6" s="39" t="s">
        <v>113</v>
      </c>
      <c r="C6" s="39">
        <v>4</v>
      </c>
      <c r="D6" s="47">
        <v>102.04</v>
      </c>
      <c r="E6" s="39" t="s">
        <v>114</v>
      </c>
      <c r="F6" s="48">
        <v>4</v>
      </c>
      <c r="G6" s="49">
        <v>102.04</v>
      </c>
      <c r="H6" s="39" t="s">
        <v>116</v>
      </c>
      <c r="I6" s="39">
        <v>4</v>
      </c>
      <c r="J6" s="49">
        <v>102.04</v>
      </c>
      <c r="K6" s="47">
        <f>D6-J6</f>
        <v>0</v>
      </c>
      <c r="L6" s="138"/>
    </row>
    <row r="7" spans="1:12" ht="24" x14ac:dyDescent="0.15">
      <c r="A7" s="50" t="s">
        <v>71</v>
      </c>
      <c r="B7" s="39" t="s">
        <v>113</v>
      </c>
      <c r="C7" s="39">
        <v>1</v>
      </c>
      <c r="D7" s="41">
        <v>88.46</v>
      </c>
      <c r="E7" s="39" t="s">
        <v>114</v>
      </c>
      <c r="F7" s="44">
        <v>1</v>
      </c>
      <c r="G7" s="42">
        <v>88.46</v>
      </c>
      <c r="H7" s="39" t="s">
        <v>116</v>
      </c>
      <c r="I7" s="39">
        <v>1</v>
      </c>
      <c r="J7" s="45">
        <v>88.46</v>
      </c>
      <c r="K7" s="46">
        <f>D7-J7</f>
        <v>0</v>
      </c>
      <c r="L7" s="138"/>
    </row>
    <row r="8" spans="1:12" ht="24" x14ac:dyDescent="0.15">
      <c r="A8" s="51" t="s">
        <v>79</v>
      </c>
      <c r="B8" s="39" t="s">
        <v>81</v>
      </c>
      <c r="C8" s="39">
        <v>1</v>
      </c>
      <c r="D8" s="47">
        <v>30</v>
      </c>
      <c r="E8" s="39" t="s">
        <v>81</v>
      </c>
      <c r="F8" s="48">
        <v>1</v>
      </c>
      <c r="G8" s="49">
        <v>30</v>
      </c>
      <c r="H8" s="39" t="s">
        <v>81</v>
      </c>
      <c r="I8" s="39">
        <v>1</v>
      </c>
      <c r="J8" s="49">
        <v>30</v>
      </c>
      <c r="K8" s="47">
        <f>D8-J8</f>
        <v>0</v>
      </c>
      <c r="L8" s="139"/>
    </row>
    <row r="9" spans="1:12" x14ac:dyDescent="0.15">
      <c r="A9" s="131" t="s">
        <v>84</v>
      </c>
      <c r="B9" s="131"/>
      <c r="C9" s="131"/>
      <c r="D9" s="47">
        <f>SUM(D4:D8)</f>
        <v>1682.5</v>
      </c>
      <c r="E9" s="47"/>
      <c r="F9" s="47"/>
      <c r="G9" s="49">
        <f t="shared" ref="G9" si="0">SUM(G4:G8)</f>
        <v>1507.1799999999998</v>
      </c>
      <c r="H9" s="39"/>
      <c r="I9" s="39"/>
      <c r="J9" s="49">
        <f>SUM(J4:J8)</f>
        <v>1199.43</v>
      </c>
      <c r="K9" s="49">
        <f>SUM(K4:K8)</f>
        <v>307.75</v>
      </c>
      <c r="L9" s="39"/>
    </row>
    <row r="10" spans="1:12" x14ac:dyDescent="0.15">
      <c r="A10" s="132" t="s">
        <v>85</v>
      </c>
      <c r="B10" s="132"/>
      <c r="C10" s="132"/>
      <c r="D10" s="133" t="s">
        <v>86</v>
      </c>
      <c r="E10" s="133"/>
      <c r="F10" s="133"/>
      <c r="G10" s="133"/>
      <c r="H10" s="133"/>
      <c r="I10" s="133"/>
      <c r="J10" s="133"/>
      <c r="K10" s="133"/>
      <c r="L10" s="133"/>
    </row>
    <row r="11" spans="1:12" x14ac:dyDescent="0.15">
      <c r="A11" s="132" t="s">
        <v>87</v>
      </c>
      <c r="B11" s="132"/>
      <c r="C11" s="132"/>
      <c r="D11" s="134" t="s">
        <v>89</v>
      </c>
      <c r="E11" s="134"/>
      <c r="F11" s="134"/>
      <c r="G11" s="134"/>
      <c r="H11" s="134"/>
      <c r="I11" s="134"/>
      <c r="J11" s="134"/>
      <c r="K11" s="134"/>
      <c r="L11" s="135"/>
    </row>
  </sheetData>
  <mergeCells count="13">
    <mergeCell ref="A11:C11"/>
    <mergeCell ref="D11:L11"/>
    <mergeCell ref="A2:A3"/>
    <mergeCell ref="K2:K3"/>
    <mergeCell ref="L2:L3"/>
    <mergeCell ref="L6:L8"/>
    <mergeCell ref="E2:G2"/>
    <mergeCell ref="A1:L1"/>
    <mergeCell ref="B2:D2"/>
    <mergeCell ref="H2:J2"/>
    <mergeCell ref="A9:C9"/>
    <mergeCell ref="A10:C10"/>
    <mergeCell ref="D10:L10"/>
  </mergeCells>
  <phoneticPr fontId="1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1"/>
  <sheetViews>
    <sheetView zoomScale="85" zoomScaleNormal="85" workbookViewId="0">
      <selection activeCell="E10" sqref="E10"/>
    </sheetView>
  </sheetViews>
  <sheetFormatPr defaultColWidth="9" defaultRowHeight="13.5" x14ac:dyDescent="0.15"/>
  <cols>
    <col min="1" max="1" width="9" style="1"/>
    <col min="2" max="2" width="20.5" style="1" customWidth="1"/>
    <col min="3" max="3" width="7.875" style="1" customWidth="1"/>
    <col min="4" max="4" width="17.125" style="1" customWidth="1"/>
    <col min="5" max="6" width="16.5" style="1" customWidth="1"/>
    <col min="7" max="7" width="16.125" style="1" customWidth="1"/>
    <col min="8" max="8" width="18.5" style="1" customWidth="1"/>
    <col min="9" max="10" width="13.5" style="1" customWidth="1"/>
    <col min="11" max="11" width="18.25" style="1" customWidth="1"/>
    <col min="12" max="12" width="16.625" style="1" customWidth="1"/>
    <col min="13" max="13" width="19.375" style="1" customWidth="1"/>
    <col min="14" max="14" width="20" style="1" customWidth="1"/>
    <col min="15" max="16384" width="9" style="1"/>
  </cols>
  <sheetData>
    <row r="2" spans="2:15" ht="42.95" customHeight="1" x14ac:dyDescent="0.15">
      <c r="B2" s="140" t="s">
        <v>90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</row>
    <row r="3" spans="2:15" ht="45.95" customHeight="1" x14ac:dyDescent="0.15">
      <c r="B3" s="2" t="s">
        <v>91</v>
      </c>
      <c r="C3" s="3" t="s">
        <v>92</v>
      </c>
      <c r="D3" s="3" t="s">
        <v>93</v>
      </c>
      <c r="E3" s="3" t="s">
        <v>94</v>
      </c>
      <c r="F3" s="3" t="s">
        <v>95</v>
      </c>
      <c r="G3" s="2" t="s">
        <v>96</v>
      </c>
      <c r="H3" s="2" t="s">
        <v>97</v>
      </c>
      <c r="I3" s="3" t="s">
        <v>98</v>
      </c>
      <c r="J3" s="3" t="s">
        <v>99</v>
      </c>
      <c r="K3" s="3" t="s">
        <v>100</v>
      </c>
      <c r="L3" s="3" t="s">
        <v>101</v>
      </c>
      <c r="M3" s="3" t="s">
        <v>102</v>
      </c>
      <c r="N3" s="3" t="s">
        <v>103</v>
      </c>
      <c r="O3" s="2" t="s">
        <v>7</v>
      </c>
    </row>
    <row r="4" spans="2:15" ht="59.1" customHeight="1" x14ac:dyDescent="0.15">
      <c r="B4" s="4" t="s">
        <v>104</v>
      </c>
      <c r="C4" s="4">
        <v>2</v>
      </c>
      <c r="D4" s="5">
        <v>28</v>
      </c>
      <c r="E4" s="5">
        <f>F4*D4/60</f>
        <v>5.6</v>
      </c>
      <c r="F4" s="5">
        <v>12</v>
      </c>
      <c r="G4" s="6">
        <v>0.85</v>
      </c>
      <c r="H4" s="6">
        <v>0.95</v>
      </c>
      <c r="I4" s="8">
        <v>0.01</v>
      </c>
      <c r="J4" s="9">
        <v>2</v>
      </c>
      <c r="K4" s="10">
        <f>G4*H4/J4*3600/F4*(1-I4)</f>
        <v>119.91374999999999</v>
      </c>
      <c r="L4" s="10">
        <f>K4*7.76</f>
        <v>930.53070000000002</v>
      </c>
      <c r="M4" s="10">
        <f>L4*20</f>
        <v>18610.614000000001</v>
      </c>
      <c r="N4" s="11">
        <f>M4*12</f>
        <v>223327.36799999999</v>
      </c>
      <c r="O4" s="12"/>
    </row>
    <row r="5" spans="2:15" ht="51" customHeight="1" x14ac:dyDescent="0.15">
      <c r="B5" s="4" t="s">
        <v>105</v>
      </c>
      <c r="C5" s="4">
        <v>1</v>
      </c>
      <c r="D5" s="5">
        <v>28</v>
      </c>
      <c r="E5" s="7">
        <f>F5*D5/60</f>
        <v>7.4666666666666703</v>
      </c>
      <c r="F5" s="5">
        <v>16</v>
      </c>
      <c r="G5" s="6">
        <v>0.85</v>
      </c>
      <c r="H5" s="6">
        <v>0.95</v>
      </c>
      <c r="I5" s="13">
        <v>0.01</v>
      </c>
      <c r="J5" s="5">
        <v>2</v>
      </c>
      <c r="K5" s="10">
        <f>G5*H5/J5*3600/F5*(1-I5)</f>
        <v>89.935312499999995</v>
      </c>
      <c r="L5" s="10">
        <f>K5*7.76</f>
        <v>697.89802499999996</v>
      </c>
      <c r="M5" s="10">
        <f>L5*20</f>
        <v>13957.960499999999</v>
      </c>
      <c r="N5" s="14">
        <f>M5*12</f>
        <v>167495.52600000001</v>
      </c>
      <c r="O5" s="12"/>
    </row>
    <row r="6" spans="2:15" ht="53.1" customHeight="1" x14ac:dyDescent="0.15">
      <c r="B6" s="141" t="s">
        <v>106</v>
      </c>
      <c r="C6" s="141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</row>
    <row r="11" spans="2:15" x14ac:dyDescent="0.15">
      <c r="G11" s="59" t="s">
        <v>124</v>
      </c>
    </row>
  </sheetData>
  <mergeCells count="2">
    <mergeCell ref="B2:O2"/>
    <mergeCell ref="B6:O6"/>
  </mergeCells>
  <phoneticPr fontId="10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配置变更说明</vt:lpstr>
      <vt:lpstr>Sheet1</vt:lpstr>
      <vt:lpstr>产能变化分析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2025-04-29T05:51:19Z</cp:lastPrinted>
  <dcterms:created xsi:type="dcterms:W3CDTF">2023-05-12T11:15:00Z</dcterms:created>
  <dcterms:modified xsi:type="dcterms:W3CDTF">2025-05-09T00:48:14Z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823112A27FD5404182424FB5D9991D5F_13</vt:lpwstr>
  </property>
</Properties>
</file>