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水费" sheetId="1" r:id="rId1"/>
    <sheet name="电费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此电表
倍率40</t>
        </r>
      </text>
    </comment>
  </commentList>
</comments>
</file>

<file path=xl/sharedStrings.xml><?xml version="1.0" encoding="utf-8"?>
<sst xmlns="http://schemas.openxmlformats.org/spreadsheetml/2006/main" count="80" uniqueCount="48">
  <si>
    <t>金沙江2025年4月水费分摊明细</t>
  </si>
  <si>
    <t>序号</t>
  </si>
  <si>
    <t>企业名称</t>
  </si>
  <si>
    <t>上月累计
应收</t>
  </si>
  <si>
    <t>上月底数</t>
  </si>
  <si>
    <t>本月底数</t>
  </si>
  <si>
    <t>本月用水量</t>
  </si>
  <si>
    <t>水费单价</t>
  </si>
  <si>
    <t>水费金额</t>
  </si>
  <si>
    <t>本月水费合计</t>
  </si>
  <si>
    <t>本月累计
应收</t>
  </si>
  <si>
    <t>上月累计
实收</t>
  </si>
  <si>
    <t>本次缴费
日期</t>
  </si>
  <si>
    <t>本月实收</t>
  </si>
  <si>
    <t>本月累计实收</t>
  </si>
  <si>
    <t>累计欠收</t>
  </si>
  <si>
    <t>欠收月份</t>
  </si>
  <si>
    <t>备注</t>
  </si>
  <si>
    <t>山东吉隆达生物科技有限公司</t>
  </si>
  <si>
    <t>2025年4</t>
  </si>
  <si>
    <t>开普票</t>
  </si>
  <si>
    <t>分摊</t>
  </si>
  <si>
    <t>山东新蓝环保科技有限公司</t>
  </si>
  <si>
    <t>代收代缴</t>
  </si>
  <si>
    <t>潍坊光华荣昌汽车技术有限公司</t>
  </si>
  <si>
    <t>开专票</t>
  </si>
  <si>
    <t>潍坊沐颜洗护有限公司</t>
  </si>
  <si>
    <t>山东高创供应链科技有限公司</t>
  </si>
  <si>
    <t>总水表</t>
  </si>
  <si>
    <t>制表人：</t>
  </si>
  <si>
    <t>抄表人：</t>
  </si>
  <si>
    <t>项目经理：</t>
  </si>
  <si>
    <t>户号：1000007211 水费：</t>
  </si>
  <si>
    <t>元，用水量:</t>
  </si>
  <si>
    <t>吨。按面积新蓝32%，吉隆达30%，光华21%，沐颜3%，顺丰14%的比例分配。</t>
  </si>
  <si>
    <t>光华荣昌</t>
  </si>
  <si>
    <t>沐顔洗护</t>
  </si>
  <si>
    <t xml:space="preserve"> </t>
  </si>
  <si>
    <t>金沙江2025年4月电费分摊明细</t>
  </si>
  <si>
    <t>本月用电度数</t>
  </si>
  <si>
    <t>电费单价</t>
  </si>
  <si>
    <t>电费金额</t>
  </si>
  <si>
    <t>本月电费
合计</t>
  </si>
  <si>
    <t>物业承担</t>
  </si>
  <si>
    <t>合计</t>
  </si>
  <si>
    <t>户号：3701038238713 电费：</t>
  </si>
  <si>
    <t>元，用电量</t>
  </si>
  <si>
    <t>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</si>
</sst>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yyyy&quot;年&quot;m&quot;月&quot;;@"/>
  </numFmts>
  <fonts count="38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58" fontId="5" fillId="2" borderId="3" xfId="0" applyNumberFormat="1" applyFont="1" applyFill="1" applyBorder="1" applyAlignment="1">
      <alignment horizontal="center" vertical="center" wrapText="1"/>
    </xf>
    <xf numFmtId="178" fontId="5" fillId="2" borderId="3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58" fontId="5" fillId="2" borderId="2" xfId="0" applyNumberFormat="1" applyFont="1" applyFill="1" applyBorder="1" applyAlignment="1">
      <alignment horizontal="center" vertical="center"/>
    </xf>
    <xf numFmtId="58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9" fontId="8" fillId="2" borderId="0" xfId="0" applyNumberFormat="1" applyFont="1" applyFill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1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2" borderId="1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58" fontId="11" fillId="2" borderId="2" xfId="0" applyNumberFormat="1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/>
    </xf>
    <xf numFmtId="58" fontId="11" fillId="2" borderId="3" xfId="0" applyNumberFormat="1" applyFont="1" applyFill="1" applyBorder="1" applyAlignment="1">
      <alignment horizontal="center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58" fontId="11" fillId="2" borderId="3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/>
    </xf>
    <xf numFmtId="58" fontId="11" fillId="2" borderId="12" xfId="0" applyNumberFormat="1" applyFont="1" applyFill="1" applyBorder="1" applyAlignment="1">
      <alignment horizontal="center" vertical="center"/>
    </xf>
    <xf numFmtId="176" fontId="11" fillId="2" borderId="12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vertical="center"/>
    </xf>
    <xf numFmtId="176" fontId="16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0" fontId="9" fillId="2" borderId="0" xfId="0" applyNumberFormat="1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abSelected="1" topLeftCell="A3" workbookViewId="0">
      <selection activeCell="H41" sqref="H41"/>
    </sheetView>
  </sheetViews>
  <sheetFormatPr defaultColWidth="9" defaultRowHeight="13.5"/>
  <cols>
    <col min="1" max="1" width="3.375" customWidth="1"/>
    <col min="2" max="2" width="11.125" customWidth="1"/>
    <col min="3" max="3" width="7.875" customWidth="1"/>
    <col min="4" max="4" width="9.375" customWidth="1"/>
    <col min="5" max="5" width="8.125" customWidth="1"/>
    <col min="6" max="6" width="8.375" customWidth="1"/>
    <col min="7" max="7" width="6.25" customWidth="1"/>
    <col min="8" max="8" width="10.25" customWidth="1"/>
    <col min="9" max="9" width="9.625" customWidth="1"/>
    <col min="10" max="11" width="8.25" customWidth="1"/>
    <col min="12" max="12" width="6" customWidth="1"/>
    <col min="13" max="13" width="5.375" customWidth="1"/>
    <col min="14" max="14" width="9.125" customWidth="1"/>
    <col min="15" max="15" width="7.625" customWidth="1"/>
    <col min="16" max="17" width="7.125" customWidth="1"/>
  </cols>
  <sheetData>
    <row r="1" ht="18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3" customHeight="1" spans="1:17">
      <c r="A2" s="59" t="s">
        <v>1</v>
      </c>
      <c r="B2" s="59" t="s">
        <v>2</v>
      </c>
      <c r="C2" s="60" t="s">
        <v>3</v>
      </c>
      <c r="D2" s="61" t="s">
        <v>4</v>
      </c>
      <c r="E2" s="62" t="s">
        <v>5</v>
      </c>
      <c r="F2" s="63" t="s">
        <v>6</v>
      </c>
      <c r="G2" s="64" t="s">
        <v>7</v>
      </c>
      <c r="H2" s="63" t="s">
        <v>8</v>
      </c>
      <c r="I2" s="86" t="s">
        <v>9</v>
      </c>
      <c r="J2" s="96" t="s">
        <v>10</v>
      </c>
      <c r="K2" s="60" t="s">
        <v>11</v>
      </c>
      <c r="L2" s="96" t="s">
        <v>12</v>
      </c>
      <c r="M2" s="59" t="s">
        <v>13</v>
      </c>
      <c r="N2" s="59" t="s">
        <v>14</v>
      </c>
      <c r="O2" s="86" t="s">
        <v>15</v>
      </c>
      <c r="P2" s="86" t="s">
        <v>16</v>
      </c>
      <c r="Q2" s="59" t="s">
        <v>17</v>
      </c>
    </row>
    <row r="3" ht="11.5" customHeight="1" spans="1:17">
      <c r="A3" s="65">
        <v>1</v>
      </c>
      <c r="B3" s="10" t="s">
        <v>18</v>
      </c>
      <c r="C3" s="66">
        <v>12132.76</v>
      </c>
      <c r="D3" s="67">
        <v>41</v>
      </c>
      <c r="E3" s="67">
        <v>41</v>
      </c>
      <c r="F3" s="67">
        <f t="shared" ref="F3:F14" si="0">E3-D3</f>
        <v>0</v>
      </c>
      <c r="G3" s="13">
        <v>4.8</v>
      </c>
      <c r="H3" s="68">
        <f t="shared" ref="H3:H14" si="1">G3*F3</f>
        <v>0</v>
      </c>
      <c r="I3" s="66">
        <f>H3+H4+H5+H6+H7+H8+H9+H10+H11+H12+H13+H14+H15</f>
        <v>1070.4</v>
      </c>
      <c r="J3" s="66">
        <f>C3+I3</f>
        <v>13203.16</v>
      </c>
      <c r="K3" s="66">
        <f>C3</f>
        <v>12132.76</v>
      </c>
      <c r="L3" s="97"/>
      <c r="M3" s="98"/>
      <c r="N3" s="66">
        <f>K3+M3</f>
        <v>12132.76</v>
      </c>
      <c r="O3" s="66">
        <f>I3</f>
        <v>1070.4</v>
      </c>
      <c r="P3" s="66" t="s">
        <v>19</v>
      </c>
      <c r="Q3" s="114" t="s">
        <v>20</v>
      </c>
    </row>
    <row r="4" ht="11.5" customHeight="1" spans="1:17">
      <c r="A4" s="69"/>
      <c r="B4" s="15"/>
      <c r="C4" s="70"/>
      <c r="D4" s="12">
        <v>3060</v>
      </c>
      <c r="E4" s="12">
        <v>3106</v>
      </c>
      <c r="F4" s="67">
        <f t="shared" si="0"/>
        <v>46</v>
      </c>
      <c r="G4" s="13">
        <v>4.8</v>
      </c>
      <c r="H4" s="68">
        <f t="shared" si="1"/>
        <v>220.8</v>
      </c>
      <c r="I4" s="70"/>
      <c r="J4" s="70"/>
      <c r="K4" s="70"/>
      <c r="L4" s="99"/>
      <c r="M4" s="100"/>
      <c r="N4" s="70"/>
      <c r="O4" s="70"/>
      <c r="P4" s="70"/>
      <c r="Q4" s="74"/>
    </row>
    <row r="5" ht="11.5" customHeight="1" spans="1:17">
      <c r="A5" s="69"/>
      <c r="B5" s="15"/>
      <c r="C5" s="70"/>
      <c r="D5" s="12">
        <v>796</v>
      </c>
      <c r="E5" s="12">
        <v>814</v>
      </c>
      <c r="F5" s="67">
        <f t="shared" si="0"/>
        <v>18</v>
      </c>
      <c r="G5" s="13">
        <v>4.8</v>
      </c>
      <c r="H5" s="68">
        <f t="shared" si="1"/>
        <v>86.4</v>
      </c>
      <c r="I5" s="70"/>
      <c r="J5" s="70"/>
      <c r="K5" s="70"/>
      <c r="L5" s="99"/>
      <c r="M5" s="100"/>
      <c r="N5" s="70"/>
      <c r="O5" s="70"/>
      <c r="P5" s="70"/>
      <c r="Q5" s="74"/>
    </row>
    <row r="6" ht="11.5" customHeight="1" spans="1:17">
      <c r="A6" s="69"/>
      <c r="B6" s="15"/>
      <c r="C6" s="70"/>
      <c r="D6" s="12">
        <v>412</v>
      </c>
      <c r="E6" s="12">
        <v>418</v>
      </c>
      <c r="F6" s="67">
        <f t="shared" si="0"/>
        <v>6</v>
      </c>
      <c r="G6" s="13">
        <v>4.8</v>
      </c>
      <c r="H6" s="68">
        <f t="shared" si="1"/>
        <v>28.8</v>
      </c>
      <c r="I6" s="70"/>
      <c r="J6" s="70"/>
      <c r="K6" s="70"/>
      <c r="L6" s="99"/>
      <c r="M6" s="100"/>
      <c r="N6" s="70"/>
      <c r="O6" s="70"/>
      <c r="P6" s="70"/>
      <c r="Q6" s="74"/>
    </row>
    <row r="7" ht="11.5" customHeight="1" spans="1:17">
      <c r="A7" s="69"/>
      <c r="B7" s="15"/>
      <c r="C7" s="70"/>
      <c r="D7" s="12">
        <v>830</v>
      </c>
      <c r="E7" s="12">
        <v>843</v>
      </c>
      <c r="F7" s="67">
        <f t="shared" si="0"/>
        <v>13</v>
      </c>
      <c r="G7" s="13">
        <v>4.8</v>
      </c>
      <c r="H7" s="68">
        <f t="shared" si="1"/>
        <v>62.4</v>
      </c>
      <c r="I7" s="70"/>
      <c r="J7" s="70"/>
      <c r="K7" s="70"/>
      <c r="L7" s="99"/>
      <c r="M7" s="100"/>
      <c r="N7" s="70"/>
      <c r="O7" s="70"/>
      <c r="P7" s="70"/>
      <c r="Q7" s="74"/>
    </row>
    <row r="8" ht="11.5" customHeight="1" spans="1:17">
      <c r="A8" s="69"/>
      <c r="B8" s="15"/>
      <c r="C8" s="70"/>
      <c r="D8" s="12">
        <v>409</v>
      </c>
      <c r="E8" s="12">
        <v>412</v>
      </c>
      <c r="F8" s="67">
        <f t="shared" si="0"/>
        <v>3</v>
      </c>
      <c r="G8" s="13">
        <v>4.8</v>
      </c>
      <c r="H8" s="68">
        <f t="shared" si="1"/>
        <v>14.4</v>
      </c>
      <c r="I8" s="70"/>
      <c r="J8" s="70"/>
      <c r="K8" s="70"/>
      <c r="L8" s="99"/>
      <c r="M8" s="100"/>
      <c r="N8" s="70"/>
      <c r="O8" s="70"/>
      <c r="P8" s="70"/>
      <c r="Q8" s="74"/>
    </row>
    <row r="9" ht="11.5" customHeight="1" spans="1:17">
      <c r="A9" s="69"/>
      <c r="B9" s="15"/>
      <c r="C9" s="70"/>
      <c r="D9" s="12">
        <v>282</v>
      </c>
      <c r="E9" s="12">
        <v>292</v>
      </c>
      <c r="F9" s="67">
        <f t="shared" si="0"/>
        <v>10</v>
      </c>
      <c r="G9" s="13">
        <v>4.8</v>
      </c>
      <c r="H9" s="68">
        <f t="shared" si="1"/>
        <v>48</v>
      </c>
      <c r="I9" s="70"/>
      <c r="J9" s="70"/>
      <c r="K9" s="70"/>
      <c r="L9" s="99"/>
      <c r="M9" s="100"/>
      <c r="N9" s="70"/>
      <c r="O9" s="70"/>
      <c r="P9" s="70"/>
      <c r="Q9" s="74"/>
    </row>
    <row r="10" ht="11.5" customHeight="1" spans="1:17">
      <c r="A10" s="69"/>
      <c r="B10" s="15"/>
      <c r="C10" s="70"/>
      <c r="D10" s="12">
        <v>207</v>
      </c>
      <c r="E10" s="12">
        <v>215</v>
      </c>
      <c r="F10" s="67">
        <f t="shared" si="0"/>
        <v>8</v>
      </c>
      <c r="G10" s="13">
        <v>4.8</v>
      </c>
      <c r="H10" s="68">
        <f t="shared" si="1"/>
        <v>38.4</v>
      </c>
      <c r="I10" s="70"/>
      <c r="J10" s="70"/>
      <c r="K10" s="70"/>
      <c r="L10" s="99"/>
      <c r="M10" s="100"/>
      <c r="N10" s="70"/>
      <c r="O10" s="70"/>
      <c r="P10" s="70"/>
      <c r="Q10" s="74"/>
    </row>
    <row r="11" ht="11.5" customHeight="1" spans="1:17">
      <c r="A11" s="69"/>
      <c r="B11" s="15"/>
      <c r="C11" s="70"/>
      <c r="D11" s="12">
        <v>160</v>
      </c>
      <c r="E11" s="12">
        <v>171</v>
      </c>
      <c r="F11" s="67">
        <f t="shared" si="0"/>
        <v>11</v>
      </c>
      <c r="G11" s="13">
        <v>4.8</v>
      </c>
      <c r="H11" s="68">
        <f t="shared" si="1"/>
        <v>52.8</v>
      </c>
      <c r="I11" s="70"/>
      <c r="J11" s="70"/>
      <c r="K11" s="70"/>
      <c r="L11" s="99"/>
      <c r="M11" s="100"/>
      <c r="N11" s="70"/>
      <c r="O11" s="70"/>
      <c r="P11" s="70"/>
      <c r="Q11" s="74"/>
    </row>
    <row r="12" ht="11.5" customHeight="1" spans="1:17">
      <c r="A12" s="69"/>
      <c r="B12" s="15"/>
      <c r="C12" s="70"/>
      <c r="D12" s="12">
        <v>195</v>
      </c>
      <c r="E12" s="12">
        <v>207</v>
      </c>
      <c r="F12" s="67">
        <f t="shared" si="0"/>
        <v>12</v>
      </c>
      <c r="G12" s="13">
        <v>4.8</v>
      </c>
      <c r="H12" s="68">
        <f t="shared" si="1"/>
        <v>57.6</v>
      </c>
      <c r="I12" s="70"/>
      <c r="J12" s="70"/>
      <c r="K12" s="70"/>
      <c r="L12" s="99"/>
      <c r="M12" s="100"/>
      <c r="N12" s="70"/>
      <c r="O12" s="70"/>
      <c r="P12" s="70"/>
      <c r="Q12" s="74"/>
    </row>
    <row r="13" ht="11.5" customHeight="1" spans="1:17">
      <c r="A13" s="69"/>
      <c r="B13" s="15"/>
      <c r="C13" s="70"/>
      <c r="D13" s="12">
        <v>1683</v>
      </c>
      <c r="E13" s="12">
        <v>1727</v>
      </c>
      <c r="F13" s="67">
        <f t="shared" si="0"/>
        <v>44</v>
      </c>
      <c r="G13" s="13">
        <v>4.8</v>
      </c>
      <c r="H13" s="68">
        <f t="shared" si="1"/>
        <v>211.2</v>
      </c>
      <c r="I13" s="70"/>
      <c r="J13" s="70"/>
      <c r="K13" s="70"/>
      <c r="L13" s="99"/>
      <c r="M13" s="100"/>
      <c r="N13" s="70"/>
      <c r="O13" s="70"/>
      <c r="P13" s="70"/>
      <c r="Q13" s="74"/>
    </row>
    <row r="14" ht="11.5" customHeight="1" spans="1:17">
      <c r="A14" s="69"/>
      <c r="B14" s="15"/>
      <c r="C14" s="70"/>
      <c r="D14" s="12">
        <v>377</v>
      </c>
      <c r="E14" s="12">
        <v>392</v>
      </c>
      <c r="F14" s="67">
        <f t="shared" si="0"/>
        <v>15</v>
      </c>
      <c r="G14" s="13">
        <v>4.8</v>
      </c>
      <c r="H14" s="71">
        <f t="shared" si="1"/>
        <v>72</v>
      </c>
      <c r="I14" s="70"/>
      <c r="J14" s="70"/>
      <c r="K14" s="70"/>
      <c r="L14" s="99"/>
      <c r="M14" s="100"/>
      <c r="N14" s="70"/>
      <c r="O14" s="70"/>
      <c r="P14" s="70"/>
      <c r="Q14" s="74"/>
    </row>
    <row r="15" ht="11.5" customHeight="1" spans="1:17">
      <c r="A15" s="69"/>
      <c r="B15" s="15"/>
      <c r="C15" s="70"/>
      <c r="D15" s="72" t="s">
        <v>21</v>
      </c>
      <c r="E15" s="73"/>
      <c r="F15" s="13">
        <v>37</v>
      </c>
      <c r="G15" s="13">
        <v>4.8</v>
      </c>
      <c r="H15" s="68">
        <f>F15*G15</f>
        <v>177.6</v>
      </c>
      <c r="I15" s="70"/>
      <c r="J15" s="70"/>
      <c r="K15" s="70"/>
      <c r="L15" s="99"/>
      <c r="M15" s="100"/>
      <c r="N15" s="70"/>
      <c r="O15" s="70"/>
      <c r="P15" s="70"/>
      <c r="Q15" s="74"/>
    </row>
    <row r="16" ht="11.5" customHeight="1" spans="1:17">
      <c r="A16" s="65">
        <v>2</v>
      </c>
      <c r="B16" s="10" t="s">
        <v>22</v>
      </c>
      <c r="C16" s="66">
        <v>27316.04</v>
      </c>
      <c r="D16" s="67">
        <v>10488</v>
      </c>
      <c r="E16" s="67">
        <v>11564</v>
      </c>
      <c r="F16" s="67">
        <f>E16-D16</f>
        <v>1076</v>
      </c>
      <c r="G16" s="13">
        <v>4.8</v>
      </c>
      <c r="H16" s="68">
        <f>G16*F16</f>
        <v>5164.8</v>
      </c>
      <c r="I16" s="66">
        <f>SUM(H16:H23)</f>
        <v>5803.2</v>
      </c>
      <c r="J16" s="66">
        <f>C16+I16</f>
        <v>33119.24</v>
      </c>
      <c r="K16" s="66">
        <f>C16</f>
        <v>27316.04</v>
      </c>
      <c r="L16" s="97"/>
      <c r="M16" s="98"/>
      <c r="N16" s="66">
        <f>K16+M16</f>
        <v>27316.04</v>
      </c>
      <c r="O16" s="66">
        <f>I16</f>
        <v>5803.2</v>
      </c>
      <c r="P16" s="101" t="s">
        <v>19</v>
      </c>
      <c r="Q16" s="109" t="s">
        <v>23</v>
      </c>
    </row>
    <row r="17" ht="11.5" customHeight="1" spans="1:17">
      <c r="A17" s="69"/>
      <c r="B17" s="15"/>
      <c r="C17" s="74"/>
      <c r="D17" s="67">
        <v>4995</v>
      </c>
      <c r="E17" s="67">
        <v>5069</v>
      </c>
      <c r="F17" s="67">
        <f t="shared" ref="F17:F22" si="2">E17-D17</f>
        <v>74</v>
      </c>
      <c r="G17" s="13">
        <v>4.8</v>
      </c>
      <c r="H17" s="68">
        <f t="shared" ref="H17:H22" si="3">G17*F17</f>
        <v>355.2</v>
      </c>
      <c r="I17" s="70"/>
      <c r="J17" s="70"/>
      <c r="K17" s="70"/>
      <c r="L17" s="102"/>
      <c r="M17" s="74"/>
      <c r="N17" s="70"/>
      <c r="O17" s="70"/>
      <c r="P17" s="103"/>
      <c r="Q17" s="109"/>
    </row>
    <row r="18" ht="11.5" customHeight="1" spans="1:17">
      <c r="A18" s="69"/>
      <c r="B18" s="15"/>
      <c r="C18" s="74"/>
      <c r="D18" s="67">
        <v>591</v>
      </c>
      <c r="E18" s="67">
        <v>598</v>
      </c>
      <c r="F18" s="67">
        <f t="shared" si="2"/>
        <v>7</v>
      </c>
      <c r="G18" s="13">
        <v>4.8</v>
      </c>
      <c r="H18" s="68">
        <f t="shared" si="3"/>
        <v>33.6</v>
      </c>
      <c r="I18" s="70"/>
      <c r="J18" s="70"/>
      <c r="K18" s="70"/>
      <c r="L18" s="102"/>
      <c r="M18" s="74"/>
      <c r="N18" s="70"/>
      <c r="O18" s="70"/>
      <c r="P18" s="103"/>
      <c r="Q18" s="109"/>
    </row>
    <row r="19" ht="11.5" customHeight="1" spans="1:17">
      <c r="A19" s="69"/>
      <c r="B19" s="15"/>
      <c r="C19" s="74"/>
      <c r="D19" s="67">
        <v>71</v>
      </c>
      <c r="E19" s="67">
        <v>71</v>
      </c>
      <c r="F19" s="67">
        <f t="shared" si="2"/>
        <v>0</v>
      </c>
      <c r="G19" s="13">
        <v>4.8</v>
      </c>
      <c r="H19" s="68">
        <f t="shared" si="3"/>
        <v>0</v>
      </c>
      <c r="I19" s="70"/>
      <c r="J19" s="70"/>
      <c r="K19" s="70"/>
      <c r="L19" s="102"/>
      <c r="M19" s="74"/>
      <c r="N19" s="70"/>
      <c r="O19" s="70"/>
      <c r="P19" s="103"/>
      <c r="Q19" s="109"/>
    </row>
    <row r="20" ht="11.5" customHeight="1" spans="1:17">
      <c r="A20" s="69"/>
      <c r="B20" s="15"/>
      <c r="C20" s="74"/>
      <c r="D20" s="67">
        <v>973</v>
      </c>
      <c r="E20" s="67">
        <v>984</v>
      </c>
      <c r="F20" s="67">
        <f t="shared" si="2"/>
        <v>11</v>
      </c>
      <c r="G20" s="13">
        <v>4.8</v>
      </c>
      <c r="H20" s="68">
        <f t="shared" si="3"/>
        <v>52.8</v>
      </c>
      <c r="I20" s="70"/>
      <c r="J20" s="70"/>
      <c r="K20" s="70"/>
      <c r="L20" s="102"/>
      <c r="M20" s="74"/>
      <c r="N20" s="70"/>
      <c r="O20" s="70"/>
      <c r="P20" s="103"/>
      <c r="Q20" s="109"/>
    </row>
    <row r="21" ht="11.5" customHeight="1" spans="1:17">
      <c r="A21" s="69"/>
      <c r="B21" s="15"/>
      <c r="C21" s="74"/>
      <c r="D21" s="67">
        <v>50</v>
      </c>
      <c r="E21" s="67">
        <v>50</v>
      </c>
      <c r="F21" s="67">
        <f t="shared" si="2"/>
        <v>0</v>
      </c>
      <c r="G21" s="13">
        <v>4.8</v>
      </c>
      <c r="H21" s="68">
        <f t="shared" si="3"/>
        <v>0</v>
      </c>
      <c r="I21" s="70"/>
      <c r="J21" s="70"/>
      <c r="K21" s="70"/>
      <c r="L21" s="102"/>
      <c r="M21" s="74"/>
      <c r="N21" s="70"/>
      <c r="O21" s="70"/>
      <c r="P21" s="103"/>
      <c r="Q21" s="109"/>
    </row>
    <row r="22" ht="11.5" customHeight="1" spans="1:17">
      <c r="A22" s="69"/>
      <c r="B22" s="15"/>
      <c r="C22" s="74"/>
      <c r="D22" s="67">
        <v>70</v>
      </c>
      <c r="E22" s="67">
        <v>72</v>
      </c>
      <c r="F22" s="67">
        <f t="shared" si="2"/>
        <v>2</v>
      </c>
      <c r="G22" s="13">
        <v>4.8</v>
      </c>
      <c r="H22" s="68">
        <f t="shared" si="3"/>
        <v>9.6</v>
      </c>
      <c r="I22" s="70"/>
      <c r="J22" s="70"/>
      <c r="K22" s="70"/>
      <c r="L22" s="102"/>
      <c r="M22" s="74"/>
      <c r="N22" s="70"/>
      <c r="O22" s="70"/>
      <c r="P22" s="103"/>
      <c r="Q22" s="109"/>
    </row>
    <row r="23" ht="11.5" customHeight="1" spans="1:17">
      <c r="A23" s="75"/>
      <c r="B23" s="76"/>
      <c r="C23" s="77"/>
      <c r="D23" s="72" t="s">
        <v>21</v>
      </c>
      <c r="E23" s="72"/>
      <c r="F23" s="13">
        <v>39</v>
      </c>
      <c r="G23" s="13">
        <v>4.8</v>
      </c>
      <c r="H23" s="68">
        <f t="shared" ref="H23:H36" si="4">F23*G23</f>
        <v>187.2</v>
      </c>
      <c r="I23" s="104"/>
      <c r="J23" s="104"/>
      <c r="K23" s="104"/>
      <c r="L23" s="105"/>
      <c r="M23" s="77"/>
      <c r="N23" s="104"/>
      <c r="O23" s="104"/>
      <c r="P23" s="106"/>
      <c r="Q23" s="109"/>
    </row>
    <row r="24" ht="11.5" customHeight="1" spans="1:17">
      <c r="A24" s="69">
        <v>3</v>
      </c>
      <c r="B24" s="15" t="s">
        <v>24</v>
      </c>
      <c r="C24" s="74">
        <v>1802</v>
      </c>
      <c r="D24" s="12">
        <v>19195</v>
      </c>
      <c r="E24" s="12">
        <v>19218</v>
      </c>
      <c r="F24" s="67">
        <f t="shared" ref="F24:F30" si="5">E24-D24</f>
        <v>23</v>
      </c>
      <c r="G24" s="13">
        <v>4.8</v>
      </c>
      <c r="H24" s="68">
        <f t="shared" si="4"/>
        <v>110.4</v>
      </c>
      <c r="I24" s="70">
        <f>SUM(H24:H31)</f>
        <v>240</v>
      </c>
      <c r="J24" s="66"/>
      <c r="K24" s="70">
        <f>C24</f>
        <v>1802</v>
      </c>
      <c r="L24" s="70"/>
      <c r="M24" s="70"/>
      <c r="N24" s="66">
        <f>K24+M24</f>
        <v>1802</v>
      </c>
      <c r="O24" s="66">
        <f>I24</f>
        <v>240</v>
      </c>
      <c r="P24" s="103" t="s">
        <v>19</v>
      </c>
      <c r="Q24" s="74" t="s">
        <v>25</v>
      </c>
    </row>
    <row r="25" ht="11.5" customHeight="1" spans="1:17">
      <c r="A25" s="69"/>
      <c r="B25" s="15"/>
      <c r="C25" s="74"/>
      <c r="D25" s="12">
        <v>27</v>
      </c>
      <c r="E25" s="12">
        <v>27</v>
      </c>
      <c r="F25" s="67">
        <f t="shared" si="5"/>
        <v>0</v>
      </c>
      <c r="G25" s="13">
        <v>4.8</v>
      </c>
      <c r="H25" s="68">
        <f t="shared" si="4"/>
        <v>0</v>
      </c>
      <c r="I25" s="70"/>
      <c r="J25" s="107"/>
      <c r="K25" s="70"/>
      <c r="L25" s="70"/>
      <c r="M25" s="70"/>
      <c r="N25" s="70"/>
      <c r="O25" s="70"/>
      <c r="P25" s="103"/>
      <c r="Q25" s="74"/>
    </row>
    <row r="26" ht="11.5" customHeight="1" spans="1:17">
      <c r="A26" s="69"/>
      <c r="B26" s="15"/>
      <c r="C26" s="74"/>
      <c r="D26" s="12">
        <v>30</v>
      </c>
      <c r="E26" s="12">
        <v>31</v>
      </c>
      <c r="F26" s="67">
        <f t="shared" si="5"/>
        <v>1</v>
      </c>
      <c r="G26" s="13">
        <v>4.8</v>
      </c>
      <c r="H26" s="68">
        <f t="shared" si="4"/>
        <v>4.8</v>
      </c>
      <c r="I26" s="70"/>
      <c r="J26" s="107"/>
      <c r="K26" s="70"/>
      <c r="L26" s="70"/>
      <c r="M26" s="70"/>
      <c r="N26" s="70"/>
      <c r="O26" s="70"/>
      <c r="P26" s="103"/>
      <c r="Q26" s="74"/>
    </row>
    <row r="27" ht="11.5" customHeight="1" spans="1:17">
      <c r="A27" s="69"/>
      <c r="B27" s="15"/>
      <c r="C27" s="74"/>
      <c r="D27" s="12">
        <v>116</v>
      </c>
      <c r="E27" s="12">
        <v>116</v>
      </c>
      <c r="F27" s="67">
        <f t="shared" si="5"/>
        <v>0</v>
      </c>
      <c r="G27" s="13">
        <v>4.8</v>
      </c>
      <c r="H27" s="68">
        <f t="shared" si="4"/>
        <v>0</v>
      </c>
      <c r="I27" s="70"/>
      <c r="J27" s="107"/>
      <c r="K27" s="70"/>
      <c r="L27" s="70"/>
      <c r="M27" s="70"/>
      <c r="N27" s="70"/>
      <c r="O27" s="70"/>
      <c r="P27" s="103"/>
      <c r="Q27" s="74"/>
    </row>
    <row r="28" ht="11.5" customHeight="1" spans="1:17">
      <c r="A28" s="69"/>
      <c r="B28" s="15"/>
      <c r="C28" s="74"/>
      <c r="D28" s="12">
        <v>22</v>
      </c>
      <c r="E28" s="12">
        <v>23</v>
      </c>
      <c r="F28" s="67">
        <f t="shared" si="5"/>
        <v>1</v>
      </c>
      <c r="G28" s="13">
        <v>4.8</v>
      </c>
      <c r="H28" s="68">
        <f t="shared" si="4"/>
        <v>4.8</v>
      </c>
      <c r="I28" s="70"/>
      <c r="J28" s="107">
        <f>C24+I24</f>
        <v>2042</v>
      </c>
      <c r="K28" s="70"/>
      <c r="L28" s="70"/>
      <c r="M28" s="70"/>
      <c r="N28" s="70"/>
      <c r="O28" s="70"/>
      <c r="P28" s="103"/>
      <c r="Q28" s="74"/>
    </row>
    <row r="29" ht="11.5" customHeight="1" spans="1:17">
      <c r="A29" s="69"/>
      <c r="B29" s="15"/>
      <c r="C29" s="74"/>
      <c r="D29" s="12">
        <v>30</v>
      </c>
      <c r="E29" s="12">
        <v>30</v>
      </c>
      <c r="F29" s="67">
        <f t="shared" si="5"/>
        <v>0</v>
      </c>
      <c r="G29" s="13">
        <v>4.8</v>
      </c>
      <c r="H29" s="68">
        <f t="shared" si="4"/>
        <v>0</v>
      </c>
      <c r="I29" s="70"/>
      <c r="J29" s="107"/>
      <c r="K29" s="70"/>
      <c r="L29" s="70"/>
      <c r="M29" s="70"/>
      <c r="N29" s="70"/>
      <c r="O29" s="70"/>
      <c r="P29" s="103"/>
      <c r="Q29" s="74"/>
    </row>
    <row r="30" ht="11.5" customHeight="1" spans="1:17">
      <c r="A30" s="69"/>
      <c r="B30" s="15"/>
      <c r="C30" s="74"/>
      <c r="D30" s="12">
        <v>23</v>
      </c>
      <c r="E30" s="12">
        <v>23</v>
      </c>
      <c r="F30" s="67">
        <f t="shared" si="5"/>
        <v>0</v>
      </c>
      <c r="G30" s="13">
        <v>4.8</v>
      </c>
      <c r="H30" s="68">
        <f t="shared" si="4"/>
        <v>0</v>
      </c>
      <c r="I30" s="70"/>
      <c r="J30" s="107"/>
      <c r="K30" s="70"/>
      <c r="L30" s="70"/>
      <c r="M30" s="70"/>
      <c r="N30" s="70"/>
      <c r="O30" s="70"/>
      <c r="P30" s="103"/>
      <c r="Q30" s="74"/>
    </row>
    <row r="31" ht="11.5" customHeight="1" spans="1:17">
      <c r="A31" s="75"/>
      <c r="B31" s="76"/>
      <c r="C31" s="77"/>
      <c r="D31" s="78" t="s">
        <v>21</v>
      </c>
      <c r="E31" s="79"/>
      <c r="F31" s="80">
        <v>25</v>
      </c>
      <c r="G31" s="13">
        <v>4.8</v>
      </c>
      <c r="H31" s="68">
        <f t="shared" si="4"/>
        <v>120</v>
      </c>
      <c r="I31" s="104"/>
      <c r="J31" s="107"/>
      <c r="K31" s="104"/>
      <c r="L31" s="104"/>
      <c r="M31" s="104"/>
      <c r="N31" s="70"/>
      <c r="O31" s="70"/>
      <c r="P31" s="106"/>
      <c r="Q31" s="77"/>
    </row>
    <row r="32" ht="11.5" customHeight="1" spans="1:17">
      <c r="A32" s="69">
        <v>4</v>
      </c>
      <c r="B32" s="81" t="s">
        <v>26</v>
      </c>
      <c r="C32" s="12">
        <v>6420.8</v>
      </c>
      <c r="D32" s="12">
        <v>1360</v>
      </c>
      <c r="E32" s="12">
        <v>2211</v>
      </c>
      <c r="F32" s="67">
        <f>E32-D32</f>
        <v>851</v>
      </c>
      <c r="G32" s="13">
        <v>4.8</v>
      </c>
      <c r="H32" s="82">
        <f t="shared" si="4"/>
        <v>4084.8</v>
      </c>
      <c r="I32" s="108">
        <f>H32+H33</f>
        <v>4104</v>
      </c>
      <c r="J32" s="108">
        <f>I32+C32</f>
        <v>10524.8</v>
      </c>
      <c r="K32" s="108">
        <f>C32</f>
        <v>6420.8</v>
      </c>
      <c r="L32" s="108"/>
      <c r="M32" s="108"/>
      <c r="N32" s="66">
        <f>K32+M32</f>
        <v>6420.8</v>
      </c>
      <c r="O32" s="66">
        <f>I32</f>
        <v>4104</v>
      </c>
      <c r="P32" s="108" t="s">
        <v>19</v>
      </c>
      <c r="Q32" s="108" t="s">
        <v>25</v>
      </c>
    </row>
    <row r="33" ht="11.5" customHeight="1" spans="1:17">
      <c r="A33" s="69"/>
      <c r="B33" s="83"/>
      <c r="C33" s="12"/>
      <c r="D33" s="78" t="s">
        <v>21</v>
      </c>
      <c r="E33" s="84"/>
      <c r="F33" s="67">
        <v>4</v>
      </c>
      <c r="G33" s="13">
        <v>4.8</v>
      </c>
      <c r="H33" s="82">
        <f t="shared" si="4"/>
        <v>19.2</v>
      </c>
      <c r="I33" s="108"/>
      <c r="J33" s="108"/>
      <c r="K33" s="108"/>
      <c r="L33" s="108"/>
      <c r="M33" s="108"/>
      <c r="N33" s="70"/>
      <c r="O33" s="70"/>
      <c r="P33" s="108"/>
      <c r="Q33" s="108"/>
    </row>
    <row r="34" ht="11.5" customHeight="1" spans="1:17">
      <c r="A34" s="69">
        <v>5</v>
      </c>
      <c r="B34" s="85" t="s">
        <v>27</v>
      </c>
      <c r="C34" s="86">
        <v>384</v>
      </c>
      <c r="D34" s="12">
        <v>16780</v>
      </c>
      <c r="E34" s="12">
        <v>16805</v>
      </c>
      <c r="F34" s="67">
        <f>E34-D34</f>
        <v>25</v>
      </c>
      <c r="G34" s="13">
        <v>4.8</v>
      </c>
      <c r="H34" s="68">
        <f t="shared" si="4"/>
        <v>120</v>
      </c>
      <c r="I34" s="108">
        <f>H34+H35</f>
        <v>201.6</v>
      </c>
      <c r="J34" s="108">
        <f>I34+C34</f>
        <v>585.6</v>
      </c>
      <c r="K34" s="108">
        <f>C34</f>
        <v>384</v>
      </c>
      <c r="L34" s="109"/>
      <c r="M34" s="109"/>
      <c r="N34" s="66">
        <f>K34+M34</f>
        <v>384</v>
      </c>
      <c r="O34" s="66">
        <f>I34</f>
        <v>201.6</v>
      </c>
      <c r="P34" s="108" t="s">
        <v>19</v>
      </c>
      <c r="Q34" s="108" t="s">
        <v>25</v>
      </c>
    </row>
    <row r="35" ht="11.5" customHeight="1" spans="1:17">
      <c r="A35" s="75"/>
      <c r="B35" s="87"/>
      <c r="C35" s="86"/>
      <c r="D35" s="88" t="s">
        <v>21</v>
      </c>
      <c r="E35" s="29"/>
      <c r="F35" s="80">
        <v>17</v>
      </c>
      <c r="G35" s="13">
        <v>4.8</v>
      </c>
      <c r="H35" s="68">
        <f t="shared" si="4"/>
        <v>81.6</v>
      </c>
      <c r="I35" s="108"/>
      <c r="J35" s="108"/>
      <c r="K35" s="108"/>
      <c r="L35" s="109"/>
      <c r="M35" s="109"/>
      <c r="N35" s="104"/>
      <c r="O35" s="104"/>
      <c r="P35" s="108"/>
      <c r="Q35" s="108"/>
    </row>
    <row r="36" ht="18" customHeight="1" spans="1:17">
      <c r="A36" s="59">
        <v>6</v>
      </c>
      <c r="B36" s="89"/>
      <c r="C36" s="86" t="s">
        <v>28</v>
      </c>
      <c r="D36" s="90">
        <v>44666</v>
      </c>
      <c r="E36" s="90">
        <v>47045</v>
      </c>
      <c r="F36" s="80">
        <f>E36-D36</f>
        <v>2379</v>
      </c>
      <c r="G36" s="13">
        <v>4.8</v>
      </c>
      <c r="H36" s="68">
        <f t="shared" si="4"/>
        <v>11419.2</v>
      </c>
      <c r="I36" s="108"/>
      <c r="J36" s="108"/>
      <c r="K36" s="108"/>
      <c r="L36" s="109"/>
      <c r="M36" s="109"/>
      <c r="N36" s="108"/>
      <c r="O36" s="108"/>
      <c r="P36" s="110"/>
      <c r="Q36" s="110"/>
    </row>
    <row r="37" ht="24" customHeight="1" spans="1:17">
      <c r="A37" s="52"/>
      <c r="B37" s="52" t="s">
        <v>29</v>
      </c>
      <c r="C37" s="52"/>
      <c r="D37" s="91"/>
      <c r="E37" s="91"/>
      <c r="F37" s="92"/>
      <c r="G37" s="91" t="s">
        <v>30</v>
      </c>
      <c r="H37" s="52"/>
      <c r="I37" s="92"/>
      <c r="J37" s="52"/>
      <c r="K37" s="52" t="s">
        <v>31</v>
      </c>
      <c r="L37" s="92"/>
      <c r="M37" s="52"/>
      <c r="N37" s="52"/>
      <c r="O37" s="92"/>
      <c r="P37" s="111"/>
      <c r="Q37" s="115"/>
    </row>
    <row r="38" ht="17" customHeight="1" spans="1:17">
      <c r="A38" s="52" t="s">
        <v>32</v>
      </c>
      <c r="B38" s="52"/>
      <c r="C38" s="52"/>
      <c r="D38" s="52">
        <v>11419.2</v>
      </c>
      <c r="E38" s="93" t="s">
        <v>33</v>
      </c>
      <c r="F38" s="52">
        <f>F36</f>
        <v>2379</v>
      </c>
      <c r="G38" s="94" t="s">
        <v>34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customFormat="1" ht="15" customHeight="1" spans="1:17">
      <c r="A39" s="55"/>
      <c r="B39" s="55"/>
      <c r="C39" s="55"/>
      <c r="D39" s="55"/>
      <c r="E39" s="55"/>
      <c r="F39" s="55"/>
      <c r="G39" s="55"/>
      <c r="H39" s="95"/>
      <c r="I39" s="95"/>
      <c r="J39" s="112" t="s">
        <v>35</v>
      </c>
      <c r="K39" s="113">
        <v>0.2296</v>
      </c>
      <c r="L39" s="112" t="s">
        <v>36</v>
      </c>
      <c r="M39" s="113">
        <v>0.0339</v>
      </c>
      <c r="N39" s="95"/>
      <c r="O39" s="95"/>
      <c r="P39" s="55"/>
      <c r="Q39" s="116"/>
    </row>
    <row r="45" customFormat="1" spans="13:13">
      <c r="M45" t="s">
        <v>37</v>
      </c>
    </row>
  </sheetData>
  <mergeCells count="61">
    <mergeCell ref="A1:Q1"/>
    <mergeCell ref="A38:C38"/>
    <mergeCell ref="G38:Q38"/>
    <mergeCell ref="A3:A14"/>
    <mergeCell ref="A16:A23"/>
    <mergeCell ref="A24:A31"/>
    <mergeCell ref="A34:A35"/>
    <mergeCell ref="B3:B14"/>
    <mergeCell ref="B16:B23"/>
    <mergeCell ref="B24:B31"/>
    <mergeCell ref="B32:B33"/>
    <mergeCell ref="B34:B35"/>
    <mergeCell ref="C3:C15"/>
    <mergeCell ref="C16:C23"/>
    <mergeCell ref="C24:C31"/>
    <mergeCell ref="C32:C33"/>
    <mergeCell ref="C34:C35"/>
    <mergeCell ref="I3:I15"/>
    <mergeCell ref="I16:I23"/>
    <mergeCell ref="I24:I31"/>
    <mergeCell ref="I32:I33"/>
    <mergeCell ref="I34:I35"/>
    <mergeCell ref="J3:J15"/>
    <mergeCell ref="J16:J23"/>
    <mergeCell ref="J32:J33"/>
    <mergeCell ref="J34:J35"/>
    <mergeCell ref="K3:K15"/>
    <mergeCell ref="K16:K23"/>
    <mergeCell ref="K24:K31"/>
    <mergeCell ref="K32:K33"/>
    <mergeCell ref="K34:K35"/>
    <mergeCell ref="L3:L15"/>
    <mergeCell ref="L16:L23"/>
    <mergeCell ref="L24:L31"/>
    <mergeCell ref="L32:L33"/>
    <mergeCell ref="L34:L35"/>
    <mergeCell ref="M3:M15"/>
    <mergeCell ref="M16:M23"/>
    <mergeCell ref="M24:M31"/>
    <mergeCell ref="M32:M33"/>
    <mergeCell ref="M34:M35"/>
    <mergeCell ref="N3:N15"/>
    <mergeCell ref="N16:N23"/>
    <mergeCell ref="N24:N31"/>
    <mergeCell ref="N32:N33"/>
    <mergeCell ref="N34:N35"/>
    <mergeCell ref="O3:O15"/>
    <mergeCell ref="O16:O23"/>
    <mergeCell ref="O24:O31"/>
    <mergeCell ref="O32:O33"/>
    <mergeCell ref="O34:O35"/>
    <mergeCell ref="P3:P15"/>
    <mergeCell ref="P16:P23"/>
    <mergeCell ref="P24:P31"/>
    <mergeCell ref="P32:P33"/>
    <mergeCell ref="P34:P35"/>
    <mergeCell ref="Q3:Q15"/>
    <mergeCell ref="Q16:Q23"/>
    <mergeCell ref="Q24:Q31"/>
    <mergeCell ref="Q32:Q33"/>
    <mergeCell ref="Q34:Q35"/>
  </mergeCells>
  <printOptions horizontalCentered="1"/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G18" sqref="G18"/>
    </sheetView>
  </sheetViews>
  <sheetFormatPr defaultColWidth="9" defaultRowHeight="13.5"/>
  <cols>
    <col min="1" max="1" width="4.25" customWidth="1"/>
    <col min="2" max="2" width="8.25" customWidth="1"/>
    <col min="3" max="3" width="8.375" customWidth="1"/>
    <col min="4" max="4" width="9.125" customWidth="1"/>
    <col min="5" max="5" width="8.125" customWidth="1"/>
    <col min="6" max="6" width="8.25" customWidth="1"/>
    <col min="7" max="8" width="7.75" customWidth="1"/>
    <col min="9" max="9" width="8.125" customWidth="1"/>
    <col min="10" max="11" width="8.25" customWidth="1"/>
    <col min="12" max="12" width="5.375" customWidth="1"/>
    <col min="13" max="13" width="6.5" customWidth="1"/>
    <col min="14" max="14" width="8.875" customWidth="1"/>
    <col min="15" max="15" width="8.25" customWidth="1"/>
    <col min="16" max="16" width="9.25" customWidth="1"/>
    <col min="17" max="17" width="7.375" customWidth="1"/>
  </cols>
  <sheetData>
    <row r="1" s="1" customFormat="1" ht="24" customHeight="1" spans="1:17">
      <c r="A1" s="2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5" customHeight="1" spans="1:1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5" t="s">
        <v>39</v>
      </c>
      <c r="G2" s="4" t="s">
        <v>40</v>
      </c>
      <c r="H2" s="8" t="s">
        <v>41</v>
      </c>
      <c r="I2" s="5" t="s">
        <v>42</v>
      </c>
      <c r="J2" s="38" t="s">
        <v>10</v>
      </c>
      <c r="K2" s="5" t="s">
        <v>11</v>
      </c>
      <c r="L2" s="38" t="s">
        <v>12</v>
      </c>
      <c r="M2" s="4" t="s">
        <v>13</v>
      </c>
      <c r="N2" s="39" t="s">
        <v>14</v>
      </c>
      <c r="O2" s="8" t="s">
        <v>15</v>
      </c>
      <c r="P2" s="8" t="s">
        <v>16</v>
      </c>
      <c r="Q2" s="4" t="s">
        <v>17</v>
      </c>
    </row>
    <row r="3" ht="19" customHeight="1" spans="1:17">
      <c r="A3" s="9">
        <v>1</v>
      </c>
      <c r="B3" s="10" t="s">
        <v>18</v>
      </c>
      <c r="C3" s="11">
        <v>44361.61</v>
      </c>
      <c r="D3" s="12">
        <v>7169</v>
      </c>
      <c r="E3" s="12">
        <v>7178</v>
      </c>
      <c r="F3" s="13">
        <f t="shared" ref="F3:F12" si="0">E3-D3</f>
        <v>9</v>
      </c>
      <c r="G3" s="13">
        <v>1.2</v>
      </c>
      <c r="H3" s="13">
        <f>G3*F3</f>
        <v>10.8</v>
      </c>
      <c r="I3" s="11">
        <f>H3+H4+H5+H6+H7+H9+H8+H10+H11+H12+H13</f>
        <v>3469.2</v>
      </c>
      <c r="J3" s="11">
        <f>I3+C3</f>
        <v>47830.81</v>
      </c>
      <c r="K3" s="11">
        <v>44361.61</v>
      </c>
      <c r="L3" s="40"/>
      <c r="M3" s="11"/>
      <c r="N3" s="11">
        <f>M3+K3</f>
        <v>44361.61</v>
      </c>
      <c r="O3" s="11">
        <f>J3-N3</f>
        <v>3469.2</v>
      </c>
      <c r="P3" s="41">
        <v>45748</v>
      </c>
      <c r="Q3" s="24" t="s">
        <v>20</v>
      </c>
    </row>
    <row r="4" customFormat="1" ht="19" customHeight="1" spans="1:17">
      <c r="A4" s="14"/>
      <c r="B4" s="15"/>
      <c r="C4" s="16"/>
      <c r="D4" s="12">
        <v>14210</v>
      </c>
      <c r="E4" s="12">
        <v>14484</v>
      </c>
      <c r="F4" s="13">
        <f t="shared" si="0"/>
        <v>274</v>
      </c>
      <c r="G4" s="13">
        <v>1.2</v>
      </c>
      <c r="H4" s="13">
        <f t="shared" ref="H4:H18" si="1">F4*G4</f>
        <v>328.8</v>
      </c>
      <c r="I4" s="16"/>
      <c r="J4" s="16"/>
      <c r="K4" s="16"/>
      <c r="L4" s="42"/>
      <c r="M4" s="16"/>
      <c r="N4" s="16"/>
      <c r="O4" s="16"/>
      <c r="P4" s="43"/>
      <c r="Q4" s="26"/>
    </row>
    <row r="5" ht="19" customHeight="1" spans="1:17">
      <c r="A5" s="14"/>
      <c r="B5" s="15"/>
      <c r="C5" s="16"/>
      <c r="D5" s="12">
        <v>6463</v>
      </c>
      <c r="E5" s="12">
        <v>6528</v>
      </c>
      <c r="F5" s="13">
        <f t="shared" si="0"/>
        <v>65</v>
      </c>
      <c r="G5" s="13">
        <v>1.2</v>
      </c>
      <c r="H5" s="13">
        <f t="shared" si="1"/>
        <v>78</v>
      </c>
      <c r="I5" s="16"/>
      <c r="J5" s="16"/>
      <c r="K5" s="16"/>
      <c r="L5" s="42"/>
      <c r="M5" s="16"/>
      <c r="N5" s="16"/>
      <c r="O5" s="16"/>
      <c r="P5" s="43"/>
      <c r="Q5" s="26"/>
    </row>
    <row r="6" ht="19" customHeight="1" spans="1:17">
      <c r="A6" s="14"/>
      <c r="B6" s="15"/>
      <c r="C6" s="16"/>
      <c r="D6" s="12">
        <v>3359</v>
      </c>
      <c r="E6" s="12">
        <v>3637</v>
      </c>
      <c r="F6" s="13">
        <f t="shared" si="0"/>
        <v>278</v>
      </c>
      <c r="G6" s="13">
        <v>1.2</v>
      </c>
      <c r="H6" s="13">
        <f t="shared" si="1"/>
        <v>333.6</v>
      </c>
      <c r="I6" s="16"/>
      <c r="J6" s="16"/>
      <c r="K6" s="16"/>
      <c r="L6" s="42"/>
      <c r="M6" s="16"/>
      <c r="N6" s="16"/>
      <c r="O6" s="16"/>
      <c r="P6" s="43"/>
      <c r="Q6" s="26"/>
    </row>
    <row r="7" ht="19" customHeight="1" spans="1:17">
      <c r="A7" s="14"/>
      <c r="B7" s="15"/>
      <c r="C7" s="16"/>
      <c r="D7" s="12">
        <v>3615</v>
      </c>
      <c r="E7" s="12">
        <v>3845</v>
      </c>
      <c r="F7" s="13">
        <f t="shared" si="0"/>
        <v>230</v>
      </c>
      <c r="G7" s="13">
        <v>1.2</v>
      </c>
      <c r="H7" s="13">
        <f t="shared" si="1"/>
        <v>276</v>
      </c>
      <c r="I7" s="16"/>
      <c r="J7" s="16"/>
      <c r="K7" s="16"/>
      <c r="L7" s="42"/>
      <c r="M7" s="16"/>
      <c r="N7" s="16"/>
      <c r="O7" s="16"/>
      <c r="P7" s="43"/>
      <c r="Q7" s="26"/>
    </row>
    <row r="8" ht="19" customHeight="1" spans="1:17">
      <c r="A8" s="14"/>
      <c r="B8" s="15"/>
      <c r="C8" s="16"/>
      <c r="D8" s="12">
        <v>6598</v>
      </c>
      <c r="E8" s="12">
        <v>6758</v>
      </c>
      <c r="F8" s="13">
        <f t="shared" si="0"/>
        <v>160</v>
      </c>
      <c r="G8" s="13">
        <v>1.2</v>
      </c>
      <c r="H8" s="13">
        <f t="shared" si="1"/>
        <v>192</v>
      </c>
      <c r="I8" s="16"/>
      <c r="J8" s="16"/>
      <c r="K8" s="16"/>
      <c r="L8" s="42"/>
      <c r="M8" s="16"/>
      <c r="N8" s="16"/>
      <c r="O8" s="16"/>
      <c r="P8" s="43"/>
      <c r="Q8" s="26"/>
    </row>
    <row r="9" ht="19" customHeight="1" spans="1:17">
      <c r="A9" s="14"/>
      <c r="B9" s="15"/>
      <c r="C9" s="16"/>
      <c r="D9" s="12">
        <v>2350</v>
      </c>
      <c r="E9" s="12">
        <v>2485</v>
      </c>
      <c r="F9" s="13">
        <f t="shared" si="0"/>
        <v>135</v>
      </c>
      <c r="G9" s="13">
        <v>1.2</v>
      </c>
      <c r="H9" s="13">
        <f t="shared" si="1"/>
        <v>162</v>
      </c>
      <c r="I9" s="16"/>
      <c r="J9" s="16"/>
      <c r="K9" s="16"/>
      <c r="L9" s="42"/>
      <c r="M9" s="16"/>
      <c r="N9" s="16"/>
      <c r="O9" s="16"/>
      <c r="P9" s="43"/>
      <c r="Q9" s="26"/>
    </row>
    <row r="10" ht="19" customHeight="1" spans="1:17">
      <c r="A10" s="14"/>
      <c r="B10" s="15"/>
      <c r="C10" s="16"/>
      <c r="D10" s="12">
        <v>11823</v>
      </c>
      <c r="E10" s="12">
        <v>11932</v>
      </c>
      <c r="F10" s="13">
        <f t="shared" si="0"/>
        <v>109</v>
      </c>
      <c r="G10" s="13">
        <v>1.2</v>
      </c>
      <c r="H10" s="13">
        <f t="shared" si="1"/>
        <v>130.8</v>
      </c>
      <c r="I10" s="16"/>
      <c r="J10" s="16"/>
      <c r="K10" s="16"/>
      <c r="L10" s="42"/>
      <c r="M10" s="16"/>
      <c r="N10" s="16"/>
      <c r="O10" s="16"/>
      <c r="P10" s="43"/>
      <c r="Q10" s="26"/>
    </row>
    <row r="11" ht="19" customHeight="1" spans="1:17">
      <c r="A11" s="14"/>
      <c r="B11" s="15"/>
      <c r="C11" s="16"/>
      <c r="D11" s="12">
        <v>11108</v>
      </c>
      <c r="E11" s="12">
        <v>11292</v>
      </c>
      <c r="F11" s="13">
        <f t="shared" si="0"/>
        <v>184</v>
      </c>
      <c r="G11" s="13">
        <v>1.2</v>
      </c>
      <c r="H11" s="13">
        <f t="shared" si="1"/>
        <v>220.8</v>
      </c>
      <c r="I11" s="16"/>
      <c r="J11" s="16"/>
      <c r="K11" s="16"/>
      <c r="L11" s="42"/>
      <c r="M11" s="16"/>
      <c r="N11" s="16"/>
      <c r="O11" s="16"/>
      <c r="P11" s="43"/>
      <c r="Q11" s="26"/>
    </row>
    <row r="12" ht="19" customHeight="1" spans="1:17">
      <c r="A12" s="14"/>
      <c r="B12" s="15"/>
      <c r="C12" s="16"/>
      <c r="D12" s="12">
        <v>15641</v>
      </c>
      <c r="E12" s="12">
        <v>16008</v>
      </c>
      <c r="F12" s="13">
        <f t="shared" si="0"/>
        <v>367</v>
      </c>
      <c r="G12" s="13">
        <v>1.2</v>
      </c>
      <c r="H12" s="13">
        <f t="shared" si="1"/>
        <v>440.4</v>
      </c>
      <c r="I12" s="16"/>
      <c r="J12" s="16"/>
      <c r="K12" s="16"/>
      <c r="L12" s="42"/>
      <c r="M12" s="16"/>
      <c r="N12" s="16"/>
      <c r="O12" s="16"/>
      <c r="P12" s="43"/>
      <c r="Q12" s="26"/>
    </row>
    <row r="13" ht="19" customHeight="1" spans="1:17">
      <c r="A13" s="14"/>
      <c r="B13" s="15"/>
      <c r="C13" s="16"/>
      <c r="D13" s="12">
        <v>1260</v>
      </c>
      <c r="E13" s="12">
        <v>1287</v>
      </c>
      <c r="F13" s="13">
        <f>(E13-D13)*40</f>
        <v>1080</v>
      </c>
      <c r="G13" s="13">
        <v>1.2</v>
      </c>
      <c r="H13" s="13">
        <f t="shared" si="1"/>
        <v>1296</v>
      </c>
      <c r="I13" s="16"/>
      <c r="J13" s="16"/>
      <c r="K13" s="16"/>
      <c r="L13" s="42"/>
      <c r="M13" s="16"/>
      <c r="N13" s="16"/>
      <c r="O13" s="16"/>
      <c r="P13" s="43"/>
      <c r="Q13" s="26"/>
    </row>
    <row r="14" ht="19" customHeight="1" spans="1:17">
      <c r="A14" s="9">
        <v>2</v>
      </c>
      <c r="B14" s="10" t="s">
        <v>22</v>
      </c>
      <c r="C14" s="11">
        <v>9702.67</v>
      </c>
      <c r="D14" s="17">
        <v>1389</v>
      </c>
      <c r="E14" s="17">
        <v>1390</v>
      </c>
      <c r="F14" s="18">
        <f t="shared" ref="F14:F17" si="2">E14-D14</f>
        <v>1</v>
      </c>
      <c r="G14" s="19">
        <v>1.2</v>
      </c>
      <c r="H14" s="20">
        <f t="shared" si="1"/>
        <v>1.2</v>
      </c>
      <c r="I14" s="11">
        <f>H14+H15</f>
        <v>21.6</v>
      </c>
      <c r="J14" s="11">
        <f>I14+C14</f>
        <v>9724.27</v>
      </c>
      <c r="K14" s="11">
        <f>C14</f>
        <v>9702.67</v>
      </c>
      <c r="L14" s="40"/>
      <c r="M14" s="44"/>
      <c r="N14" s="11">
        <f>M14+K14</f>
        <v>9702.67</v>
      </c>
      <c r="O14" s="11">
        <f>J14-N14</f>
        <v>21.6000000000004</v>
      </c>
      <c r="P14" s="45">
        <v>45748</v>
      </c>
      <c r="Q14" s="24" t="s">
        <v>23</v>
      </c>
    </row>
    <row r="15" ht="19" customHeight="1" spans="1:17">
      <c r="A15" s="14"/>
      <c r="B15" s="15"/>
      <c r="C15" s="16"/>
      <c r="D15" s="21">
        <v>1623</v>
      </c>
      <c r="E15" s="21">
        <v>1640</v>
      </c>
      <c r="F15" s="22">
        <f t="shared" si="2"/>
        <v>17</v>
      </c>
      <c r="G15" s="23">
        <v>1.2</v>
      </c>
      <c r="H15" s="20">
        <f t="shared" si="1"/>
        <v>20.4</v>
      </c>
      <c r="I15" s="16"/>
      <c r="J15" s="16"/>
      <c r="K15" s="16"/>
      <c r="L15" s="42"/>
      <c r="M15" s="46"/>
      <c r="N15" s="16"/>
      <c r="O15" s="16"/>
      <c r="P15" s="47"/>
      <c r="Q15" s="26"/>
    </row>
    <row r="16" ht="19" customHeight="1" spans="1:17">
      <c r="A16" s="9">
        <v>3</v>
      </c>
      <c r="B16" s="10" t="s">
        <v>24</v>
      </c>
      <c r="C16" s="24">
        <v>9622.9</v>
      </c>
      <c r="D16" s="25">
        <v>437</v>
      </c>
      <c r="E16" s="25">
        <v>457</v>
      </c>
      <c r="F16" s="13">
        <f t="shared" si="2"/>
        <v>20</v>
      </c>
      <c r="G16" s="13">
        <v>1.2</v>
      </c>
      <c r="H16" s="12">
        <f t="shared" si="1"/>
        <v>24</v>
      </c>
      <c r="I16" s="11">
        <f>H16+H17</f>
        <v>596.4</v>
      </c>
      <c r="J16" s="11">
        <f>I16+C16</f>
        <v>10219.3</v>
      </c>
      <c r="K16" s="11">
        <f>C16</f>
        <v>9622.9</v>
      </c>
      <c r="L16" s="48"/>
      <c r="M16" s="48"/>
      <c r="N16" s="11">
        <f>M16+K16</f>
        <v>9622.9</v>
      </c>
      <c r="O16" s="11">
        <f>J16-N16</f>
        <v>596.4</v>
      </c>
      <c r="P16" s="45">
        <v>45749</v>
      </c>
      <c r="Q16" s="48" t="s">
        <v>25</v>
      </c>
    </row>
    <row r="17" ht="19" customHeight="1" spans="1:17">
      <c r="A17" s="14"/>
      <c r="B17" s="15"/>
      <c r="C17" s="26"/>
      <c r="D17" s="27">
        <v>13063</v>
      </c>
      <c r="E17" s="27">
        <v>13540</v>
      </c>
      <c r="F17" s="13">
        <f t="shared" si="2"/>
        <v>477</v>
      </c>
      <c r="G17" s="13">
        <v>1.2</v>
      </c>
      <c r="H17" s="12">
        <f t="shared" si="1"/>
        <v>572.4</v>
      </c>
      <c r="I17" s="16"/>
      <c r="J17" s="16"/>
      <c r="K17" s="16"/>
      <c r="L17" s="49"/>
      <c r="M17" s="49"/>
      <c r="N17" s="16"/>
      <c r="O17" s="16"/>
      <c r="P17" s="47"/>
      <c r="Q17" s="49"/>
    </row>
    <row r="18" ht="19" customHeight="1" spans="1:17">
      <c r="A18" s="28">
        <v>4</v>
      </c>
      <c r="B18" s="28" t="s">
        <v>43</v>
      </c>
      <c r="C18" s="13"/>
      <c r="D18" s="29"/>
      <c r="E18" s="29"/>
      <c r="F18" s="13">
        <v>4049</v>
      </c>
      <c r="G18" s="13"/>
      <c r="H18" s="13">
        <v>1566.44</v>
      </c>
      <c r="I18" s="13"/>
      <c r="J18" s="13"/>
      <c r="K18" s="13"/>
      <c r="L18" s="50"/>
      <c r="M18" s="50"/>
      <c r="N18" s="13"/>
      <c r="O18" s="13"/>
      <c r="P18" s="13"/>
      <c r="Q18" s="58"/>
    </row>
    <row r="19" ht="19" customHeight="1" spans="1:17">
      <c r="A19" s="30">
        <v>5</v>
      </c>
      <c r="B19" s="4" t="s">
        <v>44</v>
      </c>
      <c r="C19" s="31">
        <f>SUM(C3:C18)</f>
        <v>63687.18</v>
      </c>
      <c r="D19" s="32"/>
      <c r="E19" s="33"/>
      <c r="F19" s="31">
        <f>SUM(F3:F18)</f>
        <v>7455</v>
      </c>
      <c r="G19" s="31"/>
      <c r="H19" s="31">
        <v>5653.64</v>
      </c>
      <c r="I19" s="31"/>
      <c r="J19" s="31"/>
      <c r="K19" s="31">
        <v>19205.48</v>
      </c>
      <c r="L19" s="28"/>
      <c r="M19" s="28"/>
      <c r="N19" s="31">
        <f>SUM(N3:N15)</f>
        <v>54064.28</v>
      </c>
      <c r="O19" s="31">
        <f>SUM(O3:O15)</f>
        <v>3490.8</v>
      </c>
      <c r="P19" s="31"/>
      <c r="Q19" s="28"/>
    </row>
    <row r="20" ht="19" customHeight="1" spans="1:17">
      <c r="A20" s="34"/>
      <c r="B20" s="34" t="s">
        <v>29</v>
      </c>
      <c r="C20" s="34"/>
      <c r="D20" s="35"/>
      <c r="E20" s="35"/>
      <c r="F20" s="36"/>
      <c r="G20" s="35" t="s">
        <v>30</v>
      </c>
      <c r="H20" s="34"/>
      <c r="I20" s="36"/>
      <c r="J20" s="34"/>
      <c r="K20" s="34"/>
      <c r="L20" s="51" t="s">
        <v>31</v>
      </c>
      <c r="M20" s="34"/>
      <c r="N20" s="34"/>
      <c r="O20" s="36"/>
      <c r="P20" s="36"/>
      <c r="Q20" s="34"/>
    </row>
    <row r="21" ht="14.25" spans="1:17">
      <c r="A21" s="34"/>
      <c r="B21" s="37" t="s">
        <v>45</v>
      </c>
      <c r="C21" s="37"/>
      <c r="D21" s="37"/>
      <c r="E21" s="37">
        <v>5653.64</v>
      </c>
      <c r="F21" s="37" t="s">
        <v>46</v>
      </c>
      <c r="G21" s="37">
        <v>7455</v>
      </c>
      <c r="H21" s="37" t="s">
        <v>47</v>
      </c>
      <c r="I21" s="52"/>
      <c r="J21" s="52"/>
      <c r="K21" s="52"/>
      <c r="L21" s="52"/>
      <c r="M21" s="53"/>
      <c r="N21" s="52"/>
      <c r="O21" s="53"/>
      <c r="P21" s="52"/>
      <c r="Q21" s="52"/>
    </row>
    <row r="22" customFormat="1" spans="1:17">
      <c r="A22" s="1"/>
      <c r="B22" s="1"/>
      <c r="C22" s="1"/>
      <c r="D22" s="1"/>
      <c r="E22" s="1"/>
      <c r="F22" s="1"/>
      <c r="G22" s="1"/>
      <c r="H22" s="1"/>
      <c r="I22" s="54">
        <f>H18/H19</f>
        <v>0.277067517563906</v>
      </c>
      <c r="K22" s="55"/>
      <c r="L22" s="56"/>
      <c r="M22" s="57"/>
      <c r="N22" s="56"/>
      <c r="O22" s="57"/>
      <c r="P22" s="55"/>
      <c r="Q22" s="55"/>
    </row>
  </sheetData>
  <mergeCells count="40">
    <mergeCell ref="A1:Q1"/>
    <mergeCell ref="B21:D21"/>
    <mergeCell ref="I21:L21"/>
    <mergeCell ref="P21:Q21"/>
    <mergeCell ref="A3:A13"/>
    <mergeCell ref="A14:A15"/>
    <mergeCell ref="A16:A17"/>
    <mergeCell ref="B3:B13"/>
    <mergeCell ref="B14:B15"/>
    <mergeCell ref="B16:B17"/>
    <mergeCell ref="C3:C13"/>
    <mergeCell ref="C14:C15"/>
    <mergeCell ref="C16:C17"/>
    <mergeCell ref="I3:I13"/>
    <mergeCell ref="I14:I15"/>
    <mergeCell ref="I16:I17"/>
    <mergeCell ref="J3:J13"/>
    <mergeCell ref="J14:J15"/>
    <mergeCell ref="J16:J17"/>
    <mergeCell ref="K3:K13"/>
    <mergeCell ref="K14:K15"/>
    <mergeCell ref="K16:K17"/>
    <mergeCell ref="L3:L13"/>
    <mergeCell ref="L14:L15"/>
    <mergeCell ref="L16:L17"/>
    <mergeCell ref="M3:M13"/>
    <mergeCell ref="M14:M15"/>
    <mergeCell ref="M16:M17"/>
    <mergeCell ref="N3:N13"/>
    <mergeCell ref="N14:N15"/>
    <mergeCell ref="N16:N17"/>
    <mergeCell ref="O3:O13"/>
    <mergeCell ref="O14:O15"/>
    <mergeCell ref="O16:O17"/>
    <mergeCell ref="P3:P13"/>
    <mergeCell ref="P14:P15"/>
    <mergeCell ref="P16:P17"/>
    <mergeCell ref="Q3:Q13"/>
    <mergeCell ref="Q14:Q15"/>
    <mergeCell ref="Q16:Q17"/>
  </mergeCells>
  <pageMargins left="0.7" right="0.7" top="0.75" bottom="0.75" header="0.3" footer="0.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水费</vt:lpstr>
      <vt:lpstr>电费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2023-05-12T11:15:00Z</dcterms:created>
  <dcterms:modified xsi:type="dcterms:W3CDTF">2025-05-16T07:13:26Z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00BB0BD0AB0F4C6994CEC0F14A3D467A_12</vt:lpwstr>
  </property>
</Properties>
</file>