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孙沛霖的文件\成本核算-目标价\钣金件\"/>
    </mc:Choice>
  </mc:AlternateContent>
  <xr:revisionPtr revIDLastSave="0" documentId="13_ncr:1_{2F7C6C1A-2D0A-4CF3-B785-D9033ECCA765}" xr6:coauthVersionLast="47" xr6:coauthVersionMax="47" xr10:uidLastSave="{00000000-0000-0000-0000-000000000000}"/>
  <bookViews>
    <workbookView xWindow="-120" yWindow="-120" windowWidth="24240" windowHeight="13140" xr2:uid="{DC997217-D730-4E5D-8605-23112091DECF}"/>
  </bookViews>
  <sheets>
    <sheet name="Sheet2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2" l="1"/>
  <c r="N12" i="2" s="1"/>
  <c r="V12" i="2" s="1"/>
  <c r="T15" i="2"/>
  <c r="T14" i="2"/>
  <c r="M14" i="2"/>
  <c r="N14" i="2" s="1"/>
  <c r="T13" i="2"/>
  <c r="T12" i="2"/>
  <c r="V14" i="2" l="1"/>
  <c r="T11" i="2"/>
  <c r="T10" i="2"/>
  <c r="M10" i="2"/>
  <c r="N10" i="2" s="1"/>
  <c r="V10" i="2" s="1"/>
  <c r="T9" i="2"/>
  <c r="T8" i="2"/>
  <c r="T7" i="2"/>
  <c r="M7" i="2"/>
  <c r="N7" i="2" s="1"/>
  <c r="V7" i="2" s="1"/>
  <c r="T5" i="2"/>
  <c r="T6" i="2"/>
  <c r="T4" i="2"/>
  <c r="M4" i="2" l="1"/>
  <c r="N4" i="2" s="1"/>
  <c r="V4" i="2" s="1"/>
  <c r="A4" i="2"/>
</calcChain>
</file>

<file path=xl/sharedStrings.xml><?xml version="1.0" encoding="utf-8"?>
<sst xmlns="http://schemas.openxmlformats.org/spreadsheetml/2006/main" count="68" uniqueCount="48">
  <si>
    <t>图示</t>
  </si>
  <si>
    <t>材质</t>
  </si>
  <si>
    <t>料片尺寸</t>
  </si>
  <si>
    <t>工序</t>
  </si>
  <si>
    <t>长</t>
  </si>
  <si>
    <t>宽</t>
  </si>
  <si>
    <t>SHT0018056</t>
  </si>
  <si>
    <t>座框右板</t>
  </si>
  <si>
    <t>SPFH590</t>
  </si>
  <si>
    <t>SHT0018057</t>
  </si>
  <si>
    <t>座框左支撑钣金</t>
  </si>
  <si>
    <t>SAPH440</t>
  </si>
  <si>
    <t>SHT0018059</t>
  </si>
  <si>
    <t>气弹簧上固定片</t>
  </si>
  <si>
    <t>Q235</t>
  </si>
  <si>
    <t>序</t>
    <phoneticPr fontId="3" type="noConversion"/>
  </si>
  <si>
    <t>号</t>
    <phoneticPr fontId="3" type="noConversion"/>
  </si>
  <si>
    <t>物料名称</t>
    <phoneticPr fontId="3" type="noConversion"/>
  </si>
  <si>
    <t>QAD代码</t>
    <phoneticPr fontId="3" type="noConversion"/>
  </si>
  <si>
    <t>未税材料单价</t>
    <phoneticPr fontId="3" type="noConversion"/>
  </si>
  <si>
    <t>原材料</t>
    <phoneticPr fontId="3" type="noConversion"/>
  </si>
  <si>
    <t>废铁</t>
    <phoneticPr fontId="3" type="noConversion"/>
  </si>
  <si>
    <t>重量/kg</t>
    <phoneticPr fontId="3" type="noConversion"/>
  </si>
  <si>
    <t>毛重</t>
    <phoneticPr fontId="3" type="noConversion"/>
  </si>
  <si>
    <t>净重</t>
    <phoneticPr fontId="3" type="noConversion"/>
  </si>
  <si>
    <t>材料</t>
    <phoneticPr fontId="3" type="noConversion"/>
  </si>
  <si>
    <t>成本</t>
    <phoneticPr fontId="3" type="noConversion"/>
  </si>
  <si>
    <t>加工成本</t>
  </si>
  <si>
    <t>系数</t>
    <phoneticPr fontId="6" type="noConversion"/>
  </si>
  <si>
    <t>吨位</t>
  </si>
  <si>
    <t>工序数</t>
    <phoneticPr fontId="6" type="noConversion"/>
  </si>
  <si>
    <t>工序费</t>
  </si>
  <si>
    <t>出件数</t>
    <phoneticPr fontId="6" type="noConversion"/>
  </si>
  <si>
    <t>合计</t>
  </si>
  <si>
    <t>未税</t>
    <phoneticPr fontId="3" type="noConversion"/>
  </si>
  <si>
    <t>目标价</t>
    <phoneticPr fontId="3" type="noConversion"/>
  </si>
  <si>
    <t>落料</t>
    <phoneticPr fontId="3" type="noConversion"/>
  </si>
  <si>
    <t>成型</t>
    <phoneticPr fontId="3" type="noConversion"/>
  </si>
  <si>
    <t>冲孔</t>
    <phoneticPr fontId="3" type="noConversion"/>
  </si>
  <si>
    <t>厚</t>
    <phoneticPr fontId="3" type="noConversion"/>
  </si>
  <si>
    <t>160T</t>
    <phoneticPr fontId="3" type="noConversion"/>
  </si>
  <si>
    <t>110T</t>
    <phoneticPr fontId="3" type="noConversion"/>
  </si>
  <si>
    <t>座框左板</t>
    <phoneticPr fontId="3" type="noConversion"/>
  </si>
  <si>
    <t>SHT0018055</t>
    <phoneticPr fontId="3" type="noConversion"/>
  </si>
  <si>
    <t>80T</t>
    <phoneticPr fontId="3" type="noConversion"/>
  </si>
  <si>
    <t>SHT0018058</t>
    <phoneticPr fontId="3" type="noConversion"/>
  </si>
  <si>
    <t>40T</t>
    <phoneticPr fontId="3" type="noConversion"/>
  </si>
  <si>
    <t>座框右支撑钣金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</si>
</sst>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.00_ "/>
    <numFmt numFmtId="177" formatCode="0.0_);[Red]\(0.0\)"/>
    <numFmt numFmtId="178" formatCode="0.00_);[Red]\(0.00\)"/>
    <numFmt numFmtId="181" formatCode="0.000_);[Red]\(0.000\)"/>
  </numFmts>
  <fonts count="7" x14ac:knownFonts="1">
    <font>
      <sz val="12"/>
      <name val="宋体"/>
      <charset val="134"/>
    </font>
    <font>
      <sz val="11"/>
      <color theme="1"/>
      <name val="等线"/>
      <family val="2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34">
    <xf numFmtId="0" fontId="0" fillId="0" borderId="0" xfId="0"/>
    <xf numFmtId="0" fontId="4" fillId="2" borderId="1" xfId="2" applyFont="1" applyFill="1" applyBorder="1" applyAlignment="1">
      <alignment horizontal="center" vertical="center" wrapText="1"/>
    </xf>
    <xf numFmtId="176" fontId="4" fillId="2" borderId="1" xfId="2" applyNumberFormat="1" applyFont="1" applyFill="1" applyBorder="1" applyAlignment="1">
      <alignment horizontal="center" vertical="center" wrapText="1"/>
    </xf>
    <xf numFmtId="176" fontId="4" fillId="2" borderId="1" xfId="2" applyNumberFormat="1" applyFont="1" applyFill="1" applyBorder="1" applyAlignment="1">
      <alignment horizontal="center" vertical="center" wrapText="1"/>
    </xf>
    <xf numFmtId="177" fontId="4" fillId="2" borderId="1" xfId="2" applyNumberFormat="1" applyFont="1" applyFill="1" applyBorder="1" applyAlignment="1">
      <alignment horizontal="center" vertical="center" wrapText="1"/>
    </xf>
    <xf numFmtId="177" fontId="4" fillId="2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8" fontId="5" fillId="0" borderId="1" xfId="3" applyNumberFormat="1" applyBorder="1" applyAlignment="1">
      <alignment horizontal="center" vertical="center"/>
    </xf>
    <xf numFmtId="178" fontId="5" fillId="0" borderId="1" xfId="3" applyNumberForma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8" fontId="5" fillId="0" borderId="6" xfId="3" applyNumberFormat="1" applyBorder="1" applyAlignment="1">
      <alignment horizontal="center" vertical="center"/>
    </xf>
    <xf numFmtId="43" fontId="4" fillId="0" borderId="3" xfId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43" fontId="4" fillId="0" borderId="0" xfId="1" applyFont="1" applyAlignment="1">
      <alignment vertical="center"/>
    </xf>
    <xf numFmtId="43" fontId="5" fillId="0" borderId="1" xfId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shrinkToFit="1"/>
    </xf>
    <xf numFmtId="43" fontId="4" fillId="0" borderId="0" xfId="1" applyFont="1" applyAlignment="1">
      <alignment horizontal="center" vertical="center"/>
    </xf>
    <xf numFmtId="43" fontId="4" fillId="0" borderId="1" xfId="1" applyFont="1" applyBorder="1" applyAlignment="1">
      <alignment vertical="center"/>
    </xf>
    <xf numFmtId="43" fontId="4" fillId="0" borderId="1" xfId="1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/>
    </xf>
    <xf numFmtId="181" fontId="4" fillId="2" borderId="1" xfId="2" applyNumberFormat="1" applyFont="1" applyFill="1" applyBorder="1" applyAlignment="1">
      <alignment horizontal="center" vertical="center" wrapText="1"/>
    </xf>
    <xf numFmtId="181" fontId="4" fillId="2" borderId="1" xfId="2" applyNumberFormat="1" applyFont="1" applyFill="1" applyBorder="1" applyAlignment="1">
      <alignment horizontal="center" vertical="center" wrapText="1"/>
    </xf>
    <xf numFmtId="181" fontId="4" fillId="0" borderId="1" xfId="0" applyNumberFormat="1" applyFont="1" applyBorder="1" applyAlignment="1">
      <alignment vertical="center"/>
    </xf>
    <xf numFmtId="181" fontId="4" fillId="0" borderId="0" xfId="0" applyNumberFormat="1" applyFont="1" applyAlignment="1">
      <alignment vertical="center"/>
    </xf>
  </cellXfs>
  <cellStyles count="4">
    <cellStyle name="常规" xfId="0" builtinId="0"/>
    <cellStyle name="常规 2" xfId="2" xr:uid="{4AC7ADA9-9849-4195-8F13-13B2F98DD60E}"/>
    <cellStyle name="常规 2 3" xfId="3" xr:uid="{79C1948F-D276-42D0-927F-9650C3D27788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1000124</xdr:colOff>
      <xdr:row>3</xdr:row>
      <xdr:rowOff>9525</xdr:rowOff>
    </xdr:from>
    <xdr:to>
      <xdr:col>3</xdr:col>
      <xdr:colOff>359999</xdr:colOff>
      <xdr:row>4</xdr:row>
      <xdr:rowOff>159975</xdr:rowOff>
    </xdr:to>
    <xdr:pic>
      <xdr:nvPicPr>
        <xdr:cNvPr id="2" name="图片 13">
          <a:extLst>
            <a:ext uri="{FF2B5EF4-FFF2-40B4-BE49-F238E27FC236}">
              <a16:creationId xmlns:a16="http://schemas.microsoft.com/office/drawing/2014/main" id="{DB049588-D8A1-4224-BDA4-F59382E8189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599" y="638175"/>
          <a:ext cx="360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9524</xdr:colOff>
      <xdr:row>6</xdr:row>
      <xdr:rowOff>9525</xdr:rowOff>
    </xdr:from>
    <xdr:to>
      <xdr:col>4</xdr:col>
      <xdr:colOff>7574</xdr:colOff>
      <xdr:row>7</xdr:row>
      <xdr:rowOff>159975</xdr:rowOff>
    </xdr:to>
    <xdr:pic>
      <xdr:nvPicPr>
        <xdr:cNvPr id="3" name="图片 14">
          <a:extLst>
            <a:ext uri="{FF2B5EF4-FFF2-40B4-BE49-F238E27FC236}">
              <a16:creationId xmlns:a16="http://schemas.microsoft.com/office/drawing/2014/main" id="{14326F52-651C-4DDC-BCC4-AFFA268C003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4" y="1266825"/>
          <a:ext cx="360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990599</xdr:colOff>
      <xdr:row>9</xdr:row>
      <xdr:rowOff>9525</xdr:rowOff>
    </xdr:from>
    <xdr:to>
      <xdr:col>3</xdr:col>
      <xdr:colOff>350474</xdr:colOff>
      <xdr:row>10</xdr:row>
      <xdr:rowOff>159975</xdr:rowOff>
    </xdr:to>
    <xdr:pic>
      <xdr:nvPicPr>
        <xdr:cNvPr id="4" name="图片 15">
          <a:extLst>
            <a:ext uri="{FF2B5EF4-FFF2-40B4-BE49-F238E27FC236}">
              <a16:creationId xmlns:a16="http://schemas.microsoft.com/office/drawing/2014/main" id="{B504A415-5083-4A7B-B89C-EAC3234C6FF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4" y="1895475"/>
          <a:ext cx="360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9524</xdr:colOff>
      <xdr:row>11</xdr:row>
      <xdr:rowOff>19049</xdr:rowOff>
    </xdr:from>
    <xdr:to>
      <xdr:col>4</xdr:col>
      <xdr:colOff>7574</xdr:colOff>
      <xdr:row>12</xdr:row>
      <xdr:rowOff>169499</xdr:rowOff>
    </xdr:to>
    <xdr:pic>
      <xdr:nvPicPr>
        <xdr:cNvPr id="5" name="图片 16">
          <a:extLst>
            <a:ext uri="{FF2B5EF4-FFF2-40B4-BE49-F238E27FC236}">
              <a16:creationId xmlns:a16="http://schemas.microsoft.com/office/drawing/2014/main" id="{9A6B1250-EFF7-433C-A097-F00AF009377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4" y="2324099"/>
          <a:ext cx="360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9524</xdr:colOff>
      <xdr:row>13</xdr:row>
      <xdr:rowOff>28574</xdr:rowOff>
    </xdr:from>
    <xdr:to>
      <xdr:col>4</xdr:col>
      <xdr:colOff>7574</xdr:colOff>
      <xdr:row>14</xdr:row>
      <xdr:rowOff>179024</xdr:rowOff>
    </xdr:to>
    <xdr:pic>
      <xdr:nvPicPr>
        <xdr:cNvPr id="6" name="图片 17">
          <a:extLst>
            <a:ext uri="{FF2B5EF4-FFF2-40B4-BE49-F238E27FC236}">
              <a16:creationId xmlns:a16="http://schemas.microsoft.com/office/drawing/2014/main" id="{09AC4226-16D0-4BF3-A6EC-7BE20E04CBC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4" y="2752724"/>
          <a:ext cx="360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57873-7F8E-4BE6-9436-21B1CE2D2D6A}">
  <dimension ref="A2:V15"/>
  <sheetViews>
    <sheetView tabSelected="1" workbookViewId="0">
      <selection activeCell="P19" sqref="P19"/>
    </sheetView>
  </sheetViews>
  <sheetFormatPr defaultRowHeight="16.5" x14ac:dyDescent="0.15"/>
  <cols>
    <col min="1" max="1" width="3.125" style="10" bestFit="1" customWidth="1"/>
    <col min="2" max="2" width="11.75" style="8" bestFit="1" customWidth="1"/>
    <col min="3" max="3" width="13.125" style="8" bestFit="1" customWidth="1"/>
    <col min="4" max="4" width="4.75" style="8" bestFit="1" customWidth="1"/>
    <col min="5" max="5" width="8.875" style="8" bestFit="1" customWidth="1"/>
    <col min="6" max="8" width="3.625" style="8" customWidth="1"/>
    <col min="9" max="9" width="6.375" style="8" bestFit="1" customWidth="1"/>
    <col min="10" max="10" width="5.5" style="8" bestFit="1" customWidth="1"/>
    <col min="11" max="13" width="6.5" style="33" bestFit="1" customWidth="1"/>
    <col min="14" max="14" width="5.875" style="22" bestFit="1" customWidth="1"/>
    <col min="15" max="16" width="5.25" style="10" bestFit="1" customWidth="1"/>
    <col min="17" max="19" width="7.125" style="26" bestFit="1" customWidth="1"/>
    <col min="20" max="20" width="5.875" style="22" bestFit="1" customWidth="1"/>
    <col min="21" max="21" width="5.25" style="8" bestFit="1" customWidth="1"/>
    <col min="22" max="22" width="6.375" style="8" bestFit="1" customWidth="1"/>
    <col min="23" max="16384" width="9" style="8"/>
  </cols>
  <sheetData>
    <row r="2" spans="1:22" x14ac:dyDescent="0.15">
      <c r="A2" s="17" t="s">
        <v>15</v>
      </c>
      <c r="B2" s="15" t="s">
        <v>18</v>
      </c>
      <c r="C2" s="13" t="s">
        <v>17</v>
      </c>
      <c r="D2" s="1" t="s">
        <v>0</v>
      </c>
      <c r="E2" s="3" t="s">
        <v>1</v>
      </c>
      <c r="F2" s="4" t="s">
        <v>2</v>
      </c>
      <c r="G2" s="4"/>
      <c r="H2" s="4"/>
      <c r="I2" s="7" t="s">
        <v>19</v>
      </c>
      <c r="J2" s="7"/>
      <c r="K2" s="30" t="s">
        <v>22</v>
      </c>
      <c r="L2" s="30"/>
      <c r="M2" s="30"/>
      <c r="N2" s="20" t="s">
        <v>25</v>
      </c>
      <c r="O2" s="11" t="s">
        <v>27</v>
      </c>
      <c r="P2" s="11"/>
      <c r="Q2" s="11"/>
      <c r="R2" s="11"/>
      <c r="S2" s="11"/>
      <c r="T2" s="11"/>
      <c r="U2" s="19" t="s">
        <v>28</v>
      </c>
      <c r="V2" s="17" t="s">
        <v>34</v>
      </c>
    </row>
    <row r="3" spans="1:22" s="10" customFormat="1" x14ac:dyDescent="0.15">
      <c r="A3" s="18" t="s">
        <v>16</v>
      </c>
      <c r="B3" s="16"/>
      <c r="C3" s="14"/>
      <c r="D3" s="1"/>
      <c r="E3" s="3"/>
      <c r="F3" s="2" t="s">
        <v>4</v>
      </c>
      <c r="G3" s="2" t="s">
        <v>5</v>
      </c>
      <c r="H3" s="5" t="s">
        <v>39</v>
      </c>
      <c r="I3" s="9" t="s">
        <v>20</v>
      </c>
      <c r="J3" s="9" t="s">
        <v>21</v>
      </c>
      <c r="K3" s="31" t="s">
        <v>23</v>
      </c>
      <c r="L3" s="31" t="s">
        <v>24</v>
      </c>
      <c r="M3" s="31" t="s">
        <v>21</v>
      </c>
      <c r="N3" s="21" t="s">
        <v>26</v>
      </c>
      <c r="O3" s="12" t="s">
        <v>3</v>
      </c>
      <c r="P3" s="12" t="s">
        <v>29</v>
      </c>
      <c r="Q3" s="23" t="s">
        <v>30</v>
      </c>
      <c r="R3" s="23" t="s">
        <v>31</v>
      </c>
      <c r="S3" s="24" t="s">
        <v>32</v>
      </c>
      <c r="T3" s="25" t="s">
        <v>33</v>
      </c>
      <c r="U3" s="19"/>
      <c r="V3" s="18" t="s">
        <v>35</v>
      </c>
    </row>
    <row r="4" spans="1:22" x14ac:dyDescent="0.15">
      <c r="A4" s="9">
        <f>ROW()-3</f>
        <v>1</v>
      </c>
      <c r="B4" s="6" t="s">
        <v>6</v>
      </c>
      <c r="C4" s="6" t="s">
        <v>7</v>
      </c>
      <c r="D4" s="6"/>
      <c r="E4" s="6" t="s">
        <v>8</v>
      </c>
      <c r="F4" s="6">
        <v>124</v>
      </c>
      <c r="G4" s="6">
        <v>82</v>
      </c>
      <c r="H4" s="6">
        <v>5</v>
      </c>
      <c r="I4" s="6">
        <v>5.13</v>
      </c>
      <c r="J4" s="6">
        <v>2.35</v>
      </c>
      <c r="K4" s="32">
        <v>0.39900000000000002</v>
      </c>
      <c r="L4" s="32">
        <v>0.21</v>
      </c>
      <c r="M4" s="32">
        <f>K4-L4</f>
        <v>0.18900000000000003</v>
      </c>
      <c r="N4" s="27">
        <f>I4*K4-J4*M4</f>
        <v>1.6027200000000001</v>
      </c>
      <c r="O4" s="9" t="s">
        <v>36</v>
      </c>
      <c r="P4" s="9" t="s">
        <v>40</v>
      </c>
      <c r="Q4" s="28">
        <v>1</v>
      </c>
      <c r="R4" s="28">
        <v>0.1</v>
      </c>
      <c r="S4" s="28">
        <v>1</v>
      </c>
      <c r="T4" s="27">
        <f>Q4*R4/S4</f>
        <v>0.1</v>
      </c>
      <c r="U4" s="7">
        <v>1.1200000000000001</v>
      </c>
      <c r="V4" s="29">
        <f>(N4+T4+T5+T6)*U4</f>
        <v>2.1086464000000005</v>
      </c>
    </row>
    <row r="5" spans="1:22" x14ac:dyDescent="0.15">
      <c r="A5" s="9"/>
      <c r="B5" s="6"/>
      <c r="C5" s="6"/>
      <c r="D5" s="6"/>
      <c r="E5" s="6"/>
      <c r="F5" s="6"/>
      <c r="G5" s="6"/>
      <c r="H5" s="6"/>
      <c r="I5" s="6"/>
      <c r="J5" s="6"/>
      <c r="K5" s="32"/>
      <c r="L5" s="32"/>
      <c r="M5" s="32"/>
      <c r="N5" s="27"/>
      <c r="O5" s="9" t="s">
        <v>37</v>
      </c>
      <c r="P5" s="9" t="s">
        <v>40</v>
      </c>
      <c r="Q5" s="28">
        <v>1</v>
      </c>
      <c r="R5" s="28">
        <v>0.1</v>
      </c>
      <c r="S5" s="28">
        <v>1</v>
      </c>
      <c r="T5" s="27">
        <f t="shared" ref="T5:T6" si="0">Q5*R5/S5</f>
        <v>0.1</v>
      </c>
      <c r="U5" s="7"/>
      <c r="V5" s="7"/>
    </row>
    <row r="6" spans="1:22" x14ac:dyDescent="0.15">
      <c r="A6" s="9"/>
      <c r="B6" s="6"/>
      <c r="C6" s="6"/>
      <c r="D6" s="6"/>
      <c r="E6" s="6"/>
      <c r="F6" s="6"/>
      <c r="G6" s="6"/>
      <c r="H6" s="6"/>
      <c r="I6" s="6"/>
      <c r="J6" s="6"/>
      <c r="K6" s="32"/>
      <c r="L6" s="32"/>
      <c r="M6" s="32"/>
      <c r="N6" s="27"/>
      <c r="O6" s="9" t="s">
        <v>38</v>
      </c>
      <c r="P6" s="9" t="s">
        <v>41</v>
      </c>
      <c r="Q6" s="28">
        <v>1</v>
      </c>
      <c r="R6" s="28">
        <v>0.08</v>
      </c>
      <c r="S6" s="28">
        <v>1</v>
      </c>
      <c r="T6" s="27">
        <f t="shared" si="0"/>
        <v>0.08</v>
      </c>
      <c r="U6" s="7"/>
      <c r="V6" s="7"/>
    </row>
    <row r="7" spans="1:22" x14ac:dyDescent="0.15">
      <c r="A7" s="9">
        <v>2</v>
      </c>
      <c r="B7" s="6" t="s">
        <v>43</v>
      </c>
      <c r="C7" s="6" t="s">
        <v>42</v>
      </c>
      <c r="D7" s="6"/>
      <c r="E7" s="6" t="s">
        <v>8</v>
      </c>
      <c r="F7" s="6">
        <v>124</v>
      </c>
      <c r="G7" s="6">
        <v>82</v>
      </c>
      <c r="H7" s="6">
        <v>5</v>
      </c>
      <c r="I7" s="6">
        <v>5.13</v>
      </c>
      <c r="J7" s="6">
        <v>2.35</v>
      </c>
      <c r="K7" s="32">
        <v>0.39900000000000002</v>
      </c>
      <c r="L7" s="32">
        <v>0.21</v>
      </c>
      <c r="M7" s="32">
        <f>K7-L7</f>
        <v>0.18900000000000003</v>
      </c>
      <c r="N7" s="27">
        <f>I7*K7-J7*M7</f>
        <v>1.6027200000000001</v>
      </c>
      <c r="O7" s="9" t="s">
        <v>36</v>
      </c>
      <c r="P7" s="9" t="s">
        <v>40</v>
      </c>
      <c r="Q7" s="28">
        <v>1</v>
      </c>
      <c r="R7" s="28">
        <v>0.1</v>
      </c>
      <c r="S7" s="28">
        <v>1</v>
      </c>
      <c r="T7" s="27">
        <f>Q7*R7/S7</f>
        <v>0.1</v>
      </c>
      <c r="U7" s="7">
        <v>1.1200000000000001</v>
      </c>
      <c r="V7" s="29">
        <f>(N7+T7+T8+T9)*U7</f>
        <v>2.1086464000000005</v>
      </c>
    </row>
    <row r="8" spans="1:22" x14ac:dyDescent="0.15">
      <c r="A8" s="9"/>
      <c r="B8" s="6"/>
      <c r="C8" s="6"/>
      <c r="D8" s="6"/>
      <c r="E8" s="6"/>
      <c r="F8" s="6"/>
      <c r="G8" s="6"/>
      <c r="H8" s="6"/>
      <c r="I8" s="6"/>
      <c r="J8" s="6"/>
      <c r="K8" s="32"/>
      <c r="L8" s="32"/>
      <c r="M8" s="32"/>
      <c r="N8" s="27"/>
      <c r="O8" s="9" t="s">
        <v>37</v>
      </c>
      <c r="P8" s="9" t="s">
        <v>40</v>
      </c>
      <c r="Q8" s="28">
        <v>1</v>
      </c>
      <c r="R8" s="28">
        <v>0.1</v>
      </c>
      <c r="S8" s="28">
        <v>1</v>
      </c>
      <c r="T8" s="27">
        <f t="shared" ref="T8:T9" si="1">Q8*R8/S8</f>
        <v>0.1</v>
      </c>
      <c r="U8" s="7"/>
      <c r="V8" s="7"/>
    </row>
    <row r="9" spans="1:22" x14ac:dyDescent="0.15">
      <c r="A9" s="9"/>
      <c r="B9" s="6"/>
      <c r="C9" s="6"/>
      <c r="D9" s="6"/>
      <c r="E9" s="6"/>
      <c r="F9" s="6"/>
      <c r="G9" s="6"/>
      <c r="H9" s="6"/>
      <c r="I9" s="6"/>
      <c r="J9" s="6"/>
      <c r="K9" s="32"/>
      <c r="L9" s="32"/>
      <c r="M9" s="32"/>
      <c r="N9" s="27"/>
      <c r="O9" s="9" t="s">
        <v>38</v>
      </c>
      <c r="P9" s="9" t="s">
        <v>41</v>
      </c>
      <c r="Q9" s="28">
        <v>1</v>
      </c>
      <c r="R9" s="28">
        <v>0.08</v>
      </c>
      <c r="S9" s="28">
        <v>1</v>
      </c>
      <c r="T9" s="27">
        <f t="shared" si="1"/>
        <v>0.08</v>
      </c>
      <c r="U9" s="7"/>
      <c r="V9" s="7"/>
    </row>
    <row r="10" spans="1:22" x14ac:dyDescent="0.15">
      <c r="A10" s="9">
        <v>3</v>
      </c>
      <c r="B10" s="6" t="s">
        <v>9</v>
      </c>
      <c r="C10" s="6" t="s">
        <v>10</v>
      </c>
      <c r="D10" s="6"/>
      <c r="E10" s="6" t="s">
        <v>11</v>
      </c>
      <c r="F10" s="6">
        <v>95</v>
      </c>
      <c r="G10" s="6">
        <v>48</v>
      </c>
      <c r="H10" s="6">
        <v>4</v>
      </c>
      <c r="I10" s="6">
        <v>4.71</v>
      </c>
      <c r="J10" s="6">
        <v>2.35</v>
      </c>
      <c r="K10" s="32">
        <v>0.14299999999999999</v>
      </c>
      <c r="L10" s="32">
        <v>8.3000000000000004E-2</v>
      </c>
      <c r="M10" s="32">
        <f>K10-L10</f>
        <v>5.9999999999999984E-2</v>
      </c>
      <c r="N10" s="27">
        <f>I10*K10-J10*M10</f>
        <v>0.53252999999999995</v>
      </c>
      <c r="O10" s="9" t="s">
        <v>36</v>
      </c>
      <c r="P10" s="9" t="s">
        <v>44</v>
      </c>
      <c r="Q10" s="28">
        <v>1</v>
      </c>
      <c r="R10" s="28">
        <v>0.05</v>
      </c>
      <c r="S10" s="28">
        <v>1</v>
      </c>
      <c r="T10" s="27">
        <f>Q10*R10/S10</f>
        <v>0.05</v>
      </c>
      <c r="U10" s="7">
        <v>1.1200000000000001</v>
      </c>
      <c r="V10" s="29">
        <f>(N10+T10+T11)*U10</f>
        <v>0.70843360000000011</v>
      </c>
    </row>
    <row r="11" spans="1:22" x14ac:dyDescent="0.15">
      <c r="A11" s="9"/>
      <c r="B11" s="6"/>
      <c r="C11" s="6"/>
      <c r="D11" s="6"/>
      <c r="E11" s="6"/>
      <c r="F11" s="6"/>
      <c r="G11" s="6"/>
      <c r="H11" s="6"/>
      <c r="I11" s="6"/>
      <c r="J11" s="6"/>
      <c r="K11" s="32"/>
      <c r="L11" s="32"/>
      <c r="M11" s="32"/>
      <c r="N11" s="27"/>
      <c r="O11" s="9" t="s">
        <v>37</v>
      </c>
      <c r="P11" s="9" t="s">
        <v>44</v>
      </c>
      <c r="Q11" s="28">
        <v>1</v>
      </c>
      <c r="R11" s="28">
        <v>0.05</v>
      </c>
      <c r="S11" s="28">
        <v>1</v>
      </c>
      <c r="T11" s="27">
        <f t="shared" ref="T11" si="2">Q11*R11/S11</f>
        <v>0.05</v>
      </c>
      <c r="U11" s="7"/>
      <c r="V11" s="7"/>
    </row>
    <row r="12" spans="1:22" x14ac:dyDescent="0.15">
      <c r="A12" s="9">
        <v>4</v>
      </c>
      <c r="B12" s="6" t="s">
        <v>45</v>
      </c>
      <c r="C12" s="6" t="s">
        <v>47</v>
      </c>
      <c r="D12" s="6"/>
      <c r="E12" s="6" t="s">
        <v>11</v>
      </c>
      <c r="F12" s="6">
        <v>95</v>
      </c>
      <c r="G12" s="6">
        <v>48</v>
      </c>
      <c r="H12" s="6">
        <v>4</v>
      </c>
      <c r="I12" s="6">
        <v>4.71</v>
      </c>
      <c r="J12" s="6">
        <v>2.35</v>
      </c>
      <c r="K12" s="32">
        <v>0.14299999999999999</v>
      </c>
      <c r="L12" s="32">
        <v>8.3000000000000004E-2</v>
      </c>
      <c r="M12" s="32">
        <f>K12-L12</f>
        <v>5.9999999999999984E-2</v>
      </c>
      <c r="N12" s="27">
        <f>I12*K12-J12*M12</f>
        <v>0.53252999999999995</v>
      </c>
      <c r="O12" s="9" t="s">
        <v>36</v>
      </c>
      <c r="P12" s="9" t="s">
        <v>44</v>
      </c>
      <c r="Q12" s="28">
        <v>1</v>
      </c>
      <c r="R12" s="28">
        <v>0.05</v>
      </c>
      <c r="S12" s="28">
        <v>1</v>
      </c>
      <c r="T12" s="27">
        <f>Q12*R12/S12</f>
        <v>0.05</v>
      </c>
      <c r="U12" s="7">
        <v>1.1200000000000001</v>
      </c>
      <c r="V12" s="29">
        <f>(N12+T12+T13)*U12</f>
        <v>0.70843360000000011</v>
      </c>
    </row>
    <row r="13" spans="1:22" x14ac:dyDescent="0.15">
      <c r="A13" s="9"/>
      <c r="B13" s="6"/>
      <c r="C13" s="6"/>
      <c r="D13" s="6"/>
      <c r="E13" s="6"/>
      <c r="F13" s="6"/>
      <c r="G13" s="6"/>
      <c r="H13" s="6"/>
      <c r="I13" s="6"/>
      <c r="J13" s="6"/>
      <c r="K13" s="32"/>
      <c r="L13" s="32"/>
      <c r="M13" s="32"/>
      <c r="N13" s="27"/>
      <c r="O13" s="9" t="s">
        <v>37</v>
      </c>
      <c r="P13" s="9" t="s">
        <v>44</v>
      </c>
      <c r="Q13" s="28">
        <v>1</v>
      </c>
      <c r="R13" s="28">
        <v>0.05</v>
      </c>
      <c r="S13" s="28">
        <v>1</v>
      </c>
      <c r="T13" s="27">
        <f t="shared" ref="T13" si="3">Q13*R13/S13</f>
        <v>0.05</v>
      </c>
      <c r="U13" s="7"/>
      <c r="V13" s="7"/>
    </row>
    <row r="14" spans="1:22" x14ac:dyDescent="0.15">
      <c r="A14" s="9">
        <v>5</v>
      </c>
      <c r="B14" s="6" t="s">
        <v>12</v>
      </c>
      <c r="C14" s="6" t="s">
        <v>13</v>
      </c>
      <c r="D14" s="6"/>
      <c r="E14" s="6" t="s">
        <v>14</v>
      </c>
      <c r="F14" s="6">
        <v>34</v>
      </c>
      <c r="G14" s="6">
        <v>24</v>
      </c>
      <c r="H14" s="6">
        <v>2</v>
      </c>
      <c r="I14" s="6">
        <v>3.8</v>
      </c>
      <c r="J14" s="6">
        <v>2.35</v>
      </c>
      <c r="K14" s="32">
        <v>1.7000000000000001E-2</v>
      </c>
      <c r="L14" s="32">
        <v>1.0999999999999999E-2</v>
      </c>
      <c r="M14" s="32">
        <f>K14-L14</f>
        <v>6.0000000000000019E-3</v>
      </c>
      <c r="N14" s="27">
        <f>I14*K14-J14*M14</f>
        <v>5.0500000000000003E-2</v>
      </c>
      <c r="O14" s="9" t="s">
        <v>36</v>
      </c>
      <c r="P14" s="9" t="s">
        <v>46</v>
      </c>
      <c r="Q14" s="28">
        <v>1</v>
      </c>
      <c r="R14" s="28">
        <v>0.03</v>
      </c>
      <c r="S14" s="28">
        <v>1</v>
      </c>
      <c r="T14" s="27">
        <f>Q14*R14/S14</f>
        <v>0.03</v>
      </c>
      <c r="U14" s="7">
        <v>1.1200000000000001</v>
      </c>
      <c r="V14" s="29">
        <f>(N14+T14+T15)*U14</f>
        <v>0.12376000000000001</v>
      </c>
    </row>
    <row r="15" spans="1:22" x14ac:dyDescent="0.15">
      <c r="A15" s="9"/>
      <c r="B15" s="6"/>
      <c r="C15" s="6"/>
      <c r="D15" s="6"/>
      <c r="E15" s="6"/>
      <c r="F15" s="6"/>
      <c r="G15" s="6"/>
      <c r="H15" s="6"/>
      <c r="I15" s="6"/>
      <c r="J15" s="6"/>
      <c r="K15" s="32"/>
      <c r="L15" s="32"/>
      <c r="M15" s="32"/>
      <c r="N15" s="27"/>
      <c r="O15" s="9" t="s">
        <v>37</v>
      </c>
      <c r="P15" s="9" t="s">
        <v>46</v>
      </c>
      <c r="Q15" s="28">
        <v>1</v>
      </c>
      <c r="R15" s="28">
        <v>0.03</v>
      </c>
      <c r="S15" s="28">
        <v>1</v>
      </c>
      <c r="T15" s="27">
        <f t="shared" ref="T15" si="4">Q15*R15/S15</f>
        <v>0.03</v>
      </c>
      <c r="U15" s="7"/>
      <c r="V15" s="7"/>
    </row>
  </sheetData>
  <mergeCells count="19">
    <mergeCell ref="U10:U11"/>
    <mergeCell ref="V10:V11"/>
    <mergeCell ref="U12:U13"/>
    <mergeCell ref="V12:V13"/>
    <mergeCell ref="U14:U15"/>
    <mergeCell ref="V14:V15"/>
    <mergeCell ref="U2:U3"/>
    <mergeCell ref="B2:B3"/>
    <mergeCell ref="C2:C3"/>
    <mergeCell ref="U4:U6"/>
    <mergeCell ref="V4:V6"/>
    <mergeCell ref="U7:U9"/>
    <mergeCell ref="V7:V9"/>
    <mergeCell ref="D2:D3"/>
    <mergeCell ref="E2:E3"/>
    <mergeCell ref="F2:H2"/>
    <mergeCell ref="I2:J2"/>
    <mergeCell ref="K2:M2"/>
    <mergeCell ref="O2:T2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2025-05-19T08:21:20Z</dcterms:created>
  <dcterms:modified xsi:type="dcterms:W3CDTF">2025-05-19T09:00:40Z</dcterms:modified>
</cp:coreProperties>
</file>