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7"/>
  </bookViews>
  <sheets>
    <sheet name="成本中心" sheetId="42" state="hidden" r:id="rId1"/>
    <sheet name="费用汇总" sheetId="44" r:id="rId2"/>
    <sheet name="2024年12月" sheetId="60" r:id="rId3"/>
    <sheet name="1月保险费 " sheetId="54" r:id="rId4"/>
    <sheet name="2月保险费" sheetId="61" r:id="rId5"/>
    <sheet name="3月保险费" sheetId="48" r:id="rId6"/>
    <sheet name="4月保险费" sheetId="62" r:id="rId7"/>
    <sheet name="5月保险费 " sheetId="63" r:id="rId8"/>
    <sheet name="6月保险费" sheetId="64" r:id="rId9"/>
  </sheets>
  <definedNames>
    <definedName name="_xlnm._FilterDatabase" localSheetId="2" hidden="1">'2024年12月'!$A$1:$O$20</definedName>
    <definedName name="_xlnm._FilterDatabase" localSheetId="3" hidden="1">'1月保险费 '!$A$1:$O$20</definedName>
    <definedName name="_xlnm._FilterDatabase" localSheetId="4" hidden="1">'2月保险费'!$A$1:$O$23</definedName>
    <definedName name="_xlnm.Print_Area" localSheetId="3">'1月保险费 '!$A$1:$O$13</definedName>
    <definedName name="_xlnm.Print_Area" localSheetId="2">'2024年12月'!$A$1:$O$13</definedName>
    <definedName name="_xlnm.Print_Area" localSheetId="4">'2月保险费'!$A$1:$O$17</definedName>
    <definedName name="_xlnm.Print_Area" localSheetId="5">'3月保险费'!$A$1:$O$27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<sst xmlns="http://schemas.openxmlformats.org/spreadsheetml/2006/main" count="851" uniqueCount="327">
  <si>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</si>
  <si>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</si>
  <si>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</si>
  <si>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</si>
  <si>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</si>
  <si>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</si>
  <si>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</si>
  <si>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</si>
  <si>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</si>
  <si>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</si>
  <si>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</si>
  <si>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</si>
  <si>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</si>
  <si>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</si>
  <si>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</si>
  <si>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</si>
  <si>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</si>
  <si>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</si>
  <si>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</si>
  <si>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</si>
  <si>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</si>
  <si>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</si>
  <si>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</si>
  <si>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</si>
  <si>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</si>
  <si>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</si>
  <si>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</si>
  <si>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</si>
  <si>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</si>
  <si>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</si>
  <si>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</si>
  <si>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</si>
  <si>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</si>
  <si>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</si>
  <si>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</si>
  <si>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</si>
  <si>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</si>
  <si>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</si>
  <si>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</si>
  <si>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</si>
  <si>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</si>
  <si>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</si>
  <si>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</si>
  <si>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</si>
  <si>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</si>
  <si>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</si>
  <si>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</si>
  <si>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</si>
  <si>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</si>
  <si>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</si>
  <si>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</si>
  <si>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</si>
  <si>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</si>
  <si>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</si>
  <si>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</si>
  <si>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</si>
  <si>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</si>
  <si>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</si>
  <si>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</si>
  <si>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</si>
  <si>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</si>
  <si>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</si>
  <si>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</si>
  <si>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</si>
  <si>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</si>
  <si>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</si>
  <si>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</si>
  <si>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</si>
  <si>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</si>
  <si>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</si>
  <si>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</si>
  <si>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</si>
  <si>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</si>
  <si>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</si>
  <si>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</si>
  <si>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</si>
  <si>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</si>
  <si>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</si>
  <si>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</si>
  <si>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</si>
  <si>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</si>
  <si>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</si>
  <si>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</si>
  <si>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</si>
  <si>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</si>
  <si>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</si>
  <si>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</si>
  <si>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</si>
  <si>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</si>
  <si>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</si>
  <si>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</si>
  <si>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</si>
  <si>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</si>
  <si>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</si>
  <si>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</si>
  <si>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</si>
  <si>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</si>
  <si>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</si>
  <si>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</si>
  <si>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</si>
  <si>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</si>
  <si>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</si>
  <si>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</si>
  <si>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</si>
  <si>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</si>
  <si>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</si>
  <si>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</si>
  <si>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</si>
  <si>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</si>
  <si>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</si>
  <si>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</si>
  <si>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</si>
  <si>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</si>
  <si>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</si>
  <si>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</si>
  <si>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</si>
  <si>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</si>
  <si>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</si>
  <si>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</si>
  <si>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</si>
  <si>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</si>
  <si>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</si>
  <si>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</si>
  <si>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</si>
  <si>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</si>
  <si>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</si>
  <si>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</si>
  <si>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</si>
  <si>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</si>
  <si>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</si>
  <si>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</si>
  <si>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</si>
  <si>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</si>
  <si>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</si>
  <si>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</si>
  <si>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</si>
  <si>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</si>
  <si>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</si>
  <si>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</si>
  <si>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</si>
  <si>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</si>
  <si>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</si>
  <si>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</si>
  <si>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</si>
  <si>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</si>
  <si>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</si>
  <si>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</si>
  <si>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</si>
  <si>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</si>
  <si>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</si>
  <si>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</si>
  <si>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</si>
  <si>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</si>
  <si>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</si>
  <si>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</si>
  <si>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</si>
  <si>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</si>
  <si>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</si>
  <si>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</si>
  <si>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</si>
  <si>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</si>
  <si>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t>费用归属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</si>
  <si>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</si>
  <si>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</si>
  <si>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</si>
  <si>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</si>
  <si>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</si>
  <si>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</si>
  <si>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</si>
  <si>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</si>
  <si>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</si>
  <si>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</si>
  <si>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</si>
  <si>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</si>
  <si>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</si>
  <si>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</si>
  <si>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</si>
  <si>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</si>
  <si>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</si>
  <si>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r>
      <rPr>
        <b/>
        <sz val="11"/>
        <color rgb="FFFF0000"/>
        <rFont val="宋体"/>
        <charset val="134"/>
      </rPr>
      <t>含税额（</t>
    </r>
    <r>
      <rPr>
        <b/>
        <sz val="11"/>
        <color rgb="FFFF0000"/>
        <rFont val="Tahoma"/>
        <charset val="134"/>
      </rPr>
      <t>6%</t>
    </r>
    <r>
      <rPr>
        <b/>
        <sz val="11"/>
        <color rgb="FFFF0000"/>
        <rFont val="宋体"/>
        <charset val="134"/>
      </rPr>
      <t>）</t>
    </r>
  </si>
  <si>
    <t>2024年12月份挂靠劳务人员保险缴费明细表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</si>
  <si>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</si>
  <si>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</si>
  <si>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</si>
  <si>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</si>
  <si>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</si>
  <si>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</si>
  <si>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</si>
  <si>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</si>
  <si>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</si>
  <si>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</si>
  <si>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</si>
  <si>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</si>
  <si>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</si>
  <si>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成本中心2</t>
  </si>
  <si>
    <t>刘石头</t>
  </si>
  <si>
    <t>发泡车间</t>
  </si>
  <si>
    <t>130926199403023016</t>
  </si>
  <si>
    <t>√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</si>
  <si>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</si>
  <si>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</si>
  <si>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</si>
  <si>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</si>
  <si>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</si>
  <si>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</si>
  <si>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</si>
  <si>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</si>
  <si>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</si>
  <si>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</si>
  <si>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</si>
  <si>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</si>
  <si>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</si>
  <si>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</si>
  <si>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</si>
  <si>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</si>
  <si>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刘宁</t>
  </si>
  <si>
    <t>412728198710024250</t>
  </si>
  <si>
    <t>合计</t>
  </si>
  <si>
    <t>2025年1月份挂靠劳务人员保险缴费明细表</t>
  </si>
  <si>
    <t>2025年2月份挂靠劳务人员保险缴费明细表</t>
  </si>
  <si>
    <t>吕春龙</t>
  </si>
  <si>
    <t>冲压弯管车间</t>
  </si>
  <si>
    <t>210804199804061036</t>
  </si>
  <si>
    <t>孙晓明</t>
  </si>
  <si>
    <t>缝纫车间</t>
  </si>
  <si>
    <t>130924198712064228</t>
  </si>
  <si>
    <t>吴玺昊</t>
  </si>
  <si>
    <t>底座组装车间</t>
  </si>
  <si>
    <t>130930200710291512</t>
  </si>
  <si>
    <t>张馨磊</t>
  </si>
  <si>
    <t>13098320080726111X</t>
  </si>
  <si>
    <t>王月</t>
  </si>
  <si>
    <t>130983199702133917</t>
  </si>
  <si>
    <t>可替换</t>
  </si>
  <si>
    <t>罗培培</t>
  </si>
  <si>
    <t>130921198808222025</t>
  </si>
  <si>
    <t>贾展</t>
  </si>
  <si>
    <t>萧驰公司</t>
  </si>
  <si>
    <t>130983200310300515</t>
  </si>
  <si>
    <t>杨梦琪</t>
  </si>
  <si>
    <t>411625200406215460</t>
  </si>
  <si>
    <t>张子骥</t>
  </si>
  <si>
    <t>130921200208163236</t>
  </si>
  <si>
    <t>邢淙涵</t>
  </si>
  <si>
    <t>130983200205075352</t>
  </si>
  <si>
    <t>温玉龙</t>
  </si>
  <si>
    <t>注塑车间</t>
  </si>
  <si>
    <t>130983198803035510</t>
  </si>
  <si>
    <t>管理费用-后视镜事业部</t>
  </si>
  <si>
    <t>刘加梅</t>
  </si>
  <si>
    <t>130983199111142029</t>
  </si>
  <si>
    <t>于晓凤</t>
  </si>
  <si>
    <t>132930198402020720</t>
  </si>
  <si>
    <t>税</t>
  </si>
  <si>
    <t>2025年3月份挂靠劳务人员保险缴费明细表</t>
  </si>
  <si>
    <t>离职</t>
  </si>
  <si>
    <t>黄靖杰</t>
  </si>
  <si>
    <t>130924200612020025</t>
  </si>
  <si>
    <t>熊云龙</t>
  </si>
  <si>
    <t>座椅总装车间</t>
  </si>
  <si>
    <t>130921200012311014</t>
  </si>
  <si>
    <t>王世玉</t>
  </si>
  <si>
    <t>130925200402016817</t>
  </si>
  <si>
    <t>高迎城</t>
  </si>
  <si>
    <t>130983200402262819</t>
  </si>
  <si>
    <t>王林泽</t>
  </si>
  <si>
    <t>130983200405252210</t>
  </si>
  <si>
    <t>韩炳洲</t>
  </si>
  <si>
    <t>130983199807293714</t>
  </si>
  <si>
    <t>刘祥成</t>
  </si>
  <si>
    <t>130983199609301410</t>
  </si>
  <si>
    <t>田玉强</t>
  </si>
  <si>
    <t>132930199511241113</t>
  </si>
  <si>
    <t>陈丰禄</t>
  </si>
  <si>
    <t>13092120060819121X</t>
  </si>
  <si>
    <t>张平权</t>
  </si>
  <si>
    <t>132930199212282812</t>
  </si>
  <si>
    <t>吕金亮</t>
  </si>
  <si>
    <t>13098320020120281X</t>
  </si>
  <si>
    <t>李柱东</t>
  </si>
  <si>
    <t>生产管理科</t>
  </si>
  <si>
    <t>522401199711087070</t>
  </si>
  <si>
    <t>董文海</t>
  </si>
  <si>
    <t>制造技术部</t>
  </si>
  <si>
    <t>130983200010135036</t>
  </si>
  <si>
    <t>杨桐</t>
  </si>
  <si>
    <t>底座装配车间</t>
  </si>
  <si>
    <t>130983200512102218</t>
  </si>
  <si>
    <t>郭庆源</t>
  </si>
  <si>
    <t>130983200312051110</t>
  </si>
  <si>
    <t>刘潇阔</t>
  </si>
  <si>
    <t>130983200409230932</t>
  </si>
  <si>
    <t>吴宝新</t>
  </si>
  <si>
    <t>132930196502212237</t>
  </si>
  <si>
    <t>含税</t>
  </si>
  <si>
    <t>2025年4月份挂靠劳务人员保险缴费明细表</t>
  </si>
  <si>
    <t>刘英浩</t>
  </si>
  <si>
    <t>130983200501251816</t>
  </si>
  <si>
    <t>刘红成</t>
  </si>
  <si>
    <t>130983200311012814</t>
  </si>
  <si>
    <t>王振家</t>
  </si>
  <si>
    <t>130983200712155517</t>
  </si>
  <si>
    <t>王洪阳</t>
  </si>
  <si>
    <t>130983199404263019</t>
  </si>
  <si>
    <t>张得意</t>
  </si>
  <si>
    <t>430626197109196130</t>
  </si>
  <si>
    <t>王玉江</t>
  </si>
  <si>
    <t>132930198212061417</t>
  </si>
  <si>
    <t>戴滨江</t>
  </si>
  <si>
    <t>131182199912024410</t>
  </si>
  <si>
    <t>李金凯</t>
  </si>
  <si>
    <t>130921200008281617</t>
  </si>
  <si>
    <t>宋兴宇</t>
  </si>
  <si>
    <t>130983199604292412</t>
  </si>
  <si>
    <t>张领</t>
  </si>
  <si>
    <t>工艺工程部</t>
  </si>
  <si>
    <t>130927199008184828</t>
  </si>
  <si>
    <t>王文娇</t>
  </si>
  <si>
    <t>130929198910024747</t>
  </si>
  <si>
    <t>管理费用-综合管理部</t>
  </si>
  <si>
    <t>2025年5月份挂靠劳务人员保险缴费明细表</t>
  </si>
  <si>
    <t>吴洪芬</t>
  </si>
  <si>
    <t>130983198708123061</t>
  </si>
  <si>
    <t>郭庆园</t>
  </si>
  <si>
    <t>231085198601291047</t>
  </si>
  <si>
    <t>胡战新</t>
  </si>
  <si>
    <t>130983199404181611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</si>
</sst>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0.00_ "/>
    <numFmt numFmtId="179" formatCode="yyyy\-mm\-dd;@"/>
  </numFmts>
  <fonts count="63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微软雅黑"/>
      <charset val="134"/>
    </font>
    <font>
      <b/>
      <sz val="10"/>
      <color rgb="FFFF0000"/>
      <name val="微软雅黑"/>
      <charset val="134"/>
    </font>
    <font>
      <sz val="10"/>
      <name val="宋体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rgb="FF000000"/>
      <name val="Microsoft Sans Serif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4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7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7" borderId="18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176" fontId="47" fillId="0" borderId="0" applyFont="0" applyFill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8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9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9" fillId="40" borderId="0" applyNumberFormat="0" applyBorder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41" borderId="0" applyNumberFormat="0" applyBorder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9" fillId="42" borderId="0" applyNumberFormat="0" applyBorder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43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44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9" fillId="45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7" fillId="46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44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7" fillId="45" borderId="0" applyNumberFormat="0" applyBorder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8" borderId="0" applyNumberFormat="0" applyBorder="0" applyAlignment="0" applyProtection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42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51" borderId="0" applyNumberFormat="0" applyBorder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9" fillId="5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9" fillId="40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9" fillId="53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50" fillId="54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9" fontId="47" fillId="0" borderId="0" applyFon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51" fillId="0" borderId="25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52" fillId="0" borderId="26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52" fillId="0" borderId="0" applyNumberForma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0" fillId="0" borderId="0"/>
    <xf numFmtId="0" fontId="0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2" fillId="0" borderId="0"/>
    <xf numFmtId="0" fontId="53" fillId="41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54" fillId="55" borderId="27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55" fillId="0" borderId="0" applyNumberFormat="0" applyFill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56" fillId="0" borderId="28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57" fillId="0" borderId="29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0" fillId="0" borderId="0"/>
    <xf numFmtId="0" fontId="43" fillId="35" borderId="21" applyNumberFormat="0" applyAlignment="0" applyProtection="0"/>
    <xf numFmtId="0" fontId="42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58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59" fillId="56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>
      <alignment vertical="center"/>
    </xf>
    <xf numFmtId="0" fontId="6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61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2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0" borderId="0"/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/>
    <xf numFmtId="0" fontId="44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176" fontId="44" fillId="0" borderId="0" applyFont="0" applyFill="0" applyBorder="0" applyAlignment="0" applyProtection="0"/>
    <xf numFmtId="0" fontId="44" fillId="0" borderId="0"/>
  </cellStyleXfs>
  <cellXfs count="68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0" fillId="0" borderId="4" xfId="0" applyFont="1" applyFill="1" applyBorder="1" applyAlignment="1">
      <alignment horizontal="center" vertical="center"/>
    </xf>
    <xf numFmtId="177" fontId="1" fillId="0" borderId="3" xfId="0" applyNumberFormat="1" applyFont="1" applyFill="1" applyBorder="1"/>
    <xf numFmtId="9" fontId="1" fillId="0" borderId="3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9" fontId="1" fillId="0" borderId="3" xfId="3" applyFont="1" applyFill="1" applyBorder="1" applyAlignment="1"/>
    <xf numFmtId="178" fontId="1" fillId="0" borderId="3" xfId="0" applyNumberFormat="1" applyFont="1" applyFill="1" applyBorder="1"/>
    <xf numFmtId="0" fontId="11" fillId="2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2" fillId="0" borderId="3" xfId="13282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wrapText="1"/>
    </xf>
    <xf numFmtId="0" fontId="15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0" fillId="0" borderId="5" xfId="0" applyBorder="1"/>
    <xf numFmtId="178" fontId="0" fillId="0" borderId="5" xfId="0" applyNumberFormat="1" applyBorder="1"/>
    <xf numFmtId="178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wrapText="1"/>
    </xf>
    <xf numFmtId="178" fontId="0" fillId="0" borderId="6" xfId="0" applyNumberFormat="1" applyBorder="1"/>
    <xf numFmtId="0" fontId="0" fillId="0" borderId="7" xfId="0" applyBorder="1"/>
    <xf numFmtId="178" fontId="0" fillId="0" borderId="7" xfId="0" applyNumberFormat="1" applyBorder="1"/>
    <xf numFmtId="0" fontId="16" fillId="0" borderId="8" xfId="0" applyFont="1" applyBorder="1"/>
    <xf numFmtId="178" fontId="17" fillId="0" borderId="3" xfId="0" applyNumberFormat="1" applyFont="1" applyBorder="1"/>
    <xf numFmtId="0" fontId="18" fillId="0" borderId="0" xfId="0" applyFont="1" applyFill="1" applyBorder="1" applyAlignment="1"/>
    <xf numFmtId="0" fontId="18" fillId="0" borderId="0" xfId="0" applyFont="1" applyFill="1" applyAlignment="1"/>
    <xf numFmtId="0" fontId="19" fillId="0" borderId="9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right" vertical="center"/>
    </xf>
    <xf numFmtId="0" fontId="20" fillId="0" borderId="11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22" fillId="0" borderId="10" xfId="0" applyFont="1" applyFill="1" applyBorder="1" applyAlignment="1">
      <alignment horizontal="right" vertical="center"/>
    </xf>
    <xf numFmtId="0" fontId="20" fillId="3" borderId="11" xfId="0" applyFont="1" applyFill="1" applyBorder="1" applyAlignment="1">
      <alignment horizontal="left" vertical="center"/>
    </xf>
    <xf numFmtId="0" fontId="21" fillId="3" borderId="12" xfId="0" applyFont="1" applyFill="1" applyBorder="1" applyAlignment="1">
      <alignment horizontal="left" vertical="center"/>
    </xf>
    <xf numFmtId="0" fontId="22" fillId="3" borderId="10" xfId="0" applyFont="1" applyFill="1" applyBorder="1" applyAlignment="1">
      <alignment horizontal="right" vertical="center"/>
    </xf>
    <xf numFmtId="0" fontId="22" fillId="3" borderId="12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 quotePrefix="1">
      <alignment horizontal="center" vertical="center"/>
    </xf>
    <xf numFmtId="0" fontId="8" fillId="0" borderId="3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000000"/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意外险费用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费用汇总!$A$2</c:f>
              <c:strCache>
                <c:ptCount val="1"/>
                <c:pt idx="0">
                  <c:v>管理费用-河北后视镜事业部</c:v>
                </c:pt>
              </c:strCache>
            </c:strRef>
          </c:tx>
          <c:spPr>
            <a:gradFill>
              <a:gsLst>
                <a:gs pos="0">
                  <a:schemeClr val="accent1">
                    <a:shade val="76667"/>
                    <a:lumMod val="40000"/>
                    <a:lumOff val="60000"/>
                  </a:schemeClr>
                </a:gs>
                <a:gs pos="90000">
                  <a:schemeClr val="accent1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shade val="76667"/>
                    </a:schemeClr>
                  </a:gs>
                  <a:gs pos="100000">
                    <a:schemeClr val="accent1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费用汇总!$B$2:$M$2</c:f>
              <c:numCache>
                <c:formatCode>0.00_ </c:formatCode>
                <c:ptCount val="12"/>
              </c:numCache>
            </c:numRef>
          </c:val>
        </c:ser>
        <c:ser>
          <c:idx val="2"/>
          <c:order val="1"/>
          <c:tx>
            <c:strRef>
              <c:f>费用汇总!$A$3</c:f>
              <c:strCache>
                <c:ptCount val="1"/>
                <c:pt idx="0">
                  <c:v>管理费用-河北金属件事业部</c:v>
                </c:pt>
              </c:strCache>
            </c:strRef>
          </c:tx>
          <c:spPr>
            <a:gradFill>
              <a:gsLst>
                <a:gs pos="0">
                  <a:schemeClr val="accent3">
                    <a:shade val="76667"/>
                    <a:lumMod val="40000"/>
                    <a:lumOff val="60000"/>
                  </a:schemeClr>
                </a:gs>
                <a:gs pos="90000">
                  <a:schemeClr val="accent3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3">
                      <a:shade val="76667"/>
                    </a:schemeClr>
                  </a:gs>
                  <a:gs pos="100000">
                    <a:schemeClr val="accent3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3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费用汇总!$B$3:$M$3</c:f>
              <c:numCache>
                <c:formatCode>0.00_ </c:formatCode>
                <c:ptCount val="12"/>
              </c:numCache>
            </c:numRef>
          </c:val>
        </c:ser>
        <c:ser>
          <c:idx val="3"/>
          <c:order val="2"/>
          <c:tx>
            <c:strRef>
              <c:f>费用汇总!$A$4</c:f>
              <c:strCache>
                <c:ptCount val="1"/>
                <c:pt idx="0">
                  <c:v>管理费用-河北座椅事业部</c:v>
                </c:pt>
              </c:strCache>
            </c:strRef>
          </c:tx>
          <c:spPr>
            <a:gradFill>
              <a:gsLst>
                <a:gs pos="0">
                  <a:schemeClr val="accent4">
                    <a:shade val="76667"/>
                    <a:lumMod val="40000"/>
                    <a:lumOff val="60000"/>
                  </a:schemeClr>
                </a:gs>
                <a:gs pos="90000">
                  <a:schemeClr val="accent4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4">
                      <a:shade val="76667"/>
                    </a:schemeClr>
                  </a:gs>
                  <a:gs pos="100000">
                    <a:schemeClr val="accent4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4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费用汇总!$B$4:$M$4</c:f>
              <c:numCache>
                <c:formatCode>0.00_ </c:formatCode>
                <c:ptCount val="12"/>
              </c:numCache>
            </c:numRef>
          </c:val>
        </c:ser>
        <c:ser>
          <c:idx val="1"/>
          <c:order val="3"/>
          <c:tx>
            <c:strRef>
              <c:f>费用汇总!$A$5</c:f>
              <c:strCache>
                <c:ptCount val="1"/>
                <c:pt idx="0">
                  <c:v>管理费用-综合</c:v>
                </c:pt>
              </c:strCache>
            </c:strRef>
          </c:tx>
          <c:spPr>
            <a:gradFill>
              <a:gsLst>
                <a:gs pos="0">
                  <a:schemeClr val="accent2">
                    <a:shade val="76667"/>
                    <a:lumMod val="40000"/>
                    <a:lumOff val="60000"/>
                  </a:schemeClr>
                </a:gs>
                <a:gs pos="90000">
                  <a:schemeClr val="accent2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2">
                      <a:shade val="76667"/>
                    </a:schemeClr>
                  </a:gs>
                  <a:gs pos="100000">
                    <a:schemeClr val="accent2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2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费用汇总!$B$5:$M$5</c:f>
              <c:numCache>
                <c:formatCode>0.00_ 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96790556"/>
        <c:axId val="446392437"/>
      </c:barChart>
      <c:lineChart>
        <c:grouping val="standard"/>
        <c:varyColors val="0"/>
        <c:ser>
          <c:idx val="5"/>
          <c:order val="5"/>
          <c:tx>
            <c:strRef>
              <c:f>费用汇总!$A$7</c:f>
              <c:strCache>
                <c:ptCount val="1"/>
                <c:pt idx="0">
                  <c:v>含税额（6%）</c:v>
                </c:pt>
              </c:strCache>
            </c:strRef>
          </c:tx>
          <c:spPr>
            <a:ln w="28575" cap="rnd">
              <a:solidFill>
                <a:schemeClr val="accent6">
                  <a:shade val="76667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费用汇总!$B$7:$M$7</c:f>
              <c:numCache>
                <c:formatCode>0.00_ </c:formatCode>
                <c:ptCount val="12"/>
                <c:pt idx="0">
                  <c:v>1054.34666666667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6790556"/>
        <c:axId val="44639243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费用汇总!$A$6</c15:sqref>
                        </c15:formulaRef>
                      </c:ext>
                    </c:extLst>
                    <c:strCache>
                      <c:ptCount val="1"/>
                      <c:pt idx="0">
                        <c:v>总计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shade val="76667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费用汇总!$B$1:$M$1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费用汇总!$B$6:$M$6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994.666666666667</c:v>
                      </c:pt>
                      <c:pt idx="1" c:formatCode="General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5967905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6392437"/>
        <c:crosses val="autoZero"/>
        <c:auto val="1"/>
        <c:lblAlgn val="ctr"/>
        <c:lblOffset val="100"/>
        <c:noMultiLvlLbl val="0"/>
      </c:catAx>
      <c:valAx>
        <c:axId val="44639243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67905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c3b46e1-4a61-4850-ac14-fc0004bd6bc9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20320</xdr:colOff>
      <xdr:row>7</xdr:row>
      <xdr:rowOff>117475</xdr:rowOff>
    </xdr:from>
    <xdr:to>
      <xdr:col>13</xdr:col>
      <xdr:colOff>45720</xdr:colOff>
      <xdr:row>21</xdr:row>
      <xdr:rowOff>149860</xdr:rowOff>
    </xdr:to>
    <xdr:graphicFrame>
      <xdr:nvGraphicFramePr>
        <xdr:cNvPr id="4" name="图表 3" descr="7b0a202020202263686172745265734964223a20223230343638383439220a7d0a"/>
        <xdr:cNvGraphicFramePr/>
      </xdr:nvGraphicFramePr>
      <xdr:xfrm>
        <a:off x="20320" y="2339975"/>
        <a:ext cx="8245475" cy="2566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57" customWidth="1"/>
    <col min="2" max="2" width="91.425" style="57" customWidth="1"/>
    <col min="3" max="3" width="134.858333333333" style="56" customWidth="1"/>
    <col min="4" max="16384" width="9.14166666666667" style="56"/>
  </cols>
  <sheetData>
    <row r="1" s="56" customFormat="1" ht="18" customHeight="1" spans="1:3">
      <c r="A1" s="58" t="s">
        <v>0</v>
      </c>
      <c r="B1" s="58" t="s">
        <v>1</v>
      </c>
      <c r="C1" s="59" t="s">
        <v>2</v>
      </c>
    </row>
    <row r="2" s="56" customFormat="1" ht="14.25" spans="1:3">
      <c r="A2" s="60" t="s">
        <v>3</v>
      </c>
      <c r="B2" s="61" t="s">
        <v>4</v>
      </c>
      <c r="C2" s="62" t="s">
        <v>5</v>
      </c>
    </row>
    <row r="3" s="56" customFormat="1" ht="14.25" spans="1:3">
      <c r="A3" s="63" t="s">
        <v>6</v>
      </c>
      <c r="B3" s="64" t="s">
        <v>7</v>
      </c>
      <c r="C3" s="65" t="s">
        <v>5</v>
      </c>
    </row>
    <row r="4" s="56" customFormat="1" ht="14.25" spans="1:3">
      <c r="A4" s="60" t="s">
        <v>8</v>
      </c>
      <c r="B4" s="61" t="s">
        <v>9</v>
      </c>
      <c r="C4" s="62" t="s">
        <v>5</v>
      </c>
    </row>
    <row r="5" s="56" customFormat="1" ht="14.25" spans="1:3">
      <c r="A5" s="63" t="s">
        <v>10</v>
      </c>
      <c r="B5" s="66" t="s">
        <v>11</v>
      </c>
      <c r="C5" s="65" t="s">
        <v>5</v>
      </c>
    </row>
    <row r="6" s="56" customFormat="1" ht="14.25" spans="1:3">
      <c r="A6" s="60" t="s">
        <v>12</v>
      </c>
      <c r="B6" s="67" t="s">
        <v>13</v>
      </c>
      <c r="C6" s="62" t="s">
        <v>5</v>
      </c>
    </row>
    <row r="7" s="56" customFormat="1" ht="14.25" spans="1:3">
      <c r="A7" s="63" t="s">
        <v>14</v>
      </c>
      <c r="B7" s="66" t="s">
        <v>15</v>
      </c>
      <c r="C7" s="65" t="s">
        <v>16</v>
      </c>
    </row>
    <row r="8" s="56" customFormat="1" ht="14.25" spans="1:3">
      <c r="A8" s="60" t="s">
        <v>17</v>
      </c>
      <c r="B8" s="67" t="s">
        <v>18</v>
      </c>
      <c r="C8" s="62" t="s">
        <v>16</v>
      </c>
    </row>
    <row r="9" s="56" customFormat="1" ht="14.25" spans="1:3">
      <c r="A9" s="63" t="s">
        <v>19</v>
      </c>
      <c r="B9" s="66" t="s">
        <v>20</v>
      </c>
      <c r="C9" s="65" t="s">
        <v>16</v>
      </c>
    </row>
    <row r="10" s="56" customFormat="1" ht="14.25" spans="1:3">
      <c r="A10" s="60" t="s">
        <v>21</v>
      </c>
      <c r="B10" s="67" t="s">
        <v>22</v>
      </c>
      <c r="C10" s="62" t="s">
        <v>16</v>
      </c>
    </row>
    <row r="11" s="56" customFormat="1" ht="14.25" spans="1:3">
      <c r="A11" s="63" t="s">
        <v>23</v>
      </c>
      <c r="B11" s="66" t="s">
        <v>24</v>
      </c>
      <c r="C11" s="65" t="s">
        <v>16</v>
      </c>
    </row>
    <row r="12" s="56" customFormat="1" ht="14.25" spans="1:3">
      <c r="A12" s="60" t="s">
        <v>25</v>
      </c>
      <c r="B12" s="67" t="s">
        <v>26</v>
      </c>
      <c r="C12" s="62" t="s">
        <v>16</v>
      </c>
    </row>
    <row r="13" s="56" customFormat="1" ht="14.25" spans="1:3">
      <c r="A13" s="63" t="s">
        <v>27</v>
      </c>
      <c r="B13" s="66" t="s">
        <v>28</v>
      </c>
      <c r="C13" s="65" t="s">
        <v>16</v>
      </c>
    </row>
    <row r="14" s="56" customFormat="1" ht="14.25" spans="1:3">
      <c r="A14" s="60" t="s">
        <v>29</v>
      </c>
      <c r="B14" s="67" t="s">
        <v>30</v>
      </c>
      <c r="C14" s="62" t="s">
        <v>16</v>
      </c>
    </row>
    <row r="15" s="56" customFormat="1" ht="14.25" spans="1:3">
      <c r="A15" s="63" t="s">
        <v>31</v>
      </c>
      <c r="B15" s="66" t="s">
        <v>32</v>
      </c>
      <c r="C15" s="65" t="s">
        <v>16</v>
      </c>
    </row>
    <row r="16" s="56" customFormat="1" ht="14.25" spans="1:3">
      <c r="A16" s="60" t="s">
        <v>33</v>
      </c>
      <c r="B16" s="67" t="s">
        <v>34</v>
      </c>
      <c r="C16" s="62" t="s">
        <v>16</v>
      </c>
    </row>
    <row r="17" s="56" customFormat="1" ht="14.25" spans="1:3">
      <c r="A17" s="63" t="s">
        <v>35</v>
      </c>
      <c r="B17" s="66" t="s">
        <v>36</v>
      </c>
      <c r="C17" s="65" t="s">
        <v>16</v>
      </c>
    </row>
    <row r="18" s="56" customFormat="1" ht="14.25" spans="1:3">
      <c r="A18" s="60" t="s">
        <v>37</v>
      </c>
      <c r="B18" s="67" t="s">
        <v>38</v>
      </c>
      <c r="C18" s="62" t="s">
        <v>16</v>
      </c>
    </row>
    <row r="19" s="56" customFormat="1" ht="14.25" spans="1:3">
      <c r="A19" s="63" t="s">
        <v>39</v>
      </c>
      <c r="B19" s="66" t="s">
        <v>40</v>
      </c>
      <c r="C19" s="65" t="s">
        <v>16</v>
      </c>
    </row>
    <row r="20" s="56" customFormat="1" ht="14.25" spans="1:3">
      <c r="A20" s="60" t="s">
        <v>41</v>
      </c>
      <c r="B20" s="67" t="s">
        <v>42</v>
      </c>
      <c r="C20" s="62" t="s">
        <v>16</v>
      </c>
    </row>
    <row r="21" s="56" customFormat="1" ht="14.25" spans="1:3">
      <c r="A21" s="63" t="s">
        <v>43</v>
      </c>
      <c r="B21" s="66" t="s">
        <v>44</v>
      </c>
      <c r="C21" s="65" t="s">
        <v>16</v>
      </c>
    </row>
    <row r="22" s="56" customFormat="1" ht="14.25" spans="1:3">
      <c r="A22" s="60" t="s">
        <v>45</v>
      </c>
      <c r="B22" s="67" t="s">
        <v>46</v>
      </c>
      <c r="C22" s="62" t="s">
        <v>16</v>
      </c>
    </row>
    <row r="23" s="56" customFormat="1" ht="14.25" spans="1:3">
      <c r="A23" s="63" t="s">
        <v>47</v>
      </c>
      <c r="B23" s="66" t="s">
        <v>48</v>
      </c>
      <c r="C23" s="65" t="s">
        <v>16</v>
      </c>
    </row>
    <row r="24" s="56" customFormat="1" ht="14.25" spans="1:3">
      <c r="A24" s="60" t="s">
        <v>49</v>
      </c>
      <c r="B24" s="67" t="s">
        <v>50</v>
      </c>
      <c r="C24" s="62" t="s">
        <v>16</v>
      </c>
    </row>
    <row r="25" s="56" customFormat="1" ht="14.25" spans="1:3">
      <c r="A25" s="63" t="s">
        <v>51</v>
      </c>
      <c r="B25" s="66" t="s">
        <v>52</v>
      </c>
      <c r="C25" s="65" t="s">
        <v>16</v>
      </c>
    </row>
    <row r="26" s="56" customFormat="1" ht="14.25" spans="1:3">
      <c r="A26" s="60" t="s">
        <v>53</v>
      </c>
      <c r="B26" s="67" t="s">
        <v>54</v>
      </c>
      <c r="C26" s="62" t="s">
        <v>16</v>
      </c>
    </row>
    <row r="27" s="56" customFormat="1" ht="14.25" spans="1:3">
      <c r="A27" s="63" t="s">
        <v>55</v>
      </c>
      <c r="B27" s="66" t="s">
        <v>56</v>
      </c>
      <c r="C27" s="65" t="s">
        <v>16</v>
      </c>
    </row>
    <row r="28" s="56" customFormat="1" ht="14.25" spans="1:3">
      <c r="A28" s="60" t="s">
        <v>57</v>
      </c>
      <c r="B28" s="67" t="s">
        <v>58</v>
      </c>
      <c r="C28" s="62" t="s">
        <v>16</v>
      </c>
    </row>
    <row r="29" s="56" customFormat="1" ht="14.25" spans="1:3">
      <c r="A29" s="63" t="s">
        <v>59</v>
      </c>
      <c r="B29" s="66" t="s">
        <v>60</v>
      </c>
      <c r="C29" s="65" t="s">
        <v>16</v>
      </c>
    </row>
    <row r="30" s="56" customFormat="1" ht="14.25" spans="1:3">
      <c r="A30" s="60" t="s">
        <v>61</v>
      </c>
      <c r="B30" s="67" t="s">
        <v>62</v>
      </c>
      <c r="C30" s="62" t="s">
        <v>16</v>
      </c>
    </row>
    <row r="31" s="56" customFormat="1" ht="14.25" spans="1:3">
      <c r="A31" s="63" t="s">
        <v>63</v>
      </c>
      <c r="B31" s="66" t="s">
        <v>64</v>
      </c>
      <c r="C31" s="65" t="s">
        <v>16</v>
      </c>
    </row>
    <row r="32" s="56" customFormat="1" ht="14.25" spans="1:3">
      <c r="A32" s="60" t="s">
        <v>65</v>
      </c>
      <c r="B32" s="67" t="s">
        <v>66</v>
      </c>
      <c r="C32" s="62" t="s">
        <v>16</v>
      </c>
    </row>
    <row r="33" s="56" customFormat="1" ht="14.25" spans="1:3">
      <c r="A33" s="63" t="s">
        <v>67</v>
      </c>
      <c r="B33" s="66" t="s">
        <v>68</v>
      </c>
      <c r="C33" s="65" t="s">
        <v>16</v>
      </c>
    </row>
    <row r="34" s="56" customFormat="1" ht="14.25" spans="1:3">
      <c r="A34" s="60" t="s">
        <v>69</v>
      </c>
      <c r="B34" s="67" t="s">
        <v>70</v>
      </c>
      <c r="C34" s="62" t="s">
        <v>16</v>
      </c>
    </row>
    <row r="35" s="56" customFormat="1" ht="14.25" spans="1:3">
      <c r="A35" s="63" t="s">
        <v>71</v>
      </c>
      <c r="B35" s="66" t="s">
        <v>72</v>
      </c>
      <c r="C35" s="65" t="s">
        <v>16</v>
      </c>
    </row>
    <row r="36" s="56" customFormat="1" ht="14.25" spans="1:3">
      <c r="A36" s="60" t="s">
        <v>73</v>
      </c>
      <c r="B36" s="67" t="s">
        <v>74</v>
      </c>
      <c r="C36" s="62" t="s">
        <v>16</v>
      </c>
    </row>
    <row r="37" s="56" customFormat="1" ht="14.25" spans="1:3">
      <c r="A37" s="63" t="s">
        <v>75</v>
      </c>
      <c r="B37" s="66" t="s">
        <v>76</v>
      </c>
      <c r="C37" s="65" t="s">
        <v>16</v>
      </c>
    </row>
    <row r="38" s="56" customFormat="1" ht="14.25" spans="1:3">
      <c r="A38" s="60" t="s">
        <v>77</v>
      </c>
      <c r="B38" s="67" t="s">
        <v>78</v>
      </c>
      <c r="C38" s="62" t="s">
        <v>16</v>
      </c>
    </row>
    <row r="39" s="56" customFormat="1" ht="14.25" spans="1:3">
      <c r="A39" s="63" t="s">
        <v>79</v>
      </c>
      <c r="B39" s="66" t="s">
        <v>80</v>
      </c>
      <c r="C39" s="65" t="s">
        <v>16</v>
      </c>
    </row>
    <row r="40" s="56" customFormat="1" ht="14.25" spans="1:3">
      <c r="A40" s="60" t="s">
        <v>81</v>
      </c>
      <c r="B40" s="67" t="s">
        <v>82</v>
      </c>
      <c r="C40" s="62" t="s">
        <v>16</v>
      </c>
    </row>
    <row r="41" s="56" customFormat="1" ht="14.25" spans="1:3">
      <c r="A41" s="63" t="s">
        <v>83</v>
      </c>
      <c r="B41" s="66" t="s">
        <v>84</v>
      </c>
      <c r="C41" s="65" t="s">
        <v>16</v>
      </c>
    </row>
    <row r="42" s="56" customFormat="1" ht="14.25" spans="1:3">
      <c r="A42" s="60" t="s">
        <v>85</v>
      </c>
      <c r="B42" s="67" t="s">
        <v>86</v>
      </c>
      <c r="C42" s="62" t="s">
        <v>16</v>
      </c>
    </row>
    <row r="43" s="56" customFormat="1" ht="14.25" spans="1:3">
      <c r="A43" s="63" t="s">
        <v>87</v>
      </c>
      <c r="B43" s="66" t="s">
        <v>88</v>
      </c>
      <c r="C43" s="65" t="s">
        <v>16</v>
      </c>
    </row>
    <row r="44" s="56" customFormat="1" ht="14.25" spans="1:3">
      <c r="A44" s="60" t="s">
        <v>89</v>
      </c>
      <c r="B44" s="67" t="s">
        <v>90</v>
      </c>
      <c r="C44" s="62" t="s">
        <v>16</v>
      </c>
    </row>
    <row r="45" s="56" customFormat="1" ht="14.25" spans="1:3">
      <c r="A45" s="63" t="s">
        <v>91</v>
      </c>
      <c r="B45" s="66" t="s">
        <v>92</v>
      </c>
      <c r="C45" s="65" t="s">
        <v>16</v>
      </c>
    </row>
    <row r="46" s="56" customFormat="1" ht="14.25" spans="1:3">
      <c r="A46" s="60" t="s">
        <v>93</v>
      </c>
      <c r="B46" s="67" t="s">
        <v>94</v>
      </c>
      <c r="C46" s="62" t="s">
        <v>16</v>
      </c>
    </row>
    <row r="47" s="56" customFormat="1" ht="14.25" spans="1:3">
      <c r="A47" s="63" t="s">
        <v>95</v>
      </c>
      <c r="B47" s="66" t="s">
        <v>96</v>
      </c>
      <c r="C47" s="65" t="s">
        <v>16</v>
      </c>
    </row>
    <row r="48" s="56" customFormat="1" ht="14.25" spans="1:3">
      <c r="A48" s="60" t="s">
        <v>97</v>
      </c>
      <c r="B48" s="67" t="s">
        <v>98</v>
      </c>
      <c r="C48" s="62" t="s">
        <v>16</v>
      </c>
    </row>
    <row r="49" s="56" customFormat="1" ht="14.25" spans="1:3">
      <c r="A49" s="63" t="s">
        <v>99</v>
      </c>
      <c r="B49" s="66" t="s">
        <v>100</v>
      </c>
      <c r="C49" s="65" t="s">
        <v>16</v>
      </c>
    </row>
    <row r="50" s="56" customFormat="1" ht="14.25" spans="1:3">
      <c r="A50" s="60" t="s">
        <v>101</v>
      </c>
      <c r="B50" s="67" t="s">
        <v>102</v>
      </c>
      <c r="C50" s="62" t="s">
        <v>16</v>
      </c>
    </row>
    <row r="51" s="56" customFormat="1" ht="14.25" spans="1:3">
      <c r="A51" s="63" t="s">
        <v>103</v>
      </c>
      <c r="B51" s="66" t="s">
        <v>104</v>
      </c>
      <c r="C51" s="65" t="s">
        <v>16</v>
      </c>
    </row>
    <row r="52" s="56" customFormat="1" ht="14.25" spans="1:3">
      <c r="A52" s="60" t="s">
        <v>105</v>
      </c>
      <c r="B52" s="67" t="s">
        <v>106</v>
      </c>
      <c r="C52" s="62" t="s">
        <v>16</v>
      </c>
    </row>
    <row r="53" s="56" customFormat="1" ht="14.25" spans="1:3">
      <c r="A53" s="63" t="s">
        <v>107</v>
      </c>
      <c r="B53" s="66" t="s">
        <v>108</v>
      </c>
      <c r="C53" s="65" t="s">
        <v>16</v>
      </c>
    </row>
    <row r="54" s="56" customFormat="1" ht="14.25" spans="1:3">
      <c r="A54" s="60" t="s">
        <v>109</v>
      </c>
      <c r="B54" s="67" t="s">
        <v>110</v>
      </c>
      <c r="C54" s="62" t="s">
        <v>16</v>
      </c>
    </row>
    <row r="55" s="56" customFormat="1" ht="14.25" spans="1:3">
      <c r="A55" s="63" t="s">
        <v>111</v>
      </c>
      <c r="B55" s="66" t="s">
        <v>112</v>
      </c>
      <c r="C55" s="65" t="s">
        <v>16</v>
      </c>
    </row>
    <row r="56" s="56" customFormat="1" ht="14.25" spans="1:3">
      <c r="A56" s="60" t="s">
        <v>113</v>
      </c>
      <c r="B56" s="67" t="s">
        <v>114</v>
      </c>
      <c r="C56" s="62" t="s">
        <v>16</v>
      </c>
    </row>
    <row r="57" s="56" customFormat="1" ht="14.25" spans="1:3">
      <c r="A57" s="63" t="s">
        <v>115</v>
      </c>
      <c r="B57" s="66" t="s">
        <v>116</v>
      </c>
      <c r="C57" s="65" t="s">
        <v>16</v>
      </c>
    </row>
    <row r="58" s="56" customFormat="1" ht="14.25" spans="1:3">
      <c r="A58" s="60" t="s">
        <v>117</v>
      </c>
      <c r="B58" s="67" t="s">
        <v>118</v>
      </c>
      <c r="C58" s="62" t="s">
        <v>16</v>
      </c>
    </row>
    <row r="59" s="56" customFormat="1" ht="14.25" spans="1:3">
      <c r="A59" s="63" t="s">
        <v>119</v>
      </c>
      <c r="B59" s="66" t="s">
        <v>120</v>
      </c>
      <c r="C59" s="65" t="s">
        <v>16</v>
      </c>
    </row>
    <row r="60" s="56" customFormat="1" ht="14.25" spans="1:3">
      <c r="A60" s="60" t="s">
        <v>121</v>
      </c>
      <c r="B60" s="67" t="s">
        <v>122</v>
      </c>
      <c r="C60" s="62" t="s">
        <v>16</v>
      </c>
    </row>
    <row r="61" s="56" customFormat="1" ht="14.25" spans="1:3">
      <c r="A61" s="63" t="s">
        <v>123</v>
      </c>
      <c r="B61" s="66" t="s">
        <v>124</v>
      </c>
      <c r="C61" s="65" t="s">
        <v>16</v>
      </c>
    </row>
    <row r="62" s="56" customFormat="1" ht="14.25" spans="1:3">
      <c r="A62" s="60" t="s">
        <v>125</v>
      </c>
      <c r="B62" s="67" t="s">
        <v>126</v>
      </c>
      <c r="C62" s="62" t="s">
        <v>16</v>
      </c>
    </row>
    <row r="63" s="56" customFormat="1" ht="14.25" spans="1:3">
      <c r="A63" s="63" t="s">
        <v>127</v>
      </c>
      <c r="B63" s="66" t="s">
        <v>128</v>
      </c>
      <c r="C63" s="65" t="s">
        <v>16</v>
      </c>
    </row>
    <row r="64" s="56" customFormat="1" ht="14.25" spans="1:3">
      <c r="A64" s="60" t="s">
        <v>129</v>
      </c>
      <c r="B64" s="67" t="s">
        <v>130</v>
      </c>
      <c r="C64" s="62" t="s">
        <v>16</v>
      </c>
    </row>
    <row r="65" s="56" customFormat="1" ht="14.25" spans="1:3">
      <c r="A65" s="63" t="s">
        <v>131</v>
      </c>
      <c r="B65" s="66" t="s">
        <v>132</v>
      </c>
      <c r="C65" s="65" t="s">
        <v>16</v>
      </c>
    </row>
    <row r="66" s="56" customFormat="1" ht="14.25" spans="1:3">
      <c r="A66" s="60" t="s">
        <v>133</v>
      </c>
      <c r="B66" s="67" t="s">
        <v>134</v>
      </c>
      <c r="C66" s="62" t="s">
        <v>16</v>
      </c>
    </row>
    <row r="67" s="56" customFormat="1" ht="14.25" spans="1:3">
      <c r="A67" s="63" t="s">
        <v>135</v>
      </c>
      <c r="B67" s="66" t="s">
        <v>136</v>
      </c>
      <c r="C67" s="65" t="s">
        <v>16</v>
      </c>
    </row>
    <row r="68" s="56" customFormat="1" ht="14.25" spans="1:3">
      <c r="A68" s="60" t="s">
        <v>137</v>
      </c>
      <c r="B68" s="67" t="s">
        <v>138</v>
      </c>
      <c r="C68" s="62" t="s">
        <v>16</v>
      </c>
    </row>
    <row r="69" s="56" customFormat="1" ht="14.25" spans="1:3">
      <c r="A69" s="63" t="s">
        <v>139</v>
      </c>
      <c r="B69" s="66" t="s">
        <v>140</v>
      </c>
      <c r="C69" s="65" t="s">
        <v>16</v>
      </c>
    </row>
    <row r="70" s="56" customFormat="1" ht="14.25" spans="1:3">
      <c r="A70" s="60" t="s">
        <v>141</v>
      </c>
      <c r="B70" s="67" t="s">
        <v>142</v>
      </c>
      <c r="C70" s="62" t="s">
        <v>16</v>
      </c>
    </row>
    <row r="71" s="56" customFormat="1" ht="14.25" spans="1:3">
      <c r="A71" s="63" t="s">
        <v>143</v>
      </c>
      <c r="B71" s="66" t="s">
        <v>144</v>
      </c>
      <c r="C71" s="65" t="s">
        <v>16</v>
      </c>
    </row>
    <row r="72" s="56" customFormat="1" ht="14.25" spans="1:3">
      <c r="A72" s="60" t="s">
        <v>145</v>
      </c>
      <c r="B72" s="67" t="s">
        <v>146</v>
      </c>
      <c r="C72" s="62" t="s">
        <v>16</v>
      </c>
    </row>
    <row r="73" s="56" customFormat="1" ht="14.25" spans="1:3">
      <c r="A73" s="63" t="s">
        <v>147</v>
      </c>
      <c r="B73" s="66" t="s">
        <v>148</v>
      </c>
      <c r="C73" s="65" t="s">
        <v>16</v>
      </c>
    </row>
    <row r="74" ht="14.25" spans="1:2">
      <c r="A74" s="60" t="s">
        <v>149</v>
      </c>
      <c r="B74" s="67" t="s">
        <v>150</v>
      </c>
    </row>
    <row r="75" ht="14.25" spans="1:2">
      <c r="A75" s="63" t="s">
        <v>151</v>
      </c>
      <c r="B75" s="66" t="s">
        <v>152</v>
      </c>
    </row>
    <row r="76" ht="14.25" spans="1:2">
      <c r="A76" s="60" t="s">
        <v>153</v>
      </c>
      <c r="B76" s="67" t="s">
        <v>154</v>
      </c>
    </row>
    <row r="77" ht="14.25" spans="1:2">
      <c r="A77" s="63" t="s">
        <v>155</v>
      </c>
      <c r="B77" s="66" t="s">
        <v>156</v>
      </c>
    </row>
    <row r="78" ht="14.25" spans="1:2">
      <c r="A78" s="60" t="s">
        <v>157</v>
      </c>
      <c r="B78" s="67" t="s">
        <v>158</v>
      </c>
    </row>
    <row r="79" ht="14.25" spans="1:2">
      <c r="A79" s="63" t="s">
        <v>159</v>
      </c>
      <c r="B79" s="66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31"/>
  <sheetViews>
    <sheetView showGridLines="0" topLeftCell="A7" workbookViewId="0">
      <selection activeCell="O10" sqref="O10"/>
    </sheetView>
  </sheetViews>
  <sheetFormatPr defaultColWidth="9" defaultRowHeight="14.25"/>
  <cols>
    <col min="1" max="1" width="26.125" style="43"/>
    <col min="2" max="2" width="10.25" customWidth="1"/>
    <col min="3" max="5" width="6.5" customWidth="1"/>
    <col min="6" max="6" width="6.5" style="43" customWidth="1"/>
    <col min="7" max="13" width="6.5" customWidth="1"/>
    <col min="14" max="14" width="13.625"/>
  </cols>
  <sheetData>
    <row r="1" s="42" customFormat="1" ht="24" customHeight="1" spans="1:13">
      <c r="A1" s="44" t="s">
        <v>161</v>
      </c>
      <c r="B1" s="45" t="s">
        <v>162</v>
      </c>
      <c r="C1" s="45" t="s">
        <v>163</v>
      </c>
      <c r="D1" s="45" t="s">
        <v>164</v>
      </c>
      <c r="E1" s="45" t="s">
        <v>165</v>
      </c>
      <c r="F1" s="45" t="s">
        <v>166</v>
      </c>
      <c r="G1" s="45" t="s">
        <v>167</v>
      </c>
      <c r="H1" s="45" t="s">
        <v>168</v>
      </c>
      <c r="I1" s="45" t="s">
        <v>169</v>
      </c>
      <c r="J1" s="45" t="s">
        <v>170</v>
      </c>
      <c r="K1" s="45" t="s">
        <v>171</v>
      </c>
      <c r="L1" s="45" t="s">
        <v>172</v>
      </c>
      <c r="M1" s="45" t="s">
        <v>173</v>
      </c>
    </row>
    <row r="2" ht="24" customHeight="1" spans="1:13">
      <c r="A2" s="46" t="s">
        <v>174</v>
      </c>
      <c r="B2" s="47"/>
      <c r="C2" s="48"/>
      <c r="D2" s="48"/>
      <c r="E2" s="49"/>
      <c r="F2" s="50"/>
      <c r="G2" s="49"/>
      <c r="H2" s="49"/>
      <c r="I2" s="49"/>
      <c r="J2" s="49"/>
      <c r="K2" s="49"/>
      <c r="L2" s="49"/>
      <c r="M2" s="49"/>
    </row>
    <row r="3" ht="24" customHeight="1" spans="1:13">
      <c r="A3" s="46" t="s">
        <v>175</v>
      </c>
      <c r="B3" s="47"/>
      <c r="C3" s="48"/>
      <c r="D3" s="48"/>
      <c r="E3" s="49"/>
      <c r="F3" s="50"/>
      <c r="G3" s="49"/>
      <c r="H3" s="49"/>
      <c r="I3" s="49"/>
      <c r="J3" s="49"/>
      <c r="K3" s="49"/>
      <c r="L3" s="49"/>
      <c r="M3" s="49"/>
    </row>
    <row r="4" ht="24" customHeight="1" spans="1:13">
      <c r="A4" s="46" t="s">
        <v>176</v>
      </c>
      <c r="B4" s="47"/>
      <c r="C4" s="48"/>
      <c r="D4" s="48"/>
      <c r="E4" s="49"/>
      <c r="F4" s="50"/>
      <c r="G4" s="49"/>
      <c r="H4" s="49"/>
      <c r="I4" s="49"/>
      <c r="J4" s="49"/>
      <c r="K4" s="49"/>
      <c r="L4" s="49"/>
      <c r="M4" s="49"/>
    </row>
    <row r="5" ht="24" customHeight="1" spans="1:13">
      <c r="A5" s="46" t="s">
        <v>177</v>
      </c>
      <c r="B5" s="47"/>
      <c r="C5" s="49"/>
      <c r="D5" s="48"/>
      <c r="E5" s="49"/>
      <c r="F5" s="50"/>
      <c r="G5" s="49"/>
      <c r="H5" s="49"/>
      <c r="I5" s="49"/>
      <c r="J5" s="49"/>
      <c r="K5" s="49"/>
      <c r="L5" s="49"/>
      <c r="M5" s="49"/>
    </row>
    <row r="6" ht="24" customHeight="1" spans="1:13">
      <c r="A6" s="46" t="s">
        <v>178</v>
      </c>
      <c r="B6" s="51">
        <v>994.666666666667</v>
      </c>
      <c r="C6" s="52">
        <f>SUM(C2:C5)</f>
        <v>0</v>
      </c>
      <c r="D6" s="53">
        <f>SUM(D2:D5)</f>
        <v>0</v>
      </c>
      <c r="E6" s="53">
        <f>SUM(E2:E5)</f>
        <v>0</v>
      </c>
      <c r="F6" s="53">
        <f>SUM(F2:F5)</f>
        <v>0</v>
      </c>
      <c r="G6" s="53">
        <f>SUM(G2:G5)</f>
        <v>0</v>
      </c>
      <c r="H6" s="53">
        <f t="shared" ref="G6:M6" si="0">SUM(H2:H5)</f>
        <v>0</v>
      </c>
      <c r="I6" s="53">
        <f t="shared" si="0"/>
        <v>0</v>
      </c>
      <c r="J6" s="53">
        <f t="shared" si="0"/>
        <v>0</v>
      </c>
      <c r="K6" s="53">
        <f t="shared" si="0"/>
        <v>0</v>
      </c>
      <c r="L6" s="53">
        <f t="shared" si="0"/>
        <v>0</v>
      </c>
      <c r="M6" s="53">
        <f t="shared" si="0"/>
        <v>0</v>
      </c>
    </row>
    <row r="7" ht="31" customHeight="1" spans="1:13">
      <c r="A7" s="54" t="s">
        <v>179</v>
      </c>
      <c r="B7" s="55">
        <f>B6*106%</f>
        <v>1054.34666666667</v>
      </c>
      <c r="C7" s="55">
        <f t="shared" ref="C7:M7" si="1">C6*106%</f>
        <v>0</v>
      </c>
      <c r="D7" s="55">
        <f t="shared" si="1"/>
        <v>0</v>
      </c>
      <c r="E7" s="55">
        <f t="shared" si="1"/>
        <v>0</v>
      </c>
      <c r="F7" s="55">
        <f t="shared" si="1"/>
        <v>0</v>
      </c>
      <c r="G7" s="55">
        <f t="shared" si="1"/>
        <v>0</v>
      </c>
      <c r="H7" s="55">
        <f t="shared" si="1"/>
        <v>0</v>
      </c>
      <c r="I7" s="55">
        <f t="shared" si="1"/>
        <v>0</v>
      </c>
      <c r="J7" s="55">
        <f t="shared" si="1"/>
        <v>0</v>
      </c>
      <c r="K7" s="55">
        <f t="shared" si="1"/>
        <v>0</v>
      </c>
      <c r="L7" s="55">
        <f t="shared" si="1"/>
        <v>0</v>
      </c>
      <c r="M7" s="55">
        <f t="shared" si="1"/>
        <v>0</v>
      </c>
    </row>
    <row r="11" spans="1:1">
      <c r="A11"/>
    </row>
    <row r="12" spans="1:1">
      <c r="A12"/>
    </row>
    <row r="14" spans="1:6">
      <c r="A14"/>
      <c r="F14"/>
    </row>
    <row r="15" spans="1:6">
      <c r="A15"/>
      <c r="F15"/>
    </row>
    <row r="16" spans="1:6">
      <c r="A16"/>
      <c r="F16"/>
    </row>
    <row r="17" spans="1:6">
      <c r="A17"/>
      <c r="F17"/>
    </row>
    <row r="18" spans="1:6">
      <c r="A18"/>
      <c r="F18"/>
    </row>
    <row r="19" spans="1:6">
      <c r="A19"/>
      <c r="F19"/>
    </row>
    <row r="20" spans="1:6">
      <c r="A20"/>
      <c r="F20"/>
    </row>
    <row r="21" spans="1:6">
      <c r="A21"/>
      <c r="F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K10" sqref="K10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180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2" si="0">ROW()-2</f>
        <v>1</v>
      </c>
      <c r="B3" s="37" t="s">
        <v>195</v>
      </c>
      <c r="C3" s="13" t="s">
        <v>196</v>
      </c>
      <c r="D3" s="14">
        <v>45642</v>
      </c>
      <c r="E3" s="29" t="s">
        <v>197</v>
      </c>
      <c r="F3" s="16" t="str">
        <f t="shared" ref="F3:F12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0"/>
      <c r="I3" s="17" t="s">
        <v>198</v>
      </c>
      <c r="J3" s="21">
        <f>DAY(EOMONTH(D3,0))-DAY(D3)+1</f>
        <v>16</v>
      </c>
      <c r="K3" s="22">
        <v>70</v>
      </c>
      <c r="L3" s="22">
        <f t="shared" ref="L3:L12" si="2">IF(H3="",30/30*J3,0)</f>
        <v>16</v>
      </c>
      <c r="M3" s="22">
        <f t="shared" ref="M3:M12" si="3">SUM(K3:L3)</f>
        <v>86</v>
      </c>
      <c r="N3" s="23"/>
      <c r="O3" s="23" t="s">
        <v>176</v>
      </c>
    </row>
    <row r="4" s="1" customFormat="1" ht="24" customHeight="1" spans="1:15">
      <c r="A4" s="11">
        <f t="shared" si="0"/>
        <v>2</v>
      </c>
      <c r="B4" s="37" t="s">
        <v>199</v>
      </c>
      <c r="C4" s="13" t="s">
        <v>196</v>
      </c>
      <c r="D4" s="14">
        <v>45642</v>
      </c>
      <c r="E4" s="29" t="s">
        <v>200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0"/>
      <c r="I4" s="17" t="s">
        <v>198</v>
      </c>
      <c r="J4" s="21">
        <f t="shared" ref="J3:J12" si="4">DAY(EOMONTH(D4,0))-DAY(D4)+1</f>
        <v>16</v>
      </c>
      <c r="K4" s="22">
        <v>70</v>
      </c>
      <c r="L4" s="22">
        <f t="shared" si="2"/>
        <v>16</v>
      </c>
      <c r="M4" s="22">
        <f t="shared" si="3"/>
        <v>86</v>
      </c>
      <c r="N4" s="23"/>
      <c r="O4" s="23" t="s">
        <v>176</v>
      </c>
    </row>
    <row r="5" s="1" customFormat="1" ht="24" customHeight="1" spans="1:15">
      <c r="A5" s="11">
        <f t="shared" si="0"/>
        <v>3</v>
      </c>
      <c r="B5" s="37" t="s">
        <v>201</v>
      </c>
      <c r="C5" s="13" t="s">
        <v>196</v>
      </c>
      <c r="D5" s="14">
        <v>45647</v>
      </c>
      <c r="E5" s="68" t="s">
        <v>202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si="4"/>
        <v>11</v>
      </c>
      <c r="K5" s="22">
        <v>70</v>
      </c>
      <c r="L5" s="22">
        <f t="shared" si="2"/>
        <v>11</v>
      </c>
      <c r="M5" s="22">
        <f t="shared" si="3"/>
        <v>81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37" t="s">
        <v>203</v>
      </c>
      <c r="C6" s="13" t="s">
        <v>196</v>
      </c>
      <c r="D6" s="14">
        <v>45647</v>
      </c>
      <c r="E6" s="29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4"/>
        <v>11</v>
      </c>
      <c r="K6" s="22">
        <v>70</v>
      </c>
      <c r="L6" s="22">
        <f t="shared" si="2"/>
        <v>11</v>
      </c>
      <c r="M6" s="22">
        <f t="shared" si="3"/>
        <v>81</v>
      </c>
      <c r="N6" s="23"/>
      <c r="O6" s="23" t="s">
        <v>176</v>
      </c>
    </row>
    <row r="7" s="1" customFormat="1" ht="24" customHeight="1" spans="1:15">
      <c r="A7" s="11">
        <f t="shared" si="0"/>
        <v>5</v>
      </c>
      <c r="B7" s="37" t="s">
        <v>205</v>
      </c>
      <c r="C7" s="13" t="s">
        <v>196</v>
      </c>
      <c r="D7" s="14">
        <v>45650</v>
      </c>
      <c r="E7" s="29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4"/>
        <v>8</v>
      </c>
      <c r="K7" s="22">
        <v>70</v>
      </c>
      <c r="L7" s="22">
        <f t="shared" si="2"/>
        <v>8</v>
      </c>
      <c r="M7" s="22">
        <f t="shared" si="3"/>
        <v>78</v>
      </c>
      <c r="N7" s="23"/>
      <c r="O7" s="23" t="s">
        <v>176</v>
      </c>
    </row>
    <row r="8" s="1" customFormat="1" ht="24" customHeight="1" spans="1:15">
      <c r="A8" s="11">
        <f t="shared" si="0"/>
        <v>6</v>
      </c>
      <c r="B8" s="37" t="s">
        <v>207</v>
      </c>
      <c r="C8" s="13" t="s">
        <v>196</v>
      </c>
      <c r="D8" s="14">
        <v>45650</v>
      </c>
      <c r="E8" s="68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4"/>
        <v>8</v>
      </c>
      <c r="K8" s="22">
        <v>70</v>
      </c>
      <c r="L8" s="22">
        <f t="shared" si="2"/>
        <v>8</v>
      </c>
      <c r="M8" s="22">
        <f t="shared" si="3"/>
        <v>78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37" t="s">
        <v>209</v>
      </c>
      <c r="C9" s="13" t="s">
        <v>196</v>
      </c>
      <c r="D9" s="14">
        <v>45651</v>
      </c>
      <c r="E9" s="68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4"/>
        <v>7</v>
      </c>
      <c r="K9" s="22">
        <v>70</v>
      </c>
      <c r="L9" s="22">
        <f t="shared" si="2"/>
        <v>7</v>
      </c>
      <c r="M9" s="22">
        <f t="shared" si="3"/>
        <v>77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37" t="s">
        <v>211</v>
      </c>
      <c r="C10" s="13" t="s">
        <v>196</v>
      </c>
      <c r="D10" s="14">
        <v>45651</v>
      </c>
      <c r="E10" s="15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4"/>
        <v>7</v>
      </c>
      <c r="K10" s="22">
        <v>70</v>
      </c>
      <c r="L10" s="22">
        <f t="shared" si="2"/>
        <v>7</v>
      </c>
      <c r="M10" s="22">
        <f t="shared" si="3"/>
        <v>77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37" t="s">
        <v>213</v>
      </c>
      <c r="C11" s="13" t="s">
        <v>196</v>
      </c>
      <c r="D11" s="14">
        <v>45651</v>
      </c>
      <c r="E11" s="15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4"/>
        <v>7</v>
      </c>
      <c r="K11" s="22">
        <v>70</v>
      </c>
      <c r="L11" s="22">
        <f t="shared" si="2"/>
        <v>7</v>
      </c>
      <c r="M11" s="22">
        <f t="shared" si="3"/>
        <v>77</v>
      </c>
      <c r="N11" s="23"/>
      <c r="O11" s="23" t="s">
        <v>176</v>
      </c>
    </row>
    <row r="12" s="1" customFormat="1" ht="24" customHeight="1" spans="1:15">
      <c r="A12" s="11">
        <f t="shared" si="0"/>
        <v>10</v>
      </c>
      <c r="B12" s="27" t="s">
        <v>215</v>
      </c>
      <c r="C12" s="13" t="s">
        <v>196</v>
      </c>
      <c r="D12" s="14">
        <v>45652</v>
      </c>
      <c r="E12" s="15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4"/>
        <v>6</v>
      </c>
      <c r="K12" s="22">
        <v>70</v>
      </c>
      <c r="L12" s="22">
        <f t="shared" si="2"/>
        <v>6</v>
      </c>
      <c r="M12" s="22">
        <f t="shared" si="3"/>
        <v>76</v>
      </c>
      <c r="N12" s="23"/>
      <c r="O12" s="23" t="s">
        <v>176</v>
      </c>
    </row>
    <row r="13" s="1" customFormat="1" ht="24" customHeight="1" spans="1:15">
      <c r="A13" s="11" t="s">
        <v>217</v>
      </c>
      <c r="B13" s="38"/>
      <c r="C13" s="39"/>
      <c r="D13" s="14"/>
      <c r="E13" s="40"/>
      <c r="F13" s="16"/>
      <c r="G13" s="17"/>
      <c r="H13" s="21"/>
      <c r="I13" s="17"/>
      <c r="J13" s="41"/>
      <c r="K13" s="22">
        <f>SUM(K3:K12)</f>
        <v>700</v>
      </c>
      <c r="L13" s="22">
        <f t="shared" ref="K13:M13" si="5">SUM(L3:L12)</f>
        <v>97</v>
      </c>
      <c r="M13" s="22">
        <f t="shared" si="5"/>
        <v>797</v>
      </c>
      <c r="N13" s="23"/>
      <c r="O13" s="23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1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12">
    <cfRule type="duplicateValues" dxfId="0" priority="1"/>
  </conditionalFormatting>
  <conditionalFormatting sqref="E13">
    <cfRule type="duplicateValues" dxfId="0" priority="66"/>
  </conditionalFormatting>
  <conditionalFormatting sqref="H13">
    <cfRule type="duplicateValues" dxfId="0" priority="70"/>
    <cfRule type="duplicateValues" dxfId="0" priority="69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1" priority="56"/>
    <cfRule type="duplicateValues" dxfId="0" priority="55"/>
    <cfRule type="duplicateValues" dxfId="0" priority="54"/>
  </conditionalFormatting>
  <conditionalFormatting sqref="B1:B2 B13:B1048576">
    <cfRule type="duplicateValues" dxfId="0" priority="49"/>
    <cfRule type="duplicateValues" dxfId="0" priority="48"/>
  </conditionalFormatting>
  <conditionalFormatting sqref="H2 B2 B13:B1048576 H14:H15 H23:H1048576 F16:F22">
    <cfRule type="duplicateValues" dxfId="0" priority="80"/>
  </conditionalFormatting>
  <conditionalFormatting sqref="B2 B13:B104857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1"/>
    <cfRule type="duplicateValues" dxfId="0" priority="64"/>
    <cfRule type="duplicateValues" dxfId="0" priority="52"/>
    <cfRule type="duplicateValues" dxfId="0" priority="51"/>
    <cfRule type="duplicateValues" dxfId="0" priority="50"/>
  </conditionalFormatting>
  <conditionalFormatting sqref="B2 H2 H14:H15 H23:H1048576 B13:B1048576 F16:F22">
    <cfRule type="duplicateValues" dxfId="0" priority="72"/>
  </conditionalFormatting>
  <conditionalFormatting sqref="H2 B2 H13:H15 H23:H1048576 B13:B1048576 F16:F22">
    <cfRule type="duplicateValues" dxfId="0" priority="68"/>
    <cfRule type="duplicateValues" dxfId="0" priority="67"/>
  </conditionalFormatting>
  <conditionalFormatting sqref="B2 H2:H15 H23:H1048576 B13:B1048576 F16:F22">
    <cfRule type="duplicateValues" dxfId="0" priority="65"/>
  </conditionalFormatting>
  <conditionalFormatting sqref="H2:H15 H23:H1048576 B13:B1048576 B2 F16:F22">
    <cfRule type="duplicateValues" dxfId="0" priority="53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R11" sqref="R11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37" t="s">
        <v>195</v>
      </c>
      <c r="C3" s="13" t="s">
        <v>196</v>
      </c>
      <c r="D3" s="14">
        <v>45658</v>
      </c>
      <c r="E3" s="29" t="s">
        <v>197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0"/>
      <c r="I3" s="17" t="s">
        <v>198</v>
      </c>
      <c r="J3" s="21">
        <f>DAY(EOMONTH(D3,0))-DAY(D3)+1</f>
        <v>31</v>
      </c>
      <c r="K3" s="22">
        <v>70</v>
      </c>
      <c r="L3" s="22">
        <f>IF(H3="",30/30*J3,0)</f>
        <v>31</v>
      </c>
      <c r="M3" s="22">
        <f>SUM(K3:L3)</f>
        <v>101</v>
      </c>
      <c r="N3" s="23"/>
      <c r="O3" s="23" t="s">
        <v>176</v>
      </c>
    </row>
    <row r="4" s="1" customFormat="1" ht="24" customHeight="1" spans="1:15">
      <c r="A4" s="11">
        <f>ROW()-2</f>
        <v>2</v>
      </c>
      <c r="B4" s="37" t="s">
        <v>199</v>
      </c>
      <c r="C4" s="13" t="s">
        <v>196</v>
      </c>
      <c r="D4" s="14">
        <v>45658</v>
      </c>
      <c r="E4" s="29" t="s">
        <v>200</v>
      </c>
      <c r="F4" s="16" t="str">
        <f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0"/>
      <c r="I4" s="17" t="s">
        <v>198</v>
      </c>
      <c r="J4" s="21">
        <f>DAY(EOMONTH(D4,0))-DAY(D4)+1</f>
        <v>31</v>
      </c>
      <c r="K4" s="22">
        <v>70</v>
      </c>
      <c r="L4" s="22">
        <f>IF(H4="",30/30*J4,0)</f>
        <v>31</v>
      </c>
      <c r="M4" s="22">
        <f>SUM(K4:L4)</f>
        <v>101</v>
      </c>
      <c r="N4" s="23"/>
      <c r="O4" s="23" t="s">
        <v>176</v>
      </c>
    </row>
    <row r="5" s="1" customFormat="1" ht="24" customHeight="1" spans="1:15">
      <c r="A5" s="11">
        <f t="shared" ref="A5:A12" si="0">ROW()-2</f>
        <v>3</v>
      </c>
      <c r="B5" s="37" t="s">
        <v>201</v>
      </c>
      <c r="C5" s="13" t="s">
        <v>196</v>
      </c>
      <c r="D5" s="14">
        <v>45658</v>
      </c>
      <c r="E5" s="68" t="s">
        <v>202</v>
      </c>
      <c r="F5" s="16" t="str">
        <f t="shared" ref="F5:F12" si="1"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ref="J5:J12" si="2">DAY(EOMONTH(D5,0))-DAY(D5)+1</f>
        <v>31</v>
      </c>
      <c r="K5" s="22">
        <v>70</v>
      </c>
      <c r="L5" s="22">
        <f t="shared" ref="L5:L15" si="3">IF(H5="",30/30*J5,0)</f>
        <v>31</v>
      </c>
      <c r="M5" s="22">
        <f t="shared" ref="M5:M15" si="4">SUM(K5:L5)</f>
        <v>101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37" t="s">
        <v>203</v>
      </c>
      <c r="C6" s="13" t="s">
        <v>196</v>
      </c>
      <c r="D6" s="14">
        <v>45658</v>
      </c>
      <c r="E6" s="29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31</v>
      </c>
      <c r="K6" s="22">
        <v>70</v>
      </c>
      <c r="L6" s="22">
        <f t="shared" si="3"/>
        <v>31</v>
      </c>
      <c r="M6" s="22">
        <f t="shared" si="4"/>
        <v>101</v>
      </c>
      <c r="N6" s="23"/>
      <c r="O6" s="23" t="s">
        <v>176</v>
      </c>
    </row>
    <row r="7" s="1" customFormat="1" ht="24" customHeight="1" spans="1:15">
      <c r="A7" s="11">
        <f t="shared" si="0"/>
        <v>5</v>
      </c>
      <c r="B7" s="37" t="s">
        <v>205</v>
      </c>
      <c r="C7" s="13" t="s">
        <v>196</v>
      </c>
      <c r="D7" s="14">
        <v>45658</v>
      </c>
      <c r="E7" s="29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31</v>
      </c>
      <c r="K7" s="22">
        <v>70</v>
      </c>
      <c r="L7" s="22">
        <f t="shared" si="3"/>
        <v>31</v>
      </c>
      <c r="M7" s="22">
        <f t="shared" si="4"/>
        <v>101</v>
      </c>
      <c r="N7" s="23"/>
      <c r="O7" s="23" t="s">
        <v>176</v>
      </c>
    </row>
    <row r="8" s="1" customFormat="1" ht="24" customHeight="1" spans="1:15">
      <c r="A8" s="11">
        <f t="shared" si="0"/>
        <v>6</v>
      </c>
      <c r="B8" s="37" t="s">
        <v>207</v>
      </c>
      <c r="C8" s="13" t="s">
        <v>196</v>
      </c>
      <c r="D8" s="14">
        <v>45658</v>
      </c>
      <c r="E8" s="68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31</v>
      </c>
      <c r="K8" s="22">
        <v>70</v>
      </c>
      <c r="L8" s="22">
        <f t="shared" si="3"/>
        <v>31</v>
      </c>
      <c r="M8" s="22">
        <f t="shared" si="4"/>
        <v>101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37" t="s">
        <v>209</v>
      </c>
      <c r="C9" s="13" t="s">
        <v>196</v>
      </c>
      <c r="D9" s="14">
        <v>45658</v>
      </c>
      <c r="E9" s="68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31</v>
      </c>
      <c r="K9" s="22">
        <v>70</v>
      </c>
      <c r="L9" s="22">
        <f t="shared" si="3"/>
        <v>31</v>
      </c>
      <c r="M9" s="22">
        <f t="shared" si="4"/>
        <v>101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37" t="s">
        <v>211</v>
      </c>
      <c r="C10" s="13" t="s">
        <v>196</v>
      </c>
      <c r="D10" s="14">
        <v>45658</v>
      </c>
      <c r="E10" s="15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2"/>
        <v>31</v>
      </c>
      <c r="K10" s="22">
        <v>70</v>
      </c>
      <c r="L10" s="22">
        <f t="shared" si="3"/>
        <v>31</v>
      </c>
      <c r="M10" s="22">
        <f t="shared" si="4"/>
        <v>101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37" t="s">
        <v>213</v>
      </c>
      <c r="C11" s="13" t="s">
        <v>196</v>
      </c>
      <c r="D11" s="14">
        <v>45658</v>
      </c>
      <c r="E11" s="15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2"/>
        <v>31</v>
      </c>
      <c r="K11" s="22">
        <v>70</v>
      </c>
      <c r="L11" s="22">
        <f t="shared" si="3"/>
        <v>31</v>
      </c>
      <c r="M11" s="22">
        <f t="shared" si="4"/>
        <v>101</v>
      </c>
      <c r="N11" s="23"/>
      <c r="O11" s="23" t="s">
        <v>176</v>
      </c>
    </row>
    <row r="12" s="1" customFormat="1" ht="24" customHeight="1" spans="1:15">
      <c r="A12" s="11">
        <f t="shared" si="0"/>
        <v>10</v>
      </c>
      <c r="B12" s="27" t="s">
        <v>215</v>
      </c>
      <c r="C12" s="13" t="s">
        <v>196</v>
      </c>
      <c r="D12" s="14">
        <v>45658</v>
      </c>
      <c r="E12" s="15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31</v>
      </c>
      <c r="K12" s="22">
        <v>70</v>
      </c>
      <c r="L12" s="22">
        <f t="shared" si="3"/>
        <v>31</v>
      </c>
      <c r="M12" s="22">
        <f t="shared" si="4"/>
        <v>101</v>
      </c>
      <c r="N12" s="23"/>
      <c r="O12" s="23" t="s">
        <v>176</v>
      </c>
    </row>
    <row r="13" s="1" customFormat="1" ht="24" customHeight="1" spans="1:15">
      <c r="A13" s="11" t="s">
        <v>217</v>
      </c>
      <c r="B13" s="38"/>
      <c r="C13" s="39"/>
      <c r="D13" s="14"/>
      <c r="E13" s="40"/>
      <c r="F13" s="16"/>
      <c r="G13" s="17"/>
      <c r="H13" s="21"/>
      <c r="I13" s="17"/>
      <c r="J13" s="41"/>
      <c r="K13" s="22">
        <f>SUM(K3:K12)</f>
        <v>700</v>
      </c>
      <c r="L13" s="22">
        <f>SUM(L3:L12)</f>
        <v>310</v>
      </c>
      <c r="M13" s="22">
        <f>SUM(M3:M12)</f>
        <v>1010</v>
      </c>
      <c r="N13" s="23"/>
      <c r="O13" s="23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2">
    <cfRule type="duplicateValues" dxfId="0" priority="1"/>
  </conditionalFormatting>
  <conditionalFormatting sqref="E13">
    <cfRule type="duplicateValues" dxfId="0" priority="160"/>
  </conditionalFormatting>
  <conditionalFormatting sqref="H13">
    <cfRule type="duplicateValues" dxfId="0" priority="170"/>
    <cfRule type="duplicateValues" dxfId="0" priority="171"/>
  </conditionalFormatting>
  <conditionalFormatting sqref="B3:B6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8:B11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146"/>
    <cfRule type="duplicateValues" dxfId="0" priority="147"/>
    <cfRule type="duplicateValues" dxfId="1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1:B2 B13:B1048576">
    <cfRule type="duplicateValues" dxfId="0" priority="52"/>
    <cfRule type="duplicateValues" dxfId="0" priority="58"/>
  </conditionalFormatting>
  <conditionalFormatting sqref="B2 B13:B1048576">
    <cfRule type="duplicateValues" dxfId="0" priority="173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69"/>
    <cfRule type="duplicateValues" dxfId="0" priority="72"/>
    <cfRule type="duplicateValues" dxfId="0" priority="144"/>
    <cfRule type="duplicateValues" dxfId="0" priority="156"/>
  </conditionalFormatting>
  <conditionalFormatting sqref="H2 B2 B13:B1048576 H14:H15 H23:H1048576 F16:F22">
    <cfRule type="duplicateValues" dxfId="0" priority="182"/>
  </conditionalFormatting>
  <conditionalFormatting sqref="B2 H2 H14:H15 H23:H1048576 B13:B1048576 F16:F22">
    <cfRule type="duplicateValues" dxfId="0" priority="174"/>
  </conditionalFormatting>
  <conditionalFormatting sqref="H2 B2 H13:H15 H23:H1048576 B13:B1048576 F16:F22">
    <cfRule type="duplicateValues" dxfId="0" priority="168"/>
    <cfRule type="duplicateValues" dxfId="0" priority="169"/>
  </conditionalFormatting>
  <conditionalFormatting sqref="B2 H2:H15 H23:H1048576 B13:B1048576 F16:F22">
    <cfRule type="duplicateValues" dxfId="0" priority="159"/>
  </conditionalFormatting>
  <conditionalFormatting sqref="H2:H15 H23:H1048576 B13:B1048576 B2 F16:F22">
    <cfRule type="duplicateValues" dxfId="0" priority="145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1"/>
  <sheetViews>
    <sheetView showGridLines="0" workbookViewId="0">
      <selection activeCell="M18" sqref="M18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5" si="0">ROW()-2</f>
        <v>1</v>
      </c>
      <c r="B3" s="28" t="s">
        <v>220</v>
      </c>
      <c r="C3" s="13" t="s">
        <v>221</v>
      </c>
      <c r="D3" s="14">
        <v>45698</v>
      </c>
      <c r="E3" s="68" t="s">
        <v>222</v>
      </c>
      <c r="F3" s="16" t="str">
        <f t="shared" ref="F3:F15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0"/>
      <c r="I3" s="17" t="s">
        <v>198</v>
      </c>
      <c r="J3" s="21">
        <f t="shared" ref="J3:J15" si="2">DAY(EOMONTH(D3,0))-DAY(D3)+1</f>
        <v>19</v>
      </c>
      <c r="K3" s="22">
        <f t="shared" ref="K3:K15" si="3">IF(H3="",70/30*J3,0)</f>
        <v>44.3333333333333</v>
      </c>
      <c r="L3" s="22">
        <f t="shared" ref="L3:L15" si="4">IF(H3="",30/30*J3,0)</f>
        <v>19</v>
      </c>
      <c r="M3" s="22">
        <f t="shared" ref="M3:M15" si="5">SUM(K3:L3)</f>
        <v>63.3333333333333</v>
      </c>
      <c r="N3" s="23"/>
      <c r="O3" s="23" t="s">
        <v>175</v>
      </c>
    </row>
    <row r="4" s="1" customFormat="1" ht="24" customHeight="1" spans="1:15">
      <c r="A4" s="11">
        <f t="shared" si="0"/>
        <v>2</v>
      </c>
      <c r="B4" s="28" t="s">
        <v>223</v>
      </c>
      <c r="C4" s="13" t="s">
        <v>224</v>
      </c>
      <c r="D4" s="14">
        <v>45699</v>
      </c>
      <c r="E4" s="68" t="s">
        <v>225</v>
      </c>
      <c r="F4" s="16" t="str">
        <f t="shared" si="1"/>
        <v>女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0"/>
      <c r="I4" s="17" t="s">
        <v>198</v>
      </c>
      <c r="J4" s="21">
        <f t="shared" si="2"/>
        <v>18</v>
      </c>
      <c r="K4" s="22">
        <f t="shared" si="3"/>
        <v>42</v>
      </c>
      <c r="L4" s="22">
        <f t="shared" si="4"/>
        <v>18</v>
      </c>
      <c r="M4" s="22">
        <f t="shared" si="5"/>
        <v>60</v>
      </c>
      <c r="N4" s="23"/>
      <c r="O4" s="23" t="s">
        <v>176</v>
      </c>
    </row>
    <row r="5" s="1" customFormat="1" ht="24" customHeight="1" spans="1:15">
      <c r="A5" s="11">
        <f t="shared" si="0"/>
        <v>3</v>
      </c>
      <c r="B5" s="28" t="s">
        <v>226</v>
      </c>
      <c r="C5" s="13" t="s">
        <v>227</v>
      </c>
      <c r="D5" s="14">
        <v>45701</v>
      </c>
      <c r="E5" s="68" t="s">
        <v>228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30" t="s">
        <v>220</v>
      </c>
      <c r="I5" s="17" t="s">
        <v>198</v>
      </c>
      <c r="J5" s="21">
        <f t="shared" si="2"/>
        <v>16</v>
      </c>
      <c r="K5" s="22">
        <f t="shared" si="3"/>
        <v>0</v>
      </c>
      <c r="L5" s="22">
        <f t="shared" si="4"/>
        <v>0</v>
      </c>
      <c r="M5" s="22">
        <f t="shared" si="5"/>
        <v>0</v>
      </c>
      <c r="N5" s="23"/>
      <c r="O5" s="23" t="s">
        <v>175</v>
      </c>
    </row>
    <row r="6" s="1" customFormat="1" ht="24" customHeight="1" spans="1:15">
      <c r="A6" s="11">
        <f t="shared" si="0"/>
        <v>4</v>
      </c>
      <c r="B6" s="28" t="s">
        <v>229</v>
      </c>
      <c r="C6" s="13" t="s">
        <v>196</v>
      </c>
      <c r="D6" s="14">
        <v>45702</v>
      </c>
      <c r="E6" s="29" t="s">
        <v>230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15</v>
      </c>
      <c r="K6" s="22">
        <f t="shared" si="3"/>
        <v>35</v>
      </c>
      <c r="L6" s="22">
        <f t="shared" si="4"/>
        <v>15</v>
      </c>
      <c r="M6" s="22">
        <f t="shared" si="5"/>
        <v>50</v>
      </c>
      <c r="N6" s="23"/>
      <c r="O6" s="23" t="s">
        <v>176</v>
      </c>
    </row>
    <row r="7" s="1" customFormat="1" ht="24" customHeight="1" spans="1:16">
      <c r="A7" s="11">
        <f t="shared" si="0"/>
        <v>5</v>
      </c>
      <c r="B7" s="28" t="s">
        <v>231</v>
      </c>
      <c r="C7" s="13" t="s">
        <v>227</v>
      </c>
      <c r="D7" s="14">
        <v>45702</v>
      </c>
      <c r="E7" s="68" t="s">
        <v>232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15</v>
      </c>
      <c r="K7" s="22">
        <f t="shared" si="3"/>
        <v>35</v>
      </c>
      <c r="L7" s="22">
        <f t="shared" si="4"/>
        <v>15</v>
      </c>
      <c r="M7" s="22">
        <f t="shared" si="5"/>
        <v>50</v>
      </c>
      <c r="N7" s="23"/>
      <c r="O7" s="23" t="s">
        <v>175</v>
      </c>
      <c r="P7" s="1" t="s">
        <v>233</v>
      </c>
    </row>
    <row r="8" s="1" customFormat="1" ht="24" customHeight="1" spans="1:15">
      <c r="A8" s="11">
        <f t="shared" si="0"/>
        <v>6</v>
      </c>
      <c r="B8" s="28" t="s">
        <v>234</v>
      </c>
      <c r="C8" s="13" t="s">
        <v>224</v>
      </c>
      <c r="D8" s="14">
        <v>45703</v>
      </c>
      <c r="E8" s="68" t="s">
        <v>235</v>
      </c>
      <c r="F8" s="16" t="str">
        <f t="shared" si="1"/>
        <v>女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14</v>
      </c>
      <c r="K8" s="22">
        <f t="shared" si="3"/>
        <v>32.6666666666667</v>
      </c>
      <c r="L8" s="22">
        <f t="shared" si="4"/>
        <v>14</v>
      </c>
      <c r="M8" s="22">
        <f t="shared" si="5"/>
        <v>46.6666666666667</v>
      </c>
      <c r="N8" s="23"/>
      <c r="O8" s="23" t="s">
        <v>176</v>
      </c>
    </row>
    <row r="9" s="1" customFormat="1" ht="24" customHeight="1" spans="1:16">
      <c r="A9" s="11">
        <f t="shared" si="0"/>
        <v>7</v>
      </c>
      <c r="B9" s="28" t="s">
        <v>236</v>
      </c>
      <c r="C9" s="13" t="s">
        <v>237</v>
      </c>
      <c r="D9" s="14">
        <v>45703</v>
      </c>
      <c r="E9" s="68" t="s">
        <v>238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14</v>
      </c>
      <c r="K9" s="22">
        <f t="shared" si="3"/>
        <v>32.6666666666667</v>
      </c>
      <c r="L9" s="22">
        <f t="shared" si="4"/>
        <v>14</v>
      </c>
      <c r="M9" s="22">
        <f t="shared" si="5"/>
        <v>46.6666666666667</v>
      </c>
      <c r="N9" s="23"/>
      <c r="O9" s="23" t="s">
        <v>175</v>
      </c>
      <c r="P9" s="1" t="s">
        <v>233</v>
      </c>
    </row>
    <row r="10" s="1" customFormat="1" ht="24" customHeight="1" spans="1:15">
      <c r="A10" s="11">
        <f t="shared" si="0"/>
        <v>8</v>
      </c>
      <c r="B10" s="28" t="s">
        <v>239</v>
      </c>
      <c r="C10" s="13" t="s">
        <v>196</v>
      </c>
      <c r="D10" s="14">
        <v>45705</v>
      </c>
      <c r="E10" s="69" t="s">
        <v>240</v>
      </c>
      <c r="F10" s="16" t="str">
        <f t="shared" si="1"/>
        <v>女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 t="s">
        <v>236</v>
      </c>
      <c r="I10" s="17" t="s">
        <v>198</v>
      </c>
      <c r="J10" s="21">
        <f t="shared" si="2"/>
        <v>12</v>
      </c>
      <c r="K10" s="22">
        <f t="shared" si="3"/>
        <v>0</v>
      </c>
      <c r="L10" s="22">
        <f t="shared" si="4"/>
        <v>0</v>
      </c>
      <c r="M10" s="22">
        <f t="shared" si="5"/>
        <v>0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28" t="s">
        <v>241</v>
      </c>
      <c r="C11" s="13" t="s">
        <v>221</v>
      </c>
      <c r="D11" s="14">
        <v>45705</v>
      </c>
      <c r="E11" s="69" t="s">
        <v>242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 t="s">
        <v>231</v>
      </c>
      <c r="I11" s="17" t="s">
        <v>198</v>
      </c>
      <c r="J11" s="21">
        <f t="shared" si="2"/>
        <v>12</v>
      </c>
      <c r="K11" s="22">
        <f t="shared" si="3"/>
        <v>0</v>
      </c>
      <c r="L11" s="22">
        <f t="shared" si="4"/>
        <v>0</v>
      </c>
      <c r="M11" s="22">
        <f t="shared" si="5"/>
        <v>0</v>
      </c>
      <c r="N11" s="23"/>
      <c r="O11" s="23" t="s">
        <v>175</v>
      </c>
    </row>
    <row r="12" s="1" customFormat="1" ht="24" customHeight="1" spans="1:15">
      <c r="A12" s="11">
        <f t="shared" si="0"/>
        <v>10</v>
      </c>
      <c r="B12" s="27" t="s">
        <v>243</v>
      </c>
      <c r="C12" s="13" t="s">
        <v>227</v>
      </c>
      <c r="D12" s="14">
        <v>45705</v>
      </c>
      <c r="E12" s="69" t="s">
        <v>244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12</v>
      </c>
      <c r="K12" s="22">
        <f t="shared" si="3"/>
        <v>28</v>
      </c>
      <c r="L12" s="22">
        <f t="shared" si="4"/>
        <v>12</v>
      </c>
      <c r="M12" s="22">
        <f t="shared" si="5"/>
        <v>40</v>
      </c>
      <c r="N12" s="23"/>
      <c r="O12" s="23" t="s">
        <v>175</v>
      </c>
    </row>
    <row r="13" s="1" customFormat="1" ht="24" customHeight="1" spans="1:15">
      <c r="A13" s="11">
        <f t="shared" si="0"/>
        <v>11</v>
      </c>
      <c r="B13" s="12" t="s">
        <v>245</v>
      </c>
      <c r="C13" s="13" t="s">
        <v>246</v>
      </c>
      <c r="D13" s="14">
        <v>45706</v>
      </c>
      <c r="E13" s="69" t="s">
        <v>247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/>
      <c r="I13" s="17" t="s">
        <v>198</v>
      </c>
      <c r="J13" s="21">
        <f t="shared" si="2"/>
        <v>11</v>
      </c>
      <c r="K13" s="22">
        <f t="shared" si="3"/>
        <v>25.6666666666667</v>
      </c>
      <c r="L13" s="22">
        <f t="shared" si="4"/>
        <v>11</v>
      </c>
      <c r="M13" s="22">
        <f t="shared" si="5"/>
        <v>36.6666666666667</v>
      </c>
      <c r="N13" s="23"/>
      <c r="O13" s="23" t="s">
        <v>248</v>
      </c>
    </row>
    <row r="14" s="1" customFormat="1" ht="24" customHeight="1" spans="1:16">
      <c r="A14" s="11">
        <f t="shared" si="0"/>
        <v>12</v>
      </c>
      <c r="B14" s="12" t="s">
        <v>249</v>
      </c>
      <c r="C14" s="13" t="s">
        <v>224</v>
      </c>
      <c r="D14" s="14">
        <v>45706</v>
      </c>
      <c r="E14" s="69" t="s">
        <v>250</v>
      </c>
      <c r="F14" s="16" t="str">
        <f t="shared" si="1"/>
        <v>女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/>
      <c r="I14" s="17" t="s">
        <v>198</v>
      </c>
      <c r="J14" s="21">
        <f t="shared" si="2"/>
        <v>11</v>
      </c>
      <c r="K14" s="22">
        <f t="shared" si="3"/>
        <v>25.6666666666667</v>
      </c>
      <c r="L14" s="22">
        <f t="shared" si="4"/>
        <v>11</v>
      </c>
      <c r="M14" s="22">
        <f t="shared" si="5"/>
        <v>36.6666666666667</v>
      </c>
      <c r="N14" s="23"/>
      <c r="O14" s="23" t="s">
        <v>176</v>
      </c>
      <c r="P14" s="1" t="s">
        <v>233</v>
      </c>
    </row>
    <row r="15" s="1" customFormat="1" ht="24" customHeight="1" spans="1:15">
      <c r="A15" s="11">
        <f t="shared" si="0"/>
        <v>13</v>
      </c>
      <c r="B15" s="12" t="s">
        <v>251</v>
      </c>
      <c r="C15" s="13" t="s">
        <v>196</v>
      </c>
      <c r="D15" s="14">
        <v>45707</v>
      </c>
      <c r="E15" s="69" t="s">
        <v>252</v>
      </c>
      <c r="F15" s="16" t="str">
        <f t="shared" si="1"/>
        <v>女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2"/>
      <c r="I15" s="17" t="s">
        <v>198</v>
      </c>
      <c r="J15" s="21">
        <f t="shared" si="2"/>
        <v>10</v>
      </c>
      <c r="K15" s="22">
        <f t="shared" si="3"/>
        <v>23.3333333333333</v>
      </c>
      <c r="L15" s="22">
        <f t="shared" si="4"/>
        <v>10</v>
      </c>
      <c r="M15" s="22">
        <f t="shared" si="5"/>
        <v>33.3333333333333</v>
      </c>
      <c r="N15" s="23"/>
      <c r="O15" s="23" t="s">
        <v>176</v>
      </c>
    </row>
    <row r="16" s="1" customFormat="1" ht="24" customHeight="1" spans="1:15">
      <c r="A16" s="18" t="s">
        <v>217</v>
      </c>
      <c r="B16" s="19"/>
      <c r="C16" s="19"/>
      <c r="D16" s="19"/>
      <c r="E16" s="19"/>
      <c r="F16" s="19"/>
      <c r="G16" s="19"/>
      <c r="H16" s="19"/>
      <c r="I16" s="19"/>
      <c r="J16" s="24"/>
      <c r="K16" s="22">
        <f>SUM(K3:K15)</f>
        <v>324.333333333333</v>
      </c>
      <c r="L16" s="22">
        <f>SUM(L3:L15)</f>
        <v>139</v>
      </c>
      <c r="M16" s="22">
        <f>SUM(M3:M15)</f>
        <v>463.333333333333</v>
      </c>
      <c r="N16" s="23"/>
      <c r="O16" s="23"/>
    </row>
    <row r="17" s="1" customFormat="1" ht="24" customHeight="1" spans="1:15">
      <c r="A17" s="32" t="s">
        <v>253</v>
      </c>
      <c r="B17" s="33"/>
      <c r="C17" s="33"/>
      <c r="D17" s="33"/>
      <c r="E17" s="33"/>
      <c r="F17" s="33"/>
      <c r="G17" s="33"/>
      <c r="H17" s="33"/>
      <c r="I17" s="33"/>
      <c r="J17" s="34"/>
      <c r="K17" s="25"/>
      <c r="L17" s="35">
        <v>0.06</v>
      </c>
      <c r="M17" s="36">
        <f>M16*L17+M16</f>
        <v>491.133333333333</v>
      </c>
      <c r="N17" s="23"/>
      <c r="O17" s="23"/>
    </row>
    <row r="18" s="1" customFormat="1" ht="24" customHeight="1" spans="2:13">
      <c r="B18" s="2"/>
      <c r="E18"/>
      <c r="K18" s="4"/>
      <c r="L18" s="4"/>
      <c r="M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E20"/>
      <c r="I20" s="4"/>
      <c r="J20" s="4"/>
      <c r="K20" s="4"/>
    </row>
    <row r="21" s="1" customFormat="1" ht="24" customHeight="1" spans="2:11">
      <c r="B21" s="2"/>
      <c r="E21"/>
      <c r="I21" s="4"/>
      <c r="J21" s="4"/>
      <c r="K21" s="4"/>
    </row>
    <row r="22" s="1" customFormat="1" ht="24" customHeight="1" spans="2:11">
      <c r="B22" s="2"/>
      <c r="E22"/>
      <c r="I22" s="4"/>
      <c r="J22" s="4"/>
      <c r="K22" s="4"/>
    </row>
    <row r="23" s="1" customFormat="1" ht="24" customHeight="1" spans="2:11">
      <c r="B23" s="2"/>
      <c r="C23"/>
      <c r="D23"/>
      <c r="E23"/>
      <c r="I23" s="4"/>
      <c r="J23" s="4"/>
      <c r="K23" s="4"/>
    </row>
    <row r="24" s="1" customFormat="1" ht="24" customHeight="1" spans="2:11">
      <c r="B24" s="2"/>
      <c r="C24"/>
      <c r="D24"/>
      <c r="E24"/>
      <c r="I24" s="4"/>
      <c r="J24" s="4"/>
      <c r="K24" s="4"/>
    </row>
    <row r="25" s="1" customFormat="1" ht="24" customHeight="1" spans="2:11">
      <c r="B25" s="2"/>
      <c r="C25"/>
      <c r="D25"/>
      <c r="E25"/>
      <c r="I25" s="4"/>
      <c r="J25" s="4"/>
      <c r="K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E36"/>
      <c r="F36"/>
      <c r="G36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</sheetData>
  <autoFilter xmlns:etc="http://www.wps.cn/officeDocument/2017/etCustomData" ref="A1:O23" etc:filterBottomFollowUsedRange="0">
    <extLst/>
  </autoFilter>
  <mergeCells count="3">
    <mergeCell ref="A1:O1"/>
    <mergeCell ref="A16:J16"/>
    <mergeCell ref="A17:J17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B12:B15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E12:E15">
    <cfRule type="duplicateValues" dxfId="0" priority="1"/>
  </conditionalFormatting>
  <conditionalFormatting sqref="H3:H15">
    <cfRule type="duplicateValues" dxfId="0" priority="53"/>
    <cfRule type="duplicateValues" dxfId="0" priority="54"/>
    <cfRule type="duplicateValues" dxfId="1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B1:B2 B18:B1048576">
    <cfRule type="duplicateValues" dxfId="0" priority="47"/>
    <cfRule type="duplicateValues" dxfId="0" priority="48"/>
  </conditionalFormatting>
  <conditionalFormatting sqref="H2 B2 F19:F25 B18:B1048576 H18 H26:H1048576">
    <cfRule type="duplicateValues" dxfId="0" priority="79"/>
  </conditionalFormatting>
  <conditionalFormatting sqref="B2 B18:B1048576">
    <cfRule type="duplicateValues" dxfId="0" priority="49"/>
    <cfRule type="duplicateValues" dxfId="0" priority="50"/>
    <cfRule type="duplicateValues" dxfId="0" priority="51"/>
    <cfRule type="duplicateValues" dxfId="0" priority="63"/>
    <cfRule type="duplicateValues" dxfId="0" priority="70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B2 H2 H18 H26:H1048576 B18:B1048576 F19:F25">
    <cfRule type="duplicateValues" dxfId="0" priority="71"/>
  </conditionalFormatting>
  <conditionalFormatting sqref="H2 B2 H18 H26:H1048576 B18:B1048576 F19:F25">
    <cfRule type="duplicateValues" dxfId="0" priority="66"/>
    <cfRule type="duplicateValues" dxfId="0" priority="67"/>
  </conditionalFormatting>
  <conditionalFormatting sqref="B2 H2:H15 H18 H26:H1048576 B18:B1048576 F19:F25">
    <cfRule type="duplicateValues" dxfId="0" priority="64"/>
  </conditionalFormatting>
  <conditionalFormatting sqref="H2:H15 H18 B2 H26:H1048576 B18:B1048576 F19:F25">
    <cfRule type="duplicateValues" dxfId="0" priority="52"/>
  </conditionalFormatting>
  <pageMargins left="0.251388888888889" right="0.251388888888889" top="0.357638888888889" bottom="0.357638888888889" header="0.298611111111111" footer="0.298611111111111"/>
  <pageSetup paperSize="9" fitToWidth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82"/>
  <sheetViews>
    <sheetView view="pageBreakPreview" zoomScaleNormal="100" topLeftCell="A10" workbookViewId="0">
      <selection activeCell="A27" sqref="A27:O27"/>
    </sheetView>
  </sheetViews>
  <sheetFormatPr defaultColWidth="9" defaultRowHeight="16.5"/>
  <cols>
    <col min="1" max="1" width="5.125" style="1" customWidth="1"/>
    <col min="2" max="2" width="6.5" style="2" customWidth="1"/>
    <col min="3" max="3" width="11.25" style="1" customWidth="1"/>
    <col min="4" max="4" width="11" style="1" customWidth="1"/>
    <col min="5" max="5" width="17.8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3" style="1" customWidth="1"/>
    <col min="16" max="16384" width="9" style="1"/>
  </cols>
  <sheetData>
    <row r="1" s="1" customFormat="1" ht="24" customHeight="1" spans="1:15">
      <c r="A1" s="5" t="s">
        <v>254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25" si="0">ROW()-2</f>
        <v>1</v>
      </c>
      <c r="B3" s="28" t="s">
        <v>223</v>
      </c>
      <c r="C3" s="13" t="s">
        <v>224</v>
      </c>
      <c r="D3" s="14">
        <v>45717</v>
      </c>
      <c r="E3" s="68" t="s">
        <v>225</v>
      </c>
      <c r="F3" s="16" t="str">
        <f t="shared" ref="F3:F25" si="1">IF(MOD(MID(E3,17,1),2)=0,"女","男")</f>
        <v>女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0"/>
      <c r="I3" s="17" t="s">
        <v>198</v>
      </c>
      <c r="J3" s="21">
        <v>31</v>
      </c>
      <c r="K3" s="22">
        <v>70</v>
      </c>
      <c r="L3" s="22">
        <v>31</v>
      </c>
      <c r="M3" s="22">
        <f t="shared" ref="M3:M25" si="2">SUM(K3:L3)</f>
        <v>101</v>
      </c>
      <c r="N3" s="23"/>
      <c r="O3" s="23" t="s">
        <v>176</v>
      </c>
    </row>
    <row r="4" s="1" customFormat="1" ht="24" customHeight="1" spans="1:15">
      <c r="A4" s="11">
        <f t="shared" si="0"/>
        <v>2</v>
      </c>
      <c r="B4" s="28" t="s">
        <v>226</v>
      </c>
      <c r="C4" s="13" t="s">
        <v>227</v>
      </c>
      <c r="D4" s="14">
        <v>45717</v>
      </c>
      <c r="E4" s="68" t="s">
        <v>228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0"/>
      <c r="I4" s="17" t="s">
        <v>198</v>
      </c>
      <c r="J4" s="21">
        <v>31</v>
      </c>
      <c r="K4" s="22">
        <v>70</v>
      </c>
      <c r="L4" s="22">
        <v>31</v>
      </c>
      <c r="M4" s="22">
        <f t="shared" si="2"/>
        <v>101</v>
      </c>
      <c r="N4" s="23"/>
      <c r="O4" s="23" t="s">
        <v>175</v>
      </c>
    </row>
    <row r="5" s="1" customFormat="1" ht="24" customHeight="1" spans="1:15">
      <c r="A5" s="11">
        <f t="shared" si="0"/>
        <v>3</v>
      </c>
      <c r="B5" s="28" t="s">
        <v>234</v>
      </c>
      <c r="C5" s="13" t="s">
        <v>224</v>
      </c>
      <c r="D5" s="14">
        <v>45717</v>
      </c>
      <c r="E5" s="68" t="s">
        <v>235</v>
      </c>
      <c r="F5" s="16" t="str">
        <f t="shared" si="1"/>
        <v>女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v>31</v>
      </c>
      <c r="K5" s="22">
        <v>70</v>
      </c>
      <c r="L5" s="22">
        <v>31</v>
      </c>
      <c r="M5" s="22">
        <f t="shared" si="2"/>
        <v>101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27" t="s">
        <v>243</v>
      </c>
      <c r="C6" s="13" t="s">
        <v>227</v>
      </c>
      <c r="D6" s="14">
        <v>45717</v>
      </c>
      <c r="E6" s="69" t="s">
        <v>244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v>31</v>
      </c>
      <c r="K6" s="22">
        <v>70</v>
      </c>
      <c r="L6" s="22">
        <v>31</v>
      </c>
      <c r="M6" s="22">
        <f t="shared" si="2"/>
        <v>101</v>
      </c>
      <c r="N6" s="23"/>
      <c r="O6" s="23" t="s">
        <v>175</v>
      </c>
    </row>
    <row r="7" s="1" customFormat="1" ht="24" customHeight="1" spans="1:15">
      <c r="A7" s="11">
        <f t="shared" si="0"/>
        <v>5</v>
      </c>
      <c r="B7" s="12" t="s">
        <v>245</v>
      </c>
      <c r="C7" s="13" t="s">
        <v>246</v>
      </c>
      <c r="D7" s="14">
        <v>45717</v>
      </c>
      <c r="E7" s="69" t="s">
        <v>247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v>31</v>
      </c>
      <c r="K7" s="22">
        <v>70</v>
      </c>
      <c r="L7" s="22">
        <v>31</v>
      </c>
      <c r="M7" s="22">
        <f t="shared" si="2"/>
        <v>101</v>
      </c>
      <c r="N7" s="23"/>
      <c r="O7" s="23" t="s">
        <v>248</v>
      </c>
    </row>
    <row r="8" s="1" customFormat="1" ht="24" customHeight="1" spans="1:16">
      <c r="A8" s="11">
        <f t="shared" si="0"/>
        <v>6</v>
      </c>
      <c r="B8" s="12" t="s">
        <v>251</v>
      </c>
      <c r="C8" s="13" t="s">
        <v>224</v>
      </c>
      <c r="D8" s="14">
        <v>45717</v>
      </c>
      <c r="E8" s="69" t="s">
        <v>252</v>
      </c>
      <c r="F8" s="16" t="str">
        <f t="shared" si="1"/>
        <v>女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v>31</v>
      </c>
      <c r="K8" s="22">
        <v>70</v>
      </c>
      <c r="L8" s="22">
        <v>31</v>
      </c>
      <c r="M8" s="22">
        <f t="shared" si="2"/>
        <v>101</v>
      </c>
      <c r="N8" s="23"/>
      <c r="O8" s="23" t="s">
        <v>176</v>
      </c>
      <c r="P8" s="1" t="s">
        <v>255</v>
      </c>
    </row>
    <row r="9" s="1" customFormat="1" ht="24" customHeight="1" spans="1:15">
      <c r="A9" s="11">
        <f t="shared" si="0"/>
        <v>7</v>
      </c>
      <c r="B9" s="12" t="s">
        <v>256</v>
      </c>
      <c r="C9" s="13" t="s">
        <v>224</v>
      </c>
      <c r="D9" s="14">
        <v>45717</v>
      </c>
      <c r="E9" s="69" t="s">
        <v>257</v>
      </c>
      <c r="F9" s="16" t="str">
        <f t="shared" si="1"/>
        <v>女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v>31</v>
      </c>
      <c r="K9" s="22">
        <v>70</v>
      </c>
      <c r="L9" s="22">
        <v>31</v>
      </c>
      <c r="M9" s="22">
        <f t="shared" si="2"/>
        <v>101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12" t="s">
        <v>258</v>
      </c>
      <c r="C10" s="13" t="s">
        <v>259</v>
      </c>
      <c r="D10" s="14">
        <v>45717</v>
      </c>
      <c r="E10" s="69" t="s">
        <v>260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v>31</v>
      </c>
      <c r="K10" s="22">
        <v>70</v>
      </c>
      <c r="L10" s="22">
        <v>31</v>
      </c>
      <c r="M10" s="22">
        <f t="shared" si="2"/>
        <v>101</v>
      </c>
      <c r="N10" s="23"/>
      <c r="O10" s="23" t="s">
        <v>176</v>
      </c>
    </row>
    <row r="11" s="1" customFormat="1" ht="24" customHeight="1" spans="1:15">
      <c r="A11" s="11">
        <f t="shared" si="0"/>
        <v>9</v>
      </c>
      <c r="B11" s="12" t="s">
        <v>261</v>
      </c>
      <c r="C11" s="13" t="s">
        <v>259</v>
      </c>
      <c r="D11" s="14">
        <v>45717</v>
      </c>
      <c r="E11" s="69" t="s">
        <v>262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v>31</v>
      </c>
      <c r="K11" s="22">
        <v>70</v>
      </c>
      <c r="L11" s="22">
        <v>31</v>
      </c>
      <c r="M11" s="22">
        <f t="shared" si="2"/>
        <v>101</v>
      </c>
      <c r="N11" s="23"/>
      <c r="O11" s="23" t="s">
        <v>176</v>
      </c>
    </row>
    <row r="12" s="1" customFormat="1" ht="24" customHeight="1" spans="1:15">
      <c r="A12" s="11">
        <f t="shared" si="0"/>
        <v>10</v>
      </c>
      <c r="B12" s="12" t="s">
        <v>263</v>
      </c>
      <c r="C12" s="13" t="s">
        <v>259</v>
      </c>
      <c r="D12" s="14">
        <v>45722</v>
      </c>
      <c r="E12" s="69" t="s">
        <v>264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 t="s">
        <v>223</v>
      </c>
      <c r="I12" s="17" t="s">
        <v>198</v>
      </c>
      <c r="J12" s="21">
        <f t="shared" ref="J12:J25" si="3">DAY(EOMONTH(D12,0))-DAY(D12)+1</f>
        <v>26</v>
      </c>
      <c r="K12" s="22">
        <f t="shared" ref="K12:K25" si="4">IF(H12="",70/30*J12,0)</f>
        <v>0</v>
      </c>
      <c r="L12" s="22">
        <f t="shared" ref="L12:L25" si="5">IF(H12="",30/30*J12,0)</f>
        <v>0</v>
      </c>
      <c r="M12" s="22">
        <f t="shared" si="2"/>
        <v>0</v>
      </c>
      <c r="N12" s="23"/>
      <c r="O12" s="23" t="s">
        <v>176</v>
      </c>
    </row>
    <row r="13" s="1" customFormat="1" ht="24" customHeight="1" spans="1:15">
      <c r="A13" s="11">
        <f t="shared" si="0"/>
        <v>11</v>
      </c>
      <c r="B13" s="12" t="s">
        <v>265</v>
      </c>
      <c r="C13" s="13" t="s">
        <v>259</v>
      </c>
      <c r="D13" s="14">
        <v>45723</v>
      </c>
      <c r="E13" s="69" t="s">
        <v>266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 t="s">
        <v>226</v>
      </c>
      <c r="I13" s="17" t="s">
        <v>198</v>
      </c>
      <c r="J13" s="21">
        <f t="shared" si="3"/>
        <v>25</v>
      </c>
      <c r="K13" s="22">
        <f t="shared" si="4"/>
        <v>0</v>
      </c>
      <c r="L13" s="22">
        <f t="shared" si="5"/>
        <v>0</v>
      </c>
      <c r="M13" s="22">
        <f t="shared" si="2"/>
        <v>0</v>
      </c>
      <c r="N13" s="23"/>
      <c r="O13" s="23" t="s">
        <v>176</v>
      </c>
    </row>
    <row r="14" s="1" customFormat="1" ht="24" customHeight="1" spans="1:15">
      <c r="A14" s="11">
        <f t="shared" si="0"/>
        <v>12</v>
      </c>
      <c r="B14" s="12" t="s">
        <v>267</v>
      </c>
      <c r="C14" s="13" t="s">
        <v>259</v>
      </c>
      <c r="D14" s="14">
        <v>45727</v>
      </c>
      <c r="E14" s="69" t="s">
        <v>268</v>
      </c>
      <c r="F14" s="16" t="str">
        <f t="shared" si="1"/>
        <v>男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 t="s">
        <v>234</v>
      </c>
      <c r="I14" s="17" t="s">
        <v>198</v>
      </c>
      <c r="J14" s="21">
        <f t="shared" si="3"/>
        <v>21</v>
      </c>
      <c r="K14" s="22">
        <f t="shared" si="4"/>
        <v>0</v>
      </c>
      <c r="L14" s="22">
        <f t="shared" si="5"/>
        <v>0</v>
      </c>
      <c r="M14" s="22">
        <f t="shared" si="2"/>
        <v>0</v>
      </c>
      <c r="N14" s="23"/>
      <c r="O14" s="23" t="s">
        <v>176</v>
      </c>
    </row>
    <row r="15" s="1" customFormat="1" ht="24" customHeight="1" spans="1:15">
      <c r="A15" s="11">
        <f t="shared" si="0"/>
        <v>13</v>
      </c>
      <c r="B15" s="12" t="s">
        <v>269</v>
      </c>
      <c r="C15" s="13" t="s">
        <v>221</v>
      </c>
      <c r="D15" s="14">
        <v>45728</v>
      </c>
      <c r="E15" s="69" t="s">
        <v>270</v>
      </c>
      <c r="F15" s="16" t="str">
        <f t="shared" si="1"/>
        <v>男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7" t="s">
        <v>243</v>
      </c>
      <c r="I15" s="17" t="s">
        <v>198</v>
      </c>
      <c r="J15" s="21">
        <f t="shared" si="3"/>
        <v>20</v>
      </c>
      <c r="K15" s="22">
        <f t="shared" si="4"/>
        <v>0</v>
      </c>
      <c r="L15" s="22">
        <f t="shared" si="5"/>
        <v>0</v>
      </c>
      <c r="M15" s="22">
        <f t="shared" si="2"/>
        <v>0</v>
      </c>
      <c r="N15" s="23"/>
      <c r="O15" s="23" t="s">
        <v>175</v>
      </c>
    </row>
    <row r="16" s="1" customFormat="1" ht="24" customHeight="1" spans="1:15">
      <c r="A16" s="11">
        <f t="shared" si="0"/>
        <v>14</v>
      </c>
      <c r="B16" s="12" t="s">
        <v>271</v>
      </c>
      <c r="C16" s="13" t="s">
        <v>259</v>
      </c>
      <c r="D16" s="14">
        <v>45728</v>
      </c>
      <c r="E16" s="69" t="s">
        <v>272</v>
      </c>
      <c r="F16" s="16" t="str">
        <f t="shared" si="1"/>
        <v>男</v>
      </c>
      <c r="G16" s="17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2" t="s">
        <v>245</v>
      </c>
      <c r="I16" s="17" t="s">
        <v>198</v>
      </c>
      <c r="J16" s="21">
        <f t="shared" si="3"/>
        <v>20</v>
      </c>
      <c r="K16" s="22">
        <f t="shared" si="4"/>
        <v>0</v>
      </c>
      <c r="L16" s="22">
        <f t="shared" si="5"/>
        <v>0</v>
      </c>
      <c r="M16" s="22">
        <f t="shared" si="2"/>
        <v>0</v>
      </c>
      <c r="N16" s="23"/>
      <c r="O16" s="23" t="s">
        <v>176</v>
      </c>
    </row>
    <row r="17" s="1" customFormat="1" ht="24" customHeight="1" spans="1:15">
      <c r="A17" s="11">
        <f t="shared" si="0"/>
        <v>15</v>
      </c>
      <c r="B17" s="12" t="s">
        <v>273</v>
      </c>
      <c r="C17" s="13" t="s">
        <v>196</v>
      </c>
      <c r="D17" s="14">
        <v>45733</v>
      </c>
      <c r="E17" s="15" t="s">
        <v>274</v>
      </c>
      <c r="F17" s="16" t="str">
        <f t="shared" si="1"/>
        <v>男</v>
      </c>
      <c r="G17" s="17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2" t="s">
        <v>251</v>
      </c>
      <c r="I17" s="17" t="s">
        <v>198</v>
      </c>
      <c r="J17" s="21">
        <f t="shared" si="3"/>
        <v>15</v>
      </c>
      <c r="K17" s="22">
        <f t="shared" si="4"/>
        <v>0</v>
      </c>
      <c r="L17" s="22">
        <f t="shared" si="5"/>
        <v>0</v>
      </c>
      <c r="M17" s="22">
        <f t="shared" si="2"/>
        <v>0</v>
      </c>
      <c r="N17" s="23"/>
      <c r="O17" s="23" t="s">
        <v>176</v>
      </c>
    </row>
    <row r="18" s="1" customFormat="1" ht="24" customHeight="1" spans="1:15">
      <c r="A18" s="11">
        <f t="shared" si="0"/>
        <v>16</v>
      </c>
      <c r="B18" s="12" t="s">
        <v>275</v>
      </c>
      <c r="C18" s="13" t="s">
        <v>259</v>
      </c>
      <c r="D18" s="14">
        <v>45733</v>
      </c>
      <c r="E18" s="69" t="s">
        <v>276</v>
      </c>
      <c r="F18" s="16" t="str">
        <f t="shared" si="1"/>
        <v>男</v>
      </c>
      <c r="G18" s="17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2" t="s">
        <v>258</v>
      </c>
      <c r="I18" s="17" t="s">
        <v>198</v>
      </c>
      <c r="J18" s="21">
        <f t="shared" si="3"/>
        <v>15</v>
      </c>
      <c r="K18" s="22">
        <f t="shared" si="4"/>
        <v>0</v>
      </c>
      <c r="L18" s="22">
        <f t="shared" si="5"/>
        <v>0</v>
      </c>
      <c r="M18" s="22">
        <f t="shared" si="2"/>
        <v>0</v>
      </c>
      <c r="N18" s="23"/>
      <c r="O18" s="23" t="s">
        <v>176</v>
      </c>
    </row>
    <row r="19" s="1" customFormat="1" ht="24" customHeight="1" spans="1:15">
      <c r="A19" s="11">
        <f t="shared" si="0"/>
        <v>17</v>
      </c>
      <c r="B19" s="12" t="s">
        <v>277</v>
      </c>
      <c r="C19" s="13" t="s">
        <v>259</v>
      </c>
      <c r="D19" s="14">
        <v>45733</v>
      </c>
      <c r="E19" s="15" t="s">
        <v>278</v>
      </c>
      <c r="F19" s="16" t="str">
        <f t="shared" si="1"/>
        <v>男</v>
      </c>
      <c r="G19" s="17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2" t="s">
        <v>261</v>
      </c>
      <c r="I19" s="17" t="s">
        <v>198</v>
      </c>
      <c r="J19" s="21">
        <f t="shared" si="3"/>
        <v>15</v>
      </c>
      <c r="K19" s="22">
        <f t="shared" si="4"/>
        <v>0</v>
      </c>
      <c r="L19" s="22">
        <f t="shared" si="5"/>
        <v>0</v>
      </c>
      <c r="M19" s="22">
        <f t="shared" si="2"/>
        <v>0</v>
      </c>
      <c r="N19" s="23"/>
      <c r="O19" s="23" t="s">
        <v>176</v>
      </c>
    </row>
    <row r="20" s="1" customFormat="1" ht="24" customHeight="1" spans="1:15">
      <c r="A20" s="11">
        <f t="shared" si="0"/>
        <v>18</v>
      </c>
      <c r="B20" s="12" t="s">
        <v>279</v>
      </c>
      <c r="C20" s="13" t="s">
        <v>280</v>
      </c>
      <c r="D20" s="14">
        <v>45740</v>
      </c>
      <c r="E20" s="69" t="s">
        <v>281</v>
      </c>
      <c r="F20" s="16" t="str">
        <f t="shared" si="1"/>
        <v>男</v>
      </c>
      <c r="G20" s="17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2" t="s">
        <v>256</v>
      </c>
      <c r="I20" s="17" t="s">
        <v>198</v>
      </c>
      <c r="J20" s="21">
        <f t="shared" si="3"/>
        <v>8</v>
      </c>
      <c r="K20" s="22">
        <f t="shared" si="4"/>
        <v>0</v>
      </c>
      <c r="L20" s="22">
        <f t="shared" si="5"/>
        <v>0</v>
      </c>
      <c r="M20" s="22">
        <f t="shared" si="2"/>
        <v>0</v>
      </c>
      <c r="N20" s="23"/>
      <c r="O20" s="23" t="s">
        <v>176</v>
      </c>
    </row>
    <row r="21" s="1" customFormat="1" ht="24" customHeight="1" spans="1:15">
      <c r="A21" s="11">
        <f t="shared" si="0"/>
        <v>19</v>
      </c>
      <c r="B21" s="12" t="s">
        <v>282</v>
      </c>
      <c r="C21" s="13" t="s">
        <v>283</v>
      </c>
      <c r="D21" s="14">
        <v>45741</v>
      </c>
      <c r="E21" s="69" t="s">
        <v>284</v>
      </c>
      <c r="F21" s="16" t="str">
        <f t="shared" si="1"/>
        <v>男</v>
      </c>
      <c r="G21" s="17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2"/>
      <c r="I21" s="17" t="s">
        <v>198</v>
      </c>
      <c r="J21" s="21">
        <f t="shared" si="3"/>
        <v>7</v>
      </c>
      <c r="K21" s="22">
        <f t="shared" si="4"/>
        <v>16.3333333333333</v>
      </c>
      <c r="L21" s="22">
        <f t="shared" si="5"/>
        <v>7</v>
      </c>
      <c r="M21" s="22">
        <f t="shared" si="2"/>
        <v>23.3333333333333</v>
      </c>
      <c r="N21" s="23"/>
      <c r="O21" s="23" t="s">
        <v>176</v>
      </c>
    </row>
    <row r="22" s="1" customFormat="1" ht="24" customHeight="1" spans="1:15">
      <c r="A22" s="11">
        <f t="shared" si="0"/>
        <v>20</v>
      </c>
      <c r="B22" s="12" t="s">
        <v>285</v>
      </c>
      <c r="C22" s="13" t="s">
        <v>286</v>
      </c>
      <c r="D22" s="14">
        <v>45742</v>
      </c>
      <c r="E22" s="69" t="s">
        <v>287</v>
      </c>
      <c r="F22" s="16" t="str">
        <f t="shared" si="1"/>
        <v>男</v>
      </c>
      <c r="G22" s="17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2"/>
      <c r="I22" s="17" t="s">
        <v>198</v>
      </c>
      <c r="J22" s="21">
        <f t="shared" si="3"/>
        <v>6</v>
      </c>
      <c r="K22" s="22">
        <f t="shared" si="4"/>
        <v>14</v>
      </c>
      <c r="L22" s="22">
        <f t="shared" si="5"/>
        <v>6</v>
      </c>
      <c r="M22" s="22">
        <f t="shared" si="2"/>
        <v>20</v>
      </c>
      <c r="N22" s="23"/>
      <c r="O22" s="23" t="s">
        <v>175</v>
      </c>
    </row>
    <row r="23" s="1" customFormat="1" ht="24" customHeight="1" spans="1:15">
      <c r="A23" s="11">
        <f t="shared" si="0"/>
        <v>21</v>
      </c>
      <c r="B23" s="12" t="s">
        <v>288</v>
      </c>
      <c r="C23" s="13" t="s">
        <v>196</v>
      </c>
      <c r="D23" s="14">
        <v>45742</v>
      </c>
      <c r="E23" s="69" t="s">
        <v>289</v>
      </c>
      <c r="F23" s="16" t="str">
        <f t="shared" si="1"/>
        <v>男</v>
      </c>
      <c r="G23" s="17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12"/>
      <c r="I23" s="17" t="s">
        <v>198</v>
      </c>
      <c r="J23" s="21">
        <f t="shared" si="3"/>
        <v>6</v>
      </c>
      <c r="K23" s="22">
        <f t="shared" si="4"/>
        <v>14</v>
      </c>
      <c r="L23" s="22">
        <f t="shared" si="5"/>
        <v>6</v>
      </c>
      <c r="M23" s="22">
        <f t="shared" si="2"/>
        <v>20</v>
      </c>
      <c r="N23" s="23"/>
      <c r="O23" s="23" t="s">
        <v>176</v>
      </c>
    </row>
    <row r="24" s="1" customFormat="1" ht="24" customHeight="1" spans="1:15">
      <c r="A24" s="11">
        <f t="shared" si="0"/>
        <v>22</v>
      </c>
      <c r="B24" s="12" t="s">
        <v>290</v>
      </c>
      <c r="C24" s="13" t="s">
        <v>196</v>
      </c>
      <c r="D24" s="14">
        <v>45742</v>
      </c>
      <c r="E24" s="69" t="s">
        <v>291</v>
      </c>
      <c r="F24" s="16" t="str">
        <f t="shared" si="1"/>
        <v>男</v>
      </c>
      <c r="G24" s="17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12"/>
      <c r="I24" s="17" t="s">
        <v>198</v>
      </c>
      <c r="J24" s="21">
        <f t="shared" si="3"/>
        <v>6</v>
      </c>
      <c r="K24" s="22">
        <f t="shared" si="4"/>
        <v>14</v>
      </c>
      <c r="L24" s="22">
        <f t="shared" si="5"/>
        <v>6</v>
      </c>
      <c r="M24" s="22">
        <f t="shared" si="2"/>
        <v>20</v>
      </c>
      <c r="N24" s="23"/>
      <c r="O24" s="23" t="s">
        <v>176</v>
      </c>
    </row>
    <row r="25" s="1" customFormat="1" ht="24" customHeight="1" spans="1:15">
      <c r="A25" s="11">
        <f t="shared" si="0"/>
        <v>23</v>
      </c>
      <c r="B25" s="12" t="s">
        <v>292</v>
      </c>
      <c r="C25" s="13" t="s">
        <v>280</v>
      </c>
      <c r="D25" s="14">
        <v>45742</v>
      </c>
      <c r="E25" s="15" t="s">
        <v>293</v>
      </c>
      <c r="F25" s="16" t="str">
        <f t="shared" si="1"/>
        <v>男</v>
      </c>
      <c r="G25" s="17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12"/>
      <c r="I25" s="17" t="s">
        <v>198</v>
      </c>
      <c r="J25" s="21">
        <f t="shared" si="3"/>
        <v>6</v>
      </c>
      <c r="K25" s="22">
        <f t="shared" si="4"/>
        <v>14</v>
      </c>
      <c r="L25" s="22">
        <f t="shared" si="5"/>
        <v>6</v>
      </c>
      <c r="M25" s="22">
        <f t="shared" si="2"/>
        <v>20</v>
      </c>
      <c r="N25" s="23"/>
      <c r="O25" s="23" t="s">
        <v>175</v>
      </c>
    </row>
    <row r="26" s="1" customFormat="1" ht="24" customHeight="1" spans="1:15">
      <c r="A26" s="31" t="s">
        <v>217</v>
      </c>
      <c r="B26" s="31"/>
      <c r="C26" s="31"/>
      <c r="D26" s="31"/>
      <c r="E26" s="31"/>
      <c r="F26" s="31"/>
      <c r="G26" s="31"/>
      <c r="H26" s="31"/>
      <c r="I26" s="31"/>
      <c r="J26" s="11"/>
      <c r="K26" s="22">
        <f>SUM(K3:K25)</f>
        <v>702.333333333333</v>
      </c>
      <c r="L26" s="22">
        <f>SUM(L3:L25)</f>
        <v>310</v>
      </c>
      <c r="M26" s="22">
        <f>SUM(M3:M25)</f>
        <v>1012.33333333333</v>
      </c>
      <c r="N26" s="23"/>
      <c r="O26" s="23"/>
    </row>
    <row r="27" s="1" customFormat="1" ht="24" customHeight="1" spans="1:15">
      <c r="A27" s="31" t="s">
        <v>294</v>
      </c>
      <c r="B27" s="31"/>
      <c r="C27" s="31"/>
      <c r="D27" s="31"/>
      <c r="E27" s="31"/>
      <c r="F27" s="31"/>
      <c r="G27" s="31"/>
      <c r="H27" s="31"/>
      <c r="I27" s="31"/>
      <c r="J27" s="25"/>
      <c r="K27" s="25"/>
      <c r="L27" s="26">
        <v>0.06</v>
      </c>
      <c r="M27" s="23">
        <f>M26*L27+M26</f>
        <v>1073.07333333333</v>
      </c>
      <c r="N27" s="23"/>
      <c r="O27" s="23"/>
    </row>
    <row r="28" s="1" customFormat="1" ht="24" customHeight="1" spans="2:11">
      <c r="B28" s="2"/>
      <c r="E28"/>
      <c r="I28" s="4"/>
      <c r="J28" s="4"/>
      <c r="K28" s="4"/>
    </row>
    <row r="29" s="1" customFormat="1" ht="24" customHeight="1" spans="2:11">
      <c r="B29" s="2"/>
      <c r="E29"/>
      <c r="I29" s="4"/>
      <c r="J29" s="4"/>
      <c r="K29" s="4"/>
    </row>
    <row r="30" s="1" customFormat="1" ht="24" customHeight="1" spans="2:11">
      <c r="B30" s="2"/>
      <c r="C30"/>
      <c r="D30"/>
      <c r="E30"/>
      <c r="I30" s="4"/>
      <c r="J30" s="4"/>
      <c r="K30" s="4"/>
    </row>
    <row r="31" s="1" customFormat="1" ht="24" customHeight="1" spans="2:11">
      <c r="B31" s="2"/>
      <c r="C31"/>
      <c r="D31"/>
      <c r="E31"/>
      <c r="I31" s="4"/>
      <c r="J31" s="4"/>
      <c r="K31" s="4"/>
    </row>
    <row r="32" s="1" customFormat="1" ht="24" customHeight="1" spans="2:11">
      <c r="B32" s="2"/>
      <c r="C32"/>
      <c r="D32"/>
      <c r="E32"/>
      <c r="I32" s="4"/>
      <c r="J32" s="4"/>
      <c r="K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C36"/>
      <c r="D36"/>
      <c r="E36"/>
      <c r="F36"/>
      <c r="G36"/>
      <c r="K36" s="4"/>
      <c r="L36" s="4"/>
      <c r="M36" s="4"/>
    </row>
    <row r="37" s="1" customFormat="1" ht="24" customHeight="1" spans="2:13">
      <c r="B37" s="2"/>
      <c r="C37"/>
      <c r="D37"/>
      <c r="E37"/>
      <c r="F37"/>
      <c r="G37"/>
      <c r="K37" s="4"/>
      <c r="L37" s="4"/>
      <c r="M37" s="4"/>
    </row>
    <row r="38" s="1" customFormat="1" ht="24" customHeight="1" spans="2:13">
      <c r="B38" s="2"/>
      <c r="C38"/>
      <c r="D38"/>
      <c r="E38"/>
      <c r="F38"/>
      <c r="G38"/>
      <c r="K38" s="4"/>
      <c r="L38" s="4"/>
      <c r="M38" s="4"/>
    </row>
    <row r="39" s="1" customFormat="1" ht="24" customHeight="1" spans="2:13">
      <c r="B39" s="2"/>
      <c r="C39"/>
      <c r="D39"/>
      <c r="E39"/>
      <c r="F39"/>
      <c r="G39"/>
      <c r="K39" s="4"/>
      <c r="L39" s="4"/>
      <c r="M39" s="4"/>
    </row>
    <row r="40" s="1" customFormat="1" ht="24" customHeight="1" spans="2:13">
      <c r="B40" s="2"/>
      <c r="C40"/>
      <c r="D40"/>
      <c r="E40"/>
      <c r="F40"/>
      <c r="G40"/>
      <c r="K40" s="4"/>
      <c r="L40" s="4"/>
      <c r="M40" s="4"/>
    </row>
    <row r="41" s="1" customFormat="1" ht="24" customHeight="1" spans="2:13">
      <c r="B41" s="2"/>
      <c r="C41"/>
      <c r="D41"/>
      <c r="E41"/>
      <c r="F41"/>
      <c r="G41"/>
      <c r="K41" s="4"/>
      <c r="L41" s="4"/>
      <c r="M41" s="4"/>
    </row>
    <row r="42" s="1" customFormat="1" ht="24" customHeight="1" spans="2:13">
      <c r="B42" s="2"/>
      <c r="C42"/>
      <c r="D42"/>
      <c r="E42"/>
      <c r="F42"/>
      <c r="G42"/>
      <c r="K42" s="4"/>
      <c r="L42" s="4"/>
      <c r="M42" s="4"/>
    </row>
    <row r="43" s="1" customFormat="1" ht="24" customHeight="1" spans="2:13">
      <c r="B43" s="2"/>
      <c r="E43"/>
      <c r="F43"/>
      <c r="G4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4" customHeight="1" spans="2:13">
      <c r="B54" s="2"/>
      <c r="E54" s="3"/>
      <c r="K54" s="4"/>
      <c r="L54" s="4"/>
      <c r="M54" s="4"/>
    </row>
    <row r="55" s="1" customFormat="1" ht="24" customHeight="1" spans="2:13">
      <c r="B55" s="2"/>
      <c r="E55" s="3"/>
      <c r="K55" s="4"/>
      <c r="L55" s="4"/>
      <c r="M55" s="4"/>
    </row>
    <row r="56" s="1" customFormat="1" ht="24" customHeight="1" spans="2:13">
      <c r="B56" s="2"/>
      <c r="E56" s="3"/>
      <c r="K56" s="4"/>
      <c r="L56" s="4"/>
      <c r="M56" s="4"/>
    </row>
    <row r="57" s="1" customFormat="1" ht="24" customHeight="1" spans="2:13">
      <c r="B57" s="2"/>
      <c r="E57" s="3"/>
      <c r="K57" s="4"/>
      <c r="L57" s="4"/>
      <c r="M57" s="4"/>
    </row>
    <row r="58" s="1" customFormat="1" ht="24" customHeight="1" spans="2:13">
      <c r="B58" s="2"/>
      <c r="E58" s="3"/>
      <c r="K58" s="4"/>
      <c r="L58" s="4"/>
      <c r="M58" s="4"/>
    </row>
    <row r="59" s="1" customFormat="1" ht="24" customHeight="1" spans="2:13">
      <c r="B59" s="2"/>
      <c r="E59" s="3"/>
      <c r="K59" s="4"/>
      <c r="L59" s="4"/>
      <c r="M59" s="4"/>
    </row>
    <row r="60" s="1" customFormat="1" ht="24" customHeight="1" spans="2:13">
      <c r="B60" s="2"/>
      <c r="E60" s="3"/>
      <c r="K60" s="4"/>
      <c r="L60" s="4"/>
      <c r="M60" s="4"/>
    </row>
    <row r="61" s="1" customFormat="1" ht="24" customHeight="1" spans="2:13">
      <c r="B61" s="2"/>
      <c r="E61" s="3"/>
      <c r="K61" s="4"/>
      <c r="L61" s="4"/>
      <c r="M61" s="4"/>
    </row>
    <row r="62" s="1" customFormat="1" ht="24" customHeight="1" spans="2:13">
      <c r="B62" s="2"/>
      <c r="E62" s="3"/>
      <c r="K62" s="4"/>
      <c r="L62" s="4"/>
      <c r="M62" s="4"/>
    </row>
    <row r="63" s="1" customFormat="1" ht="24" customHeight="1" spans="2:13">
      <c r="B63" s="2"/>
      <c r="E63" s="3"/>
      <c r="K63" s="4"/>
      <c r="L63" s="4"/>
      <c r="M63" s="4"/>
    </row>
    <row r="64" s="1" customFormat="1" ht="24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  <row r="72" s="1" customFormat="1" ht="23" customHeight="1" spans="2:13">
      <c r="B72" s="2"/>
      <c r="E72" s="3"/>
      <c r="K72" s="4"/>
      <c r="L72" s="4"/>
      <c r="M72" s="4"/>
    </row>
    <row r="73" s="1" customFormat="1" ht="23" customHeight="1" spans="2:13">
      <c r="B73" s="2"/>
      <c r="E73" s="3"/>
      <c r="K73" s="4"/>
      <c r="L73" s="4"/>
      <c r="M73" s="4"/>
    </row>
    <row r="74" s="1" customFormat="1" ht="23" customHeight="1" spans="2:13">
      <c r="B74" s="2"/>
      <c r="E74" s="3"/>
      <c r="K74" s="4"/>
      <c r="L74" s="4"/>
      <c r="M74" s="4"/>
    </row>
    <row r="75" s="1" customFormat="1" ht="23" customHeight="1" spans="2:13">
      <c r="B75" s="2"/>
      <c r="E75" s="3"/>
      <c r="K75" s="4"/>
      <c r="L75" s="4"/>
      <c r="M75" s="4"/>
    </row>
    <row r="76" s="1" customFormat="1" ht="23" customHeight="1" spans="2:13">
      <c r="B76" s="2"/>
      <c r="E76" s="3"/>
      <c r="K76" s="4"/>
      <c r="L76" s="4"/>
      <c r="M76" s="4"/>
    </row>
    <row r="77" s="1" customFormat="1" ht="23" customHeight="1" spans="2:13">
      <c r="B77" s="2"/>
      <c r="E77" s="3"/>
      <c r="K77" s="4"/>
      <c r="L77" s="4"/>
      <c r="M77" s="4"/>
    </row>
    <row r="78" s="1" customFormat="1" ht="23" customHeight="1" spans="2:13">
      <c r="B78" s="2"/>
      <c r="E78" s="3"/>
      <c r="K78" s="4"/>
      <c r="L78" s="4"/>
      <c r="M78" s="4"/>
    </row>
    <row r="79" s="1" customFormat="1" ht="23" customHeight="1" spans="2:13">
      <c r="B79" s="2"/>
      <c r="E79" s="3"/>
      <c r="K79" s="4"/>
      <c r="L79" s="4"/>
      <c r="M79" s="4"/>
    </row>
    <row r="80" s="1" customFormat="1" ht="23" customHeight="1" spans="2:13">
      <c r="B80" s="2"/>
      <c r="E80" s="3"/>
      <c r="K80" s="4"/>
      <c r="L80" s="4"/>
      <c r="M80" s="4"/>
    </row>
    <row r="81" s="1" customFormat="1" ht="23" customHeight="1" spans="2:13">
      <c r="B81" s="2"/>
      <c r="E81" s="3"/>
      <c r="K81" s="4"/>
      <c r="L81" s="4"/>
      <c r="M81" s="4"/>
    </row>
    <row r="82" s="1" customFormat="1" ht="23" customHeight="1" spans="2:13">
      <c r="B82" s="2"/>
      <c r="E82" s="3"/>
      <c r="K82" s="4"/>
      <c r="L82" s="4"/>
      <c r="M82" s="4"/>
    </row>
  </sheetData>
  <mergeCells count="3">
    <mergeCell ref="A1:O1"/>
    <mergeCell ref="A26:I26"/>
    <mergeCell ref="A27:I27"/>
  </mergeCells>
  <conditionalFormatting sqref="E3">
    <cfRule type="duplicateValues" dxfId="0" priority="100"/>
  </conditionalFormatting>
  <conditionalFormatting sqref="E4">
    <cfRule type="duplicateValues" dxfId="0" priority="99"/>
  </conditionalFormatting>
  <conditionalFormatting sqref="B5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5">
    <cfRule type="duplicateValues" dxfId="0" priority="98"/>
  </conditionalFormatting>
  <conditionalFormatting sqref="B9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1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9">
    <cfRule type="duplicateValues" dxfId="0" priority="53"/>
  </conditionalFormatting>
  <conditionalFormatting sqref="H9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1" priority="74"/>
    <cfRule type="duplicateValues" dxfId="0" priority="73"/>
    <cfRule type="duplicateValues" dxfId="0" priority="72"/>
    <cfRule type="duplicateValues" dxfId="0" priority="71"/>
  </conditionalFormatting>
  <conditionalFormatting sqref="E25">
    <cfRule type="duplicateValues" dxfId="0" priority="1"/>
  </conditionalFormatting>
  <conditionalFormatting sqref="B3:B4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B22:B24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1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22:E24">
    <cfRule type="duplicateValues" dxfId="0" priority="3"/>
  </conditionalFormatting>
  <conditionalFormatting sqref="H15:H16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1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H22:H2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1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B1:B21 B25 B27:B1048576 H1:H21 H27:H1048576">
    <cfRule type="duplicateValues" dxfId="0" priority="52"/>
  </conditionalFormatting>
  <conditionalFormatting sqref="B1:B2 B27:B1048576">
    <cfRule type="duplicateValues" dxfId="0" priority="118"/>
    <cfRule type="duplicateValues" dxfId="0" priority="119"/>
  </conditionalFormatting>
  <conditionalFormatting sqref="B2 H2:H8 H10:H14 H17:H21 F27:F32 B27:B1048576 H33:H1048576">
    <cfRule type="duplicateValues" dxfId="0" priority="135"/>
  </conditionalFormatting>
  <conditionalFormatting sqref="B2 H2 F27:F32 H33:H1048576 B27:B1048576">
    <cfRule type="duplicateValues" dxfId="0" priority="142"/>
  </conditionalFormatting>
  <conditionalFormatting sqref="H2 B2 F27:F32 H33:H1048576 B27:B1048576">
    <cfRule type="duplicateValues" dxfId="0" priority="137"/>
    <cfRule type="duplicateValues" dxfId="0" priority="138"/>
  </conditionalFormatting>
  <conditionalFormatting sqref="H2 B2 B27:B1048576 H33:H1048576 F27:F32">
    <cfRule type="duplicateValues" dxfId="0" priority="150"/>
  </conditionalFormatting>
  <conditionalFormatting sqref="B2 B27:B1048576">
    <cfRule type="duplicateValues" dxfId="0" priority="120"/>
    <cfRule type="duplicateValues" dxfId="0" priority="121"/>
    <cfRule type="duplicateValues" dxfId="0" priority="122"/>
    <cfRule type="duplicateValues" dxfId="0" priority="134"/>
    <cfRule type="duplicateValues" dxfId="0" priority="141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H2:H8 B2 H10:H14 H17:H21 F27:F32 B27:B1048576 H33:H1048576">
    <cfRule type="duplicateValues" dxfId="0" priority="123"/>
  </conditionalFormatting>
  <conditionalFormatting sqref="H3:H8 H10:H14 H17:H21">
    <cfRule type="duplicateValues" dxfId="0" priority="124"/>
    <cfRule type="duplicateValues" dxfId="0" priority="125"/>
    <cfRule type="duplicateValues" dxfId="1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B6:B8 B10:B21 B25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1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6:E8 E10:E21">
    <cfRule type="duplicateValues" dxfId="0" priority="83"/>
  </conditionalFormatting>
  <pageMargins left="0.357638888888889" right="0.357638888888889" top="0.0152777777777778" bottom="0.0152777777777778" header="0.5" footer="0.5"/>
  <pageSetup paperSize="9" scale="87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9"/>
  <sheetViews>
    <sheetView zoomScale="115" zoomScaleNormal="115" topLeftCell="A3" workbookViewId="0">
      <selection activeCell="K18" sqref="K18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5" t="s">
        <v>295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23" si="0">ROW()-2</f>
        <v>1</v>
      </c>
      <c r="B3" s="12" t="s">
        <v>265</v>
      </c>
      <c r="C3" s="13" t="s">
        <v>259</v>
      </c>
      <c r="D3" s="14">
        <v>45748</v>
      </c>
      <c r="E3" s="69" t="s">
        <v>266</v>
      </c>
      <c r="F3" s="16" t="str">
        <f t="shared" ref="F3:F22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2"/>
      <c r="I3" s="17" t="s">
        <v>198</v>
      </c>
      <c r="J3" s="21">
        <f t="shared" ref="J3:J22" si="2">DAY(EOMONTH(D3,0))-DAY(D3)+1</f>
        <v>30</v>
      </c>
      <c r="K3" s="22">
        <f t="shared" ref="K3:K22" si="3">IF(H3="",70/30*J3,0)</f>
        <v>70</v>
      </c>
      <c r="L3" s="22">
        <f t="shared" ref="L3:L22" si="4">IF(H3="",30/30*J3,0)</f>
        <v>30</v>
      </c>
      <c r="M3" s="22">
        <f t="shared" ref="M3:M22" si="5">SUM(K3:L3)</f>
        <v>100</v>
      </c>
      <c r="N3" s="23"/>
      <c r="O3" s="23" t="s">
        <v>176</v>
      </c>
    </row>
    <row r="4" s="1" customFormat="1" ht="24" customHeight="1" spans="1:15">
      <c r="A4" s="11">
        <f t="shared" si="0"/>
        <v>2</v>
      </c>
      <c r="B4" s="12" t="s">
        <v>269</v>
      </c>
      <c r="C4" s="13" t="s">
        <v>221</v>
      </c>
      <c r="D4" s="14">
        <v>45748</v>
      </c>
      <c r="E4" s="69" t="s">
        <v>270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7"/>
      <c r="I4" s="17" t="s">
        <v>198</v>
      </c>
      <c r="J4" s="21">
        <f t="shared" si="2"/>
        <v>30</v>
      </c>
      <c r="K4" s="22">
        <f t="shared" si="3"/>
        <v>70</v>
      </c>
      <c r="L4" s="22">
        <f t="shared" si="4"/>
        <v>30</v>
      </c>
      <c r="M4" s="22">
        <f t="shared" si="5"/>
        <v>100</v>
      </c>
      <c r="N4" s="23"/>
      <c r="O4" s="23" t="s">
        <v>175</v>
      </c>
    </row>
    <row r="5" s="1" customFormat="1" ht="24" customHeight="1" spans="1:15">
      <c r="A5" s="11">
        <f t="shared" si="0"/>
        <v>3</v>
      </c>
      <c r="B5" s="12" t="s">
        <v>279</v>
      </c>
      <c r="C5" s="13" t="s">
        <v>280</v>
      </c>
      <c r="D5" s="14">
        <v>45748</v>
      </c>
      <c r="E5" s="69" t="s">
        <v>281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si="2"/>
        <v>30</v>
      </c>
      <c r="K5" s="22">
        <f t="shared" si="3"/>
        <v>70</v>
      </c>
      <c r="L5" s="22">
        <f t="shared" si="4"/>
        <v>30</v>
      </c>
      <c r="M5" s="22">
        <f t="shared" si="5"/>
        <v>100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12" t="s">
        <v>273</v>
      </c>
      <c r="C6" s="13" t="s">
        <v>196</v>
      </c>
      <c r="D6" s="14">
        <v>45748</v>
      </c>
      <c r="E6" s="15" t="s">
        <v>274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30</v>
      </c>
      <c r="K6" s="22">
        <f t="shared" si="3"/>
        <v>70</v>
      </c>
      <c r="L6" s="22">
        <f t="shared" si="4"/>
        <v>30</v>
      </c>
      <c r="M6" s="22">
        <f t="shared" si="5"/>
        <v>100</v>
      </c>
      <c r="N6" s="23"/>
      <c r="O6" s="23" t="s">
        <v>176</v>
      </c>
    </row>
    <row r="7" s="1" customFormat="1" ht="24" customHeight="1" spans="1:15">
      <c r="A7" s="11">
        <f t="shared" si="0"/>
        <v>5</v>
      </c>
      <c r="B7" s="12" t="s">
        <v>282</v>
      </c>
      <c r="C7" s="13" t="s">
        <v>283</v>
      </c>
      <c r="D7" s="14">
        <v>45748</v>
      </c>
      <c r="E7" s="69" t="s">
        <v>284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30</v>
      </c>
      <c r="K7" s="22">
        <f t="shared" si="3"/>
        <v>70</v>
      </c>
      <c r="L7" s="22">
        <f t="shared" si="4"/>
        <v>30</v>
      </c>
      <c r="M7" s="22">
        <f t="shared" si="5"/>
        <v>100</v>
      </c>
      <c r="N7" s="23"/>
      <c r="O7" s="23" t="s">
        <v>176</v>
      </c>
    </row>
    <row r="8" s="1" customFormat="1" ht="24" customHeight="1" spans="1:15">
      <c r="A8" s="11">
        <f t="shared" si="0"/>
        <v>6</v>
      </c>
      <c r="B8" s="12" t="s">
        <v>296</v>
      </c>
      <c r="C8" s="13" t="s">
        <v>196</v>
      </c>
      <c r="D8" s="14">
        <v>45748</v>
      </c>
      <c r="E8" s="15" t="s">
        <v>297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30</v>
      </c>
      <c r="K8" s="22">
        <f t="shared" si="3"/>
        <v>70</v>
      </c>
      <c r="L8" s="22">
        <f t="shared" si="4"/>
        <v>30</v>
      </c>
      <c r="M8" s="22">
        <f t="shared" si="5"/>
        <v>100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12" t="s">
        <v>298</v>
      </c>
      <c r="C9" s="13" t="s">
        <v>196</v>
      </c>
      <c r="D9" s="14">
        <v>45748</v>
      </c>
      <c r="E9" s="15" t="s">
        <v>299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30</v>
      </c>
      <c r="K9" s="22">
        <f t="shared" si="3"/>
        <v>70</v>
      </c>
      <c r="L9" s="22">
        <f t="shared" si="4"/>
        <v>30</v>
      </c>
      <c r="M9" s="22">
        <f t="shared" si="5"/>
        <v>100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12" t="s">
        <v>285</v>
      </c>
      <c r="C10" s="13" t="s">
        <v>286</v>
      </c>
      <c r="D10" s="14">
        <v>45748</v>
      </c>
      <c r="E10" s="69" t="s">
        <v>287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2"/>
        <v>30</v>
      </c>
      <c r="K10" s="22">
        <f t="shared" si="3"/>
        <v>70</v>
      </c>
      <c r="L10" s="22">
        <f t="shared" si="4"/>
        <v>30</v>
      </c>
      <c r="M10" s="22">
        <f t="shared" si="5"/>
        <v>100</v>
      </c>
      <c r="N10" s="23"/>
      <c r="O10" s="23" t="s">
        <v>175</v>
      </c>
    </row>
    <row r="11" s="1" customFormat="1" ht="24" customHeight="1" spans="1:16">
      <c r="A11" s="11">
        <f t="shared" si="0"/>
        <v>9</v>
      </c>
      <c r="B11" s="12" t="s">
        <v>288</v>
      </c>
      <c r="C11" s="13" t="s">
        <v>196</v>
      </c>
      <c r="D11" s="14">
        <v>45748</v>
      </c>
      <c r="E11" s="69" t="s">
        <v>289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2"/>
        <v>30</v>
      </c>
      <c r="K11" s="22">
        <f t="shared" si="3"/>
        <v>70</v>
      </c>
      <c r="L11" s="22">
        <f t="shared" si="4"/>
        <v>30</v>
      </c>
      <c r="M11" s="22">
        <f t="shared" si="5"/>
        <v>100</v>
      </c>
      <c r="N11" s="23"/>
      <c r="O11" s="23" t="s">
        <v>176</v>
      </c>
      <c r="P11" s="1" t="s">
        <v>255</v>
      </c>
    </row>
    <row r="12" s="1" customFormat="1" ht="24" customHeight="1" spans="1:15">
      <c r="A12" s="11">
        <f t="shared" si="0"/>
        <v>10</v>
      </c>
      <c r="B12" s="12" t="s">
        <v>290</v>
      </c>
      <c r="C12" s="13" t="s">
        <v>196</v>
      </c>
      <c r="D12" s="14">
        <v>45748</v>
      </c>
      <c r="E12" s="69" t="s">
        <v>291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30</v>
      </c>
      <c r="K12" s="22">
        <f t="shared" si="3"/>
        <v>70</v>
      </c>
      <c r="L12" s="22">
        <f t="shared" si="4"/>
        <v>30</v>
      </c>
      <c r="M12" s="22">
        <f t="shared" si="5"/>
        <v>100</v>
      </c>
      <c r="N12" s="23"/>
      <c r="O12" s="23" t="s">
        <v>176</v>
      </c>
    </row>
    <row r="13" s="1" customFormat="1" ht="24" customHeight="1" spans="1:15">
      <c r="A13" s="11">
        <f t="shared" si="0"/>
        <v>11</v>
      </c>
      <c r="B13" s="12" t="s">
        <v>292</v>
      </c>
      <c r="C13" s="13" t="s">
        <v>280</v>
      </c>
      <c r="D13" s="14">
        <v>45748</v>
      </c>
      <c r="E13" s="15" t="s">
        <v>293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/>
      <c r="I13" s="17" t="s">
        <v>198</v>
      </c>
      <c r="J13" s="21">
        <f t="shared" si="2"/>
        <v>30</v>
      </c>
      <c r="K13" s="22">
        <f t="shared" si="3"/>
        <v>70</v>
      </c>
      <c r="L13" s="22">
        <f t="shared" si="4"/>
        <v>30</v>
      </c>
      <c r="M13" s="22">
        <f t="shared" si="5"/>
        <v>100</v>
      </c>
      <c r="N13" s="23"/>
      <c r="O13" s="23" t="s">
        <v>175</v>
      </c>
    </row>
    <row r="14" s="1" customFormat="1" ht="24" customHeight="1" spans="1:15">
      <c r="A14" s="11">
        <f t="shared" si="0"/>
        <v>12</v>
      </c>
      <c r="B14" s="12" t="s">
        <v>300</v>
      </c>
      <c r="C14" s="13" t="s">
        <v>259</v>
      </c>
      <c r="D14" s="14">
        <v>45748</v>
      </c>
      <c r="E14" s="69" t="s">
        <v>301</v>
      </c>
      <c r="F14" s="16" t="str">
        <f t="shared" si="1"/>
        <v>男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 t="s">
        <v>288</v>
      </c>
      <c r="I14" s="17" t="s">
        <v>198</v>
      </c>
      <c r="J14" s="21">
        <f t="shared" si="2"/>
        <v>30</v>
      </c>
      <c r="K14" s="22">
        <f t="shared" si="3"/>
        <v>0</v>
      </c>
      <c r="L14" s="22">
        <f t="shared" si="4"/>
        <v>0</v>
      </c>
      <c r="M14" s="22">
        <f t="shared" si="5"/>
        <v>0</v>
      </c>
      <c r="N14" s="23"/>
      <c r="O14" s="23" t="s">
        <v>176</v>
      </c>
    </row>
    <row r="15" s="1" customFormat="1" ht="24" customHeight="1" spans="1:15">
      <c r="A15" s="11">
        <f t="shared" si="0"/>
        <v>13</v>
      </c>
      <c r="B15" s="12" t="s">
        <v>302</v>
      </c>
      <c r="C15" s="13" t="s">
        <v>259</v>
      </c>
      <c r="D15" s="14">
        <v>45749</v>
      </c>
      <c r="E15" s="69" t="s">
        <v>303</v>
      </c>
      <c r="F15" s="16" t="str">
        <f t="shared" si="1"/>
        <v>男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2"/>
      <c r="I15" s="17" t="s">
        <v>198</v>
      </c>
      <c r="J15" s="21">
        <f t="shared" si="2"/>
        <v>29</v>
      </c>
      <c r="K15" s="22">
        <f t="shared" si="3"/>
        <v>67.6666666666667</v>
      </c>
      <c r="L15" s="22">
        <f t="shared" si="4"/>
        <v>29</v>
      </c>
      <c r="M15" s="22">
        <f t="shared" si="5"/>
        <v>96.6666666666667</v>
      </c>
      <c r="N15" s="23"/>
      <c r="O15" s="23" t="s">
        <v>176</v>
      </c>
    </row>
    <row r="16" s="1" customFormat="1" ht="24" customHeight="1" spans="1:15">
      <c r="A16" s="11">
        <f t="shared" si="0"/>
        <v>14</v>
      </c>
      <c r="B16" s="12" t="s">
        <v>304</v>
      </c>
      <c r="C16" s="13" t="s">
        <v>283</v>
      </c>
      <c r="D16" s="14">
        <v>45754</v>
      </c>
      <c r="E16" s="69" t="s">
        <v>305</v>
      </c>
      <c r="F16" s="16" t="str">
        <f t="shared" si="1"/>
        <v>男</v>
      </c>
      <c r="G16" s="17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2" t="s">
        <v>265</v>
      </c>
      <c r="I16" s="17" t="s">
        <v>198</v>
      </c>
      <c r="J16" s="21">
        <f t="shared" si="2"/>
        <v>24</v>
      </c>
      <c r="K16" s="22">
        <f t="shared" si="3"/>
        <v>0</v>
      </c>
      <c r="L16" s="22">
        <f t="shared" si="4"/>
        <v>0</v>
      </c>
      <c r="M16" s="22">
        <f t="shared" si="5"/>
        <v>0</v>
      </c>
      <c r="N16" s="23"/>
      <c r="O16" s="23" t="s">
        <v>175</v>
      </c>
    </row>
    <row r="17" s="1" customFormat="1" ht="24" customHeight="1" spans="1:15">
      <c r="A17" s="11">
        <f t="shared" si="0"/>
        <v>15</v>
      </c>
      <c r="B17" s="12" t="s">
        <v>306</v>
      </c>
      <c r="C17" s="13" t="s">
        <v>221</v>
      </c>
      <c r="D17" s="14">
        <v>45754</v>
      </c>
      <c r="E17" s="69" t="s">
        <v>307</v>
      </c>
      <c r="F17" s="16" t="str">
        <f t="shared" si="1"/>
        <v>男</v>
      </c>
      <c r="G17" s="17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2" t="s">
        <v>269</v>
      </c>
      <c r="I17" s="17" t="s">
        <v>198</v>
      </c>
      <c r="J17" s="21">
        <f t="shared" si="2"/>
        <v>24</v>
      </c>
      <c r="K17" s="22">
        <f t="shared" si="3"/>
        <v>0</v>
      </c>
      <c r="L17" s="22">
        <f t="shared" si="4"/>
        <v>0</v>
      </c>
      <c r="M17" s="22">
        <f t="shared" si="5"/>
        <v>0</v>
      </c>
      <c r="N17" s="23"/>
      <c r="O17" s="23" t="s">
        <v>175</v>
      </c>
    </row>
    <row r="18" s="1" customFormat="1" ht="24" customHeight="1" spans="1:15">
      <c r="A18" s="11">
        <f t="shared" si="0"/>
        <v>16</v>
      </c>
      <c r="B18" s="12" t="s">
        <v>308</v>
      </c>
      <c r="C18" s="13" t="s">
        <v>259</v>
      </c>
      <c r="D18" s="14">
        <v>45755</v>
      </c>
      <c r="E18" s="69" t="s">
        <v>309</v>
      </c>
      <c r="F18" s="16" t="str">
        <f t="shared" si="1"/>
        <v>男</v>
      </c>
      <c r="G18" s="17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2" t="s">
        <v>296</v>
      </c>
      <c r="I18" s="17" t="s">
        <v>198</v>
      </c>
      <c r="J18" s="21">
        <f t="shared" si="2"/>
        <v>23</v>
      </c>
      <c r="K18" s="22">
        <f t="shared" si="3"/>
        <v>0</v>
      </c>
      <c r="L18" s="22">
        <f t="shared" si="4"/>
        <v>0</v>
      </c>
      <c r="M18" s="22">
        <f t="shared" si="5"/>
        <v>0</v>
      </c>
      <c r="N18" s="23"/>
      <c r="O18" s="23" t="s">
        <v>176</v>
      </c>
    </row>
    <row r="19" s="1" customFormat="1" ht="24" customHeight="1" spans="1:15">
      <c r="A19" s="11">
        <f t="shared" si="0"/>
        <v>17</v>
      </c>
      <c r="B19" s="12" t="s">
        <v>310</v>
      </c>
      <c r="C19" s="13" t="s">
        <v>259</v>
      </c>
      <c r="D19" s="14">
        <v>45761</v>
      </c>
      <c r="E19" s="69" t="s">
        <v>311</v>
      </c>
      <c r="F19" s="16" t="str">
        <f t="shared" si="1"/>
        <v>男</v>
      </c>
      <c r="G19" s="17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2" t="s">
        <v>273</v>
      </c>
      <c r="I19" s="17" t="s">
        <v>198</v>
      </c>
      <c r="J19" s="21">
        <f t="shared" si="2"/>
        <v>17</v>
      </c>
      <c r="K19" s="22">
        <f t="shared" si="3"/>
        <v>0</v>
      </c>
      <c r="L19" s="22">
        <f t="shared" si="4"/>
        <v>0</v>
      </c>
      <c r="M19" s="22">
        <f t="shared" si="5"/>
        <v>0</v>
      </c>
      <c r="N19" s="23"/>
      <c r="O19" s="23" t="s">
        <v>176</v>
      </c>
    </row>
    <row r="20" s="1" customFormat="1" ht="24" customHeight="1" spans="1:15">
      <c r="A20" s="11">
        <f t="shared" si="0"/>
        <v>18</v>
      </c>
      <c r="B20" s="12" t="s">
        <v>312</v>
      </c>
      <c r="C20" s="13" t="s">
        <v>221</v>
      </c>
      <c r="D20" s="14">
        <v>45764</v>
      </c>
      <c r="E20" s="69" t="s">
        <v>313</v>
      </c>
      <c r="F20" s="16" t="str">
        <f t="shared" si="1"/>
        <v>男</v>
      </c>
      <c r="G20" s="17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2" t="s">
        <v>285</v>
      </c>
      <c r="I20" s="17" t="s">
        <v>198</v>
      </c>
      <c r="J20" s="21">
        <f t="shared" si="2"/>
        <v>14</v>
      </c>
      <c r="K20" s="22">
        <f t="shared" si="3"/>
        <v>0</v>
      </c>
      <c r="L20" s="22">
        <f t="shared" si="4"/>
        <v>0</v>
      </c>
      <c r="M20" s="22">
        <f t="shared" si="5"/>
        <v>0</v>
      </c>
      <c r="N20" s="23"/>
      <c r="O20" s="23" t="s">
        <v>175</v>
      </c>
    </row>
    <row r="21" s="1" customFormat="1" ht="24" customHeight="1" spans="1:15">
      <c r="A21" s="11">
        <f t="shared" si="0"/>
        <v>19</v>
      </c>
      <c r="B21" s="12" t="s">
        <v>314</v>
      </c>
      <c r="C21" s="13" t="s">
        <v>315</v>
      </c>
      <c r="D21" s="14">
        <v>45768</v>
      </c>
      <c r="E21" s="69" t="s">
        <v>316</v>
      </c>
      <c r="F21" s="16" t="str">
        <f t="shared" si="1"/>
        <v>女</v>
      </c>
      <c r="G21" s="17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2" t="s">
        <v>298</v>
      </c>
      <c r="I21" s="17" t="s">
        <v>198</v>
      </c>
      <c r="J21" s="21">
        <f t="shared" si="2"/>
        <v>10</v>
      </c>
      <c r="K21" s="22">
        <f t="shared" si="3"/>
        <v>0</v>
      </c>
      <c r="L21" s="22">
        <f t="shared" si="4"/>
        <v>0</v>
      </c>
      <c r="M21" s="22">
        <f t="shared" si="5"/>
        <v>0</v>
      </c>
      <c r="N21" s="23"/>
      <c r="O21" s="23" t="s">
        <v>175</v>
      </c>
    </row>
    <row r="22" s="1" customFormat="1" ht="24" customHeight="1" spans="1:15">
      <c r="A22" s="11">
        <f t="shared" si="0"/>
        <v>20</v>
      </c>
      <c r="B22" s="12" t="s">
        <v>317</v>
      </c>
      <c r="C22" s="13" t="s">
        <v>160</v>
      </c>
      <c r="D22" s="14">
        <v>45772</v>
      </c>
      <c r="E22" s="69" t="s">
        <v>318</v>
      </c>
      <c r="F22" s="16" t="str">
        <f t="shared" si="1"/>
        <v>女</v>
      </c>
      <c r="G22" s="17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2" t="s">
        <v>279</v>
      </c>
      <c r="I22" s="17" t="s">
        <v>198</v>
      </c>
      <c r="J22" s="21">
        <f t="shared" si="2"/>
        <v>6</v>
      </c>
      <c r="K22" s="22">
        <f t="shared" si="3"/>
        <v>0</v>
      </c>
      <c r="L22" s="22">
        <f t="shared" si="4"/>
        <v>0</v>
      </c>
      <c r="M22" s="22">
        <f t="shared" si="5"/>
        <v>0</v>
      </c>
      <c r="N22" s="23"/>
      <c r="O22" s="23" t="s">
        <v>319</v>
      </c>
    </row>
    <row r="23" s="1" customFormat="1" ht="24" customHeight="1" spans="1:15">
      <c r="A23" s="18" t="s">
        <v>217</v>
      </c>
      <c r="B23" s="19"/>
      <c r="C23" s="19"/>
      <c r="D23" s="19"/>
      <c r="E23" s="19"/>
      <c r="F23" s="19"/>
      <c r="G23" s="19"/>
      <c r="H23" s="19"/>
      <c r="I23" s="19"/>
      <c r="J23" s="24"/>
      <c r="K23" s="22">
        <f>SUM(K3:K22)</f>
        <v>837.666666666667</v>
      </c>
      <c r="L23" s="22">
        <f>SUM(L3:L22)</f>
        <v>359</v>
      </c>
      <c r="M23" s="22">
        <f>SUM(M3:M22)</f>
        <v>1196.66666666667</v>
      </c>
      <c r="N23" s="23"/>
      <c r="O23" s="23"/>
    </row>
    <row r="24" s="1" customFormat="1" ht="24" customHeight="1" spans="1:15">
      <c r="A24" s="18" t="s">
        <v>294</v>
      </c>
      <c r="B24" s="19"/>
      <c r="C24" s="19"/>
      <c r="D24" s="19"/>
      <c r="E24" s="19"/>
      <c r="F24" s="19"/>
      <c r="G24" s="19"/>
      <c r="H24" s="19"/>
      <c r="I24" s="19"/>
      <c r="J24" s="24"/>
      <c r="K24" s="25"/>
      <c r="L24" s="26">
        <v>0.06</v>
      </c>
      <c r="M24" s="23">
        <f>M23*L24+M23</f>
        <v>1268.46666666667</v>
      </c>
      <c r="N24" s="23"/>
      <c r="O24" s="23"/>
    </row>
    <row r="25" s="1" customFormat="1" ht="24" customHeight="1" spans="2:11">
      <c r="B25" s="2"/>
      <c r="E25"/>
      <c r="I25" s="4"/>
      <c r="J25" s="4"/>
      <c r="K25" s="4"/>
    </row>
    <row r="26" s="1" customFormat="1" ht="24" customHeight="1" spans="2:11">
      <c r="B26" s="2"/>
      <c r="E26"/>
      <c r="I26" s="4"/>
      <c r="J26" s="4"/>
      <c r="K26" s="4"/>
    </row>
    <row r="27" s="1" customFormat="1" ht="24" customHeight="1" spans="2:11">
      <c r="B27" s="2"/>
      <c r="C27"/>
      <c r="D27"/>
      <c r="E27"/>
      <c r="I27" s="4"/>
      <c r="J27" s="4"/>
      <c r="K27" s="4"/>
    </row>
    <row r="28" s="1" customFormat="1" ht="24" customHeight="1" spans="2:11">
      <c r="B28" s="2"/>
      <c r="C28"/>
      <c r="D28"/>
      <c r="E28"/>
      <c r="I28" s="4"/>
      <c r="J28" s="4"/>
      <c r="K28" s="4"/>
    </row>
    <row r="29" s="1" customFormat="1" ht="24" customHeight="1" spans="2:11">
      <c r="B29" s="2"/>
      <c r="C29"/>
      <c r="D29"/>
      <c r="E29"/>
      <c r="I29" s="4"/>
      <c r="J29" s="4"/>
      <c r="K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C36"/>
      <c r="D36"/>
      <c r="E36"/>
      <c r="F36"/>
      <c r="G36"/>
      <c r="K36" s="4"/>
      <c r="L36" s="4"/>
      <c r="M36" s="4"/>
    </row>
    <row r="37" s="1" customFormat="1" ht="24" customHeight="1" spans="2:13">
      <c r="B37" s="2"/>
      <c r="C37"/>
      <c r="D37"/>
      <c r="E37"/>
      <c r="F37"/>
      <c r="G37"/>
      <c r="K37" s="4"/>
      <c r="L37" s="4"/>
      <c r="M37" s="4"/>
    </row>
    <row r="38" s="1" customFormat="1" ht="24" customHeight="1" spans="2:13">
      <c r="B38" s="2"/>
      <c r="C38"/>
      <c r="D38"/>
      <c r="E38"/>
      <c r="F38"/>
      <c r="G38"/>
      <c r="K38" s="4"/>
      <c r="L38" s="4"/>
      <c r="M38" s="4"/>
    </row>
    <row r="39" s="1" customFormat="1" ht="24" customHeight="1" spans="2:13">
      <c r="B39" s="2"/>
      <c r="C39"/>
      <c r="D39"/>
      <c r="E39"/>
      <c r="F39"/>
      <c r="G39"/>
      <c r="K39" s="4"/>
      <c r="L39" s="4"/>
      <c r="M39" s="4"/>
    </row>
    <row r="40" s="1" customFormat="1" ht="24" customHeight="1" spans="2:13">
      <c r="B40" s="2"/>
      <c r="E40"/>
      <c r="F40"/>
      <c r="G40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4" customHeight="1" spans="2:13">
      <c r="B54" s="2"/>
      <c r="E54" s="3"/>
      <c r="K54" s="4"/>
      <c r="L54" s="4"/>
      <c r="M54" s="4"/>
    </row>
    <row r="55" s="1" customFormat="1" ht="24" customHeight="1" spans="2:13">
      <c r="B55" s="2"/>
      <c r="E55" s="3"/>
      <c r="K55" s="4"/>
      <c r="L55" s="4"/>
      <c r="M55" s="4"/>
    </row>
    <row r="56" s="1" customFormat="1" ht="24" customHeight="1" spans="2:13">
      <c r="B56" s="2"/>
      <c r="E56" s="3"/>
      <c r="K56" s="4"/>
      <c r="L56" s="4"/>
      <c r="M56" s="4"/>
    </row>
    <row r="57" s="1" customFormat="1" ht="24" customHeight="1" spans="2:13">
      <c r="B57" s="2"/>
      <c r="E57" s="3"/>
      <c r="K57" s="4"/>
      <c r="L57" s="4"/>
      <c r="M57" s="4"/>
    </row>
    <row r="58" s="1" customFormat="1" ht="24" customHeight="1" spans="2:13">
      <c r="B58" s="2"/>
      <c r="E58" s="3"/>
      <c r="K58" s="4"/>
      <c r="L58" s="4"/>
      <c r="M58" s="4"/>
    </row>
    <row r="59" s="1" customFormat="1" ht="24" customHeight="1" spans="2:13">
      <c r="B59" s="2"/>
      <c r="E59" s="3"/>
      <c r="K59" s="4"/>
      <c r="L59" s="4"/>
      <c r="M59" s="4"/>
    </row>
    <row r="60" s="1" customFormat="1" ht="24" customHeight="1" spans="2:13">
      <c r="B60" s="2"/>
      <c r="E60" s="3"/>
      <c r="K60" s="4"/>
      <c r="L60" s="4"/>
      <c r="M60" s="4"/>
    </row>
    <row r="61" s="1" customFormat="1" ht="24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  <row r="72" s="1" customFormat="1" ht="23" customHeight="1" spans="2:13">
      <c r="B72" s="2"/>
      <c r="E72" s="3"/>
      <c r="K72" s="4"/>
      <c r="L72" s="4"/>
      <c r="M72" s="4"/>
    </row>
    <row r="73" s="1" customFormat="1" ht="23" customHeight="1" spans="2:13">
      <c r="B73" s="2"/>
      <c r="E73" s="3"/>
      <c r="K73" s="4"/>
      <c r="L73" s="4"/>
      <c r="M73" s="4"/>
    </row>
    <row r="74" s="1" customFormat="1" ht="23" customHeight="1" spans="2:13">
      <c r="B74" s="2"/>
      <c r="E74" s="3"/>
      <c r="K74" s="4"/>
      <c r="L74" s="4"/>
      <c r="M74" s="4"/>
    </row>
    <row r="75" s="1" customFormat="1" ht="23" customHeight="1" spans="2:13">
      <c r="B75" s="2"/>
      <c r="E75" s="3"/>
      <c r="K75" s="4"/>
      <c r="L75" s="4"/>
      <c r="M75" s="4"/>
    </row>
    <row r="76" s="1" customFormat="1" ht="23" customHeight="1" spans="2:13">
      <c r="B76" s="2"/>
      <c r="E76" s="3"/>
      <c r="K76" s="4"/>
      <c r="L76" s="4"/>
      <c r="M76" s="4"/>
    </row>
    <row r="77" s="1" customFormat="1" ht="23" customHeight="1" spans="2:13">
      <c r="B77" s="2"/>
      <c r="E77" s="3"/>
      <c r="K77" s="4"/>
      <c r="L77" s="4"/>
      <c r="M77" s="4"/>
    </row>
    <row r="78" s="1" customFormat="1" ht="23" customHeight="1" spans="2:13">
      <c r="B78" s="2"/>
      <c r="E78" s="3"/>
      <c r="K78" s="4"/>
      <c r="L78" s="4"/>
      <c r="M78" s="4"/>
    </row>
    <row r="79" s="1" customFormat="1" ht="23" customHeight="1" spans="2:13">
      <c r="B79" s="2"/>
      <c r="E79" s="3"/>
      <c r="K79" s="4"/>
      <c r="L79" s="4"/>
      <c r="M79" s="4"/>
    </row>
  </sheetData>
  <mergeCells count="3">
    <mergeCell ref="A1:O1"/>
    <mergeCell ref="A23:J23"/>
    <mergeCell ref="A24:J24"/>
  </mergeCells>
  <conditionalFormatting sqref="H4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1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B6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1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6">
    <cfRule type="duplicateValues" dxfId="0" priority="90"/>
  </conditionalFormatting>
  <conditionalFormatting sqref="H6">
    <cfRule type="duplicateValues" dxfId="0" priority="108"/>
    <cfRule type="duplicateValues" dxfId="0" priority="109"/>
    <cfRule type="duplicateValues" dxfId="0" priority="110"/>
    <cfRule type="duplicateValues" dxfId="1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B7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1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7">
    <cfRule type="duplicateValues" dxfId="0" priority="59"/>
  </conditionalFormatting>
  <conditionalFormatting sqref="E8">
    <cfRule type="duplicateValues" dxfId="0" priority="57"/>
  </conditionalFormatting>
  <conditionalFormatting sqref="B13:B17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1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9:E12">
    <cfRule type="duplicateValues" dxfId="0" priority="55"/>
  </conditionalFormatting>
  <conditionalFormatting sqref="E13:E17">
    <cfRule type="duplicateValues" dxfId="0" priority="23"/>
  </conditionalFormatting>
  <conditionalFormatting sqref="H7:H12">
    <cfRule type="duplicateValues" dxfId="0" priority="77"/>
    <cfRule type="duplicateValues" dxfId="0" priority="78"/>
    <cfRule type="duplicateValues" dxfId="0" priority="79"/>
    <cfRule type="duplicateValues" dxfId="1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H13:H17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1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B1:B5 H1:H5 B8:B12 H18:H22 B18:B22 B25:B1048576 H25:H1048576">
    <cfRule type="duplicateValues" dxfId="0" priority="137"/>
  </conditionalFormatting>
  <conditionalFormatting sqref="H1:H22 B1:B22 B25:B1048576 H25:H1048576">
    <cfRule type="duplicateValues" dxfId="0" priority="22"/>
  </conditionalFormatting>
  <conditionalFormatting sqref="B1:B2 B25:B1048576">
    <cfRule type="duplicateValues" dxfId="0" priority="203"/>
    <cfRule type="duplicateValues" dxfId="0" priority="204"/>
  </conditionalFormatting>
  <conditionalFormatting sqref="B2 B25:B1048576">
    <cfRule type="duplicateValues" dxfId="0" priority="205"/>
    <cfRule type="duplicateValues" dxfId="0" priority="206"/>
    <cfRule type="duplicateValues" dxfId="0" priority="207"/>
    <cfRule type="duplicateValues" dxfId="0" priority="219"/>
    <cfRule type="duplicateValues" dxfId="0" priority="226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B2 H2 F25:F29 B25:B1048576 H30:H1048576">
    <cfRule type="duplicateValues" dxfId="0" priority="227"/>
  </conditionalFormatting>
  <conditionalFormatting sqref="H2 B2 F25:F29 B25:B1048576 H30:H1048576">
    <cfRule type="duplicateValues" dxfId="0" priority="222"/>
    <cfRule type="duplicateValues" dxfId="0" priority="223"/>
  </conditionalFormatting>
  <conditionalFormatting sqref="H2 B2 F25:F29 H30:H1048576 B25:B1048576">
    <cfRule type="duplicateValues" dxfId="0" priority="235"/>
  </conditionalFormatting>
  <conditionalFormatting sqref="B2 H2:H3 H5 H18:H22 F25:F29 B25:B1048576 H30:H1048576">
    <cfRule type="duplicateValues" dxfId="0" priority="220"/>
  </conditionalFormatting>
  <conditionalFormatting sqref="H2:H3 B2 H5 H18:H22 F25:F29 B25:B1048576 H30:H1048576">
    <cfRule type="duplicateValues" dxfId="0" priority="208"/>
  </conditionalFormatting>
  <conditionalFormatting sqref="B3:B5 B8:B12 B18:B22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1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3:E5 E18:E22">
    <cfRule type="duplicateValues" dxfId="0" priority="168"/>
  </conditionalFormatting>
  <conditionalFormatting sqref="H5 H3 H18:H22">
    <cfRule type="duplicateValues" dxfId="0" priority="209"/>
    <cfRule type="duplicateValues" dxfId="0" priority="210"/>
    <cfRule type="duplicateValues" dxfId="1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B6 H6">
    <cfRule type="duplicateValues" dxfId="0" priority="89"/>
  </conditionalFormatting>
  <conditionalFormatting sqref="B7 H7:H12">
    <cfRule type="duplicateValues" dxfId="0" priority="58"/>
  </conditionalFormatting>
  <pageMargins left="0.751388888888889" right="0.751388888888889" top="0" bottom="0" header="0.5" footer="0.5"/>
  <pageSetup paperSize="9" scale="86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2"/>
  <sheetViews>
    <sheetView tabSelected="1" zoomScale="115" zoomScaleNormal="115" workbookViewId="0">
      <selection activeCell="K22" sqref="K22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04166666666667" style="4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5" t="s">
        <v>320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12" t="s">
        <v>292</v>
      </c>
      <c r="C3" s="13" t="s">
        <v>280</v>
      </c>
      <c r="D3" s="14">
        <v>45778</v>
      </c>
      <c r="E3" s="15" t="s">
        <v>293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2"/>
      <c r="I3" s="17" t="s">
        <v>198</v>
      </c>
      <c r="J3" s="21">
        <f>DAY(EOMONTH(D3,0))-DAY(D3)+1</f>
        <v>31</v>
      </c>
      <c r="K3" s="22">
        <v>70</v>
      </c>
      <c r="L3" s="22">
        <f>IF(H3="",30/30*J3,0)</f>
        <v>31</v>
      </c>
      <c r="M3" s="22">
        <f>SUM(K3:L3)</f>
        <v>101</v>
      </c>
      <c r="N3" s="23"/>
      <c r="O3" s="23" t="s">
        <v>175</v>
      </c>
    </row>
    <row r="4" s="1" customFormat="1" ht="24" customHeight="1" spans="1:15">
      <c r="A4" s="11">
        <f t="shared" ref="A4:A15" si="0">ROW()-2</f>
        <v>2</v>
      </c>
      <c r="B4" s="12" t="s">
        <v>300</v>
      </c>
      <c r="C4" s="13" t="s">
        <v>259</v>
      </c>
      <c r="D4" s="14">
        <v>45778</v>
      </c>
      <c r="E4" s="69" t="s">
        <v>301</v>
      </c>
      <c r="F4" s="16" t="str">
        <f t="shared" ref="F4:F15" si="1"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2"/>
      <c r="I4" s="17" t="s">
        <v>198</v>
      </c>
      <c r="J4" s="21">
        <f t="shared" ref="J4:J15" si="2">DAY(EOMONTH(D4,0))-DAY(D4)+1</f>
        <v>31</v>
      </c>
      <c r="K4" s="22">
        <v>70</v>
      </c>
      <c r="L4" s="22">
        <f t="shared" ref="L4:L15" si="3">IF(H4="",30/30*J4,0)</f>
        <v>31</v>
      </c>
      <c r="M4" s="22">
        <f t="shared" ref="M4:M15" si="4">SUM(K4:L4)</f>
        <v>101</v>
      </c>
      <c r="N4" s="23"/>
      <c r="O4" s="23" t="s">
        <v>176</v>
      </c>
    </row>
    <row r="5" s="1" customFormat="1" ht="24" customHeight="1" spans="1:15">
      <c r="A5" s="11">
        <f t="shared" si="0"/>
        <v>3</v>
      </c>
      <c r="B5" s="12" t="s">
        <v>302</v>
      </c>
      <c r="C5" s="13" t="s">
        <v>259</v>
      </c>
      <c r="D5" s="14">
        <v>45778</v>
      </c>
      <c r="E5" s="69" t="s">
        <v>303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2"/>
      <c r="I5" s="17" t="s">
        <v>198</v>
      </c>
      <c r="J5" s="21">
        <f t="shared" si="2"/>
        <v>31</v>
      </c>
      <c r="K5" s="22">
        <v>70</v>
      </c>
      <c r="L5" s="22">
        <f t="shared" si="3"/>
        <v>31</v>
      </c>
      <c r="M5" s="22">
        <f t="shared" si="4"/>
        <v>101</v>
      </c>
      <c r="N5" s="23"/>
      <c r="O5" s="23" t="s">
        <v>176</v>
      </c>
    </row>
    <row r="6" s="1" customFormat="1" ht="24" customHeight="1" spans="1:15">
      <c r="A6" s="11">
        <f t="shared" si="0"/>
        <v>4</v>
      </c>
      <c r="B6" s="12" t="s">
        <v>304</v>
      </c>
      <c r="C6" s="13" t="s">
        <v>283</v>
      </c>
      <c r="D6" s="14">
        <v>45778</v>
      </c>
      <c r="E6" s="69" t="s">
        <v>305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2"/>
      <c r="I6" s="17" t="s">
        <v>198</v>
      </c>
      <c r="J6" s="21">
        <f t="shared" si="2"/>
        <v>31</v>
      </c>
      <c r="K6" s="22">
        <v>70</v>
      </c>
      <c r="L6" s="22">
        <f t="shared" si="3"/>
        <v>31</v>
      </c>
      <c r="M6" s="22">
        <f t="shared" si="4"/>
        <v>101</v>
      </c>
      <c r="N6" s="23"/>
      <c r="O6" s="23" t="s">
        <v>175</v>
      </c>
    </row>
    <row r="7" s="1" customFormat="1" ht="24" customHeight="1" spans="1:15">
      <c r="A7" s="11">
        <f t="shared" si="0"/>
        <v>5</v>
      </c>
      <c r="B7" s="12" t="s">
        <v>306</v>
      </c>
      <c r="C7" s="13" t="s">
        <v>221</v>
      </c>
      <c r="D7" s="14">
        <v>45778</v>
      </c>
      <c r="E7" s="69" t="s">
        <v>307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2"/>
      <c r="I7" s="17" t="s">
        <v>198</v>
      </c>
      <c r="J7" s="21">
        <f t="shared" si="2"/>
        <v>31</v>
      </c>
      <c r="K7" s="22">
        <v>70</v>
      </c>
      <c r="L7" s="22">
        <f t="shared" si="3"/>
        <v>31</v>
      </c>
      <c r="M7" s="22">
        <f t="shared" si="4"/>
        <v>101</v>
      </c>
      <c r="N7" s="23"/>
      <c r="O7" s="23" t="s">
        <v>175</v>
      </c>
    </row>
    <row r="8" s="1" customFormat="1" ht="24" customHeight="1" spans="1:15">
      <c r="A8" s="11">
        <f t="shared" si="0"/>
        <v>6</v>
      </c>
      <c r="B8" s="12" t="s">
        <v>308</v>
      </c>
      <c r="C8" s="13" t="s">
        <v>259</v>
      </c>
      <c r="D8" s="14">
        <v>45778</v>
      </c>
      <c r="E8" s="69" t="s">
        <v>309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2"/>
      <c r="I8" s="17" t="s">
        <v>198</v>
      </c>
      <c r="J8" s="21">
        <f t="shared" si="2"/>
        <v>31</v>
      </c>
      <c r="K8" s="22">
        <v>70</v>
      </c>
      <c r="L8" s="22">
        <f t="shared" si="3"/>
        <v>31</v>
      </c>
      <c r="M8" s="22">
        <f t="shared" si="4"/>
        <v>101</v>
      </c>
      <c r="N8" s="23"/>
      <c r="O8" s="23" t="s">
        <v>176</v>
      </c>
    </row>
    <row r="9" s="1" customFormat="1" ht="24" customHeight="1" spans="1:15">
      <c r="A9" s="11">
        <f t="shared" si="0"/>
        <v>7</v>
      </c>
      <c r="B9" s="12" t="s">
        <v>310</v>
      </c>
      <c r="C9" s="13" t="s">
        <v>259</v>
      </c>
      <c r="D9" s="14">
        <v>45778</v>
      </c>
      <c r="E9" s="69" t="s">
        <v>311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2"/>
      <c r="I9" s="17" t="s">
        <v>198</v>
      </c>
      <c r="J9" s="21">
        <f t="shared" si="2"/>
        <v>31</v>
      </c>
      <c r="K9" s="22">
        <v>70</v>
      </c>
      <c r="L9" s="22">
        <f t="shared" si="3"/>
        <v>31</v>
      </c>
      <c r="M9" s="22">
        <f t="shared" si="4"/>
        <v>101</v>
      </c>
      <c r="N9" s="23"/>
      <c r="O9" s="23" t="s">
        <v>176</v>
      </c>
    </row>
    <row r="10" s="1" customFormat="1" ht="24" customHeight="1" spans="1:15">
      <c r="A10" s="11">
        <f t="shared" si="0"/>
        <v>8</v>
      </c>
      <c r="B10" s="12" t="s">
        <v>312</v>
      </c>
      <c r="C10" s="13" t="s">
        <v>221</v>
      </c>
      <c r="D10" s="14">
        <v>45778</v>
      </c>
      <c r="E10" s="69" t="s">
        <v>313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2"/>
      <c r="I10" s="17" t="s">
        <v>198</v>
      </c>
      <c r="J10" s="21">
        <f t="shared" si="2"/>
        <v>31</v>
      </c>
      <c r="K10" s="22">
        <v>70</v>
      </c>
      <c r="L10" s="22">
        <f t="shared" si="3"/>
        <v>31</v>
      </c>
      <c r="M10" s="22">
        <f t="shared" si="4"/>
        <v>101</v>
      </c>
      <c r="N10" s="23"/>
      <c r="O10" s="23" t="s">
        <v>175</v>
      </c>
    </row>
    <row r="11" s="1" customFormat="1" ht="24" customHeight="1" spans="1:15">
      <c r="A11" s="11">
        <f t="shared" si="0"/>
        <v>9</v>
      </c>
      <c r="B11" s="12" t="s">
        <v>314</v>
      </c>
      <c r="C11" s="13" t="s">
        <v>315</v>
      </c>
      <c r="D11" s="14">
        <v>45778</v>
      </c>
      <c r="E11" s="69" t="s">
        <v>316</v>
      </c>
      <c r="F11" s="16" t="str">
        <f t="shared" si="1"/>
        <v>女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2"/>
      <c r="I11" s="17" t="s">
        <v>198</v>
      </c>
      <c r="J11" s="21">
        <f t="shared" si="2"/>
        <v>31</v>
      </c>
      <c r="K11" s="22">
        <v>70</v>
      </c>
      <c r="L11" s="22">
        <f t="shared" si="3"/>
        <v>31</v>
      </c>
      <c r="M11" s="22">
        <f t="shared" si="4"/>
        <v>101</v>
      </c>
      <c r="N11" s="23"/>
      <c r="O11" s="23" t="s">
        <v>175</v>
      </c>
    </row>
    <row r="12" s="1" customFormat="1" ht="24" customHeight="1" spans="1:15">
      <c r="A12" s="11">
        <f t="shared" si="0"/>
        <v>10</v>
      </c>
      <c r="B12" s="12" t="s">
        <v>317</v>
      </c>
      <c r="C12" s="13" t="s">
        <v>160</v>
      </c>
      <c r="D12" s="14">
        <v>45778</v>
      </c>
      <c r="E12" s="69" t="s">
        <v>318</v>
      </c>
      <c r="F12" s="16" t="str">
        <f t="shared" si="1"/>
        <v>女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2"/>
      <c r="I12" s="17" t="s">
        <v>198</v>
      </c>
      <c r="J12" s="21">
        <f t="shared" si="2"/>
        <v>31</v>
      </c>
      <c r="K12" s="22">
        <v>70</v>
      </c>
      <c r="L12" s="22">
        <f t="shared" si="3"/>
        <v>31</v>
      </c>
      <c r="M12" s="22">
        <f t="shared" si="4"/>
        <v>101</v>
      </c>
      <c r="N12" s="23"/>
      <c r="O12" s="23" t="s">
        <v>319</v>
      </c>
    </row>
    <row r="13" s="1" customFormat="1" ht="24" customHeight="1" spans="1:15">
      <c r="A13" s="11">
        <f t="shared" si="0"/>
        <v>11</v>
      </c>
      <c r="B13" s="12" t="s">
        <v>321</v>
      </c>
      <c r="C13" s="13" t="s">
        <v>259</v>
      </c>
      <c r="D13" s="14">
        <v>45783</v>
      </c>
      <c r="E13" s="69" t="s">
        <v>322</v>
      </c>
      <c r="F13" s="16" t="str">
        <f t="shared" si="1"/>
        <v>女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2" t="s">
        <v>308</v>
      </c>
      <c r="I13" s="17" t="s">
        <v>198</v>
      </c>
      <c r="J13" s="21">
        <f t="shared" si="2"/>
        <v>26</v>
      </c>
      <c r="K13" s="22">
        <f>IF(H13="",70/30*J13,0)</f>
        <v>0</v>
      </c>
      <c r="L13" s="22">
        <f t="shared" si="3"/>
        <v>0</v>
      </c>
      <c r="M13" s="22">
        <f t="shared" si="4"/>
        <v>0</v>
      </c>
      <c r="N13" s="23"/>
      <c r="O13" s="23" t="s">
        <v>176</v>
      </c>
    </row>
    <row r="14" s="1" customFormat="1" ht="24" customHeight="1" spans="1:15">
      <c r="A14" s="11">
        <f t="shared" si="0"/>
        <v>12</v>
      </c>
      <c r="B14" s="12" t="s">
        <v>323</v>
      </c>
      <c r="C14" s="13" t="s">
        <v>259</v>
      </c>
      <c r="D14" s="14">
        <v>45783</v>
      </c>
      <c r="E14" s="69" t="s">
        <v>324</v>
      </c>
      <c r="F14" s="16" t="str">
        <f t="shared" si="1"/>
        <v>女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2"/>
      <c r="I14" s="17" t="s">
        <v>198</v>
      </c>
      <c r="J14" s="21">
        <f t="shared" si="2"/>
        <v>26</v>
      </c>
      <c r="K14" s="22">
        <f>IF(H14="",70/30*J14,0)</f>
        <v>60.6666666666667</v>
      </c>
      <c r="L14" s="22">
        <f t="shared" si="3"/>
        <v>26</v>
      </c>
      <c r="M14" s="22">
        <f t="shared" si="4"/>
        <v>86.6666666666667</v>
      </c>
      <c r="N14" s="23"/>
      <c r="O14" s="23" t="s">
        <v>176</v>
      </c>
    </row>
    <row r="15" s="1" customFormat="1" ht="24" customHeight="1" spans="1:15">
      <c r="A15" s="11">
        <f t="shared" si="0"/>
        <v>13</v>
      </c>
      <c r="B15" s="12" t="s">
        <v>325</v>
      </c>
      <c r="C15" s="13" t="s">
        <v>259</v>
      </c>
      <c r="D15" s="14">
        <v>45799</v>
      </c>
      <c r="E15" s="69" t="s">
        <v>326</v>
      </c>
      <c r="F15" s="16" t="str">
        <f t="shared" si="1"/>
        <v>男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2" t="s">
        <v>300</v>
      </c>
      <c r="I15" s="17" t="s">
        <v>198</v>
      </c>
      <c r="J15" s="21">
        <f t="shared" si="2"/>
        <v>10</v>
      </c>
      <c r="K15" s="22">
        <f>IF(H15="",70/30*J15,0)</f>
        <v>0</v>
      </c>
      <c r="L15" s="22">
        <f t="shared" si="3"/>
        <v>0</v>
      </c>
      <c r="M15" s="22">
        <f t="shared" si="4"/>
        <v>0</v>
      </c>
      <c r="N15" s="23"/>
      <c r="O15" s="23" t="s">
        <v>176</v>
      </c>
    </row>
    <row r="16" s="1" customFormat="1" ht="24" customHeight="1" spans="1:15">
      <c r="A16" s="18" t="s">
        <v>217</v>
      </c>
      <c r="B16" s="19"/>
      <c r="C16" s="19"/>
      <c r="D16" s="19"/>
      <c r="E16" s="19"/>
      <c r="F16" s="19"/>
      <c r="G16" s="19"/>
      <c r="H16" s="19"/>
      <c r="I16" s="19"/>
      <c r="J16" s="24"/>
      <c r="K16" s="22">
        <f>SUM(K3:K15)</f>
        <v>760.666666666667</v>
      </c>
      <c r="L16" s="22">
        <f>SUM(L3:L15)</f>
        <v>336</v>
      </c>
      <c r="M16" s="22">
        <f>SUM(M3:M15)</f>
        <v>1096.66666666667</v>
      </c>
      <c r="N16" s="23"/>
      <c r="O16" s="23"/>
    </row>
    <row r="17" s="1" customFormat="1" ht="24" customHeight="1" spans="1:15">
      <c r="A17" s="18" t="s">
        <v>294</v>
      </c>
      <c r="B17" s="19"/>
      <c r="C17" s="19"/>
      <c r="D17" s="19"/>
      <c r="E17" s="19"/>
      <c r="F17" s="19"/>
      <c r="G17" s="19"/>
      <c r="H17" s="19"/>
      <c r="I17" s="19"/>
      <c r="J17" s="24"/>
      <c r="K17" s="25"/>
      <c r="L17" s="26">
        <v>0.06</v>
      </c>
      <c r="M17" s="23">
        <f>M16*L17+M16</f>
        <v>1162.46666666667</v>
      </c>
      <c r="N17" s="23"/>
      <c r="O17" s="23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4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  <row r="72" s="1" customFormat="1" ht="23" customHeight="1" spans="2:13">
      <c r="B72" s="2"/>
      <c r="E72" s="3"/>
      <c r="K72" s="4"/>
      <c r="L72" s="4"/>
      <c r="M72" s="4"/>
    </row>
  </sheetData>
  <mergeCells count="3">
    <mergeCell ref="A1:O1"/>
    <mergeCell ref="A16:J16"/>
    <mergeCell ref="A17:J17"/>
  </mergeCells>
  <conditionalFormatting sqref="B3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1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3">
    <cfRule type="duplicateValues" dxfId="0" priority="2"/>
  </conditionalFormatting>
  <conditionalFormatting sqref="H3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1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4:B7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1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B8:B15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1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4:E7">
    <cfRule type="duplicateValues" dxfId="0" priority="56"/>
  </conditionalFormatting>
  <conditionalFormatting sqref="E8:E15">
    <cfRule type="duplicateValues" dxfId="0" priority="170"/>
  </conditionalFormatting>
  <conditionalFormatting sqref="H4:H7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1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H8:H15">
    <cfRule type="duplicateValues" dxfId="0" priority="194"/>
    <cfRule type="duplicateValues" dxfId="0" priority="195"/>
    <cfRule type="duplicateValues" dxfId="1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B1:B2 B18:B1048576">
    <cfRule type="duplicateValues" dxfId="0" priority="188"/>
    <cfRule type="duplicateValues" dxfId="0" priority="189"/>
  </conditionalFormatting>
  <conditionalFormatting sqref="H1:H2 H4:H15 B1:B2 B4:B15 H18:H1048576 B18:B1048576">
    <cfRule type="duplicateValues" dxfId="0" priority="55"/>
  </conditionalFormatting>
  <conditionalFormatting sqref="B1:B2 H1:H2 B8:B15 H8:H15 B18:B1048576 H18:H1048576">
    <cfRule type="duplicateValues" dxfId="0" priority="169"/>
  </conditionalFormatting>
  <conditionalFormatting sqref="H2 B2 H23:H1048576 F18:F22 B18:B1048576">
    <cfRule type="duplicateValues" dxfId="0" priority="207"/>
    <cfRule type="duplicateValues" dxfId="0" priority="208"/>
  </conditionalFormatting>
  <conditionalFormatting sqref="H2 B2 F18:F22 H23:H1048576 B18:B1048576">
    <cfRule type="duplicateValues" dxfId="0" priority="220"/>
  </conditionalFormatting>
  <conditionalFormatting sqref="B2 H2 F18:F22 B18:B1048576 H23:H1048576">
    <cfRule type="duplicateValues" dxfId="0" priority="212"/>
  </conditionalFormatting>
  <conditionalFormatting sqref="B2 B18:B1048576">
    <cfRule type="duplicateValues" dxfId="0" priority="190"/>
    <cfRule type="duplicateValues" dxfId="0" priority="191"/>
    <cfRule type="duplicateValues" dxfId="0" priority="192"/>
    <cfRule type="duplicateValues" dxfId="0" priority="204"/>
    <cfRule type="duplicateValues" dxfId="0" priority="211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B2 H2 H8:H15 B18:B1048576 H23:H1048576 F18:F22">
    <cfRule type="duplicateValues" dxfId="0" priority="205"/>
  </conditionalFormatting>
  <conditionalFormatting sqref="H2 B2 H8:H15 B18:B1048576 H23:H1048576 F18:F22">
    <cfRule type="duplicateValues" dxfId="0" priority="193"/>
  </conditionalFormatting>
  <conditionalFormatting sqref="H3 B3">
    <cfRule type="duplicateValues" dxfId="0" priority="1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0"/>
  <sheetViews>
    <sheetView zoomScale="115" zoomScaleNormal="115" topLeftCell="A2" workbookViewId="0">
      <selection activeCell="I10" sqref="I10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5" t="s">
        <v>320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0"/>
    </row>
    <row r="2" s="1" customFormat="1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12" t="s">
        <v>292</v>
      </c>
      <c r="C3" s="13" t="s">
        <v>280</v>
      </c>
      <c r="D3" s="14">
        <v>45809</v>
      </c>
      <c r="E3" s="15" t="s">
        <v>293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2"/>
      <c r="I3" s="17" t="s">
        <v>198</v>
      </c>
      <c r="J3" s="21">
        <f>DAY(EOMONTH(D3,0))-DAY(D3)+1</f>
        <v>30</v>
      </c>
      <c r="K3" s="22">
        <v>70</v>
      </c>
      <c r="L3" s="22">
        <f>IF(H3="",30/30*J3,0)</f>
        <v>30</v>
      </c>
      <c r="M3" s="22">
        <f>SUM(K3:L3)</f>
        <v>100</v>
      </c>
      <c r="N3" s="23"/>
      <c r="O3" s="23" t="s">
        <v>175</v>
      </c>
    </row>
    <row r="4" s="1" customFormat="1" ht="24" customHeight="1" spans="1:15">
      <c r="A4" s="18" t="s">
        <v>217</v>
      </c>
      <c r="B4" s="19"/>
      <c r="C4" s="19"/>
      <c r="D4" s="19"/>
      <c r="E4" s="19"/>
      <c r="F4" s="19"/>
      <c r="G4" s="19"/>
      <c r="H4" s="19"/>
      <c r="I4" s="19"/>
      <c r="J4" s="24"/>
      <c r="K4" s="22">
        <f>SUM(K3:K3)</f>
        <v>70</v>
      </c>
      <c r="L4" s="22">
        <f>SUM(L3:L3)</f>
        <v>30</v>
      </c>
      <c r="M4" s="22">
        <f>SUM(M3:M3)</f>
        <v>100</v>
      </c>
      <c r="N4" s="23"/>
      <c r="O4" s="23"/>
    </row>
    <row r="5" s="1" customFormat="1" ht="24" customHeight="1" spans="1:15">
      <c r="A5" s="18" t="s">
        <v>294</v>
      </c>
      <c r="B5" s="19"/>
      <c r="C5" s="19"/>
      <c r="D5" s="19"/>
      <c r="E5" s="19"/>
      <c r="F5" s="19"/>
      <c r="G5" s="19"/>
      <c r="H5" s="19"/>
      <c r="I5" s="19"/>
      <c r="J5" s="24"/>
      <c r="K5" s="25"/>
      <c r="L5" s="26">
        <v>0.06</v>
      </c>
      <c r="M5" s="23">
        <f>M4*L5+M4</f>
        <v>106</v>
      </c>
      <c r="N5" s="23"/>
      <c r="O5" s="23"/>
    </row>
    <row r="6" s="1" customFormat="1" ht="24" customHeight="1" spans="2:11">
      <c r="B6" s="2"/>
      <c r="E6"/>
      <c r="I6" s="4"/>
      <c r="J6" s="4"/>
      <c r="K6" s="4"/>
    </row>
    <row r="7" s="1" customFormat="1" ht="24" customHeight="1" spans="2:11">
      <c r="B7" s="2"/>
      <c r="E7"/>
      <c r="I7" s="4"/>
      <c r="J7" s="4"/>
      <c r="K7" s="4"/>
    </row>
    <row r="8" s="1" customFormat="1" ht="24" customHeight="1" spans="2:11">
      <c r="B8" s="2"/>
      <c r="C8"/>
      <c r="D8"/>
      <c r="E8"/>
      <c r="I8" s="4"/>
      <c r="J8" s="4"/>
      <c r="K8" s="4"/>
    </row>
    <row r="9" s="1" customFormat="1" ht="24" customHeight="1" spans="2:11">
      <c r="B9" s="2"/>
      <c r="C9"/>
      <c r="D9"/>
      <c r="E9"/>
      <c r="I9" s="4"/>
      <c r="J9" s="4"/>
      <c r="K9" s="4"/>
    </row>
    <row r="10" s="1" customFormat="1" ht="24" customHeight="1" spans="2:11">
      <c r="B10" s="2"/>
      <c r="C10"/>
      <c r="D10"/>
      <c r="E10"/>
      <c r="I10" s="4"/>
      <c r="J10" s="4"/>
      <c r="K10" s="4"/>
    </row>
    <row r="11" s="1" customFormat="1" ht="24" customHeight="1" spans="2:13">
      <c r="B11" s="2"/>
      <c r="C11"/>
      <c r="D11"/>
      <c r="E11"/>
      <c r="F11"/>
      <c r="G11"/>
      <c r="K11" s="4"/>
      <c r="L11" s="4"/>
      <c r="M11" s="4"/>
    </row>
    <row r="12" s="1" customFormat="1" ht="24" customHeight="1" spans="2:13">
      <c r="B12" s="2"/>
      <c r="C12"/>
      <c r="D12"/>
      <c r="E12"/>
      <c r="F12"/>
      <c r="G12"/>
      <c r="K12" s="4"/>
      <c r="L12" s="4"/>
      <c r="M12" s="4"/>
    </row>
    <row r="13" s="1" customFormat="1" ht="24" customHeight="1" spans="2:13">
      <c r="B13" s="2"/>
      <c r="C13"/>
      <c r="D13"/>
      <c r="E13"/>
      <c r="F13"/>
      <c r="G13"/>
      <c r="K13" s="4"/>
      <c r="L13" s="4"/>
      <c r="M13" s="4"/>
    </row>
    <row r="14" s="1" customFormat="1" ht="24" customHeight="1" spans="2:13">
      <c r="B14" s="2"/>
      <c r="C14"/>
      <c r="D14"/>
      <c r="E14"/>
      <c r="F14"/>
      <c r="G14"/>
      <c r="K14" s="4"/>
      <c r="L14" s="4"/>
      <c r="M14" s="4"/>
    </row>
    <row r="15" s="1" customFormat="1" ht="24" customHeight="1" spans="2:13">
      <c r="B15" s="2"/>
      <c r="C15"/>
      <c r="D15"/>
      <c r="E15"/>
      <c r="F15"/>
      <c r="G15"/>
      <c r="K15" s="4"/>
      <c r="L15" s="4"/>
      <c r="M15" s="4"/>
    </row>
    <row r="16" s="1" customFormat="1" ht="24" customHeight="1" spans="2:13">
      <c r="B16" s="2"/>
      <c r="C16"/>
      <c r="D16"/>
      <c r="E16"/>
      <c r="F16"/>
      <c r="G16"/>
      <c r="K16" s="4"/>
      <c r="L16" s="4"/>
      <c r="M16" s="4"/>
    </row>
    <row r="17" s="1" customFormat="1" ht="24" customHeight="1" spans="2:13">
      <c r="B17" s="2"/>
      <c r="C17"/>
      <c r="D17"/>
      <c r="E17"/>
      <c r="F17"/>
      <c r="G17"/>
      <c r="K17" s="4"/>
      <c r="L17" s="4"/>
      <c r="M17" s="4"/>
    </row>
    <row r="18" s="1" customFormat="1" ht="24" customHeight="1" spans="2:13">
      <c r="B18" s="2"/>
      <c r="C18"/>
      <c r="D18"/>
      <c r="E18"/>
      <c r="F18"/>
      <c r="G18"/>
      <c r="K18" s="4"/>
      <c r="L18" s="4"/>
      <c r="M18" s="4"/>
    </row>
    <row r="19" s="1" customFormat="1" ht="24" customHeight="1" spans="2:13">
      <c r="B19" s="2"/>
      <c r="C19"/>
      <c r="D19"/>
      <c r="E19"/>
      <c r="F19"/>
      <c r="G19"/>
      <c r="K19" s="4"/>
      <c r="L19" s="4"/>
      <c r="M19" s="4"/>
    </row>
    <row r="20" s="1" customFormat="1" ht="24" customHeight="1" spans="2:13">
      <c r="B20" s="2"/>
      <c r="C20"/>
      <c r="D20"/>
      <c r="E20"/>
      <c r="F20"/>
      <c r="G20"/>
      <c r="K20" s="4"/>
      <c r="L20" s="4"/>
      <c r="M20" s="4"/>
    </row>
    <row r="21" s="1" customFormat="1" ht="24" customHeight="1" spans="2:13">
      <c r="B21" s="2"/>
      <c r="E21"/>
      <c r="F21"/>
      <c r="G21"/>
      <c r="K21" s="4"/>
      <c r="L21" s="4"/>
      <c r="M21" s="4"/>
    </row>
    <row r="22" s="1" customFormat="1" ht="24" customHeight="1" spans="2:13">
      <c r="B22" s="2"/>
      <c r="E22" s="3"/>
      <c r="K22" s="4"/>
      <c r="L22" s="4"/>
      <c r="M22" s="4"/>
    </row>
    <row r="23" s="1" customFormat="1" ht="24" customHeight="1" spans="2:13">
      <c r="B23" s="2"/>
      <c r="E23" s="3"/>
      <c r="K23" s="4"/>
      <c r="L23" s="4"/>
      <c r="M23" s="4"/>
    </row>
    <row r="24" s="1" customFormat="1" ht="24" customHeight="1" spans="2:13">
      <c r="B24" s="2"/>
      <c r="E24" s="3"/>
      <c r="K24" s="4"/>
      <c r="L24" s="4"/>
      <c r="M24" s="4"/>
    </row>
    <row r="25" s="1" customFormat="1" ht="24" customHeight="1" spans="2:13">
      <c r="B25" s="2"/>
      <c r="E25" s="3"/>
      <c r="K25" s="4"/>
      <c r="L25" s="4"/>
      <c r="M25" s="4"/>
    </row>
    <row r="26" s="1" customFormat="1" ht="24" customHeight="1" spans="2:13">
      <c r="B26" s="2"/>
      <c r="E26" s="3"/>
      <c r="K26" s="4"/>
      <c r="L26" s="4"/>
      <c r="M26" s="4"/>
    </row>
    <row r="27" s="1" customFormat="1" ht="24" customHeight="1" spans="2:13">
      <c r="B27" s="2"/>
      <c r="E27" s="3"/>
      <c r="K27" s="4"/>
      <c r="L27" s="4"/>
      <c r="M27" s="4"/>
    </row>
    <row r="28" s="1" customFormat="1" ht="24" customHeight="1" spans="2:13">
      <c r="B28" s="2"/>
      <c r="E28" s="3"/>
      <c r="K28" s="4"/>
      <c r="L28" s="4"/>
      <c r="M28" s="4"/>
    </row>
    <row r="29" s="1" customFormat="1" ht="24" customHeight="1" spans="2:13">
      <c r="B29" s="2"/>
      <c r="E29" s="3"/>
      <c r="K29" s="4"/>
      <c r="L29" s="4"/>
      <c r="M29" s="4"/>
    </row>
    <row r="30" s="1" customFormat="1" ht="24" customHeight="1" spans="2:13">
      <c r="B30" s="2"/>
      <c r="E30" s="3"/>
      <c r="K30" s="4"/>
      <c r="L30" s="4"/>
      <c r="M30" s="4"/>
    </row>
    <row r="31" s="1" customFormat="1" ht="24" customHeight="1" spans="2:13">
      <c r="B31" s="2"/>
      <c r="E31" s="3"/>
      <c r="K31" s="4"/>
      <c r="L31" s="4"/>
      <c r="M31" s="4"/>
    </row>
    <row r="32" s="1" customFormat="1" ht="24" customHeight="1" spans="2:13">
      <c r="B32" s="2"/>
      <c r="E32" s="3"/>
      <c r="K32" s="4"/>
      <c r="L32" s="4"/>
      <c r="M32" s="4"/>
    </row>
    <row r="33" s="1" customFormat="1" ht="24" customHeight="1" spans="2:13">
      <c r="B33" s="2"/>
      <c r="E33" s="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3" customHeight="1" spans="2:13">
      <c r="B43" s="2"/>
      <c r="E43" s="3"/>
      <c r="K43" s="4"/>
      <c r="L43" s="4"/>
      <c r="M43" s="4"/>
    </row>
    <row r="44" s="1" customFormat="1" ht="23" customHeight="1" spans="2:13">
      <c r="B44" s="2"/>
      <c r="E44" s="3"/>
      <c r="K44" s="4"/>
      <c r="L44" s="4"/>
      <c r="M44" s="4"/>
    </row>
    <row r="45" s="1" customFormat="1" ht="23" customHeight="1" spans="2:13">
      <c r="B45" s="2"/>
      <c r="E45" s="3"/>
      <c r="K45" s="4"/>
      <c r="L45" s="4"/>
      <c r="M45" s="4"/>
    </row>
    <row r="46" s="1" customFormat="1" ht="23" customHeight="1" spans="2:13">
      <c r="B46" s="2"/>
      <c r="E46" s="3"/>
      <c r="K46" s="4"/>
      <c r="L46" s="4"/>
      <c r="M46" s="4"/>
    </row>
    <row r="47" s="1" customFormat="1" ht="23" customHeight="1" spans="2:13">
      <c r="B47" s="2"/>
      <c r="E47" s="3"/>
      <c r="K47" s="4"/>
      <c r="L47" s="4"/>
      <c r="M47" s="4"/>
    </row>
    <row r="48" s="1" customFormat="1" ht="23" customHeight="1" spans="2:13">
      <c r="B48" s="2"/>
      <c r="E48" s="3"/>
      <c r="K48" s="4"/>
      <c r="L48" s="4"/>
      <c r="M48" s="4"/>
    </row>
    <row r="49" s="1" customFormat="1" ht="23" customHeight="1" spans="2:13">
      <c r="B49" s="2"/>
      <c r="E49" s="3"/>
      <c r="K49" s="4"/>
      <c r="L49" s="4"/>
      <c r="M49" s="4"/>
    </row>
    <row r="50" s="1" customFormat="1" ht="23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</sheetData>
  <mergeCells count="3">
    <mergeCell ref="A1:O1"/>
    <mergeCell ref="A4:J4"/>
    <mergeCell ref="A5:J5"/>
  </mergeCells>
  <conditionalFormatting sqref="B3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1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3">
    <cfRule type="duplicateValues" dxfId="0" priority="2"/>
  </conditionalFormatting>
  <conditionalFormatting sqref="H3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1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1:B2 B6:B1048576">
    <cfRule type="duplicateValues" dxfId="0" priority="86"/>
    <cfRule type="duplicateValues" dxfId="0" priority="87"/>
  </conditionalFormatting>
  <conditionalFormatting sqref="B1:B2 H1:H2 H6:H1048576 B6:B1048576">
    <cfRule type="duplicateValues" dxfId="0" priority="67"/>
  </conditionalFormatting>
  <conditionalFormatting sqref="H1:H2 B1:B2 B6:B1048576 H6:H1048576">
    <cfRule type="duplicateValues" dxfId="0" priority="34"/>
  </conditionalFormatting>
  <conditionalFormatting sqref="H2 B2 F6:F10 H11:H1048576 B6:B1048576">
    <cfRule type="duplicateValues" dxfId="0" priority="115"/>
  </conditionalFormatting>
  <conditionalFormatting sqref="B2 B6:B1048576">
    <cfRule type="duplicateValues" dxfId="0" priority="88"/>
    <cfRule type="duplicateValues" dxfId="0" priority="89"/>
    <cfRule type="duplicateValues" dxfId="0" priority="90"/>
    <cfRule type="duplicateValues" dxfId="0" priority="102"/>
    <cfRule type="duplicateValues" dxfId="0" priority="106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B2 H2 F6:F10 B6:B1048576 H11:H1048576">
    <cfRule type="duplicateValues" dxfId="0" priority="107"/>
    <cfRule type="duplicateValues" dxfId="0" priority="103"/>
  </conditionalFormatting>
  <conditionalFormatting sqref="H2 B2 H11:H1048576 F6:F10 B6:B1048576">
    <cfRule type="duplicateValues" dxfId="0" priority="104"/>
    <cfRule type="duplicateValues" dxfId="0" priority="105"/>
  </conditionalFormatting>
  <conditionalFormatting sqref="H2 B2 F6:F10 B6:B1048576 H11:H1048576">
    <cfRule type="duplicateValues" dxfId="0" priority="91"/>
  </conditionalFormatting>
  <conditionalFormatting sqref="H3 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成本中心</vt:lpstr>
      <vt:lpstr>费用汇总</vt:lpstr>
      <vt:lpstr>2024年12月</vt:lpstr>
      <vt:lpstr>1月保险费 </vt:lpstr>
      <vt:lpstr>2月保险费</vt:lpstr>
      <vt:lpstr>3月保险费</vt:lpstr>
      <vt:lpstr>4月保险费</vt:lpstr>
      <vt:lpstr>5月保险费 </vt:lpstr>
      <vt:lpstr>6月保险费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2008-09-11T17:22:00Z</dcterms:created>
  <cp:lastPrinted>2019-02-13T06:08:00Z</cp:lastPrinted>
  <dcterms:modified xsi:type="dcterms:W3CDTF">2025-05-28T07:14:04Z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