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 firstSheet="2" activeTab="4"/>
  </bookViews>
  <sheets>
    <sheet name="24资产负债表" sheetId="1" r:id="rId1"/>
    <sheet name="24利润表" sheetId="2" r:id="rId2"/>
    <sheet name="24现金流量表" sheetId="3" r:id="rId3"/>
    <sheet name="24所有者" sheetId="4" r:id="rId4"/>
    <sheet name="24附注" sheetId="5" r:id="rId5"/>
  </sheets>
  <externalReferences>
    <externalReference r:id="rId6"/>
    <externalReference r:id="rId7"/>
  </externalReferences>
  <calcPr calcId="144525"/>
</workbook>
</file>

<file path=xl/sharedStrings.xml><?xml version="1.0" encoding="utf-8"?>
<sst xmlns="http://schemas.openxmlformats.org/spreadsheetml/2006/main" count="737" uniqueCount="442">
  <si>
    <t xml:space="preserve"> 资 产 负 债 表</t>
  </si>
  <si>
    <t>编制单位：</t>
  </si>
  <si>
    <t>日期：2024/12/31</t>
  </si>
  <si>
    <t>单位：元</t>
  </si>
  <si>
    <t>资      产</t>
  </si>
  <si>
    <t>年初余额</t>
  </si>
  <si>
    <t>期末余额</t>
  </si>
  <si>
    <t>负债和所有者权益</t>
  </si>
  <si>
    <t>余额（元）</t>
  </si>
  <si>
    <t>流动资产:</t>
  </si>
  <si>
    <t>流动负债:</t>
  </si>
  <si>
    <t xml:space="preserve">  货币资金</t>
  </si>
  <si>
    <t xml:space="preserve">  短期借款</t>
  </si>
  <si>
    <t>以公允价值计量且其变动计入当期损益的金融资产</t>
  </si>
  <si>
    <t>以公允价值计量且其变动计入当期损益的金融负债</t>
  </si>
  <si>
    <t>衍生金融资产</t>
  </si>
  <si>
    <t>衍生金融负债</t>
  </si>
  <si>
    <t xml:space="preserve">  应收票据</t>
  </si>
  <si>
    <t xml:space="preserve">  应付票据</t>
  </si>
  <si>
    <t xml:space="preserve">  应收账款</t>
  </si>
  <si>
    <t xml:space="preserve">  应付账款</t>
  </si>
  <si>
    <t xml:space="preserve">  预付款项</t>
  </si>
  <si>
    <t xml:space="preserve">  预收款项</t>
  </si>
  <si>
    <t xml:space="preserve">  其他应收款</t>
  </si>
  <si>
    <t xml:space="preserve">  应付职工薪酬</t>
  </si>
  <si>
    <t xml:space="preserve">  存货</t>
  </si>
  <si>
    <t xml:space="preserve">  应交税费</t>
  </si>
  <si>
    <t xml:space="preserve">  持有待售资产</t>
  </si>
  <si>
    <t xml:space="preserve">  其他应付款</t>
  </si>
  <si>
    <t xml:space="preserve">  一年内到期的非流动资产</t>
  </si>
  <si>
    <t xml:space="preserve">  持有待售负债</t>
  </si>
  <si>
    <t xml:space="preserve">  其他流动资产</t>
  </si>
  <si>
    <t xml:space="preserve">  一年内到期的非流动负债</t>
  </si>
  <si>
    <t xml:space="preserve">    流动资产合计</t>
  </si>
  <si>
    <t xml:space="preserve">  其他流动负债</t>
  </si>
  <si>
    <t>非流动资产:</t>
  </si>
  <si>
    <t xml:space="preserve">    流动负债合计</t>
  </si>
  <si>
    <t xml:space="preserve">  可供出售金融资产</t>
  </si>
  <si>
    <t>非流动负债:</t>
  </si>
  <si>
    <t xml:space="preserve">  持有至到期投资</t>
  </si>
  <si>
    <t xml:space="preserve">  长期借款</t>
  </si>
  <si>
    <t xml:space="preserve">  长期应收款</t>
  </si>
  <si>
    <t xml:space="preserve">  应付债券</t>
  </si>
  <si>
    <t xml:space="preserve">  长期股权投资</t>
  </si>
  <si>
    <t xml:space="preserve">  长期应付款</t>
  </si>
  <si>
    <t xml:space="preserve">  投资性房地产</t>
  </si>
  <si>
    <t xml:space="preserve">   预计负债</t>
  </si>
  <si>
    <t xml:space="preserve">  固定资产</t>
  </si>
  <si>
    <t xml:space="preserve">   递延收益</t>
  </si>
  <si>
    <t xml:space="preserve">  在建工程</t>
  </si>
  <si>
    <t xml:space="preserve">   递延所得税负债</t>
  </si>
  <si>
    <t xml:space="preserve">  固定资产清理</t>
  </si>
  <si>
    <t xml:space="preserve">   其他非流动负债</t>
  </si>
  <si>
    <t xml:space="preserve">  无形资产</t>
  </si>
  <si>
    <t xml:space="preserve">    非流动负债合计</t>
  </si>
  <si>
    <t xml:space="preserve">  开发支出</t>
  </si>
  <si>
    <t xml:space="preserve">      负债合计</t>
  </si>
  <si>
    <t xml:space="preserve">  商誉</t>
  </si>
  <si>
    <t>所有者权益:</t>
  </si>
  <si>
    <t xml:space="preserve">  长期待摊费用</t>
  </si>
  <si>
    <t xml:space="preserve">   实收资本</t>
  </si>
  <si>
    <t xml:space="preserve">  递延所得税资产</t>
  </si>
  <si>
    <t xml:space="preserve">   资本公积</t>
  </si>
  <si>
    <t xml:space="preserve">  其他非流动资产</t>
  </si>
  <si>
    <t xml:space="preserve">   盈余公积</t>
  </si>
  <si>
    <t xml:space="preserve">    非流动资产合计</t>
  </si>
  <si>
    <t xml:space="preserve">  其他综合收益</t>
  </si>
  <si>
    <t xml:space="preserve">   未分配利润</t>
  </si>
  <si>
    <t xml:space="preserve">   外币报表折算差额</t>
  </si>
  <si>
    <t xml:space="preserve">  归属于母公司所有者权益合计</t>
  </si>
  <si>
    <t xml:space="preserve">   少数股东权益</t>
  </si>
  <si>
    <t xml:space="preserve">      所有者权益合计</t>
  </si>
  <si>
    <t xml:space="preserve">      资产总计</t>
  </si>
  <si>
    <t xml:space="preserve"> 负债和所有者权益总计</t>
  </si>
  <si>
    <t>利润表</t>
  </si>
  <si>
    <t>项      目</t>
  </si>
  <si>
    <t>本年累计金额（元）</t>
  </si>
  <si>
    <t>一、营业总收入</t>
  </si>
  <si>
    <t>其中：营业收入</t>
  </si>
  <si>
    <t xml:space="preserve">      返利</t>
  </si>
  <si>
    <t>二、营业总成本</t>
  </si>
  <si>
    <t>其中：营业成本</t>
  </si>
  <si>
    <t xml:space="preserve">      营业税金及附加</t>
  </si>
  <si>
    <t xml:space="preserve">      销售费用</t>
  </si>
  <si>
    <t xml:space="preserve">      管理费用</t>
  </si>
  <si>
    <t xml:space="preserve">      研发费用</t>
  </si>
  <si>
    <t xml:space="preserve">      财务费用</t>
  </si>
  <si>
    <t>其中：利息费用</t>
  </si>
  <si>
    <t xml:space="preserve">      利息收入</t>
  </si>
  <si>
    <t xml:space="preserve">      资产减值损失</t>
  </si>
  <si>
    <t xml:space="preserve">  加：其他收益</t>
  </si>
  <si>
    <t xml:space="preserve">      公允价值变动收益（损失以“一”号填列）</t>
  </si>
  <si>
    <t xml:space="preserve">      投资收益（损失以“一”号填列）</t>
  </si>
  <si>
    <t xml:space="preserve">        其中：对联营企业和合营企业的投资收益</t>
  </si>
  <si>
    <t xml:space="preserve">      资产处置收益（损失以“一”号填列）</t>
  </si>
  <si>
    <t>三、营业利润</t>
  </si>
  <si>
    <t xml:space="preserve">  加：营业外收入</t>
  </si>
  <si>
    <t xml:space="preserve">  减：营业外支出</t>
  </si>
  <si>
    <t xml:space="preserve">    其中：非流动资产处置损失</t>
  </si>
  <si>
    <t>四、利润总额</t>
  </si>
  <si>
    <t xml:space="preserve">  以前年度损益调整</t>
  </si>
  <si>
    <t xml:space="preserve">  减：所得税费用</t>
  </si>
  <si>
    <t>五、净利润</t>
  </si>
  <si>
    <t>（一）持续经营净利润</t>
  </si>
  <si>
    <t>（二）终止经营净利润</t>
  </si>
  <si>
    <t xml:space="preserve">  归属于母公司所有者的净利润</t>
  </si>
  <si>
    <t xml:space="preserve">  少数股东损益</t>
  </si>
  <si>
    <t>现金流量表</t>
  </si>
  <si>
    <t>项                目</t>
  </si>
  <si>
    <t>本年累计</t>
  </si>
  <si>
    <t>一、经营活动产生的现金流量：</t>
  </si>
  <si>
    <t xml:space="preserve">    销售商品、提供劳务收到的现金</t>
  </si>
  <si>
    <t xml:space="preserve">    收到的税费返还</t>
  </si>
  <si>
    <t xml:space="preserve">    收到其他与经营活动有关的现金</t>
  </si>
  <si>
    <t xml:space="preserve">     经营活动现金流入小计</t>
  </si>
  <si>
    <t xml:space="preserve">    购买商品、接受劳务支付的现金</t>
  </si>
  <si>
    <t xml:space="preserve">    支付给职工以及为职工支付的现金</t>
  </si>
  <si>
    <t xml:space="preserve">    支付的各项税费</t>
  </si>
  <si>
    <t xml:space="preserve">    支付其他与经营活动有关的现金</t>
  </si>
  <si>
    <t xml:space="preserve">     经营活动现金流出小计</t>
  </si>
  <si>
    <t xml:space="preserve">       经营活动产生的现金流量净额</t>
  </si>
  <si>
    <t>二、投资活动产生的现金流量：</t>
  </si>
  <si>
    <t xml:space="preserve">    收回投资收到的现金</t>
  </si>
  <si>
    <t xml:space="preserve">    取得投资收益收到的现金</t>
  </si>
  <si>
    <t xml:space="preserve">    处置固定资产、无形资产和其他长期资产收回的现金净额</t>
  </si>
  <si>
    <t xml:space="preserve">    处置子公司及其他营业单位收到的现金净额</t>
  </si>
  <si>
    <t xml:space="preserve">    收到其他与投资活动有关的现金</t>
  </si>
  <si>
    <t xml:space="preserve">     投资活动现金流入小计</t>
  </si>
  <si>
    <t xml:space="preserve">    购建固定资产、无形资产和其他长期资产支付的现金</t>
  </si>
  <si>
    <t xml:space="preserve">    投资支付的现金</t>
  </si>
  <si>
    <t xml:space="preserve">    取得子公司及其他营业单位支付的现金净额</t>
  </si>
  <si>
    <t xml:space="preserve">    支付其他与投资活动有关的现金</t>
  </si>
  <si>
    <t xml:space="preserve">     投资活动现金流出小计</t>
  </si>
  <si>
    <t xml:space="preserve">       投资活动产生的现金流量净额</t>
  </si>
  <si>
    <t>三、筹资活动产生的现金流量：</t>
  </si>
  <si>
    <t xml:space="preserve">    吸收投资收到的现金</t>
  </si>
  <si>
    <t xml:space="preserve">    其中：子公司吸收少数股东投资收到的现金</t>
  </si>
  <si>
    <t xml:space="preserve">    取得借款收到的现金</t>
  </si>
  <si>
    <t xml:space="preserve">    发行债券收到的现金</t>
  </si>
  <si>
    <t xml:space="preserve">    收到其他与筹资活动有关的现金</t>
  </si>
  <si>
    <t xml:space="preserve">     筹资活动现金流入小计</t>
  </si>
  <si>
    <t xml:space="preserve">    偿还债务支付的现金</t>
  </si>
  <si>
    <t xml:space="preserve">    分配股利、利润或偿付利息支付的现金</t>
  </si>
  <si>
    <t xml:space="preserve">    其中：子公司支付给少数股东的股利、利润</t>
  </si>
  <si>
    <t xml:space="preserve">    支付其他与筹资活动有关的现金</t>
  </si>
  <si>
    <t xml:space="preserve">     筹资活动现金流出小计</t>
  </si>
  <si>
    <t xml:space="preserve">       筹资活动产生的现金流量净额</t>
  </si>
  <si>
    <t>四、汇率变动对现金及现金等价物的影响</t>
  </si>
  <si>
    <t>五、现金及现金等价物净增加额</t>
  </si>
  <si>
    <t xml:space="preserve">    加：期初现金及现金等价物余额</t>
  </si>
  <si>
    <t>六、期末现金及现金等价物余额</t>
  </si>
  <si>
    <t>所有者权益变动表</t>
  </si>
  <si>
    <t>、</t>
  </si>
  <si>
    <t>行次</t>
  </si>
  <si>
    <t>本年累计金额</t>
  </si>
  <si>
    <t>上年同期累计金额</t>
  </si>
  <si>
    <t>实收资本</t>
  </si>
  <si>
    <t>资本公积</t>
  </si>
  <si>
    <t>盈余公积</t>
  </si>
  <si>
    <t>未分配利润</t>
  </si>
  <si>
    <t>所有者权益合计</t>
  </si>
  <si>
    <t>一、上年年末余额</t>
  </si>
  <si>
    <t>加:会计政策变更(所得税汇算清缴调整)</t>
  </si>
  <si>
    <t>前期差错更正</t>
  </si>
  <si>
    <t>二、本年年初余额</t>
  </si>
  <si>
    <t>三、本年增减变动金额（减少以“－”号填列）</t>
  </si>
  <si>
    <t>（一）净利润</t>
  </si>
  <si>
    <t>（二）直接计入所有者权益的利得和损失</t>
  </si>
  <si>
    <t>1、可供出售金融资产公允价值变动净额</t>
  </si>
  <si>
    <t>2、权益法下被投资单位其他所有者权益变动的影响</t>
  </si>
  <si>
    <t>3、与计入所有者权益项目相关的所得税影响</t>
  </si>
  <si>
    <t>4、其他</t>
  </si>
  <si>
    <t>上述(一)和(二)小计</t>
  </si>
  <si>
    <t>（三）所有者投入和减少资本</t>
  </si>
  <si>
    <t>1、所有者投入资本</t>
  </si>
  <si>
    <t>2、股份支付计入所有者权益的金额</t>
  </si>
  <si>
    <t>3、其他</t>
  </si>
  <si>
    <t>（四）利润分配</t>
  </si>
  <si>
    <t>1、提取盈余公积</t>
  </si>
  <si>
    <t>2、对所有者(股东)的分配</t>
  </si>
  <si>
    <t>（五）所有者权益内部结转</t>
  </si>
  <si>
    <t>1、盈余公积转增资本</t>
  </si>
  <si>
    <t>2、资本公积转增资本</t>
  </si>
  <si>
    <t>3、盈余公积弥补亏损</t>
  </si>
  <si>
    <t>4、设定收益计划变动额结转留存收益</t>
  </si>
  <si>
    <t>5、其他</t>
  </si>
  <si>
    <t>四、本年年末余额</t>
  </si>
  <si>
    <t>（一）货币资金</t>
  </si>
  <si>
    <t>项目</t>
  </si>
  <si>
    <t>年末余额</t>
  </si>
  <si>
    <t>年初数</t>
  </si>
  <si>
    <t>现金</t>
  </si>
  <si>
    <t>银行存款</t>
  </si>
  <si>
    <t>其他货币资金</t>
  </si>
  <si>
    <t>合计</t>
  </si>
  <si>
    <t>（二）应收票据</t>
  </si>
  <si>
    <t>票据种类</t>
  </si>
  <si>
    <t>银行承兑汇票</t>
  </si>
  <si>
    <t>商业承兑汇票</t>
  </si>
  <si>
    <t>（三）应收账款</t>
  </si>
  <si>
    <t>年末数</t>
  </si>
  <si>
    <t>比例</t>
  </si>
  <si>
    <t>坏账准备</t>
  </si>
  <si>
    <t>（1）1年以内</t>
  </si>
  <si>
    <t>（2）1-2年</t>
  </si>
  <si>
    <t>（3）2-3年</t>
  </si>
  <si>
    <t>（4）3年以上</t>
  </si>
  <si>
    <t>应收账款合计</t>
  </si>
  <si>
    <t>应收账款净额</t>
  </si>
  <si>
    <t>应收账款前五名</t>
  </si>
  <si>
    <t>单位名称</t>
  </si>
  <si>
    <t>金额</t>
  </si>
  <si>
    <t>账龄</t>
  </si>
  <si>
    <t>欠款原因</t>
  </si>
  <si>
    <t>潍坊光华荣昌汽车技术有限公司</t>
  </si>
  <si>
    <t>1年以内</t>
  </si>
  <si>
    <t>货款</t>
  </si>
  <si>
    <t>长春光华荣昌汽车部件有限公司</t>
  </si>
  <si>
    <t>北汽福田汽车股份有限公司诸城汽车厂（欧马可）</t>
  </si>
  <si>
    <t>北汽福田汽车股份有限公司长沙汽车厂</t>
  </si>
  <si>
    <t>湖南光华荣昌汽车部件有限公司</t>
  </si>
  <si>
    <t>（四）其他应收款</t>
  </si>
  <si>
    <t>其他应收款合计</t>
  </si>
  <si>
    <t>其他应收款净额</t>
  </si>
  <si>
    <t>其他应收款前五名</t>
  </si>
  <si>
    <t>北京光华荣昌汽车部件有限公司</t>
  </si>
  <si>
    <t>往来款</t>
  </si>
  <si>
    <t>安路普(北京)汽车技术有限公司</t>
  </si>
  <si>
    <t>黄骅市益友恒远企业管理咨询中心(普通合伙)</t>
  </si>
  <si>
    <t>2-3年</t>
  </si>
  <si>
    <t>中信信托有限责任公司</t>
  </si>
  <si>
    <t>黄骅市人民法院</t>
  </si>
  <si>
    <t>诉讼费</t>
  </si>
  <si>
    <t>（五）预付账款</t>
  </si>
  <si>
    <t>占总额比例（％）</t>
  </si>
  <si>
    <t>预付账款前五名</t>
  </si>
  <si>
    <t>黄骅市赵福增运输队</t>
  </si>
  <si>
    <t>国网河北省电力有限公司沧州供电分公司</t>
  </si>
  <si>
    <t>电费</t>
  </si>
  <si>
    <t>南皮县泰航五金制造有限公司</t>
  </si>
  <si>
    <t>3年以上</t>
  </si>
  <si>
    <t>佛吉亚(无锡)座椅部件有限公司</t>
  </si>
  <si>
    <t>（六）存货</t>
  </si>
  <si>
    <t>类别</t>
  </si>
  <si>
    <t>账面余额</t>
  </si>
  <si>
    <t>跌价准备</t>
  </si>
  <si>
    <t>账面价值</t>
  </si>
  <si>
    <t>原材料</t>
  </si>
  <si>
    <t>在产品（自制半成品）</t>
  </si>
  <si>
    <t>库存商品（产成品）</t>
  </si>
  <si>
    <t>发出商品</t>
  </si>
  <si>
    <t>续</t>
  </si>
  <si>
    <t>（七）长期股权投资</t>
  </si>
  <si>
    <t>被投资单位</t>
  </si>
  <si>
    <t>本年增减变动</t>
  </si>
  <si>
    <t>追加投资</t>
  </si>
  <si>
    <t>减少投资</t>
  </si>
  <si>
    <t>权益法下确认的投资损益</t>
  </si>
  <si>
    <t>其他综合收益调整</t>
  </si>
  <si>
    <t>其他权益变动</t>
  </si>
  <si>
    <t>一、子公司</t>
  </si>
  <si>
    <t>安路普（北京）汽车技术有限公司</t>
  </si>
  <si>
    <t>小计</t>
  </si>
  <si>
    <t>二、合营企业</t>
  </si>
  <si>
    <t>-</t>
  </si>
  <si>
    <t>三、联营企业</t>
  </si>
  <si>
    <t>三、其他企业</t>
  </si>
  <si>
    <t>　续</t>
  </si>
  <si>
    <t>减值准备年末余额</t>
  </si>
  <si>
    <t>宣告发放现金股利或利润</t>
  </si>
  <si>
    <t>计提减值准备</t>
  </si>
  <si>
    <t>其他</t>
  </si>
  <si>
    <t>一、合营企业</t>
  </si>
  <si>
    <t>二、联营企业</t>
  </si>
  <si>
    <t>（八）固定资产</t>
  </si>
  <si>
    <t>项   目</t>
  </si>
  <si>
    <t>电子设备</t>
  </si>
  <si>
    <t>运输设备</t>
  </si>
  <si>
    <t>机械设备</t>
  </si>
  <si>
    <t>房屋及其建筑物</t>
  </si>
  <si>
    <t>模具工装焊胎检具类</t>
  </si>
  <si>
    <t>合  计</t>
  </si>
  <si>
    <t>1、年初余额</t>
  </si>
  <si>
    <t>2、本年增加金额</t>
  </si>
  <si>
    <t>（1）购置</t>
  </si>
  <si>
    <t>（2）根据决算调整分类(在建工程转入）</t>
  </si>
  <si>
    <t>3、本年减少金额</t>
  </si>
  <si>
    <t>（1）处置或报废</t>
  </si>
  <si>
    <t>4、年末余额</t>
  </si>
  <si>
    <t>二、累计折旧</t>
  </si>
  <si>
    <t>（1）计提</t>
  </si>
  <si>
    <t>三、减值准备</t>
  </si>
  <si>
    <t>1、期初余额</t>
  </si>
  <si>
    <t>2、本期增加金额</t>
  </si>
  <si>
    <t>1、年末账面价值</t>
  </si>
  <si>
    <t>2、年初账面价值</t>
  </si>
  <si>
    <t>（九）在建工程</t>
  </si>
  <si>
    <t>减值准备</t>
  </si>
  <si>
    <t>机械设备模具</t>
  </si>
  <si>
    <t>（十）无形资产</t>
  </si>
  <si>
    <t>软件</t>
  </si>
  <si>
    <t>土地</t>
  </si>
  <si>
    <t>专利</t>
  </si>
  <si>
    <t>一、账面原值</t>
  </si>
  <si>
    <t>（1）处置</t>
  </si>
  <si>
    <t>二、累计摊销</t>
  </si>
  <si>
    <t>三、账面价值</t>
  </si>
  <si>
    <t xml:space="preserve">    2、年初账面价值</t>
  </si>
  <si>
    <t>（十一）其他非流动资产</t>
  </si>
  <si>
    <t>QADMFG、PRO软件</t>
  </si>
  <si>
    <t>征地补偿款</t>
  </si>
  <si>
    <t>耕地占用税</t>
  </si>
  <si>
    <t>土地出让金</t>
  </si>
  <si>
    <t>契税</t>
  </si>
  <si>
    <t>（十二）开发支出</t>
  </si>
  <si>
    <t xml:space="preserve"> 年末余额 </t>
  </si>
  <si>
    <t xml:space="preserve"> 本年增加 </t>
  </si>
  <si>
    <t xml:space="preserve"> 本年减少 </t>
  </si>
  <si>
    <t xml:space="preserve"> 年初余额 </t>
  </si>
  <si>
    <t>开发支出-座椅</t>
  </si>
  <si>
    <t>开发支出-后视镜</t>
  </si>
  <si>
    <t>开发支出-其他</t>
  </si>
  <si>
    <t>（十三）短期借款</t>
  </si>
  <si>
    <t>信用借款</t>
  </si>
  <si>
    <t>抵押借款</t>
  </si>
  <si>
    <t>保证借款</t>
  </si>
  <si>
    <t>质押借款</t>
  </si>
  <si>
    <t>……</t>
  </si>
  <si>
    <t>（十四）应付账款</t>
  </si>
  <si>
    <t>1-2年</t>
  </si>
  <si>
    <t>应付账款前五名</t>
  </si>
  <si>
    <t>天津市鹏升汽车部件有限公司</t>
  </si>
  <si>
    <t>海兴中盛弹簧有限公司</t>
  </si>
  <si>
    <t>黄骅市成卓汽车部件厂</t>
  </si>
  <si>
    <t>黄骅市长生汽车灯镜有限公司</t>
  </si>
  <si>
    <t>黄骅市鑫昌五金制品厂</t>
  </si>
  <si>
    <t>（十五）   预收帐款</t>
  </si>
  <si>
    <t>预收帐款前五名</t>
  </si>
  <si>
    <t>石家庄为人为车汽车配件有限公司</t>
  </si>
  <si>
    <t>（十六）应付职工薪酬</t>
  </si>
  <si>
    <t>应付职工薪酬-工资</t>
  </si>
  <si>
    <t>应付职工薪酬-奖金</t>
  </si>
  <si>
    <t>应付职工薪酬-福利费</t>
  </si>
  <si>
    <t>应付职工薪酬-保险费</t>
  </si>
  <si>
    <t>应付职工薪酬-公积金</t>
  </si>
  <si>
    <t>应付职工薪酬-工会经费</t>
  </si>
  <si>
    <t>应付职工薪酬-养老保险</t>
  </si>
  <si>
    <t>应付职工薪酬-医疗保险</t>
  </si>
  <si>
    <t>应付职工薪酬-工伤保险</t>
  </si>
  <si>
    <t>应付职工薪酬-失业保险</t>
  </si>
  <si>
    <t>应付职工薪酬-生育保险</t>
  </si>
  <si>
    <t>（十七）   应交税费</t>
  </si>
  <si>
    <t>应交税费-应交增值税</t>
  </si>
  <si>
    <t>应交税费-待认证税金</t>
  </si>
  <si>
    <t>海关关税</t>
  </si>
  <si>
    <t>应交税费-城市维护建设税</t>
  </si>
  <si>
    <t>应交税费-教育费附加税</t>
  </si>
  <si>
    <t>应交税费-地方教育费附加</t>
  </si>
  <si>
    <t>应交税费-企业所得税</t>
  </si>
  <si>
    <t>应交税费-房产税</t>
  </si>
  <si>
    <t>应交税费-土地使用税</t>
  </si>
  <si>
    <t>应交税费-环保税</t>
  </si>
  <si>
    <t>应交税费-个人所得税</t>
  </si>
  <si>
    <t>应交税费-印花税</t>
  </si>
  <si>
    <t>（十八）其他应付款</t>
  </si>
  <si>
    <t xml:space="preserve"> -   </t>
  </si>
  <si>
    <t>其他应付款前五名</t>
  </si>
  <si>
    <t>淄博颜山专用汽车有限公司</t>
  </si>
  <si>
    <t>广东欧昊集团有限公司</t>
  </si>
  <si>
    <t>预提费用</t>
  </si>
  <si>
    <t>计提费用</t>
  </si>
  <si>
    <t>赵月强</t>
  </si>
  <si>
    <t>（十九）实收资本</t>
  </si>
  <si>
    <t>投资者名称</t>
  </si>
  <si>
    <t>本年增加</t>
  </si>
  <si>
    <t>本年减少</t>
  </si>
  <si>
    <t>投资金额</t>
  </si>
  <si>
    <t>所占比例(%)</t>
  </si>
  <si>
    <t>天津陆捌玖股权投资中心(有限合伙)</t>
  </si>
  <si>
    <t>北京祥瑞满昌投资管理中心(有限合伙)</t>
  </si>
  <si>
    <t>赵继增</t>
  </si>
  <si>
    <t>王雪梅</t>
  </si>
  <si>
    <t>李翰林</t>
  </si>
  <si>
    <t>陈卫红</t>
  </si>
  <si>
    <t>曹惠媛</t>
  </si>
  <si>
    <t>王云水</t>
  </si>
  <si>
    <t>冯永江</t>
  </si>
  <si>
    <t>张晓锋</t>
  </si>
  <si>
    <t>宁波朗盛千汇投资合伙企业（有限合伙）</t>
  </si>
  <si>
    <t>黄骅市益友恒远投资管理中心(普通合伙)</t>
  </si>
  <si>
    <t>（二十）盈余公积</t>
  </si>
  <si>
    <t>法定盈余公积</t>
  </si>
  <si>
    <t>任意盈余公积</t>
  </si>
  <si>
    <t>储备基金</t>
  </si>
  <si>
    <t>企业发展基金</t>
  </si>
  <si>
    <t>（二十一）未分配利润</t>
  </si>
  <si>
    <t>本年</t>
  </si>
  <si>
    <t>上年</t>
  </si>
  <si>
    <t>调整前上年末未分配利润</t>
  </si>
  <si>
    <t>调整年初未分配利润合计数（调增+，调减-）</t>
  </si>
  <si>
    <t>调整后年初未分配利润</t>
  </si>
  <si>
    <t>加：本年归属于母公司股东的净利润</t>
  </si>
  <si>
    <t>减：提取法定盈余公积</t>
  </si>
  <si>
    <t>提取任意盈余公积</t>
  </si>
  <si>
    <t>提取一般风险准备</t>
  </si>
  <si>
    <t>应付普通股股利</t>
  </si>
  <si>
    <t>转作股本的普通股股利</t>
  </si>
  <si>
    <t>年末未分配利润</t>
  </si>
  <si>
    <t>（二十二）营业务收入与成本</t>
  </si>
  <si>
    <t>本年发生额</t>
  </si>
  <si>
    <t>上年发生额</t>
  </si>
  <si>
    <t>收入</t>
  </si>
  <si>
    <t>成本</t>
  </si>
  <si>
    <t>主营业务</t>
  </si>
  <si>
    <t>其他业务</t>
  </si>
  <si>
    <t>（二十三）税金及附加</t>
  </si>
  <si>
    <t>房产税</t>
  </si>
  <si>
    <t>土地使用税</t>
  </si>
  <si>
    <t>印花税</t>
  </si>
  <si>
    <t>城建税</t>
  </si>
  <si>
    <t>教育费附加</t>
  </si>
  <si>
    <t>地方教育费附加</t>
  </si>
  <si>
    <t>环保税</t>
  </si>
  <si>
    <t>（二十四）财务费用</t>
  </si>
  <si>
    <t>利息支出</t>
  </si>
  <si>
    <t>减：利息收入</t>
  </si>
  <si>
    <t>汇兑损失</t>
  </si>
  <si>
    <t>贴息费用</t>
  </si>
  <si>
    <t>现金折扣</t>
  </si>
  <si>
    <t>担保费</t>
  </si>
  <si>
    <t>融资费用</t>
  </si>
  <si>
    <t>手续费支出</t>
  </si>
  <si>
    <t>（二十五）营业外收入</t>
  </si>
  <si>
    <t>计入当期非经常性损益的金额</t>
  </si>
  <si>
    <t>处置固定资产收益</t>
  </si>
  <si>
    <t>保险赔款</t>
  </si>
  <si>
    <t>政府补助</t>
  </si>
  <si>
    <t>（二十六）营业外支出</t>
  </si>
  <si>
    <t>固定资产清理损失</t>
  </si>
  <si>
    <t>罚款支出</t>
  </si>
  <si>
    <t>捐赠支出</t>
  </si>
  <si>
    <t>合    计</t>
  </si>
</sst>
</file>

<file path=xl/styles.xml><?xml version="1.0" encoding="utf-8"?>
<styleSheet xmlns="http://schemas.openxmlformats.org/spreadsheetml/2006/main">
  <numFmts count="17">
    <numFmt numFmtId="176" formatCode="_-* #,##0_-;\-* #,##0_-;_-* &quot;-&quot;_-;_-@_-"/>
    <numFmt numFmtId="42" formatCode="_ &quot;￥&quot;* #,##0_ ;_ &quot;￥&quot;* \-#,##0_ ;_ &quot;￥&quot;* &quot;-&quot;_ ;_ @_ "/>
    <numFmt numFmtId="177" formatCode="yyyy&quot;年&quot;m&quot;月&quot;;@"/>
    <numFmt numFmtId="178" formatCode="_ * #,##0_ ;_ * \-#,##0_ ;_ * &quot;-&quot;??_ ;_ @_ "/>
    <numFmt numFmtId="179" formatCode="0.0%"/>
    <numFmt numFmtId="44" formatCode="_ &quot;￥&quot;* #,##0.00_ ;_ &quot;￥&quot;* \-#,##0.00_ ;_ &quot;￥&quot;* &quot;-&quot;??_ ;_ @_ "/>
    <numFmt numFmtId="41" formatCode="_ * #,##0_ ;_ * \-#,##0_ ;_ * &quot;-&quot;_ ;_ @_ "/>
    <numFmt numFmtId="180" formatCode="#,##0.00_ ;[Red]\-#,##0.00\ "/>
    <numFmt numFmtId="43" formatCode="_ * #,##0.00_ ;_ * \-#,##0.00_ ;_ * &quot;-&quot;??_ ;_ @_ "/>
    <numFmt numFmtId="181" formatCode="[$-F800]dddd\,\ mmmm\ dd\,\ yyyy"/>
    <numFmt numFmtId="182" formatCode="0.00_);[Red]\(0.00\)"/>
    <numFmt numFmtId="183" formatCode="_(* #,##0.00_);_(* \(#,##0.00\);_(* &quot;-&quot;??_);_(@_)"/>
    <numFmt numFmtId="184" formatCode="#,##0.00_ "/>
    <numFmt numFmtId="185" formatCode="_ [$€-2]* #,##0.00_ ;_ [$€-2]* \-#,##0.00_ ;_ [$€-2]* &quot;-&quot;??_ "/>
    <numFmt numFmtId="186" formatCode="_-* #,##0.00_-;\-* #,##0.00_-;_-* &quot;-&quot;??_-;_-@_-"/>
    <numFmt numFmtId="187" formatCode="_-* #,##0.00_-;\-* #,##0.00_-;_-* &quot;-&quot;_-;_-@_-"/>
    <numFmt numFmtId="188" formatCode="yyyy&quot;年&quot;m&quot;月&quot;d&quot;日&quot;;@"/>
  </numFmts>
  <fonts count="4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.5"/>
      <color theme="1"/>
      <name val="宋体"/>
      <charset val="134"/>
    </font>
    <font>
      <sz val="9"/>
      <color theme="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SimSun"/>
      <charset val="134"/>
    </font>
    <font>
      <sz val="10.5"/>
      <color theme="1"/>
      <name val="Times New Roman"/>
      <charset val="134"/>
    </font>
    <font>
      <sz val="10.5"/>
      <color theme="1"/>
      <name val="宋体"/>
      <charset val="134"/>
    </font>
    <font>
      <b/>
      <sz val="9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8"/>
      <color theme="1"/>
      <name val="宋体"/>
      <charset val="134"/>
    </font>
    <font>
      <b/>
      <sz val="8"/>
      <color theme="1"/>
      <name val="宋体"/>
      <charset val="134"/>
    </font>
    <font>
      <sz val="9"/>
      <name val="宋体"/>
      <charset val="134"/>
    </font>
    <font>
      <sz val="10.5"/>
      <name val="宋体"/>
      <charset val="134"/>
    </font>
    <font>
      <sz val="9"/>
      <color rgb="FF000000"/>
      <name val="宋体"/>
      <charset val="134"/>
    </font>
    <font>
      <sz val="10"/>
      <name val="宋体"/>
      <charset val="134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微软雅黑"/>
      <charset val="134"/>
    </font>
    <font>
      <sz val="11"/>
      <color indexed="8"/>
      <name val="微软雅黑"/>
      <charset val="134"/>
    </font>
    <font>
      <b/>
      <sz val="14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6"/>
      <name val="微软雅黑"/>
      <charset val="134"/>
    </font>
    <font>
      <b/>
      <sz val="12"/>
      <name val="微软雅黑"/>
      <charset val="134"/>
    </font>
    <font>
      <sz val="10"/>
      <color indexed="8"/>
      <name val="微软雅黑"/>
      <charset val="134"/>
    </font>
    <font>
      <b/>
      <sz val="10"/>
      <color indexed="8"/>
      <name val="微软雅黑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color indexed="0"/>
      <name val="Arial"/>
      <charset val="134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58">
    <border>
      <left/>
      <right/>
      <top/>
      <bottom/>
      <diagonal/>
    </border>
    <border>
      <left/>
      <right style="dotted">
        <color auto="1"/>
      </right>
      <top style="thick">
        <color auto="1"/>
      </top>
      <bottom style="dotted">
        <color auto="1"/>
      </bottom>
      <diagonal/>
    </border>
    <border>
      <left/>
      <right/>
      <top style="thick">
        <color auto="1"/>
      </top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dotted">
        <color auto="1"/>
      </right>
      <top style="thick">
        <color auto="1"/>
      </top>
      <bottom/>
      <diagonal/>
    </border>
    <border>
      <left style="dotted">
        <color auto="1"/>
      </left>
      <right/>
      <top style="thick">
        <color auto="1"/>
      </top>
      <bottom style="dotted">
        <color auto="1"/>
      </bottom>
      <diagonal/>
    </border>
    <border>
      <left/>
      <right style="dotted">
        <color rgb="FF000000"/>
      </right>
      <top style="thick">
        <color auto="1"/>
      </top>
      <bottom style="dotted">
        <color auto="1"/>
      </bottom>
      <diagonal/>
    </border>
    <border>
      <left style="dotted">
        <color rgb="FF000000"/>
      </left>
      <right/>
      <top style="thick">
        <color auto="1"/>
      </top>
      <bottom style="dotted">
        <color auto="1"/>
      </bottom>
      <diagonal/>
    </border>
    <border>
      <left/>
      <right style="dotted">
        <color auto="1"/>
      </right>
      <top/>
      <bottom style="dotted">
        <color rgb="FF000000"/>
      </bottom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thick">
        <color auto="1"/>
      </top>
      <bottom/>
      <diagonal/>
    </border>
    <border>
      <left style="dotted">
        <color auto="1"/>
      </left>
      <right style="dotted">
        <color auto="1"/>
      </right>
      <top/>
      <bottom style="dotted">
        <color rgb="FF000000"/>
      </bottom>
      <diagonal/>
    </border>
    <border>
      <left style="dotted">
        <color auto="1"/>
      </left>
      <right/>
      <top style="thick">
        <color auto="1"/>
      </top>
      <bottom/>
      <diagonal/>
    </border>
    <border>
      <left style="dotted">
        <color auto="1"/>
      </left>
      <right/>
      <top/>
      <bottom style="dotted">
        <color rgb="FF000000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dotted">
        <color auto="1"/>
      </right>
      <top/>
      <bottom/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hair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hair">
        <color auto="1"/>
      </right>
      <top/>
      <bottom style="thick">
        <color auto="1"/>
      </bottom>
      <diagonal/>
    </border>
    <border>
      <left/>
      <right style="dotted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/>
      <top style="thick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/>
      <top style="hair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1" fillId="7" borderId="5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6" borderId="54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29" fillId="0" borderId="50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3" fillId="0" borderId="52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8" borderId="55" applyNumberFormat="0" applyAlignment="0" applyProtection="0">
      <alignment vertical="center"/>
    </xf>
    <xf numFmtId="0" fontId="35" fillId="8" borderId="51" applyNumberFormat="0" applyAlignment="0" applyProtection="0">
      <alignment vertical="center"/>
    </xf>
    <xf numFmtId="0" fontId="45" fillId="26" borderId="56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8" fillId="0" borderId="57" applyNumberFormat="0" applyFill="0" applyAlignment="0" applyProtection="0">
      <alignment vertical="center"/>
    </xf>
    <xf numFmtId="0" fontId="38" fillId="0" borderId="53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183" fontId="46" fillId="0" borderId="0" applyFont="0" applyFill="0" applyBorder="0" applyAlignment="0" applyProtection="0"/>
    <xf numFmtId="181" fontId="0" fillId="0" borderId="0"/>
  </cellStyleXfs>
  <cellXfs count="29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181" fontId="0" fillId="0" borderId="0" xfId="0" applyNumberFormat="1" applyFont="1" applyFill="1" applyAlignment="1"/>
    <xf numFmtId="43" fontId="0" fillId="0" borderId="0" xfId="8" applyFont="1" applyAlignment="1"/>
    <xf numFmtId="182" fontId="0" fillId="0" borderId="0" xfId="8" applyNumberFormat="1" applyFont="1" applyAlignment="1"/>
    <xf numFmtId="181" fontId="2" fillId="0" borderId="0" xfId="0" applyNumberFormat="1" applyFont="1" applyFill="1" applyAlignment="1">
      <alignment horizontal="justify" vertical="center"/>
    </xf>
    <xf numFmtId="181" fontId="3" fillId="0" borderId="1" xfId="0" applyNumberFormat="1" applyFont="1" applyFill="1" applyBorder="1" applyAlignment="1">
      <alignment horizontal="center" vertical="center" wrapText="1"/>
    </xf>
    <xf numFmtId="43" fontId="3" fillId="0" borderId="1" xfId="8" applyFont="1" applyBorder="1" applyAlignment="1">
      <alignment horizontal="center" vertical="center"/>
    </xf>
    <xf numFmtId="43" fontId="3" fillId="0" borderId="2" xfId="8" applyFont="1" applyBorder="1" applyAlignment="1">
      <alignment horizontal="center" vertical="center" wrapText="1"/>
    </xf>
    <xf numFmtId="181" fontId="3" fillId="0" borderId="3" xfId="0" applyNumberFormat="1" applyFont="1" applyFill="1" applyBorder="1" applyAlignment="1">
      <alignment horizontal="left" vertical="center" wrapText="1"/>
    </xf>
    <xf numFmtId="43" fontId="3" fillId="0" borderId="3" xfId="8" applyFont="1" applyBorder="1" applyAlignment="1">
      <alignment horizontal="right" vertical="center" wrapText="1"/>
    </xf>
    <xf numFmtId="43" fontId="3" fillId="0" borderId="4" xfId="8" applyFont="1" applyBorder="1" applyAlignment="1">
      <alignment horizontal="right" vertical="center" wrapText="1"/>
    </xf>
    <xf numFmtId="4" fontId="4" fillId="0" borderId="0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181" fontId="3" fillId="0" borderId="5" xfId="0" applyNumberFormat="1" applyFont="1" applyFill="1" applyBorder="1" applyAlignment="1">
      <alignment horizontal="center" vertical="center" wrapText="1"/>
    </xf>
    <xf numFmtId="43" fontId="3" fillId="0" borderId="5" xfId="8" applyFont="1" applyBorder="1" applyAlignment="1">
      <alignment horizontal="right" vertical="center" wrapText="1"/>
    </xf>
    <xf numFmtId="43" fontId="3" fillId="0" borderId="6" xfId="8" applyFont="1" applyBorder="1" applyAlignment="1">
      <alignment horizontal="right" vertical="center" wrapText="1"/>
    </xf>
    <xf numFmtId="182" fontId="0" fillId="0" borderId="0" xfId="8" applyNumberFormat="1" applyFont="1" applyBorder="1" applyAlignment="1"/>
    <xf numFmtId="181" fontId="6" fillId="0" borderId="0" xfId="0" applyNumberFormat="1" applyFont="1" applyFill="1" applyAlignment="1">
      <alignment horizontal="justify" vertical="center"/>
    </xf>
    <xf numFmtId="43" fontId="3" fillId="0" borderId="1" xfId="8" applyFont="1" applyBorder="1" applyAlignment="1">
      <alignment horizontal="center" vertical="center" wrapText="1"/>
    </xf>
    <xf numFmtId="182" fontId="0" fillId="0" borderId="0" xfId="0" applyNumberFormat="1" applyFont="1" applyFill="1" applyAlignment="1"/>
    <xf numFmtId="181" fontId="3" fillId="0" borderId="7" xfId="0" applyNumberFormat="1" applyFont="1" applyFill="1" applyBorder="1" applyAlignment="1">
      <alignment horizontal="center" vertical="center" wrapText="1"/>
    </xf>
    <xf numFmtId="43" fontId="3" fillId="0" borderId="8" xfId="8" applyFont="1" applyBorder="1" applyAlignment="1">
      <alignment horizontal="center" vertical="center" wrapText="1"/>
    </xf>
    <xf numFmtId="43" fontId="3" fillId="0" borderId="9" xfId="8" applyFont="1" applyBorder="1" applyAlignment="1">
      <alignment horizontal="center" vertical="center" wrapText="1"/>
    </xf>
    <xf numFmtId="43" fontId="3" fillId="0" borderId="10" xfId="8" applyFont="1" applyBorder="1" applyAlignment="1">
      <alignment horizontal="center" vertical="center" wrapText="1"/>
    </xf>
    <xf numFmtId="181" fontId="3" fillId="0" borderId="11" xfId="0" applyNumberFormat="1" applyFont="1" applyFill="1" applyBorder="1" applyAlignment="1">
      <alignment horizontal="center" vertical="center" wrapText="1"/>
    </xf>
    <xf numFmtId="43" fontId="3" fillId="0" borderId="3" xfId="8" applyFont="1" applyBorder="1" applyAlignment="1">
      <alignment horizontal="center" vertical="center" wrapText="1"/>
    </xf>
    <xf numFmtId="182" fontId="3" fillId="0" borderId="3" xfId="8" applyNumberFormat="1" applyFont="1" applyBorder="1" applyAlignment="1">
      <alignment horizontal="center" vertical="center" wrapText="1"/>
    </xf>
    <xf numFmtId="43" fontId="3" fillId="0" borderId="4" xfId="8" applyFont="1" applyBorder="1" applyAlignment="1">
      <alignment horizontal="center" vertical="center" wrapText="1"/>
    </xf>
    <xf numFmtId="181" fontId="3" fillId="0" borderId="3" xfId="0" applyNumberFormat="1" applyFont="1" applyFill="1" applyBorder="1" applyAlignment="1">
      <alignment horizontal="justify" vertical="center" wrapText="1"/>
    </xf>
    <xf numFmtId="179" fontId="3" fillId="0" borderId="3" xfId="11" applyNumberFormat="1" applyFont="1" applyBorder="1" applyAlignment="1">
      <alignment horizontal="center" vertical="center" wrapText="1"/>
    </xf>
    <xf numFmtId="10" fontId="3" fillId="0" borderId="3" xfId="11" applyNumberFormat="1" applyFont="1" applyBorder="1" applyAlignment="1">
      <alignment horizontal="center" vertical="center" wrapText="1"/>
    </xf>
    <xf numFmtId="181" fontId="3" fillId="0" borderId="5" xfId="0" applyNumberFormat="1" applyFont="1" applyFill="1" applyBorder="1" applyAlignment="1">
      <alignment horizontal="left" vertical="center" wrapText="1"/>
    </xf>
    <xf numFmtId="9" fontId="3" fillId="0" borderId="5" xfId="11" applyFont="1" applyBorder="1" applyAlignment="1">
      <alignment horizontal="center" vertical="center" wrapText="1"/>
    </xf>
    <xf numFmtId="181" fontId="7" fillId="0" borderId="0" xfId="0" applyNumberFormat="1" applyFont="1" applyFill="1" applyAlignment="1">
      <alignment horizontal="left" vertical="center" indent="2"/>
    </xf>
    <xf numFmtId="182" fontId="3" fillId="0" borderId="2" xfId="8" applyNumberFormat="1" applyFont="1" applyBorder="1" applyAlignment="1">
      <alignment horizontal="center" vertical="center" wrapText="1"/>
    </xf>
    <xf numFmtId="182" fontId="3" fillId="0" borderId="4" xfId="8" applyNumberFormat="1" applyFont="1" applyBorder="1" applyAlignment="1">
      <alignment horizontal="center" vertical="center" wrapText="1"/>
    </xf>
    <xf numFmtId="181" fontId="3" fillId="0" borderId="5" xfId="0" applyNumberFormat="1" applyFont="1" applyFill="1" applyBorder="1" applyAlignment="1">
      <alignment vertical="center" wrapText="1"/>
    </xf>
    <xf numFmtId="43" fontId="3" fillId="0" borderId="5" xfId="8" applyFont="1" applyBorder="1" applyAlignment="1">
      <alignment horizontal="center" vertical="center" wrapText="1"/>
    </xf>
    <xf numFmtId="10" fontId="3" fillId="0" borderId="5" xfId="11" applyNumberFormat="1" applyFont="1" applyBorder="1" applyAlignment="1">
      <alignment horizontal="center" vertical="center" wrapText="1"/>
    </xf>
    <xf numFmtId="43" fontId="3" fillId="0" borderId="6" xfId="8" applyFont="1" applyBorder="1" applyAlignment="1">
      <alignment horizontal="center" vertical="center" wrapText="1"/>
    </xf>
    <xf numFmtId="43" fontId="0" fillId="0" borderId="0" xfId="8" applyFont="1" applyBorder="1" applyAlignment="1"/>
    <xf numFmtId="181" fontId="7" fillId="0" borderId="0" xfId="0" applyNumberFormat="1" applyFont="1" applyFill="1" applyAlignment="1">
      <alignment horizontal="left" vertical="center"/>
    </xf>
    <xf numFmtId="182" fontId="3" fillId="0" borderId="10" xfId="8" applyNumberFormat="1" applyFont="1" applyBorder="1" applyAlignment="1">
      <alignment horizontal="center" vertical="center" wrapText="1"/>
    </xf>
    <xf numFmtId="181" fontId="3" fillId="0" borderId="3" xfId="0" applyNumberFormat="1" applyFont="1" applyFill="1" applyBorder="1" applyAlignment="1">
      <alignment horizontal="center" vertical="center" wrapText="1"/>
    </xf>
    <xf numFmtId="181" fontId="7" fillId="0" borderId="0" xfId="0" applyNumberFormat="1" applyFont="1" applyFill="1" applyAlignment="1">
      <alignment vertical="center"/>
    </xf>
    <xf numFmtId="182" fontId="3" fillId="0" borderId="6" xfId="8" applyNumberFormat="1" applyFont="1" applyBorder="1" applyAlignment="1">
      <alignment horizontal="center" vertical="center" wrapText="1"/>
    </xf>
    <xf numFmtId="10" fontId="3" fillId="0" borderId="4" xfId="11" applyNumberFormat="1" applyFont="1" applyBorder="1" applyAlignment="1">
      <alignment horizontal="center" vertical="center" wrapText="1"/>
    </xf>
    <xf numFmtId="181" fontId="8" fillId="0" borderId="5" xfId="0" applyNumberFormat="1" applyFont="1" applyFill="1" applyBorder="1" applyAlignment="1">
      <alignment horizontal="center" vertical="center" wrapText="1"/>
    </xf>
    <xf numFmtId="9" fontId="3" fillId="0" borderId="6" xfId="11" applyFont="1" applyBorder="1" applyAlignment="1">
      <alignment horizontal="center" vertical="center" wrapText="1"/>
    </xf>
    <xf numFmtId="181" fontId="7" fillId="0" borderId="0" xfId="0" applyNumberFormat="1" applyFont="1" applyFill="1" applyAlignment="1">
      <alignment horizontal="justify" vertical="center"/>
    </xf>
    <xf numFmtId="43" fontId="3" fillId="0" borderId="4" xfId="8" applyFont="1" applyBorder="1" applyAlignment="1">
      <alignment horizontal="center" vertical="center"/>
    </xf>
    <xf numFmtId="184" fontId="0" fillId="0" borderId="0" xfId="0" applyNumberFormat="1" applyFont="1" applyFill="1" applyAlignment="1"/>
    <xf numFmtId="43" fontId="9" fillId="0" borderId="3" xfId="8" applyFont="1" applyBorder="1" applyAlignment="1">
      <alignment horizontal="left" vertical="center" wrapText="1"/>
    </xf>
    <xf numFmtId="43" fontId="9" fillId="0" borderId="4" xfId="8" applyFont="1" applyBorder="1" applyAlignment="1">
      <alignment horizontal="left" vertical="center" wrapText="1"/>
    </xf>
    <xf numFmtId="181" fontId="3" fillId="0" borderId="12" xfId="0" applyNumberFormat="1" applyFont="1" applyFill="1" applyBorder="1" applyAlignment="1">
      <alignment horizontal="center" vertical="center" wrapText="1"/>
    </xf>
    <xf numFmtId="43" fontId="3" fillId="0" borderId="13" xfId="8" applyFont="1" applyBorder="1" applyAlignment="1">
      <alignment horizontal="center" vertical="center" wrapText="1"/>
    </xf>
    <xf numFmtId="43" fontId="3" fillId="0" borderId="14" xfId="8" applyFont="1" applyBorder="1" applyAlignment="1">
      <alignment horizontal="center" vertical="center" wrapText="1"/>
    </xf>
    <xf numFmtId="181" fontId="3" fillId="2" borderId="7" xfId="0" applyNumberFormat="1" applyFont="1" applyFill="1" applyBorder="1" applyAlignment="1">
      <alignment horizontal="center" vertical="center"/>
    </xf>
    <xf numFmtId="43" fontId="3" fillId="2" borderId="15" xfId="8" applyFont="1" applyFill="1" applyBorder="1" applyAlignment="1">
      <alignment horizontal="center" vertical="center" wrapText="1"/>
    </xf>
    <xf numFmtId="43" fontId="3" fillId="2" borderId="8" xfId="8" applyFont="1" applyFill="1" applyBorder="1" applyAlignment="1">
      <alignment horizontal="center" vertical="center" wrapText="1"/>
    </xf>
    <xf numFmtId="43" fontId="3" fillId="2" borderId="2" xfId="8" applyFont="1" applyFill="1" applyBorder="1" applyAlignment="1">
      <alignment horizontal="center" vertical="center" wrapText="1"/>
    </xf>
    <xf numFmtId="181" fontId="3" fillId="2" borderId="11" xfId="0" applyNumberFormat="1" applyFont="1" applyFill="1" applyBorder="1" applyAlignment="1">
      <alignment horizontal="center" vertical="center"/>
    </xf>
    <xf numFmtId="43" fontId="3" fillId="2" borderId="16" xfId="8" applyFont="1" applyFill="1" applyBorder="1" applyAlignment="1">
      <alignment horizontal="center" vertical="center" wrapText="1"/>
    </xf>
    <xf numFmtId="43" fontId="3" fillId="2" borderId="3" xfId="8" applyFont="1" applyFill="1" applyBorder="1" applyAlignment="1">
      <alignment horizontal="center" vertical="center" wrapText="1"/>
    </xf>
    <xf numFmtId="182" fontId="3" fillId="2" borderId="3" xfId="8" applyNumberFormat="1" applyFont="1" applyFill="1" applyBorder="1" applyAlignment="1">
      <alignment horizontal="center" vertical="center" wrapText="1"/>
    </xf>
    <xf numFmtId="43" fontId="3" fillId="2" borderId="4" xfId="8" applyFont="1" applyFill="1" applyBorder="1" applyAlignment="1">
      <alignment horizontal="center" vertical="center" wrapText="1"/>
    </xf>
    <xf numFmtId="181" fontId="3" fillId="2" borderId="3" xfId="0" applyNumberFormat="1" applyFont="1" applyFill="1" applyBorder="1" applyAlignment="1">
      <alignment horizontal="justify" vertical="center" wrapText="1"/>
    </xf>
    <xf numFmtId="182" fontId="3" fillId="2" borderId="3" xfId="8" applyNumberFormat="1" applyFont="1" applyFill="1" applyBorder="1" applyAlignment="1">
      <alignment horizontal="center" vertical="center"/>
    </xf>
    <xf numFmtId="43" fontId="3" fillId="2" borderId="3" xfId="8" applyFont="1" applyFill="1" applyBorder="1" applyAlignment="1">
      <alignment horizontal="center" vertical="center"/>
    </xf>
    <xf numFmtId="43" fontId="3" fillId="2" borderId="4" xfId="8" applyFont="1" applyFill="1" applyBorder="1" applyAlignment="1">
      <alignment horizontal="center" vertical="center"/>
    </xf>
    <xf numFmtId="43" fontId="3" fillId="2" borderId="3" xfId="8" applyFont="1" applyFill="1" applyBorder="1" applyAlignment="1">
      <alignment horizontal="right" vertical="center" wrapText="1"/>
    </xf>
    <xf numFmtId="182" fontId="3" fillId="2" borderId="3" xfId="8" applyNumberFormat="1" applyFont="1" applyFill="1" applyBorder="1" applyAlignment="1">
      <alignment horizontal="right" vertical="center"/>
    </xf>
    <xf numFmtId="178" fontId="3" fillId="2" borderId="3" xfId="8" applyNumberFormat="1" applyFont="1" applyFill="1" applyBorder="1" applyAlignment="1">
      <alignment horizontal="right" vertical="center" wrapText="1"/>
    </xf>
    <xf numFmtId="181" fontId="3" fillId="2" borderId="3" xfId="0" applyNumberFormat="1" applyFont="1" applyFill="1" applyBorder="1" applyAlignment="1">
      <alignment horizontal="center" vertical="center" wrapText="1"/>
    </xf>
    <xf numFmtId="43" fontId="3" fillId="2" borderId="3" xfId="8" applyFont="1" applyFill="1" applyBorder="1" applyAlignment="1">
      <alignment horizontal="right" vertical="center"/>
    </xf>
    <xf numFmtId="43" fontId="3" fillId="2" borderId="4" xfId="8" applyFont="1" applyFill="1" applyBorder="1" applyAlignment="1">
      <alignment horizontal="right" vertical="center"/>
    </xf>
    <xf numFmtId="181" fontId="3" fillId="2" borderId="5" xfId="0" applyNumberFormat="1" applyFont="1" applyFill="1" applyBorder="1" applyAlignment="1">
      <alignment horizontal="center" vertical="center"/>
    </xf>
    <xf numFmtId="43" fontId="3" fillId="0" borderId="5" xfId="8" applyFont="1" applyFill="1" applyBorder="1" applyAlignment="1">
      <alignment horizontal="right" vertical="center"/>
    </xf>
    <xf numFmtId="43" fontId="3" fillId="2" borderId="5" xfId="8" applyFont="1" applyFill="1" applyBorder="1" applyAlignment="1">
      <alignment horizontal="right" vertical="center"/>
    </xf>
    <xf numFmtId="182" fontId="3" fillId="2" borderId="5" xfId="8" applyNumberFormat="1" applyFont="1" applyFill="1" applyBorder="1" applyAlignment="1">
      <alignment horizontal="right" vertical="center"/>
    </xf>
    <xf numFmtId="43" fontId="3" fillId="2" borderId="6" xfId="8" applyFont="1" applyFill="1" applyBorder="1" applyAlignment="1">
      <alignment horizontal="right" vertical="center"/>
    </xf>
    <xf numFmtId="181" fontId="3" fillId="0" borderId="0" xfId="0" applyNumberFormat="1" applyFont="1" applyFill="1" applyAlignment="1">
      <alignment horizontal="justify" vertical="center"/>
    </xf>
    <xf numFmtId="43" fontId="10" fillId="0" borderId="0" xfId="8" applyFont="1" applyAlignment="1">
      <alignment vertical="center"/>
    </xf>
    <xf numFmtId="182" fontId="10" fillId="0" borderId="0" xfId="8" applyNumberFormat="1" applyFont="1" applyAlignment="1">
      <alignment vertical="center"/>
    </xf>
    <xf numFmtId="181" fontId="3" fillId="0" borderId="7" xfId="0" applyNumberFormat="1" applyFont="1" applyFill="1" applyBorder="1" applyAlignment="1">
      <alignment horizontal="center" vertical="center"/>
    </xf>
    <xf numFmtId="182" fontId="3" fillId="0" borderId="7" xfId="8" applyNumberFormat="1" applyFont="1" applyBorder="1" applyAlignment="1">
      <alignment horizontal="center" vertical="center" wrapText="1"/>
    </xf>
    <xf numFmtId="43" fontId="3" fillId="0" borderId="17" xfId="8" applyFont="1" applyBorder="1" applyAlignment="1">
      <alignment horizontal="center" vertical="center" wrapText="1"/>
    </xf>
    <xf numFmtId="181" fontId="3" fillId="0" borderId="11" xfId="0" applyNumberFormat="1" applyFont="1" applyFill="1" applyBorder="1" applyAlignment="1">
      <alignment horizontal="center" vertical="center"/>
    </xf>
    <xf numFmtId="43" fontId="3" fillId="0" borderId="3" xfId="8" applyFont="1" applyBorder="1" applyAlignment="1">
      <alignment horizontal="center" vertical="center"/>
    </xf>
    <xf numFmtId="182" fontId="3" fillId="0" borderId="11" xfId="8" applyNumberFormat="1" applyFont="1" applyBorder="1" applyAlignment="1">
      <alignment horizontal="center" vertical="center" wrapText="1"/>
    </xf>
    <xf numFmtId="43" fontId="3" fillId="0" borderId="18" xfId="8" applyFont="1" applyBorder="1" applyAlignment="1">
      <alignment horizontal="center" vertical="center" wrapText="1"/>
    </xf>
    <xf numFmtId="43" fontId="3" fillId="0" borderId="3" xfId="8" applyFont="1" applyBorder="1" applyAlignment="1">
      <alignment horizontal="right" vertical="center"/>
    </xf>
    <xf numFmtId="181" fontId="3" fillId="0" borderId="5" xfId="0" applyNumberFormat="1" applyFont="1" applyFill="1" applyBorder="1" applyAlignment="1">
      <alignment horizontal="center" vertical="center"/>
    </xf>
    <xf numFmtId="43" fontId="11" fillId="0" borderId="3" xfId="8" applyFont="1" applyBorder="1" applyAlignment="1">
      <alignment horizontal="center" vertical="center" wrapText="1"/>
    </xf>
    <xf numFmtId="43" fontId="11" fillId="0" borderId="3" xfId="8" applyFont="1" applyFill="1" applyBorder="1" applyAlignment="1">
      <alignment horizontal="right" vertical="center" wrapText="1"/>
    </xf>
    <xf numFmtId="43" fontId="3" fillId="0" borderId="15" xfId="8" applyFont="1" applyBorder="1" applyAlignment="1">
      <alignment horizontal="center" vertical="center" wrapText="1"/>
    </xf>
    <xf numFmtId="43" fontId="3" fillId="0" borderId="15" xfId="8" applyFont="1" applyBorder="1" applyAlignment="1">
      <alignment horizontal="center" vertical="center"/>
    </xf>
    <xf numFmtId="43" fontId="3" fillId="0" borderId="19" xfId="8" applyFont="1" applyBorder="1" applyAlignment="1">
      <alignment horizontal="center" vertical="center" wrapText="1"/>
    </xf>
    <xf numFmtId="43" fontId="3" fillId="0" borderId="16" xfId="8" applyFont="1" applyBorder="1" applyAlignment="1">
      <alignment horizontal="center" vertical="center" wrapText="1"/>
    </xf>
    <xf numFmtId="43" fontId="3" fillId="0" borderId="16" xfId="8" applyFont="1" applyBorder="1" applyAlignment="1">
      <alignment horizontal="center" vertical="center"/>
    </xf>
    <xf numFmtId="43" fontId="11" fillId="0" borderId="3" xfId="8" applyFont="1" applyBorder="1" applyAlignment="1">
      <alignment horizontal="center" vertical="center"/>
    </xf>
    <xf numFmtId="43" fontId="11" fillId="0" borderId="3" xfId="8" applyFont="1" applyBorder="1" applyAlignment="1">
      <alignment vertical="center" wrapText="1"/>
    </xf>
    <xf numFmtId="43" fontId="11" fillId="2" borderId="3" xfId="8" applyFont="1" applyFill="1" applyBorder="1" applyAlignment="1">
      <alignment horizontal="center" vertical="center" wrapText="1"/>
    </xf>
    <xf numFmtId="43" fontId="11" fillId="2" borderId="3" xfId="8" applyFont="1" applyFill="1" applyBorder="1" applyAlignment="1">
      <alignment horizontal="center" vertical="center"/>
    </xf>
    <xf numFmtId="43" fontId="11" fillId="0" borderId="3" xfId="8" applyFont="1" applyFill="1" applyBorder="1" applyAlignment="1">
      <alignment horizontal="center" vertical="center" wrapText="1"/>
    </xf>
    <xf numFmtId="43" fontId="11" fillId="0" borderId="3" xfId="8" applyFont="1" applyFill="1" applyBorder="1" applyAlignment="1">
      <alignment horizontal="center" vertical="center"/>
    </xf>
    <xf numFmtId="43" fontId="11" fillId="0" borderId="3" xfId="8" applyFont="1" applyFill="1" applyBorder="1" applyAlignment="1">
      <alignment vertical="center" wrapText="1"/>
    </xf>
    <xf numFmtId="43" fontId="11" fillId="0" borderId="3" xfId="8" applyFont="1" applyBorder="1" applyAlignment="1">
      <alignment horizontal="right" vertical="center" wrapText="1"/>
    </xf>
    <xf numFmtId="43" fontId="11" fillId="0" borderId="3" xfId="8" applyFont="1" applyBorder="1" applyAlignment="1">
      <alignment horizontal="right" vertical="center"/>
    </xf>
    <xf numFmtId="182" fontId="11" fillId="0" borderId="3" xfId="8" applyNumberFormat="1" applyFont="1" applyBorder="1" applyAlignment="1">
      <alignment vertical="center" wrapText="1"/>
    </xf>
    <xf numFmtId="43" fontId="11" fillId="0" borderId="3" xfId="8" applyFont="1" applyBorder="1" applyAlignment="1">
      <alignment vertical="center"/>
    </xf>
    <xf numFmtId="43" fontId="12" fillId="0" borderId="3" xfId="8" applyFont="1" applyBorder="1" applyAlignment="1">
      <alignment horizontal="right" vertical="center"/>
    </xf>
    <xf numFmtId="43" fontId="12" fillId="0" borderId="3" xfId="8" applyFont="1" applyBorder="1" applyAlignment="1">
      <alignment horizontal="center" vertical="center" wrapText="1"/>
    </xf>
    <xf numFmtId="181" fontId="3" fillId="0" borderId="5" xfId="0" applyNumberFormat="1" applyFont="1" applyFill="1" applyBorder="1" applyAlignment="1">
      <alignment horizontal="left" vertical="center"/>
    </xf>
    <xf numFmtId="43" fontId="11" fillId="0" borderId="5" xfId="8" applyFont="1" applyBorder="1" applyAlignment="1">
      <alignment horizontal="right" vertical="center"/>
    </xf>
    <xf numFmtId="43" fontId="11" fillId="0" borderId="5" xfId="8" applyFont="1" applyBorder="1" applyAlignment="1">
      <alignment vertical="center"/>
    </xf>
    <xf numFmtId="43" fontId="3" fillId="0" borderId="8" xfId="8" applyFont="1" applyBorder="1" applyAlignment="1">
      <alignment horizontal="center" vertical="center"/>
    </xf>
    <xf numFmtId="43" fontId="3" fillId="0" borderId="2" xfId="8" applyFont="1" applyBorder="1" applyAlignment="1">
      <alignment horizontal="center" vertical="center"/>
    </xf>
    <xf numFmtId="43" fontId="3" fillId="0" borderId="9" xfId="8" applyFont="1" applyBorder="1" applyAlignment="1">
      <alignment horizontal="center" vertical="center"/>
    </xf>
    <xf numFmtId="182" fontId="3" fillId="0" borderId="10" xfId="8" applyNumberFormat="1" applyFont="1" applyBorder="1" applyAlignment="1">
      <alignment horizontal="center" vertical="center"/>
    </xf>
    <xf numFmtId="182" fontId="3" fillId="0" borderId="3" xfId="8" applyNumberFormat="1" applyFont="1" applyBorder="1" applyAlignment="1">
      <alignment horizontal="center" vertical="center"/>
    </xf>
    <xf numFmtId="181" fontId="3" fillId="0" borderId="3" xfId="0" applyNumberFormat="1" applyFont="1" applyFill="1" applyBorder="1" applyAlignment="1">
      <alignment horizontal="left" vertical="center"/>
    </xf>
    <xf numFmtId="43" fontId="3" fillId="0" borderId="4" xfId="8" applyFont="1" applyBorder="1" applyAlignment="1">
      <alignment horizontal="right" vertical="center"/>
    </xf>
    <xf numFmtId="43" fontId="3" fillId="0" borderId="5" xfId="8" applyFont="1" applyBorder="1" applyAlignment="1">
      <alignment horizontal="right" vertical="center"/>
    </xf>
    <xf numFmtId="43" fontId="0" fillId="0" borderId="0" xfId="8" applyFont="1" applyFill="1" applyAlignment="1"/>
    <xf numFmtId="182" fontId="0" fillId="0" borderId="0" xfId="8" applyNumberFormat="1" applyFont="1" applyFill="1" applyAlignment="1"/>
    <xf numFmtId="43" fontId="3" fillId="0" borderId="20" xfId="8" applyFont="1" applyBorder="1" applyAlignment="1">
      <alignment horizontal="right"/>
    </xf>
    <xf numFmtId="181" fontId="3" fillId="0" borderId="3" xfId="0" applyNumberFormat="1" applyFont="1" applyFill="1" applyBorder="1" applyAlignment="1">
      <alignment horizontal="center" vertical="center"/>
    </xf>
    <xf numFmtId="43" fontId="3" fillId="0" borderId="21" xfId="8" applyFont="1" applyBorder="1" applyAlignment="1">
      <alignment horizontal="right"/>
    </xf>
    <xf numFmtId="43" fontId="3" fillId="0" borderId="22" xfId="8" applyFont="1" applyBorder="1" applyAlignment="1">
      <alignment horizontal="right"/>
    </xf>
    <xf numFmtId="0" fontId="0" fillId="0" borderId="0" xfId="0" applyFill="1">
      <alignment vertical="center"/>
    </xf>
    <xf numFmtId="181" fontId="3" fillId="0" borderId="5" xfId="0" applyNumberFormat="1" applyFont="1" applyFill="1" applyBorder="1" applyAlignment="1">
      <alignment horizontal="justify" vertical="center"/>
    </xf>
    <xf numFmtId="43" fontId="3" fillId="0" borderId="5" xfId="8" applyFont="1" applyBorder="1" applyAlignment="1">
      <alignment horizontal="right"/>
    </xf>
    <xf numFmtId="181" fontId="2" fillId="0" borderId="6" xfId="0" applyNumberFormat="1" applyFont="1" applyFill="1" applyBorder="1" applyAlignment="1">
      <alignment horizontal="left" vertical="center"/>
    </xf>
    <xf numFmtId="43" fontId="3" fillId="0" borderId="3" xfId="8" applyFont="1" applyBorder="1" applyAlignment="1">
      <alignment vertical="center" wrapText="1"/>
    </xf>
    <xf numFmtId="43" fontId="3" fillId="0" borderId="4" xfId="8" applyFont="1" applyBorder="1" applyAlignment="1">
      <alignment vertical="center" wrapText="1"/>
    </xf>
    <xf numFmtId="43" fontId="3" fillId="0" borderId="5" xfId="8" applyFont="1" applyBorder="1" applyAlignment="1">
      <alignment vertical="center" wrapText="1"/>
    </xf>
    <xf numFmtId="43" fontId="3" fillId="0" borderId="6" xfId="8" applyFont="1" applyBorder="1" applyAlignment="1">
      <alignment vertical="center" wrapText="1"/>
    </xf>
    <xf numFmtId="43" fontId="13" fillId="3" borderId="6" xfId="49" applyNumberFormat="1" applyFont="1" applyFill="1" applyBorder="1" applyAlignment="1">
      <alignment horizontal="right" vertical="center" wrapText="1"/>
    </xf>
    <xf numFmtId="181" fontId="0" fillId="0" borderId="0" xfId="50"/>
    <xf numFmtId="43" fontId="0" fillId="0" borderId="6" xfId="49" applyNumberFormat="1" applyFont="1" applyBorder="1" applyAlignment="1"/>
    <xf numFmtId="181" fontId="14" fillId="3" borderId="1" xfId="50" applyFont="1" applyFill="1" applyBorder="1" applyAlignment="1">
      <alignment horizontal="center" vertical="center"/>
    </xf>
    <xf numFmtId="43" fontId="15" fillId="2" borderId="4" xfId="49" applyNumberFormat="1" applyFont="1" applyFill="1" applyBorder="1" applyAlignment="1">
      <alignment horizontal="center" vertical="center" wrapText="1"/>
    </xf>
    <xf numFmtId="43" fontId="15" fillId="2" borderId="15" xfId="49" applyNumberFormat="1" applyFont="1" applyFill="1" applyBorder="1" applyAlignment="1">
      <alignment horizontal="center" vertical="center" wrapText="1"/>
    </xf>
    <xf numFmtId="181" fontId="16" fillId="3" borderId="23" xfId="50" applyFont="1" applyFill="1" applyBorder="1" applyAlignment="1">
      <alignment horizontal="justify" vertical="center"/>
    </xf>
    <xf numFmtId="43" fontId="13" fillId="3" borderId="24" xfId="49" applyNumberFormat="1" applyFont="1" applyFill="1" applyBorder="1" applyAlignment="1">
      <alignment horizontal="right" vertical="center" wrapText="1"/>
    </xf>
    <xf numFmtId="181" fontId="13" fillId="3" borderId="5" xfId="50" applyFont="1" applyFill="1" applyBorder="1" applyAlignment="1">
      <alignment horizontal="center" vertical="center" wrapText="1"/>
    </xf>
    <xf numFmtId="43" fontId="13" fillId="3" borderId="25" xfId="49" applyNumberFormat="1" applyFont="1" applyFill="1" applyBorder="1" applyAlignment="1">
      <alignment horizontal="right" vertical="center" wrapText="1"/>
    </xf>
    <xf numFmtId="181" fontId="2" fillId="0" borderId="0" xfId="0" applyNumberFormat="1" applyFont="1" applyFill="1" applyAlignment="1">
      <alignment horizontal="left" vertical="center"/>
    </xf>
    <xf numFmtId="181" fontId="3" fillId="0" borderId="1" xfId="0" applyNumberFormat="1" applyFont="1" applyFill="1" applyBorder="1" applyAlignment="1">
      <alignment horizontal="center" vertical="center"/>
    </xf>
    <xf numFmtId="43" fontId="3" fillId="0" borderId="6" xfId="8" applyFont="1" applyBorder="1" applyAlignment="1">
      <alignment horizontal="right" vertical="center"/>
    </xf>
    <xf numFmtId="181" fontId="15" fillId="0" borderId="5" xfId="0" applyNumberFormat="1" applyFont="1" applyFill="1" applyBorder="1" applyAlignment="1">
      <alignment horizontal="left" vertical="center" wrapText="1"/>
    </xf>
    <xf numFmtId="181" fontId="15" fillId="0" borderId="6" xfId="0" applyNumberFormat="1" applyFont="1" applyFill="1" applyBorder="1" applyAlignment="1">
      <alignment horizontal="center" vertical="center" wrapText="1"/>
    </xf>
    <xf numFmtId="43" fontId="0" fillId="0" borderId="0" xfId="8" applyFont="1" applyAlignment="1">
      <alignment horizontal="center" vertical="center"/>
    </xf>
    <xf numFmtId="181" fontId="3" fillId="0" borderId="26" xfId="0" applyNumberFormat="1" applyFont="1" applyFill="1" applyBorder="1" applyAlignment="1">
      <alignment horizontal="center" vertical="center"/>
    </xf>
    <xf numFmtId="43" fontId="3" fillId="0" borderId="26" xfId="8" applyFont="1" applyBorder="1" applyAlignment="1">
      <alignment horizontal="center" vertical="center"/>
    </xf>
    <xf numFmtId="43" fontId="3" fillId="0" borderId="27" xfId="8" applyFont="1" applyBorder="1" applyAlignment="1">
      <alignment horizontal="center" vertical="center"/>
    </xf>
    <xf numFmtId="179" fontId="3" fillId="0" borderId="5" xfId="11" applyNumberFormat="1" applyFont="1" applyBorder="1" applyAlignment="1">
      <alignment horizontal="center" vertical="center" wrapText="1"/>
    </xf>
    <xf numFmtId="181" fontId="3" fillId="0" borderId="3" xfId="0" applyNumberFormat="1" applyFont="1" applyFill="1" applyBorder="1" applyAlignment="1">
      <alignment horizontal="justify" vertical="center"/>
    </xf>
    <xf numFmtId="0" fontId="0" fillId="4" borderId="0" xfId="0" applyFill="1" applyAlignment="1">
      <alignment vertical="center"/>
    </xf>
    <xf numFmtId="182" fontId="0" fillId="4" borderId="0" xfId="8" applyNumberFormat="1" applyFont="1" applyFill="1" applyAlignment="1"/>
    <xf numFmtId="43" fontId="17" fillId="4" borderId="0" xfId="8" applyFont="1" applyFill="1" applyAlignment="1"/>
    <xf numFmtId="43" fontId="18" fillId="4" borderId="0" xfId="8" applyFont="1" applyFill="1" applyAlignment="1"/>
    <xf numFmtId="43" fontId="17" fillId="4" borderId="0" xfId="8" applyFont="1" applyFill="1" applyBorder="1" applyAlignment="1"/>
    <xf numFmtId="181" fontId="9" fillId="0" borderId="3" xfId="0" applyNumberFormat="1" applyFont="1" applyFill="1" applyBorder="1" applyAlignment="1">
      <alignment horizontal="justify" vertical="center"/>
    </xf>
    <xf numFmtId="181" fontId="3" fillId="0" borderId="28" xfId="0" applyNumberFormat="1" applyFont="1" applyFill="1" applyBorder="1" applyAlignment="1">
      <alignment horizontal="center" vertical="center" wrapText="1"/>
    </xf>
    <xf numFmtId="43" fontId="3" fillId="0" borderId="29" xfId="8" applyFont="1" applyBorder="1" applyAlignment="1">
      <alignment horizontal="center" vertical="center" wrapText="1"/>
    </xf>
    <xf numFmtId="182" fontId="3" fillId="0" borderId="29" xfId="8" applyNumberFormat="1" applyFont="1" applyBorder="1" applyAlignment="1">
      <alignment horizontal="center" vertical="center" wrapText="1"/>
    </xf>
    <xf numFmtId="43" fontId="3" fillId="0" borderId="30" xfId="8" applyFont="1" applyBorder="1" applyAlignment="1">
      <alignment horizontal="center" vertical="center" wrapText="1"/>
    </xf>
    <xf numFmtId="181" fontId="3" fillId="0" borderId="31" xfId="0" applyNumberFormat="1" applyFont="1" applyFill="1" applyBorder="1" applyAlignment="1">
      <alignment horizontal="center" vertical="center" wrapText="1"/>
    </xf>
    <xf numFmtId="43" fontId="3" fillId="0" borderId="32" xfId="8" applyFont="1" applyBorder="1" applyAlignment="1">
      <alignment horizontal="center" vertical="center" wrapText="1"/>
    </xf>
    <xf numFmtId="182" fontId="3" fillId="0" borderId="32" xfId="8" applyNumberFormat="1" applyFont="1" applyBorder="1" applyAlignment="1">
      <alignment horizontal="center" vertical="center" wrapText="1"/>
    </xf>
    <xf numFmtId="43" fontId="3" fillId="0" borderId="33" xfId="8" applyFont="1" applyBorder="1" applyAlignment="1">
      <alignment horizontal="center" vertical="center" wrapText="1"/>
    </xf>
    <xf numFmtId="181" fontId="9" fillId="0" borderId="31" xfId="0" applyNumberFormat="1" applyFont="1" applyFill="1" applyBorder="1" applyAlignment="1">
      <alignment horizontal="justify" vertical="center" wrapText="1"/>
    </xf>
    <xf numFmtId="43" fontId="3" fillId="0" borderId="32" xfId="8" applyFont="1" applyBorder="1" applyAlignment="1">
      <alignment horizontal="right" vertical="center" wrapText="1"/>
    </xf>
    <xf numFmtId="179" fontId="3" fillId="0" borderId="32" xfId="11" applyNumberFormat="1" applyFont="1" applyBorder="1" applyAlignment="1">
      <alignment horizontal="right" vertical="center" wrapText="1"/>
    </xf>
    <xf numFmtId="179" fontId="3" fillId="0" borderId="33" xfId="11" applyNumberFormat="1" applyFont="1" applyBorder="1" applyAlignment="1">
      <alignment horizontal="right" vertical="center" wrapText="1"/>
    </xf>
    <xf numFmtId="181" fontId="3" fillId="0" borderId="34" xfId="0" applyNumberFormat="1" applyFont="1" applyFill="1" applyBorder="1" applyAlignment="1">
      <alignment horizontal="center" vertical="center" wrapText="1"/>
    </xf>
    <xf numFmtId="43" fontId="3" fillId="0" borderId="35" xfId="8" applyFont="1" applyBorder="1" applyAlignment="1">
      <alignment horizontal="right" vertical="center" wrapText="1"/>
    </xf>
    <xf numFmtId="9" fontId="3" fillId="0" borderId="35" xfId="11" applyFont="1" applyBorder="1" applyAlignment="1">
      <alignment horizontal="right" vertical="center" wrapText="1"/>
    </xf>
    <xf numFmtId="179" fontId="3" fillId="0" borderId="36" xfId="11" applyNumberFormat="1" applyFont="1" applyBorder="1" applyAlignment="1">
      <alignment horizontal="right" vertical="center" wrapText="1"/>
    </xf>
    <xf numFmtId="182" fontId="3" fillId="0" borderId="2" xfId="8" applyNumberFormat="1" applyFont="1" applyBorder="1" applyAlignment="1">
      <alignment horizontal="center" vertical="center"/>
    </xf>
    <xf numFmtId="43" fontId="19" fillId="0" borderId="0" xfId="8" applyFont="1" applyAlignment="1"/>
    <xf numFmtId="43" fontId="18" fillId="0" borderId="0" xfId="8" applyFont="1" applyAlignment="1"/>
    <xf numFmtId="181" fontId="3" fillId="0" borderId="5" xfId="0" applyNumberFormat="1" applyFont="1" applyFill="1" applyBorder="1" applyAlignment="1">
      <alignment horizontal="justify" vertical="center" wrapText="1"/>
    </xf>
    <xf numFmtId="43" fontId="3" fillId="0" borderId="10" xfId="8" applyFont="1" applyBorder="1" applyAlignment="1">
      <alignment horizontal="center" vertical="center"/>
    </xf>
    <xf numFmtId="182" fontId="3" fillId="0" borderId="4" xfId="8" applyNumberFormat="1" applyFont="1" applyBorder="1" applyAlignment="1">
      <alignment horizontal="center" vertical="center"/>
    </xf>
    <xf numFmtId="181" fontId="2" fillId="3" borderId="6" xfId="0" applyNumberFormat="1" applyFont="1" applyFill="1" applyBorder="1" applyAlignment="1">
      <alignment horizontal="left" vertical="center"/>
    </xf>
    <xf numFmtId="181" fontId="3" fillId="0" borderId="31" xfId="0" applyNumberFormat="1" applyFont="1" applyFill="1" applyBorder="1" applyAlignment="1">
      <alignment horizontal="left" vertical="center" wrapText="1"/>
    </xf>
    <xf numFmtId="43" fontId="3" fillId="0" borderId="32" xfId="8" applyFont="1" applyBorder="1" applyAlignment="1">
      <alignment horizontal="right" vertical="center"/>
    </xf>
    <xf numFmtId="43" fontId="3" fillId="0" borderId="33" xfId="8" applyFont="1" applyBorder="1" applyAlignment="1">
      <alignment horizontal="right" vertical="center"/>
    </xf>
    <xf numFmtId="181" fontId="3" fillId="0" borderId="31" xfId="0" applyNumberFormat="1" applyFont="1" applyFill="1" applyBorder="1" applyAlignment="1">
      <alignment horizontal="left" vertical="center"/>
    </xf>
    <xf numFmtId="181" fontId="3" fillId="0" borderId="34" xfId="0" applyNumberFormat="1" applyFont="1" applyFill="1" applyBorder="1" applyAlignment="1">
      <alignment horizontal="center" vertical="center"/>
    </xf>
    <xf numFmtId="43" fontId="3" fillId="0" borderId="35" xfId="8" applyFont="1" applyBorder="1" applyAlignment="1">
      <alignment horizontal="right" vertical="center"/>
    </xf>
    <xf numFmtId="43" fontId="3" fillId="0" borderId="36" xfId="8" applyFont="1" applyBorder="1" applyAlignment="1">
      <alignment horizontal="right" vertical="center"/>
    </xf>
    <xf numFmtId="43" fontId="3" fillId="0" borderId="3" xfId="8" applyFont="1" applyBorder="1" applyAlignment="1"/>
    <xf numFmtId="43" fontId="3" fillId="0" borderId="4" xfId="8" applyFont="1" applyBorder="1" applyAlignment="1"/>
    <xf numFmtId="43" fontId="3" fillId="0" borderId="4" xfId="8" applyFont="1" applyBorder="1" applyAlignment="1">
      <alignment wrapText="1"/>
    </xf>
    <xf numFmtId="43" fontId="3" fillId="0" borderId="5" xfId="8" applyFont="1" applyBorder="1" applyAlignment="1"/>
    <xf numFmtId="43" fontId="3" fillId="0" borderId="6" xfId="8" applyFont="1" applyBorder="1" applyAlignment="1"/>
    <xf numFmtId="0" fontId="20" fillId="0" borderId="0" xfId="0" applyNumberFormat="1" applyFont="1" applyFill="1" applyAlignment="1">
      <alignment vertical="center"/>
    </xf>
    <xf numFmtId="0" fontId="16" fillId="0" borderId="0" xfId="0" applyNumberFormat="1" applyFont="1" applyFill="1" applyAlignment="1">
      <alignment vertical="center"/>
    </xf>
    <xf numFmtId="0" fontId="13" fillId="0" borderId="0" xfId="0" applyNumberFormat="1" applyFont="1" applyFill="1" applyAlignment="1">
      <alignment vertical="center"/>
    </xf>
    <xf numFmtId="185" fontId="21" fillId="0" borderId="0" xfId="0" applyNumberFormat="1" applyFont="1" applyFill="1" applyAlignment="1">
      <alignment vertical="center"/>
    </xf>
    <xf numFmtId="180" fontId="22" fillId="0" borderId="0" xfId="0" applyNumberFormat="1" applyFont="1" applyFill="1" applyAlignment="1">
      <alignment horizontal="center" vertical="center"/>
    </xf>
    <xf numFmtId="180" fontId="23" fillId="0" borderId="0" xfId="0" applyNumberFormat="1" applyFont="1" applyFill="1" applyAlignment="1">
      <alignment vertical="center"/>
    </xf>
    <xf numFmtId="49" fontId="24" fillId="0" borderId="0" xfId="8" applyNumberFormat="1" applyFont="1" applyFill="1" applyAlignment="1">
      <alignment horizontal="center" vertical="center"/>
    </xf>
    <xf numFmtId="185" fontId="24" fillId="0" borderId="0" xfId="0" applyNumberFormat="1" applyFont="1" applyFill="1" applyAlignment="1">
      <alignment vertical="center"/>
    </xf>
    <xf numFmtId="176" fontId="24" fillId="0" borderId="0" xfId="0" applyNumberFormat="1" applyFont="1" applyFill="1" applyAlignment="1">
      <alignment vertical="center"/>
    </xf>
    <xf numFmtId="185" fontId="23" fillId="0" borderId="37" xfId="0" applyNumberFormat="1" applyFont="1" applyFill="1" applyBorder="1" applyAlignment="1">
      <alignment horizontal="center" vertical="center"/>
    </xf>
    <xf numFmtId="187" fontId="24" fillId="0" borderId="37" xfId="0" applyNumberFormat="1" applyFont="1" applyFill="1" applyBorder="1" applyAlignment="1">
      <alignment vertical="center"/>
    </xf>
    <xf numFmtId="180" fontId="24" fillId="0" borderId="38" xfId="0" applyNumberFormat="1" applyFont="1" applyFill="1" applyBorder="1" applyAlignment="1">
      <alignment horizontal="center" vertical="center"/>
    </xf>
    <xf numFmtId="49" fontId="24" fillId="0" borderId="38" xfId="8" applyNumberFormat="1" applyFont="1" applyFill="1" applyBorder="1" applyAlignment="1">
      <alignment horizontal="center" vertical="center"/>
    </xf>
    <xf numFmtId="187" fontId="24" fillId="0" borderId="39" xfId="0" applyNumberFormat="1" applyFont="1" applyFill="1" applyBorder="1" applyAlignment="1">
      <alignment horizontal="center" vertical="center"/>
    </xf>
    <xf numFmtId="187" fontId="24" fillId="0" borderId="40" xfId="0" applyNumberFormat="1" applyFont="1" applyFill="1" applyBorder="1" applyAlignment="1">
      <alignment horizontal="center" vertical="center"/>
    </xf>
    <xf numFmtId="187" fontId="24" fillId="0" borderId="41" xfId="0" applyNumberFormat="1" applyFont="1" applyFill="1" applyBorder="1" applyAlignment="1">
      <alignment horizontal="center" vertical="center"/>
    </xf>
    <xf numFmtId="180" fontId="23" fillId="0" borderId="38" xfId="0" applyNumberFormat="1" applyFont="1" applyFill="1" applyBorder="1" applyAlignment="1">
      <alignment horizontal="center" vertical="center"/>
    </xf>
    <xf numFmtId="49" fontId="23" fillId="0" borderId="38" xfId="8" applyNumberFormat="1" applyFont="1" applyFill="1" applyBorder="1" applyAlignment="1">
      <alignment horizontal="center" vertical="center"/>
    </xf>
    <xf numFmtId="185" fontId="23" fillId="0" borderId="38" xfId="0" applyNumberFormat="1" applyFont="1" applyFill="1" applyBorder="1" applyAlignment="1">
      <alignment horizontal="center" vertical="center"/>
    </xf>
    <xf numFmtId="176" fontId="23" fillId="0" borderId="38" xfId="0" applyNumberFormat="1" applyFont="1" applyFill="1" applyBorder="1" applyAlignment="1">
      <alignment horizontal="center" vertical="center"/>
    </xf>
    <xf numFmtId="187" fontId="23" fillId="0" borderId="38" xfId="0" applyNumberFormat="1" applyFont="1" applyFill="1" applyBorder="1" applyAlignment="1">
      <alignment horizontal="center" vertical="center"/>
    </xf>
    <xf numFmtId="185" fontId="23" fillId="0" borderId="41" xfId="0" applyNumberFormat="1" applyFont="1" applyFill="1" applyBorder="1" applyAlignment="1">
      <alignment horizontal="center" vertical="center"/>
    </xf>
    <xf numFmtId="180" fontId="23" fillId="0" borderId="38" xfId="0" applyNumberFormat="1" applyFont="1" applyFill="1" applyBorder="1" applyAlignment="1">
      <alignment vertical="center"/>
    </xf>
    <xf numFmtId="184" fontId="24" fillId="0" borderId="38" xfId="0" applyNumberFormat="1" applyFont="1" applyFill="1" applyBorder="1" applyAlignment="1">
      <alignment vertical="center"/>
    </xf>
    <xf numFmtId="187" fontId="23" fillId="0" borderId="38" xfId="0" applyNumberFormat="1" applyFont="1" applyFill="1" applyBorder="1" applyAlignment="1">
      <alignment vertical="center"/>
    </xf>
    <xf numFmtId="184" fontId="23" fillId="0" borderId="38" xfId="0" applyNumberFormat="1" applyFont="1" applyFill="1" applyBorder="1" applyAlignment="1">
      <alignment vertical="center"/>
    </xf>
    <xf numFmtId="184" fontId="24" fillId="0" borderId="38" xfId="8" applyNumberFormat="1" applyFont="1" applyFill="1" applyBorder="1" applyAlignment="1">
      <alignment vertical="center"/>
    </xf>
    <xf numFmtId="185" fontId="23" fillId="0" borderId="38" xfId="0" applyNumberFormat="1" applyFont="1" applyFill="1" applyBorder="1" applyAlignment="1">
      <alignment vertical="center"/>
    </xf>
    <xf numFmtId="184" fontId="23" fillId="5" borderId="38" xfId="0" applyNumberFormat="1" applyFont="1" applyFill="1" applyBorder="1" applyAlignment="1">
      <alignment vertical="center"/>
    </xf>
    <xf numFmtId="182" fontId="23" fillId="0" borderId="38" xfId="0" applyNumberFormat="1" applyFont="1" applyFill="1" applyBorder="1" applyAlignment="1">
      <alignment vertical="center"/>
    </xf>
    <xf numFmtId="187" fontId="23" fillId="0" borderId="0" xfId="0" applyNumberFormat="1" applyFont="1" applyFill="1" applyBorder="1" applyAlignment="1">
      <alignment vertical="center"/>
    </xf>
    <xf numFmtId="187" fontId="23" fillId="6" borderId="0" xfId="0" applyNumberFormat="1" applyFont="1" applyFill="1" applyAlignment="1">
      <alignment vertical="center"/>
    </xf>
    <xf numFmtId="184" fontId="21" fillId="0" borderId="0" xfId="0" applyNumberFormat="1" applyFont="1" applyFill="1" applyAlignment="1">
      <alignment vertical="center"/>
    </xf>
    <xf numFmtId="187" fontId="24" fillId="0" borderId="0" xfId="0" applyNumberFormat="1" applyFont="1" applyFill="1" applyAlignment="1">
      <alignment vertical="center"/>
    </xf>
    <xf numFmtId="187" fontId="23" fillId="0" borderId="0" xfId="0" applyNumberFormat="1" applyFont="1" applyFill="1" applyAlignment="1">
      <alignment horizontal="right" vertical="center"/>
    </xf>
    <xf numFmtId="176" fontId="23" fillId="0" borderId="38" xfId="0" applyNumberFormat="1" applyFont="1" applyFill="1" applyBorder="1" applyAlignment="1">
      <alignment vertical="center"/>
    </xf>
    <xf numFmtId="185" fontId="25" fillId="0" borderId="0" xfId="0" applyNumberFormat="1" applyFont="1" applyFill="1" applyBorder="1" applyAlignment="1">
      <alignment horizontal="center" vertical="center"/>
    </xf>
    <xf numFmtId="185" fontId="23" fillId="0" borderId="0" xfId="0" applyNumberFormat="1" applyFont="1" applyFill="1" applyBorder="1" applyAlignment="1">
      <alignment vertical="center"/>
    </xf>
    <xf numFmtId="177" fontId="23" fillId="0" borderId="0" xfId="8" applyNumberFormat="1" applyFont="1" applyFill="1" applyBorder="1" applyAlignment="1" applyProtection="1">
      <alignment vertical="center"/>
      <protection locked="0"/>
    </xf>
    <xf numFmtId="186" fontId="23" fillId="0" borderId="0" xfId="8" applyNumberFormat="1" applyFont="1" applyFill="1" applyBorder="1" applyAlignment="1" applyProtection="1">
      <alignment horizontal="right" shrinkToFit="1"/>
      <protection locked="0"/>
    </xf>
    <xf numFmtId="185" fontId="26" fillId="0" borderId="42" xfId="0" applyNumberFormat="1" applyFont="1" applyFill="1" applyBorder="1" applyAlignment="1" applyProtection="1">
      <alignment horizontal="center" vertical="center" shrinkToFit="1"/>
      <protection hidden="1"/>
    </xf>
    <xf numFmtId="186" fontId="26" fillId="0" borderId="43" xfId="8" applyNumberFormat="1" applyFont="1" applyFill="1" applyBorder="1" applyAlignment="1" applyProtection="1">
      <alignment horizontal="center" vertical="center" shrinkToFit="1"/>
      <protection hidden="1"/>
    </xf>
    <xf numFmtId="185" fontId="24" fillId="0" borderId="42" xfId="0" applyNumberFormat="1" applyFont="1" applyFill="1" applyBorder="1" applyAlignment="1" applyProtection="1">
      <alignment vertical="center" shrinkToFit="1"/>
      <protection hidden="1"/>
    </xf>
    <xf numFmtId="183" fontId="24" fillId="0" borderId="43" xfId="49" applyFont="1" applyFill="1" applyBorder="1" applyAlignment="1" applyProtection="1">
      <alignment vertical="center" shrinkToFit="1"/>
      <protection hidden="1"/>
    </xf>
    <xf numFmtId="185" fontId="23" fillId="0" borderId="44" xfId="0" applyNumberFormat="1" applyFont="1" applyFill="1" applyBorder="1" applyAlignment="1" applyProtection="1">
      <alignment vertical="center" shrinkToFit="1"/>
      <protection hidden="1"/>
    </xf>
    <xf numFmtId="43" fontId="27" fillId="0" borderId="45" xfId="0" applyNumberFormat="1" applyFont="1" applyFill="1" applyBorder="1" applyAlignment="1">
      <alignment vertical="center"/>
    </xf>
    <xf numFmtId="185" fontId="24" fillId="0" borderId="44" xfId="0" applyNumberFormat="1" applyFont="1" applyFill="1" applyBorder="1" applyAlignment="1" applyProtection="1">
      <alignment vertical="center" shrinkToFit="1"/>
      <protection hidden="1"/>
    </xf>
    <xf numFmtId="43" fontId="28" fillId="0" borderId="45" xfId="0" applyNumberFormat="1" applyFont="1" applyFill="1" applyBorder="1" applyAlignment="1">
      <alignment vertical="center"/>
    </xf>
    <xf numFmtId="43" fontId="23" fillId="0" borderId="45" xfId="49" applyNumberFormat="1" applyFont="1" applyFill="1" applyBorder="1" applyAlignment="1" applyProtection="1">
      <alignment vertical="center" shrinkToFit="1"/>
      <protection hidden="1"/>
    </xf>
    <xf numFmtId="43" fontId="23" fillId="0" borderId="45" xfId="49" applyNumberFormat="1" applyFont="1" applyFill="1" applyBorder="1" applyAlignment="1" applyProtection="1">
      <alignment vertical="center"/>
      <protection hidden="1"/>
    </xf>
    <xf numFmtId="185" fontId="24" fillId="0" borderId="46" xfId="0" applyNumberFormat="1" applyFont="1" applyFill="1" applyBorder="1" applyAlignment="1" applyProtection="1">
      <alignment vertical="center" shrinkToFit="1"/>
      <protection hidden="1"/>
    </xf>
    <xf numFmtId="43" fontId="28" fillId="0" borderId="47" xfId="0" applyNumberFormat="1" applyFont="1" applyFill="1" applyBorder="1" applyAlignment="1">
      <alignment vertical="center"/>
    </xf>
    <xf numFmtId="185" fontId="23" fillId="0" borderId="0" xfId="0" applyNumberFormat="1" applyFont="1" applyFill="1" applyBorder="1" applyAlignment="1">
      <alignment vertical="center" wrapText="1"/>
    </xf>
    <xf numFmtId="177" fontId="23" fillId="0" borderId="0" xfId="8" applyNumberFormat="1" applyFont="1" applyFill="1" applyBorder="1" applyAlignment="1">
      <alignment vertical="center"/>
    </xf>
    <xf numFmtId="182" fontId="23" fillId="0" borderId="0" xfId="8" applyNumberFormat="1" applyFont="1" applyFill="1" applyBorder="1" applyAlignment="1">
      <alignment horizontal="right" vertical="center" wrapText="1"/>
    </xf>
    <xf numFmtId="185" fontId="24" fillId="0" borderId="48" xfId="0" applyNumberFormat="1" applyFont="1" applyFill="1" applyBorder="1" applyAlignment="1">
      <alignment horizontal="center" vertical="center"/>
    </xf>
    <xf numFmtId="186" fontId="24" fillId="0" borderId="48" xfId="8" applyNumberFormat="1" applyFont="1" applyFill="1" applyBorder="1" applyAlignment="1">
      <alignment horizontal="center" vertical="center" wrapText="1"/>
    </xf>
    <xf numFmtId="185" fontId="24" fillId="0" borderId="49" xfId="0" applyNumberFormat="1" applyFont="1" applyFill="1" applyBorder="1" applyAlignment="1">
      <alignment horizontal="center" vertical="center"/>
    </xf>
    <xf numFmtId="186" fontId="24" fillId="0" borderId="49" xfId="8" applyNumberFormat="1" applyFont="1" applyFill="1" applyBorder="1" applyAlignment="1">
      <alignment horizontal="center" vertical="center" wrapText="1"/>
    </xf>
    <xf numFmtId="185" fontId="24" fillId="0" borderId="49" xfId="0" applyNumberFormat="1" applyFont="1" applyFill="1" applyBorder="1" applyAlignment="1">
      <alignment vertical="center" wrapText="1"/>
    </xf>
    <xf numFmtId="186" fontId="24" fillId="0" borderId="49" xfId="8" applyNumberFormat="1" applyFont="1" applyFill="1" applyBorder="1" applyAlignment="1">
      <alignment vertical="center" wrapText="1"/>
    </xf>
    <xf numFmtId="185" fontId="23" fillId="0" borderId="38" xfId="0" applyNumberFormat="1" applyFont="1" applyFill="1" applyBorder="1" applyAlignment="1">
      <alignment vertical="center" wrapText="1"/>
    </xf>
    <xf numFmtId="4" fontId="23" fillId="0" borderId="38" xfId="8" applyNumberFormat="1" applyFont="1" applyFill="1" applyBorder="1" applyAlignment="1">
      <alignment horizontal="right" vertical="center" wrapText="1"/>
    </xf>
    <xf numFmtId="43" fontId="23" fillId="0" borderId="38" xfId="8" applyNumberFormat="1" applyFont="1" applyFill="1" applyBorder="1" applyAlignment="1">
      <alignment horizontal="right" vertical="center" wrapText="1"/>
    </xf>
    <xf numFmtId="185" fontId="24" fillId="0" borderId="38" xfId="0" applyNumberFormat="1" applyFont="1" applyFill="1" applyBorder="1" applyAlignment="1">
      <alignment vertical="center" wrapText="1"/>
    </xf>
    <xf numFmtId="43" fontId="24" fillId="0" borderId="38" xfId="8" applyNumberFormat="1" applyFont="1" applyFill="1" applyBorder="1" applyAlignment="1">
      <alignment vertical="center" wrapText="1"/>
    </xf>
    <xf numFmtId="184" fontId="24" fillId="0" borderId="38" xfId="8" applyNumberFormat="1" applyFont="1" applyFill="1" applyBorder="1" applyAlignment="1">
      <alignment vertical="center" wrapText="1"/>
    </xf>
    <xf numFmtId="184" fontId="23" fillId="0" borderId="38" xfId="8" applyNumberFormat="1" applyFont="1" applyFill="1" applyBorder="1" applyAlignment="1">
      <alignment vertical="center" wrapText="1"/>
    </xf>
    <xf numFmtId="185" fontId="25" fillId="3" borderId="0" xfId="0" applyNumberFormat="1" applyFont="1" applyFill="1" applyBorder="1" applyAlignment="1" applyProtection="1">
      <alignment horizontal="center" vertical="center"/>
      <protection locked="0"/>
    </xf>
    <xf numFmtId="185" fontId="23" fillId="3" borderId="0" xfId="0" applyNumberFormat="1" applyFont="1" applyFill="1" applyBorder="1" applyAlignment="1" applyProtection="1">
      <alignment vertical="center"/>
      <protection locked="0"/>
    </xf>
    <xf numFmtId="186" fontId="23" fillId="3" borderId="0" xfId="8" applyNumberFormat="1" applyFont="1" applyFill="1" applyBorder="1" applyAlignment="1" applyProtection="1">
      <alignment vertical="center"/>
      <protection locked="0"/>
    </xf>
    <xf numFmtId="188" fontId="23" fillId="3" borderId="0" xfId="8" applyNumberFormat="1" applyFont="1" applyFill="1" applyBorder="1" applyAlignment="1" applyProtection="1">
      <alignment vertical="center"/>
      <protection locked="0"/>
    </xf>
    <xf numFmtId="186" fontId="23" fillId="3" borderId="0" xfId="8" applyNumberFormat="1" applyFont="1" applyFill="1" applyBorder="1" applyAlignment="1" applyProtection="1">
      <alignment horizontal="right" vertical="center"/>
      <protection locked="0"/>
    </xf>
    <xf numFmtId="185" fontId="24" fillId="3" borderId="48" xfId="0" applyNumberFormat="1" applyFont="1" applyFill="1" applyBorder="1" applyAlignment="1" applyProtection="1">
      <alignment horizontal="center" vertical="center"/>
      <protection locked="0"/>
    </xf>
    <xf numFmtId="186" fontId="24" fillId="3" borderId="38" xfId="8" applyNumberFormat="1" applyFont="1" applyFill="1" applyBorder="1" applyAlignment="1" applyProtection="1">
      <alignment horizontal="center" vertical="center"/>
      <protection locked="0"/>
    </xf>
    <xf numFmtId="186" fontId="24" fillId="3" borderId="48" xfId="8" applyNumberFormat="1" applyFont="1" applyFill="1" applyBorder="1" applyAlignment="1" applyProtection="1">
      <alignment horizontal="center" vertical="center"/>
      <protection locked="0"/>
    </xf>
    <xf numFmtId="185" fontId="24" fillId="3" borderId="49" xfId="0" applyNumberFormat="1" applyFont="1" applyFill="1" applyBorder="1" applyAlignment="1" applyProtection="1">
      <alignment horizontal="center" vertical="center"/>
      <protection locked="0"/>
    </xf>
    <xf numFmtId="186" fontId="24" fillId="3" borderId="49" xfId="8" applyNumberFormat="1" applyFont="1" applyFill="1" applyBorder="1" applyAlignment="1" applyProtection="1">
      <alignment horizontal="center" vertical="center"/>
      <protection locked="0"/>
    </xf>
    <xf numFmtId="185" fontId="23" fillId="3" borderId="38" xfId="0" applyNumberFormat="1" applyFont="1" applyFill="1" applyBorder="1" applyAlignment="1" applyProtection="1">
      <alignment vertical="center" shrinkToFit="1"/>
      <protection locked="0"/>
    </xf>
    <xf numFmtId="186" fontId="23" fillId="3" borderId="38" xfId="8" applyNumberFormat="1" applyFont="1" applyFill="1" applyBorder="1" applyAlignment="1" applyProtection="1">
      <alignment vertical="center"/>
      <protection locked="0"/>
    </xf>
    <xf numFmtId="186" fontId="23" fillId="3" borderId="38" xfId="8" applyNumberFormat="1" applyFont="1" applyFill="1" applyBorder="1" applyAlignment="1" applyProtection="1">
      <alignment vertical="center" shrinkToFit="1"/>
      <protection locked="0"/>
    </xf>
    <xf numFmtId="43" fontId="23" fillId="3" borderId="38" xfId="8" applyNumberFormat="1" applyFont="1" applyFill="1" applyBorder="1" applyAlignment="1" applyProtection="1">
      <alignment vertical="center"/>
    </xf>
    <xf numFmtId="43" fontId="23" fillId="3" borderId="38" xfId="8" applyNumberFormat="1" applyFont="1" applyFill="1" applyBorder="1" applyAlignment="1" applyProtection="1">
      <alignment vertical="center"/>
      <protection locked="0"/>
    </xf>
    <xf numFmtId="184" fontId="23" fillId="3" borderId="38" xfId="0" applyNumberFormat="1" applyFont="1" applyFill="1" applyBorder="1" applyAlignment="1" applyProtection="1">
      <alignment horizontal="left" vertical="center" wrapText="1" indent="1"/>
      <protection locked="0"/>
    </xf>
    <xf numFmtId="185" fontId="27" fillId="3" borderId="38" xfId="0" applyNumberFormat="1" applyFont="1" applyFill="1" applyBorder="1" applyAlignment="1" applyProtection="1">
      <alignment vertical="center"/>
      <protection locked="0"/>
    </xf>
    <xf numFmtId="185" fontId="24" fillId="3" borderId="38" xfId="0" applyNumberFormat="1" applyFont="1" applyFill="1" applyBorder="1" applyAlignment="1" applyProtection="1">
      <alignment vertical="center"/>
      <protection locked="0"/>
    </xf>
    <xf numFmtId="43" fontId="24" fillId="3" borderId="38" xfId="8" applyNumberFormat="1" applyFont="1" applyFill="1" applyBorder="1" applyAlignment="1" applyProtection="1">
      <alignment vertical="center"/>
      <protection locked="0"/>
    </xf>
    <xf numFmtId="186" fontId="24" fillId="3" borderId="38" xfId="8" applyNumberFormat="1" applyFont="1" applyFill="1" applyBorder="1" applyAlignment="1" applyProtection="1">
      <alignment vertical="center"/>
      <protection locked="0"/>
    </xf>
    <xf numFmtId="186" fontId="24" fillId="3" borderId="38" xfId="8" applyNumberFormat="1" applyFont="1" applyFill="1" applyBorder="1" applyAlignment="1" applyProtection="1">
      <alignment vertical="center" shrinkToFit="1"/>
      <protection locked="0"/>
    </xf>
    <xf numFmtId="185" fontId="23" fillId="3" borderId="38" xfId="0" applyNumberFormat="1" applyFont="1" applyFill="1" applyBorder="1" applyAlignment="1" applyProtection="1">
      <alignment vertical="center"/>
      <protection locked="0"/>
    </xf>
    <xf numFmtId="181" fontId="9" fillId="0" borderId="31" xfId="0" applyNumberFormat="1" applyFont="1" applyFill="1" applyBorder="1" applyAlignment="1" quotePrefix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千位分隔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635;&#36134;&#31867;&#25253;&#34920;\&#38598;&#22242;&#20250;&#35745;&#25253;&#34920;\2024&#24180;\2024.03\2024&#24180;03&#26376;&#20250;&#35745;&#25253;&#34920;-&#27827;&#21271;&#65288;&#36164;&#26412;&#21270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635;&#36134;&#31867;&#25253;&#34920;\&#38598;&#22242;&#20250;&#35745;&#25253;&#34920;\2024&#24180;\2024.12\2024&#24180;12&#26376;&#20250;&#35745;&#25253;&#34920;-&#27827;&#21271;&#65288;&#36164;&#26412;&#21270;&#65289;&#65288;&#36153;&#29992;&#20462;&#27491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报表目录"/>
      <sheetName val="资产分析"/>
      <sheetName val="负债分析"/>
      <sheetName val="收入利润分析"/>
      <sheetName val="资产负债表01-打印"/>
      <sheetName val="利润表02-打印"/>
      <sheetName val="现金流量表03-打印"/>
      <sheetName val="资产负债表04"/>
      <sheetName val="利润表05"/>
      <sheetName val="现金流量表06"/>
      <sheetName val="所有者权益变动表07"/>
      <sheetName val="应收票据明细表9"/>
      <sheetName val="应收账款明细10"/>
      <sheetName val="预付账款明细表11"/>
      <sheetName val="其他应收账款明细12"/>
      <sheetName val="存货明细表13"/>
      <sheetName val="固定资产明细表14"/>
      <sheetName val="在建工程明细表15"/>
      <sheetName val="无形资产明细表16"/>
      <sheetName val="借款明细表17"/>
      <sheetName val="应付票据明细表18"/>
      <sheetName val="应付账款明细表19"/>
      <sheetName val="预收账款明细表20"/>
      <sheetName val="其他应付款明细表21"/>
      <sheetName val="应交税费22"/>
      <sheetName val="长期应付款明细表23"/>
      <sheetName val="实收资本明细表24"/>
      <sheetName val="以前年度损益调整明细表25"/>
      <sheetName val="销售毛利表26"/>
      <sheetName val="全部科目余额08"/>
      <sheetName val="预算与实际分析表27"/>
      <sheetName val="四项期间预算与实际28"/>
      <sheetName val="销售费用附表29-1三包费用明细表"/>
      <sheetName val="销售费用附表29-2运费"/>
      <sheetName val="汇算清缴3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报表目录"/>
      <sheetName val="资产分析"/>
      <sheetName val="负债分析"/>
      <sheetName val="收入利润分析"/>
      <sheetName val="资产负债表01-打印"/>
      <sheetName val="利润表02-打印"/>
      <sheetName val="现金流量表03-打印"/>
      <sheetName val="资产负债表04"/>
      <sheetName val="利润表05"/>
      <sheetName val="现金流量表06"/>
      <sheetName val="所有者权益变动表07"/>
      <sheetName val="全部科目余额08"/>
      <sheetName val="应收票据明细表9"/>
      <sheetName val="应收账款明细10"/>
      <sheetName val="预付账款明细表11"/>
      <sheetName val="其他应收账款明细12"/>
      <sheetName val="存货明细表13"/>
      <sheetName val="固定资产明细表14"/>
      <sheetName val="在建工程明细表15"/>
      <sheetName val="无形资产明细表16"/>
      <sheetName val="借款明细表17"/>
      <sheetName val="应付票据明细表18"/>
      <sheetName val="应付账款明细表19"/>
      <sheetName val="预收账款明细表20"/>
      <sheetName val="其他应付款明细表21"/>
      <sheetName val="应交税费22"/>
      <sheetName val="长期应付款明细表23"/>
      <sheetName val="实收资本明细表24"/>
      <sheetName val="以前年度损益调整明细表25"/>
      <sheetName val="销售毛利表26"/>
      <sheetName val="销售费用附表29-1三包费用明细表"/>
      <sheetName val="销售费用附表29-2运费"/>
      <sheetName val="预算与实际分析表27"/>
      <sheetName val="四项期间预算与实际28"/>
      <sheetName val="汇算清缴30"/>
      <sheetName val="长期借款31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编制单位：</v>
          </cell>
        </row>
        <row r="2">
          <cell r="D2" t="str">
            <v>日期：2024/12/31</v>
          </cell>
        </row>
        <row r="2">
          <cell r="F2" t="str">
            <v>单位：元</v>
          </cell>
        </row>
        <row r="30">
          <cell r="E30">
            <v>87070000</v>
          </cell>
        </row>
        <row r="31">
          <cell r="E31">
            <v>167145231.32</v>
          </cell>
        </row>
        <row r="32">
          <cell r="E32">
            <v>2860477.56</v>
          </cell>
        </row>
        <row r="34">
          <cell r="E34">
            <v>-101126967.83</v>
          </cell>
        </row>
        <row r="38">
          <cell r="F38">
            <v>103532918.34</v>
          </cell>
        </row>
      </sheetData>
      <sheetData sheetId="5">
        <row r="30">
          <cell r="C30">
            <v>-51220677.7</v>
          </cell>
        </row>
        <row r="38">
          <cell r="C38">
            <v>-1195145.01000001</v>
          </cell>
        </row>
      </sheetData>
      <sheetData sheetId="6"/>
      <sheetData sheetId="7">
        <row r="6">
          <cell r="N6">
            <v>1966239.22</v>
          </cell>
        </row>
        <row r="7">
          <cell r="N7">
            <v>0</v>
          </cell>
        </row>
        <row r="8">
          <cell r="N8">
            <v>0</v>
          </cell>
        </row>
        <row r="9">
          <cell r="N9">
            <v>3651929.96</v>
          </cell>
        </row>
        <row r="10">
          <cell r="N10">
            <v>112818314.08</v>
          </cell>
        </row>
        <row r="11">
          <cell r="N11">
            <v>7188607.56</v>
          </cell>
        </row>
        <row r="12">
          <cell r="N12">
            <v>83634917.56</v>
          </cell>
        </row>
        <row r="13">
          <cell r="N13">
            <v>100430217.67</v>
          </cell>
        </row>
        <row r="14">
          <cell r="N14">
            <v>0</v>
          </cell>
        </row>
        <row r="15">
          <cell r="N15">
            <v>0</v>
          </cell>
        </row>
        <row r="16">
          <cell r="N16">
            <v>392929.41</v>
          </cell>
        </row>
        <row r="19">
          <cell r="N19">
            <v>0</v>
          </cell>
        </row>
        <row r="20">
          <cell r="N20">
            <v>0</v>
          </cell>
        </row>
        <row r="21">
          <cell r="N21">
            <v>0</v>
          </cell>
        </row>
        <row r="22">
          <cell r="N22">
            <v>129536600</v>
          </cell>
        </row>
        <row r="23">
          <cell r="N23">
            <v>0</v>
          </cell>
        </row>
        <row r="24">
          <cell r="N24">
            <v>144038212.18</v>
          </cell>
        </row>
        <row r="25">
          <cell r="N25">
            <v>16536869.56</v>
          </cell>
        </row>
        <row r="26">
          <cell r="N26">
            <v>0</v>
          </cell>
        </row>
        <row r="27">
          <cell r="N27">
            <v>14402637.19</v>
          </cell>
        </row>
        <row r="28">
          <cell r="N28">
            <v>26923407.79</v>
          </cell>
        </row>
        <row r="29">
          <cell r="N29">
            <v>0</v>
          </cell>
        </row>
        <row r="30">
          <cell r="N30">
            <v>710155.71</v>
          </cell>
        </row>
        <row r="31">
          <cell r="N31">
            <v>0</v>
          </cell>
        </row>
        <row r="32">
          <cell r="N32">
            <v>0</v>
          </cell>
        </row>
        <row r="39">
          <cell r="N39">
            <v>32600000</v>
          </cell>
        </row>
        <row r="40">
          <cell r="N40">
            <v>0</v>
          </cell>
        </row>
        <row r="41">
          <cell r="N41">
            <v>0</v>
          </cell>
        </row>
        <row r="42">
          <cell r="N42">
            <v>0</v>
          </cell>
        </row>
        <row r="43">
          <cell r="N43">
            <v>267618625.53</v>
          </cell>
        </row>
        <row r="44">
          <cell r="N44">
            <v>24860.95</v>
          </cell>
        </row>
        <row r="45">
          <cell r="N45">
            <v>3841202.59</v>
          </cell>
        </row>
        <row r="46">
          <cell r="N46">
            <v>66359.78</v>
          </cell>
        </row>
        <row r="47">
          <cell r="N47">
            <v>150197070.7</v>
          </cell>
        </row>
        <row r="48">
          <cell r="N48">
            <v>0</v>
          </cell>
        </row>
        <row r="49">
          <cell r="N49">
            <v>0</v>
          </cell>
        </row>
        <row r="50">
          <cell r="N50">
            <v>0</v>
          </cell>
        </row>
        <row r="53">
          <cell r="N53">
            <v>84350000</v>
          </cell>
        </row>
        <row r="54">
          <cell r="N54">
            <v>0</v>
          </cell>
        </row>
        <row r="55">
          <cell r="N55">
            <v>0</v>
          </cell>
        </row>
        <row r="56">
          <cell r="N56">
            <v>0</v>
          </cell>
        </row>
        <row r="57">
          <cell r="N57">
            <v>0</v>
          </cell>
        </row>
        <row r="58">
          <cell r="N58">
            <v>0</v>
          </cell>
        </row>
        <row r="59">
          <cell r="N59">
            <v>0</v>
          </cell>
        </row>
        <row r="63">
          <cell r="N63">
            <v>87070000</v>
          </cell>
        </row>
        <row r="64">
          <cell r="N64">
            <v>167145231.32</v>
          </cell>
        </row>
        <row r="65">
          <cell r="N65">
            <v>2860477.56</v>
          </cell>
        </row>
        <row r="66">
          <cell r="N66">
            <v>0</v>
          </cell>
        </row>
        <row r="67">
          <cell r="N67">
            <v>-153542790.54</v>
          </cell>
        </row>
        <row r="68">
          <cell r="N68">
            <v>0</v>
          </cell>
        </row>
      </sheetData>
      <sheetData sheetId="8">
        <row r="5">
          <cell r="B5">
            <v>278381292.46</v>
          </cell>
        </row>
        <row r="6">
          <cell r="B6">
            <v>278381292.46</v>
          </cell>
        </row>
        <row r="7">
          <cell r="B7">
            <v>0</v>
          </cell>
        </row>
        <row r="8">
          <cell r="B8">
            <v>331132133.12</v>
          </cell>
        </row>
        <row r="9">
          <cell r="B9">
            <v>281259168.86</v>
          </cell>
        </row>
        <row r="10">
          <cell r="B10">
            <v>1497529.55</v>
          </cell>
        </row>
        <row r="11">
          <cell r="B11">
            <v>20036167.24</v>
          </cell>
        </row>
        <row r="12">
          <cell r="B12">
            <v>9076405.43</v>
          </cell>
        </row>
        <row r="13">
          <cell r="B13">
            <v>7809851.58</v>
          </cell>
        </row>
        <row r="14">
          <cell r="B14">
            <v>11453010.46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3873.91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660346.52</v>
          </cell>
        </row>
        <row r="23">
          <cell r="B23">
            <v>-52086620.23</v>
          </cell>
        </row>
        <row r="24">
          <cell r="B24">
            <v>1193221.06</v>
          </cell>
        </row>
        <row r="25">
          <cell r="B25">
            <v>327278.53</v>
          </cell>
        </row>
        <row r="26">
          <cell r="B26">
            <v>0</v>
          </cell>
        </row>
        <row r="27">
          <cell r="B27">
            <v>-51220677.7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-51220677.7</v>
          </cell>
        </row>
      </sheetData>
      <sheetData sheetId="9">
        <row r="5">
          <cell r="B5">
            <v>256346554.78</v>
          </cell>
        </row>
        <row r="6">
          <cell r="B6">
            <v>4377.52</v>
          </cell>
        </row>
        <row r="7">
          <cell r="B7">
            <v>338310909.55</v>
          </cell>
        </row>
        <row r="8">
          <cell r="B8">
            <v>594661841.85</v>
          </cell>
        </row>
        <row r="9">
          <cell r="B9">
            <v>155630734.09</v>
          </cell>
        </row>
        <row r="10">
          <cell r="B10">
            <v>34658000.06</v>
          </cell>
        </row>
        <row r="11">
          <cell r="B11">
            <v>7465449.05</v>
          </cell>
        </row>
        <row r="12">
          <cell r="B12">
            <v>405395810.41</v>
          </cell>
        </row>
        <row r="13">
          <cell r="B13">
            <v>603149993.61</v>
          </cell>
        </row>
        <row r="14">
          <cell r="B14">
            <v>-8488151.75999999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2418</v>
          </cell>
        </row>
        <row r="19">
          <cell r="B19">
            <v>0</v>
          </cell>
        </row>
        <row r="20">
          <cell r="B20">
            <v>0</v>
          </cell>
        </row>
        <row r="22">
          <cell r="B22">
            <v>1954854.75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1954854.75</v>
          </cell>
        </row>
        <row r="27">
          <cell r="B27">
            <v>-1952436.75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74600000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74600000</v>
          </cell>
        </row>
        <row r="35">
          <cell r="B35">
            <v>54703750</v>
          </cell>
        </row>
        <row r="36">
          <cell r="B36">
            <v>7996037.39</v>
          </cell>
        </row>
        <row r="37">
          <cell r="B37">
            <v>0</v>
          </cell>
        </row>
        <row r="38">
          <cell r="B38">
            <v>0</v>
          </cell>
        </row>
        <row r="39">
          <cell r="B39">
            <v>62699787.39</v>
          </cell>
        </row>
        <row r="40">
          <cell r="B40">
            <v>11900212.61</v>
          </cell>
        </row>
        <row r="41">
          <cell r="B41">
            <v>0</v>
          </cell>
        </row>
        <row r="42">
          <cell r="B42">
            <v>1459624.10000001</v>
          </cell>
        </row>
        <row r="43">
          <cell r="B43">
            <v>506615.12</v>
          </cell>
        </row>
        <row r="44">
          <cell r="B44">
            <v>1966239.22000001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D35" sqref="D34:F35"/>
    </sheetView>
  </sheetViews>
  <sheetFormatPr defaultColWidth="9" defaultRowHeight="13.5" outlineLevelCol="5"/>
  <cols>
    <col min="1" max="1" width="21.375" customWidth="1"/>
    <col min="2" max="3" width="15.375" customWidth="1"/>
    <col min="4" max="4" width="40.125" customWidth="1"/>
    <col min="5" max="6" width="15.875" customWidth="1"/>
  </cols>
  <sheetData>
    <row r="1" ht="22.5" spans="1:6">
      <c r="A1" s="270" t="s">
        <v>0</v>
      </c>
      <c r="B1" s="270"/>
      <c r="C1" s="270"/>
      <c r="D1" s="270"/>
      <c r="E1" s="270"/>
      <c r="F1" s="270"/>
    </row>
    <row r="2" ht="16.5" spans="1:6">
      <c r="A2" s="271" t="s">
        <v>1</v>
      </c>
      <c r="B2" s="272"/>
      <c r="C2" s="272"/>
      <c r="D2" s="273" t="s">
        <v>2</v>
      </c>
      <c r="E2" s="272"/>
      <c r="F2" s="274" t="s">
        <v>3</v>
      </c>
    </row>
    <row r="3" ht="16.5" spans="1:6">
      <c r="A3" s="275" t="s">
        <v>4</v>
      </c>
      <c r="B3" s="276" t="s">
        <v>5</v>
      </c>
      <c r="C3" s="276" t="s">
        <v>6</v>
      </c>
      <c r="D3" s="277" t="s">
        <v>7</v>
      </c>
      <c r="E3" s="276" t="s">
        <v>5</v>
      </c>
      <c r="F3" s="276" t="str">
        <f>C3</f>
        <v>期末余额</v>
      </c>
    </row>
    <row r="4" ht="16.5" spans="1:6">
      <c r="A4" s="278"/>
      <c r="B4" s="276" t="s">
        <v>8</v>
      </c>
      <c r="C4" s="276" t="s">
        <v>8</v>
      </c>
      <c r="D4" s="279"/>
      <c r="E4" s="276" t="s">
        <v>8</v>
      </c>
      <c r="F4" s="276" t="s">
        <v>8</v>
      </c>
    </row>
    <row r="5" ht="16.5" spans="1:6">
      <c r="A5" s="280" t="s">
        <v>9</v>
      </c>
      <c r="B5" s="281"/>
      <c r="C5" s="281"/>
      <c r="D5" s="282" t="s">
        <v>10</v>
      </c>
      <c r="E5" s="281"/>
      <c r="F5" s="281"/>
    </row>
    <row r="6" ht="16.5" spans="1:6">
      <c r="A6" s="280" t="s">
        <v>11</v>
      </c>
      <c r="B6" s="283">
        <v>506615.12</v>
      </c>
      <c r="C6" s="283">
        <f>[2]资产负债表04!N6</f>
        <v>1966239.22</v>
      </c>
      <c r="D6" s="282" t="s">
        <v>12</v>
      </c>
      <c r="E6" s="284">
        <v>124530000</v>
      </c>
      <c r="F6" s="284">
        <f>[2]资产负债表04!N39</f>
        <v>32600000</v>
      </c>
    </row>
    <row r="7" ht="33" spans="1:6">
      <c r="A7" s="285" t="s">
        <v>13</v>
      </c>
      <c r="B7" s="283">
        <v>0</v>
      </c>
      <c r="C7" s="283">
        <f>[2]资产负债表04!N7</f>
        <v>0</v>
      </c>
      <c r="D7" s="286" t="s">
        <v>14</v>
      </c>
      <c r="E7" s="284">
        <v>0</v>
      </c>
      <c r="F7" s="284">
        <f>[2]资产负债表04!N40</f>
        <v>0</v>
      </c>
    </row>
    <row r="8" ht="16.5" spans="1:6">
      <c r="A8" s="285" t="s">
        <v>15</v>
      </c>
      <c r="B8" s="283">
        <v>0</v>
      </c>
      <c r="C8" s="283">
        <f>[2]资产负债表04!N8</f>
        <v>0</v>
      </c>
      <c r="D8" s="286" t="s">
        <v>16</v>
      </c>
      <c r="E8" s="284">
        <v>0</v>
      </c>
      <c r="F8" s="284">
        <f>[2]资产负债表04!N41</f>
        <v>0</v>
      </c>
    </row>
    <row r="9" ht="16.5" spans="1:6">
      <c r="A9" s="280" t="s">
        <v>17</v>
      </c>
      <c r="B9" s="283">
        <v>5751600</v>
      </c>
      <c r="C9" s="283">
        <f>[2]资产负债表04!N9</f>
        <v>3651929.96</v>
      </c>
      <c r="D9" s="282" t="s">
        <v>18</v>
      </c>
      <c r="E9" s="284">
        <v>0</v>
      </c>
      <c r="F9" s="284">
        <f>[2]资产负债表04!N42</f>
        <v>0</v>
      </c>
    </row>
    <row r="10" ht="16.5" spans="1:6">
      <c r="A10" s="280" t="s">
        <v>19</v>
      </c>
      <c r="B10" s="283">
        <v>103708179.77</v>
      </c>
      <c r="C10" s="283">
        <f>[2]资产负债表04!N10</f>
        <v>112818314.08</v>
      </c>
      <c r="D10" s="282" t="s">
        <v>20</v>
      </c>
      <c r="E10" s="284">
        <v>259517124.36</v>
      </c>
      <c r="F10" s="284">
        <f>[2]资产负债表04!N43</f>
        <v>267618625.53</v>
      </c>
    </row>
    <row r="11" ht="16.5" spans="1:6">
      <c r="A11" s="280" t="s">
        <v>21</v>
      </c>
      <c r="B11" s="283">
        <v>23392537.45</v>
      </c>
      <c r="C11" s="283">
        <f>[2]资产负债表04!N11</f>
        <v>7188607.56</v>
      </c>
      <c r="D11" s="282" t="s">
        <v>22</v>
      </c>
      <c r="E11" s="284">
        <v>40337612.2</v>
      </c>
      <c r="F11" s="284">
        <f>[2]资产负债表04!N44</f>
        <v>24860.95</v>
      </c>
    </row>
    <row r="12" ht="16.5" spans="1:6">
      <c r="A12" s="280" t="s">
        <v>23</v>
      </c>
      <c r="B12" s="283">
        <v>107741027.37</v>
      </c>
      <c r="C12" s="283">
        <f>[2]资产负债表04!N12</f>
        <v>83634917.56</v>
      </c>
      <c r="D12" s="282" t="s">
        <v>24</v>
      </c>
      <c r="E12" s="284">
        <v>3653883.42</v>
      </c>
      <c r="F12" s="284">
        <f>[2]资产负债表04!N45</f>
        <v>3841202.59</v>
      </c>
    </row>
    <row r="13" ht="16.5" spans="1:6">
      <c r="A13" s="280" t="s">
        <v>25</v>
      </c>
      <c r="B13" s="283">
        <v>73153188.32</v>
      </c>
      <c r="C13" s="283">
        <f>[2]资产负债表04!N13</f>
        <v>100430217.67</v>
      </c>
      <c r="D13" s="282" t="s">
        <v>26</v>
      </c>
      <c r="E13" s="284">
        <v>290270.86</v>
      </c>
      <c r="F13" s="284">
        <f>[2]资产负债表04!N46</f>
        <v>66359.78</v>
      </c>
    </row>
    <row r="14" ht="16.5" spans="1:6">
      <c r="A14" s="280" t="s">
        <v>27</v>
      </c>
      <c r="B14" s="283">
        <v>0</v>
      </c>
      <c r="C14" s="283">
        <f>[2]资产负债表04!N14</f>
        <v>0</v>
      </c>
      <c r="D14" s="282" t="s">
        <v>28</v>
      </c>
      <c r="E14" s="284">
        <v>87839989.42</v>
      </c>
      <c r="F14" s="284">
        <f>[2]资产负债表04!N47</f>
        <v>150197070.7</v>
      </c>
    </row>
    <row r="15" ht="16.5" spans="1:6">
      <c r="A15" s="280" t="s">
        <v>29</v>
      </c>
      <c r="B15" s="283">
        <v>0</v>
      </c>
      <c r="C15" s="283">
        <f>[2]资产负债表04!N15</f>
        <v>0</v>
      </c>
      <c r="D15" s="282" t="s">
        <v>30</v>
      </c>
      <c r="E15" s="284">
        <v>0</v>
      </c>
      <c r="F15" s="284">
        <f>[2]资产负债表04!N48</f>
        <v>0</v>
      </c>
    </row>
    <row r="16" ht="16.5" spans="1:6">
      <c r="A16" s="280" t="s">
        <v>31</v>
      </c>
      <c r="B16" s="283">
        <v>505534.67</v>
      </c>
      <c r="C16" s="283">
        <f>[2]资产负债表04!N16</f>
        <v>392929.41</v>
      </c>
      <c r="D16" s="282" t="s">
        <v>32</v>
      </c>
      <c r="E16" s="284">
        <v>0</v>
      </c>
      <c r="F16" s="284">
        <f>[2]资产负债表04!N49</f>
        <v>0</v>
      </c>
    </row>
    <row r="17" ht="16.5" spans="1:6">
      <c r="A17" s="287" t="s">
        <v>33</v>
      </c>
      <c r="B17" s="288">
        <v>314758682.7</v>
      </c>
      <c r="C17" s="288">
        <f>SUM(C6:C16)</f>
        <v>310083155.46</v>
      </c>
      <c r="D17" s="282" t="s">
        <v>34</v>
      </c>
      <c r="E17" s="284">
        <v>0</v>
      </c>
      <c r="F17" s="284">
        <f>[2]资产负债表04!N50</f>
        <v>0</v>
      </c>
    </row>
    <row r="18" ht="16.5" spans="1:6">
      <c r="A18" s="280" t="s">
        <v>35</v>
      </c>
      <c r="B18" s="284"/>
      <c r="C18" s="283"/>
      <c r="D18" s="289" t="s">
        <v>36</v>
      </c>
      <c r="E18" s="288">
        <v>516168880.26</v>
      </c>
      <c r="F18" s="288">
        <f>SUM(F6:F17)</f>
        <v>454348119.55</v>
      </c>
    </row>
    <row r="19" ht="16.5" spans="1:6">
      <c r="A19" s="280" t="s">
        <v>37</v>
      </c>
      <c r="B19" s="283">
        <v>0</v>
      </c>
      <c r="C19" s="283">
        <f>[2]资产负债表04!N19</f>
        <v>0</v>
      </c>
      <c r="D19" s="282" t="s">
        <v>38</v>
      </c>
      <c r="E19" s="284"/>
      <c r="F19" s="284"/>
    </row>
    <row r="20" ht="16.5" spans="1:6">
      <c r="A20" s="280" t="s">
        <v>39</v>
      </c>
      <c r="B20" s="283">
        <v>0</v>
      </c>
      <c r="C20" s="283">
        <f>[2]资产负债表04!N20</f>
        <v>0</v>
      </c>
      <c r="D20" s="282" t="s">
        <v>40</v>
      </c>
      <c r="E20" s="284">
        <v>0</v>
      </c>
      <c r="F20" s="284">
        <f>[2]资产负债表04!N53</f>
        <v>84350000</v>
      </c>
    </row>
    <row r="21" ht="16.5" spans="1:6">
      <c r="A21" s="280" t="s">
        <v>41</v>
      </c>
      <c r="B21" s="283">
        <v>0</v>
      </c>
      <c r="C21" s="283">
        <f>[2]资产负债表04!N21</f>
        <v>0</v>
      </c>
      <c r="D21" s="282" t="s">
        <v>42</v>
      </c>
      <c r="E21" s="284">
        <v>0</v>
      </c>
      <c r="F21" s="284">
        <f>[2]资产负债表04!N54</f>
        <v>0</v>
      </c>
    </row>
    <row r="22" ht="16.5" spans="1:6">
      <c r="A22" s="280" t="s">
        <v>43</v>
      </c>
      <c r="B22" s="283">
        <v>129536600</v>
      </c>
      <c r="C22" s="283">
        <f>[2]资产负债表04!N22</f>
        <v>129536600</v>
      </c>
      <c r="D22" s="282" t="s">
        <v>44</v>
      </c>
      <c r="E22" s="284">
        <v>733804.42</v>
      </c>
      <c r="F22" s="284">
        <f>[2]资产负债表04!N55</f>
        <v>0</v>
      </c>
    </row>
    <row r="23" ht="16.5" spans="1:6">
      <c r="A23" s="280" t="s">
        <v>45</v>
      </c>
      <c r="B23" s="283">
        <v>0</v>
      </c>
      <c r="C23" s="283">
        <f>[2]资产负债表04!N23</f>
        <v>0</v>
      </c>
      <c r="D23" s="282" t="s">
        <v>46</v>
      </c>
      <c r="E23" s="284">
        <v>0</v>
      </c>
      <c r="F23" s="284">
        <f>[2]资产负债表04!N56</f>
        <v>0</v>
      </c>
    </row>
    <row r="24" ht="16.5" spans="1:6">
      <c r="A24" s="280" t="s">
        <v>47</v>
      </c>
      <c r="B24" s="283">
        <v>157223253.15</v>
      </c>
      <c r="C24" s="283">
        <f>[2]资产负债表04!N24</f>
        <v>144038212.18</v>
      </c>
      <c r="D24" s="282" t="s">
        <v>48</v>
      </c>
      <c r="E24" s="284">
        <v>0</v>
      </c>
      <c r="F24" s="284">
        <f>[2]资产负债表04!N57</f>
        <v>0</v>
      </c>
    </row>
    <row r="25" ht="16.5" spans="1:6">
      <c r="A25" s="280" t="s">
        <v>49</v>
      </c>
      <c r="B25" s="283">
        <v>29413045.61</v>
      </c>
      <c r="C25" s="283">
        <f>[2]资产负债表04!N25</f>
        <v>16536869.56</v>
      </c>
      <c r="D25" s="282" t="s">
        <v>50</v>
      </c>
      <c r="E25" s="284">
        <v>0</v>
      </c>
      <c r="F25" s="284">
        <f>[2]资产负债表04!N58</f>
        <v>0</v>
      </c>
    </row>
    <row r="26" ht="16.5" spans="1:6">
      <c r="A26" s="280" t="s">
        <v>51</v>
      </c>
      <c r="B26" s="283">
        <v>0</v>
      </c>
      <c r="C26" s="283">
        <f>[2]资产负债表04!N26</f>
        <v>0</v>
      </c>
      <c r="D26" s="282" t="s">
        <v>52</v>
      </c>
      <c r="E26" s="284">
        <v>0</v>
      </c>
      <c r="F26" s="284">
        <f>[2]资产负债表04!N59</f>
        <v>0</v>
      </c>
    </row>
    <row r="27" ht="16.5" spans="1:6">
      <c r="A27" s="280" t="s">
        <v>53</v>
      </c>
      <c r="B27" s="283">
        <v>14809243.75</v>
      </c>
      <c r="C27" s="283">
        <f>[2]资产负债表04!N27</f>
        <v>14402637.19</v>
      </c>
      <c r="D27" s="290" t="s">
        <v>54</v>
      </c>
      <c r="E27" s="288">
        <v>733804.42</v>
      </c>
      <c r="F27" s="288">
        <f>SUM(F19:F26)</f>
        <v>84350000</v>
      </c>
    </row>
    <row r="28" ht="16.5" spans="1:6">
      <c r="A28" s="280" t="s">
        <v>55</v>
      </c>
      <c r="B28" s="283">
        <v>26923407.79</v>
      </c>
      <c r="C28" s="283">
        <f>[2]资产负债表04!N28</f>
        <v>26923407.79</v>
      </c>
      <c r="D28" s="290" t="s">
        <v>56</v>
      </c>
      <c r="E28" s="288">
        <v>516902684.68</v>
      </c>
      <c r="F28" s="288">
        <f>SUM(F18,F27)</f>
        <v>538698119.55</v>
      </c>
    </row>
    <row r="29" ht="16.5" spans="1:6">
      <c r="A29" s="280" t="s">
        <v>57</v>
      </c>
      <c r="B29" s="283">
        <v>0</v>
      </c>
      <c r="C29" s="283">
        <f>[2]资产负债表04!N29</f>
        <v>0</v>
      </c>
      <c r="D29" s="282" t="s">
        <v>58</v>
      </c>
      <c r="E29" s="284"/>
      <c r="F29" s="284"/>
    </row>
    <row r="30" ht="16.5" spans="1:6">
      <c r="A30" s="280" t="s">
        <v>59</v>
      </c>
      <c r="B30" s="283">
        <v>187192.73</v>
      </c>
      <c r="C30" s="283">
        <f>[2]资产负债表04!N30</f>
        <v>710155.71</v>
      </c>
      <c r="D30" s="282" t="s">
        <v>60</v>
      </c>
      <c r="E30" s="284">
        <v>87070000</v>
      </c>
      <c r="F30" s="284">
        <f>[2]资产负债表04!N63</f>
        <v>87070000</v>
      </c>
    </row>
    <row r="31" ht="16.5" spans="1:6">
      <c r="A31" s="280" t="s">
        <v>61</v>
      </c>
      <c r="B31" s="283">
        <v>0</v>
      </c>
      <c r="C31" s="283">
        <f>[2]资产负债表04!N31</f>
        <v>0</v>
      </c>
      <c r="D31" s="282" t="s">
        <v>62</v>
      </c>
      <c r="E31" s="284">
        <v>167145231.32</v>
      </c>
      <c r="F31" s="284">
        <f>[2]资产负债表04!N64</f>
        <v>167145231.32</v>
      </c>
    </row>
    <row r="32" ht="16.5" spans="1:6">
      <c r="A32" s="280" t="s">
        <v>63</v>
      </c>
      <c r="B32" s="283">
        <v>0</v>
      </c>
      <c r="C32" s="283">
        <f>[2]资产负债表04!N32</f>
        <v>0</v>
      </c>
      <c r="D32" s="282" t="s">
        <v>64</v>
      </c>
      <c r="E32" s="284">
        <v>2860477.56</v>
      </c>
      <c r="F32" s="284">
        <f>[2]资产负债表04!N65</f>
        <v>2860477.56</v>
      </c>
    </row>
    <row r="33" ht="16.5" spans="1:6">
      <c r="A33" s="287" t="s">
        <v>65</v>
      </c>
      <c r="B33" s="288">
        <v>358092743.03</v>
      </c>
      <c r="C33" s="288">
        <f>SUM(C19:C24,C25,C26,C27:C32)</f>
        <v>332147882.43</v>
      </c>
      <c r="D33" s="286" t="s">
        <v>66</v>
      </c>
      <c r="E33" s="284">
        <v>0</v>
      </c>
      <c r="F33" s="284">
        <f>[2]资产负债表04!N66</f>
        <v>0</v>
      </c>
    </row>
    <row r="34" ht="16.5" spans="1:6">
      <c r="A34" s="287"/>
      <c r="B34" s="288"/>
      <c r="C34" s="288"/>
      <c r="D34" s="282" t="s">
        <v>67</v>
      </c>
      <c r="E34" s="284">
        <v>-101126967.83</v>
      </c>
      <c r="F34" s="284">
        <f>[2]资产负债表04!N67</f>
        <v>-153542790.54</v>
      </c>
    </row>
    <row r="35" ht="16.5" spans="1:6">
      <c r="A35" s="287"/>
      <c r="B35" s="288"/>
      <c r="C35" s="288"/>
      <c r="D35" s="282" t="s">
        <v>68</v>
      </c>
      <c r="E35" s="284">
        <v>0</v>
      </c>
      <c r="F35" s="284">
        <f>[2]资产负债表04!N68</f>
        <v>0</v>
      </c>
    </row>
    <row r="36" ht="16.5" spans="1:6">
      <c r="A36" s="291"/>
      <c r="B36" s="284"/>
      <c r="C36" s="284"/>
      <c r="D36" s="290" t="s">
        <v>69</v>
      </c>
      <c r="E36" s="288">
        <v>155948741.05</v>
      </c>
      <c r="F36" s="288">
        <f>SUM(F30:F35)</f>
        <v>103532918.34</v>
      </c>
    </row>
    <row r="37" ht="16.5" spans="1:6">
      <c r="A37" s="291"/>
      <c r="B37" s="284"/>
      <c r="C37" s="284"/>
      <c r="D37" s="282" t="s">
        <v>70</v>
      </c>
      <c r="E37" s="284">
        <v>0</v>
      </c>
      <c r="F37" s="284">
        <f>[1]资产负债表04!F70</f>
        <v>0</v>
      </c>
    </row>
    <row r="38" ht="16.5" spans="1:6">
      <c r="A38" s="291"/>
      <c r="B38" s="284"/>
      <c r="C38" s="284"/>
      <c r="D38" s="289" t="s">
        <v>71</v>
      </c>
      <c r="E38" s="288">
        <v>155948741.05</v>
      </c>
      <c r="F38" s="288">
        <f>F36+F37</f>
        <v>103532918.34</v>
      </c>
    </row>
    <row r="39" ht="16.5" spans="1:6">
      <c r="A39" s="287" t="s">
        <v>72</v>
      </c>
      <c r="B39" s="288">
        <v>672851425.73</v>
      </c>
      <c r="C39" s="288">
        <f>SUM(C17,C33)</f>
        <v>642231037.89</v>
      </c>
      <c r="D39" s="289" t="s">
        <v>73</v>
      </c>
      <c r="E39" s="288">
        <v>672851425.73</v>
      </c>
      <c r="F39" s="288">
        <f>F28+F38</f>
        <v>642231037.89</v>
      </c>
    </row>
  </sheetData>
  <mergeCells count="3">
    <mergeCell ref="A1:F1"/>
    <mergeCell ref="A3:A4"/>
    <mergeCell ref="D3:D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topLeftCell="A13" workbookViewId="0">
      <selection activeCell="C24" sqref="C24"/>
    </sheetView>
  </sheetViews>
  <sheetFormatPr defaultColWidth="9" defaultRowHeight="13.5" outlineLevelCol="2"/>
  <cols>
    <col min="1" max="1" width="29.125" customWidth="1"/>
    <col min="2" max="2" width="16.375" customWidth="1"/>
    <col min="3" max="3" width="15.375" customWidth="1"/>
  </cols>
  <sheetData>
    <row r="1" ht="22.5" spans="1:3">
      <c r="A1" s="238" t="s">
        <v>74</v>
      </c>
      <c r="B1" s="238"/>
      <c r="C1" s="238"/>
    </row>
    <row r="2" ht="16.5" spans="1:3">
      <c r="A2" s="254" t="str">
        <f>'[2]资产负债表01-打印'!A2</f>
        <v>编制单位：</v>
      </c>
      <c r="B2" s="255" t="str">
        <f>'[2]资产负债表01-打印'!D2</f>
        <v>日期：2024/12/31</v>
      </c>
      <c r="C2" s="256" t="s">
        <v>3</v>
      </c>
    </row>
    <row r="3" spans="1:2">
      <c r="A3" s="257" t="s">
        <v>75</v>
      </c>
      <c r="B3" s="258" t="s">
        <v>76</v>
      </c>
    </row>
    <row r="4" spans="1:2">
      <c r="A4" s="259"/>
      <c r="B4" s="260"/>
    </row>
    <row r="5" ht="16.5" spans="1:2">
      <c r="A5" s="261" t="s">
        <v>77</v>
      </c>
      <c r="B5" s="262">
        <f>[2]利润表05!B5</f>
        <v>278381292.46</v>
      </c>
    </row>
    <row r="6" ht="16.5" spans="1:2">
      <c r="A6" s="263" t="s">
        <v>78</v>
      </c>
      <c r="B6" s="264">
        <f>[2]利润表05!B6</f>
        <v>278381292.46</v>
      </c>
    </row>
    <row r="7" ht="16.5" spans="1:2">
      <c r="A7" s="263" t="s">
        <v>79</v>
      </c>
      <c r="B7" s="265">
        <f>[2]利润表05!B7</f>
        <v>0</v>
      </c>
    </row>
    <row r="8" ht="16.5" spans="1:2">
      <c r="A8" s="266" t="s">
        <v>80</v>
      </c>
      <c r="B8" s="267">
        <f>[2]利润表05!B8</f>
        <v>331132133.12</v>
      </c>
    </row>
    <row r="9" ht="16.5" spans="1:2">
      <c r="A9" s="263" t="s">
        <v>81</v>
      </c>
      <c r="B9" s="264">
        <f>[2]利润表05!B9</f>
        <v>281259168.86</v>
      </c>
    </row>
    <row r="10" ht="16.5" spans="1:2">
      <c r="A10" s="263" t="s">
        <v>82</v>
      </c>
      <c r="B10" s="264">
        <f>[2]利润表05!B10</f>
        <v>1497529.55</v>
      </c>
    </row>
    <row r="11" ht="16.5" spans="1:2">
      <c r="A11" s="263" t="s">
        <v>83</v>
      </c>
      <c r="B11" s="264">
        <f>[2]利润表05!B11</f>
        <v>20036167.24</v>
      </c>
    </row>
    <row r="12" ht="16.5" spans="1:2">
      <c r="A12" s="263" t="s">
        <v>84</v>
      </c>
      <c r="B12" s="264">
        <f>[2]利润表05!B12</f>
        <v>9076405.43</v>
      </c>
    </row>
    <row r="13" ht="16.5" spans="1:2">
      <c r="A13" s="263" t="s">
        <v>85</v>
      </c>
      <c r="B13" s="264">
        <f>[2]利润表05!B13</f>
        <v>7809851.58</v>
      </c>
    </row>
    <row r="14" ht="16.5" spans="1:2">
      <c r="A14" s="263" t="s">
        <v>86</v>
      </c>
      <c r="B14" s="264">
        <f>[2]利润表05!B14</f>
        <v>11453010.46</v>
      </c>
    </row>
    <row r="15" ht="16.5" spans="1:2">
      <c r="A15" s="263" t="s">
        <v>87</v>
      </c>
      <c r="B15" s="265">
        <f>[2]利润表05!B15</f>
        <v>0</v>
      </c>
    </row>
    <row r="16" ht="16.5" spans="1:2">
      <c r="A16" s="263" t="s">
        <v>88</v>
      </c>
      <c r="B16" s="265">
        <f>[2]利润表05!B16</f>
        <v>0</v>
      </c>
    </row>
    <row r="17" ht="16.5" spans="1:2">
      <c r="A17" s="263" t="s">
        <v>89</v>
      </c>
      <c r="B17" s="265">
        <f>[2]利润表05!B17</f>
        <v>0</v>
      </c>
    </row>
    <row r="18" ht="16.5" spans="1:2">
      <c r="A18" s="263" t="s">
        <v>90</v>
      </c>
      <c r="B18" s="265">
        <f>[2]利润表05!B18</f>
        <v>3873.91</v>
      </c>
    </row>
    <row r="19" ht="33" spans="1:2">
      <c r="A19" s="263" t="s">
        <v>91</v>
      </c>
      <c r="B19" s="265">
        <f>[2]利润表05!B19</f>
        <v>0</v>
      </c>
    </row>
    <row r="20" ht="16.5" spans="1:2">
      <c r="A20" s="263" t="s">
        <v>92</v>
      </c>
      <c r="B20" s="265">
        <f>[2]利润表05!B20</f>
        <v>0</v>
      </c>
    </row>
    <row r="21" ht="33" spans="1:2">
      <c r="A21" s="263" t="s">
        <v>93</v>
      </c>
      <c r="B21" s="265">
        <f>[2]利润表05!B21</f>
        <v>0</v>
      </c>
    </row>
    <row r="22" ht="33" spans="1:2">
      <c r="A22" s="263" t="s">
        <v>94</v>
      </c>
      <c r="B22" s="265">
        <f>[2]利润表05!B22</f>
        <v>660346.52</v>
      </c>
    </row>
    <row r="23" ht="16.5" spans="1:2">
      <c r="A23" s="266" t="s">
        <v>95</v>
      </c>
      <c r="B23" s="267">
        <f>[2]利润表05!B23</f>
        <v>-52086620.23</v>
      </c>
    </row>
    <row r="24" ht="16.5" spans="1:2">
      <c r="A24" s="263" t="s">
        <v>96</v>
      </c>
      <c r="B24" s="264">
        <f>[2]利润表05!B24</f>
        <v>1193221.06</v>
      </c>
    </row>
    <row r="25" ht="16.5" spans="1:2">
      <c r="A25" s="263" t="s">
        <v>97</v>
      </c>
      <c r="B25" s="264">
        <f>[2]利润表05!B25</f>
        <v>327278.53</v>
      </c>
    </row>
    <row r="26" ht="16.5" spans="1:2">
      <c r="A26" s="263" t="s">
        <v>98</v>
      </c>
      <c r="B26" s="265">
        <f>[2]利润表05!B26</f>
        <v>0</v>
      </c>
    </row>
    <row r="27" ht="16.5" spans="1:2">
      <c r="A27" s="266" t="s">
        <v>99</v>
      </c>
      <c r="B27" s="268">
        <f>[2]利润表05!B27</f>
        <v>-51220677.7</v>
      </c>
    </row>
    <row r="28" ht="16.5" spans="1:2">
      <c r="A28" s="263" t="s">
        <v>100</v>
      </c>
      <c r="B28" s="265">
        <f>[2]利润表05!B28</f>
        <v>0</v>
      </c>
    </row>
    <row r="29" ht="16.5" spans="1:2">
      <c r="A29" s="263" t="s">
        <v>101</v>
      </c>
      <c r="B29" s="265">
        <f>[2]利润表05!B29</f>
        <v>0</v>
      </c>
    </row>
    <row r="30" ht="16.5" spans="1:2">
      <c r="A30" s="266" t="s">
        <v>102</v>
      </c>
      <c r="B30" s="268">
        <f>[2]利润表05!B30</f>
        <v>-51220677.7</v>
      </c>
    </row>
    <row r="31" ht="16.5" spans="1:2">
      <c r="A31" s="263" t="s">
        <v>103</v>
      </c>
      <c r="B31" s="265">
        <f>B30</f>
        <v>-51220677.7</v>
      </c>
    </row>
    <row r="32" ht="16.5" spans="1:2">
      <c r="A32" s="263" t="s">
        <v>104</v>
      </c>
      <c r="B32" s="265">
        <v>0</v>
      </c>
    </row>
    <row r="33" ht="16.5" spans="1:2">
      <c r="A33" s="263" t="s">
        <v>105</v>
      </c>
      <c r="B33" s="269">
        <f>B31</f>
        <v>-51220677.7</v>
      </c>
    </row>
    <row r="34" ht="16.5" spans="1:2">
      <c r="A34" s="263" t="s">
        <v>106</v>
      </c>
      <c r="B34" s="265">
        <f>[2]利润表05!F32</f>
        <v>0</v>
      </c>
    </row>
  </sheetData>
  <mergeCells count="3">
    <mergeCell ref="A1:C1"/>
    <mergeCell ref="A3:A4"/>
    <mergeCell ref="B3:B4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4"/>
  <sheetViews>
    <sheetView workbookViewId="0">
      <selection activeCell="E5" sqref="E5"/>
    </sheetView>
  </sheetViews>
  <sheetFormatPr defaultColWidth="9" defaultRowHeight="13.5" outlineLevelCol="2"/>
  <cols>
    <col min="1" max="1" width="47.75" customWidth="1"/>
    <col min="2" max="2" width="16.375" customWidth="1"/>
    <col min="3" max="3" width="15.375" customWidth="1"/>
  </cols>
  <sheetData>
    <row r="1" ht="22.5" spans="1:3">
      <c r="A1" s="238" t="s">
        <v>107</v>
      </c>
      <c r="B1" s="238"/>
      <c r="C1" s="238"/>
    </row>
    <row r="2" ht="17.25" spans="1:3">
      <c r="A2" s="239" t="str">
        <f>'[2]资产负债表01-打印'!A2</f>
        <v>编制单位：</v>
      </c>
      <c r="B2" s="240" t="str">
        <f>'[2]资产负债表01-打印'!D2</f>
        <v>日期：2024/12/31</v>
      </c>
      <c r="C2" s="241" t="str">
        <f>'[2]资产负债表01-打印'!F2</f>
        <v>单位：元</v>
      </c>
    </row>
    <row r="3" ht="18.75" spans="1:2">
      <c r="A3" s="242" t="s">
        <v>108</v>
      </c>
      <c r="B3" s="243" t="s">
        <v>109</v>
      </c>
    </row>
    <row r="4" ht="16.5" spans="1:2">
      <c r="A4" s="244" t="s">
        <v>110</v>
      </c>
      <c r="B4" s="245"/>
    </row>
    <row r="5" ht="16.5" spans="1:2">
      <c r="A5" s="246" t="s">
        <v>111</v>
      </c>
      <c r="B5" s="247">
        <f>[2]现金流量表06!B5</f>
        <v>256346554.78</v>
      </c>
    </row>
    <row r="6" ht="16.5" spans="1:2">
      <c r="A6" s="246" t="s">
        <v>112</v>
      </c>
      <c r="B6" s="247">
        <f>[2]现金流量表06!B6</f>
        <v>4377.52</v>
      </c>
    </row>
    <row r="7" ht="16.5" spans="1:2">
      <c r="A7" s="246" t="s">
        <v>113</v>
      </c>
      <c r="B7" s="247">
        <f>[2]现金流量表06!B7</f>
        <v>338310909.55</v>
      </c>
    </row>
    <row r="8" ht="16.5" spans="1:2">
      <c r="A8" s="248" t="s">
        <v>114</v>
      </c>
      <c r="B8" s="249">
        <f>[2]现金流量表06!B8</f>
        <v>594661841.85</v>
      </c>
    </row>
    <row r="9" ht="16.5" spans="1:2">
      <c r="A9" s="246" t="s">
        <v>115</v>
      </c>
      <c r="B9" s="247">
        <f>[2]现金流量表06!B9</f>
        <v>155630734.09</v>
      </c>
    </row>
    <row r="10" ht="16.5" spans="1:2">
      <c r="A10" s="246" t="s">
        <v>116</v>
      </c>
      <c r="B10" s="247">
        <f>[2]现金流量表06!B10</f>
        <v>34658000.06</v>
      </c>
    </row>
    <row r="11" ht="16.5" spans="1:2">
      <c r="A11" s="246" t="s">
        <v>117</v>
      </c>
      <c r="B11" s="247">
        <f>[2]现金流量表06!B11</f>
        <v>7465449.05</v>
      </c>
    </row>
    <row r="12" ht="16.5" spans="1:2">
      <c r="A12" s="246" t="s">
        <v>118</v>
      </c>
      <c r="B12" s="247">
        <f>[2]现金流量表06!B12</f>
        <v>405395810.41</v>
      </c>
    </row>
    <row r="13" ht="16.5" spans="1:2">
      <c r="A13" s="248" t="s">
        <v>119</v>
      </c>
      <c r="B13" s="249">
        <f>[2]现金流量表06!B13</f>
        <v>603149993.61</v>
      </c>
    </row>
    <row r="14" ht="16.5" spans="1:2">
      <c r="A14" s="248" t="s">
        <v>120</v>
      </c>
      <c r="B14" s="249">
        <f>[2]现金流量表06!B14</f>
        <v>-8488151.75999999</v>
      </c>
    </row>
    <row r="15" ht="16.5" spans="1:2">
      <c r="A15" s="248" t="s">
        <v>121</v>
      </c>
      <c r="B15" s="250">
        <f>[2]现金流量表06!B15</f>
        <v>0</v>
      </c>
    </row>
    <row r="16" ht="16.5" spans="1:2">
      <c r="A16" s="246" t="s">
        <v>122</v>
      </c>
      <c r="B16" s="247">
        <f>[2]现金流量表06!B16</f>
        <v>0</v>
      </c>
    </row>
    <row r="17" ht="16.5" spans="1:2">
      <c r="A17" s="246" t="s">
        <v>123</v>
      </c>
      <c r="B17" s="247">
        <f>[2]现金流量表06!B17</f>
        <v>0</v>
      </c>
    </row>
    <row r="18" ht="16.5" spans="1:2">
      <c r="A18" s="246" t="s">
        <v>124</v>
      </c>
      <c r="B18" s="247">
        <f>[2]现金流量表06!B18</f>
        <v>2418</v>
      </c>
    </row>
    <row r="19" ht="16.5" spans="1:2">
      <c r="A19" s="246" t="s">
        <v>125</v>
      </c>
      <c r="B19" s="247">
        <f>[2]现金流量表06!B19</f>
        <v>0</v>
      </c>
    </row>
    <row r="20" ht="16.5" spans="1:2">
      <c r="A20" s="246" t="s">
        <v>126</v>
      </c>
      <c r="B20" s="247">
        <f>[2]现金流量表06!B20</f>
        <v>0</v>
      </c>
    </row>
    <row r="21" ht="16.5" spans="1:2">
      <c r="A21" s="248" t="s">
        <v>127</v>
      </c>
      <c r="B21" s="249">
        <f>[2]现金流量表06!B2</f>
        <v>0</v>
      </c>
    </row>
    <row r="22" ht="16.5" spans="1:2">
      <c r="A22" s="246" t="s">
        <v>128</v>
      </c>
      <c r="B22" s="247">
        <f>[2]现金流量表06!B22</f>
        <v>1954854.75</v>
      </c>
    </row>
    <row r="23" ht="16.5" spans="1:2">
      <c r="A23" s="246" t="s">
        <v>129</v>
      </c>
      <c r="B23" s="247">
        <f>[2]现金流量表06!B23</f>
        <v>0</v>
      </c>
    </row>
    <row r="24" ht="16.5" spans="1:2">
      <c r="A24" s="246" t="s">
        <v>130</v>
      </c>
      <c r="B24" s="247">
        <f>[2]现金流量表06!B24</f>
        <v>0</v>
      </c>
    </row>
    <row r="25" ht="16.5" spans="1:2">
      <c r="A25" s="246" t="s">
        <v>131</v>
      </c>
      <c r="B25" s="247">
        <f>[2]现金流量表06!B25</f>
        <v>0</v>
      </c>
    </row>
    <row r="26" ht="16.5" spans="1:2">
      <c r="A26" s="248" t="s">
        <v>132</v>
      </c>
      <c r="B26" s="249">
        <f>[2]现金流量表06!B26</f>
        <v>1954854.75</v>
      </c>
    </row>
    <row r="27" ht="16.5" spans="1:2">
      <c r="A27" s="248" t="s">
        <v>133</v>
      </c>
      <c r="B27" s="249">
        <f>[2]现金流量表06!B27</f>
        <v>-1952436.75</v>
      </c>
    </row>
    <row r="28" ht="16.5" spans="1:2">
      <c r="A28" s="248" t="s">
        <v>134</v>
      </c>
      <c r="B28" s="250">
        <f>[2]现金流量表06!B28</f>
        <v>0</v>
      </c>
    </row>
    <row r="29" ht="16.5" spans="1:2">
      <c r="A29" s="246" t="s">
        <v>135</v>
      </c>
      <c r="B29" s="247">
        <f>[2]现金流量表06!B29</f>
        <v>0</v>
      </c>
    </row>
    <row r="30" ht="16.5" spans="1:2">
      <c r="A30" s="246" t="s">
        <v>136</v>
      </c>
      <c r="B30" s="247">
        <f>[2]现金流量表06!B30</f>
        <v>0</v>
      </c>
    </row>
    <row r="31" ht="16.5" spans="1:2">
      <c r="A31" s="246" t="s">
        <v>137</v>
      </c>
      <c r="B31" s="247">
        <f>[2]现金流量表06!B31</f>
        <v>74600000</v>
      </c>
    </row>
    <row r="32" ht="16.5" spans="1:2">
      <c r="A32" s="246" t="s">
        <v>138</v>
      </c>
      <c r="B32" s="247">
        <f>[2]现金流量表06!B32</f>
        <v>0</v>
      </c>
    </row>
    <row r="33" ht="16.5" spans="1:2">
      <c r="A33" s="246" t="s">
        <v>139</v>
      </c>
      <c r="B33" s="247">
        <f>[2]现金流量表06!B33</f>
        <v>0</v>
      </c>
    </row>
    <row r="34" ht="16.5" spans="1:2">
      <c r="A34" s="248" t="s">
        <v>140</v>
      </c>
      <c r="B34" s="249">
        <f>[2]现金流量表06!B34</f>
        <v>74600000</v>
      </c>
    </row>
    <row r="35" ht="16.5" spans="1:2">
      <c r="A35" s="246" t="s">
        <v>141</v>
      </c>
      <c r="B35" s="247">
        <f>[2]现金流量表06!B35</f>
        <v>54703750</v>
      </c>
    </row>
    <row r="36" ht="16.5" spans="1:2">
      <c r="A36" s="246" t="s">
        <v>142</v>
      </c>
      <c r="B36" s="247">
        <f>[2]现金流量表06!B36</f>
        <v>7996037.39</v>
      </c>
    </row>
    <row r="37" ht="16.5" spans="1:2">
      <c r="A37" s="246" t="s">
        <v>143</v>
      </c>
      <c r="B37" s="247">
        <f>[2]现金流量表06!B37</f>
        <v>0</v>
      </c>
    </row>
    <row r="38" ht="16.5" spans="1:2">
      <c r="A38" s="246" t="s">
        <v>144</v>
      </c>
      <c r="B38" s="247">
        <f>[2]现金流量表06!B38</f>
        <v>0</v>
      </c>
    </row>
    <row r="39" ht="16.5" spans="1:2">
      <c r="A39" s="248" t="s">
        <v>145</v>
      </c>
      <c r="B39" s="249">
        <f>[2]现金流量表06!B39</f>
        <v>62699787.39</v>
      </c>
    </row>
    <row r="40" ht="16.5" spans="1:2">
      <c r="A40" s="248" t="s">
        <v>146</v>
      </c>
      <c r="B40" s="249">
        <f>[2]现金流量表06!B40</f>
        <v>11900212.61</v>
      </c>
    </row>
    <row r="41" ht="16.5" spans="1:2">
      <c r="A41" s="248" t="s">
        <v>147</v>
      </c>
      <c r="B41" s="251">
        <f>[2]现金流量表06!B41</f>
        <v>0</v>
      </c>
    </row>
    <row r="42" ht="16.5" spans="1:2">
      <c r="A42" s="248" t="s">
        <v>148</v>
      </c>
      <c r="B42" s="249">
        <f>[2]现金流量表06!B42</f>
        <v>1459624.10000001</v>
      </c>
    </row>
    <row r="43" ht="16.5" spans="1:2">
      <c r="A43" s="246" t="s">
        <v>149</v>
      </c>
      <c r="B43" s="247">
        <f>[2]现金流量表06!B43</f>
        <v>506615.12</v>
      </c>
    </row>
    <row r="44" ht="17.25" spans="1:2">
      <c r="A44" s="252" t="s">
        <v>150</v>
      </c>
      <c r="B44" s="253">
        <f>[2]现金流量表06!B44</f>
        <v>1966239.22000001</v>
      </c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workbookViewId="0">
      <selection activeCell="J15" sqref="J15"/>
    </sheetView>
  </sheetViews>
  <sheetFormatPr defaultColWidth="9" defaultRowHeight="22.5" customHeight="1"/>
  <cols>
    <col min="1" max="1" width="37" style="205" customWidth="1"/>
    <col min="2" max="2" width="4.66666666666667" style="205" customWidth="1"/>
    <col min="3" max="3" width="13" style="205" customWidth="1"/>
    <col min="4" max="4" width="14.4416666666667" style="205" customWidth="1"/>
    <col min="5" max="5" width="16.775" style="205" customWidth="1"/>
    <col min="6" max="6" width="15.8833333333333" style="205" customWidth="1"/>
    <col min="7" max="7" width="21.6666666666667" style="205" customWidth="1"/>
    <col min="8" max="8" width="11.3333333333333" style="205" customWidth="1"/>
    <col min="9" max="9" width="10.1083333333333" style="205" customWidth="1"/>
    <col min="10" max="10" width="12" style="205" customWidth="1"/>
    <col min="11" max="11" width="13.3333333333333" style="205" customWidth="1"/>
    <col min="12" max="12" width="13.2166666666667" style="205" customWidth="1"/>
    <col min="13" max="16384" width="9" style="205"/>
  </cols>
  <sheetData>
    <row r="1" s="205" customFormat="1" customHeight="1" spans="1:12">
      <c r="A1" s="206" t="s">
        <v>151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</row>
    <row r="2" s="205" customFormat="1" customHeight="1" spans="1:12">
      <c r="A2" s="207" t="str">
        <f>'[2]资产负债表01-打印'!A2</f>
        <v>编制单位：</v>
      </c>
      <c r="B2" s="208"/>
      <c r="C2" s="209"/>
      <c r="D2" s="210"/>
      <c r="E2" s="211" t="str">
        <f>'[2]资产负债表01-打印'!D2</f>
        <v>日期：2024/12/31</v>
      </c>
      <c r="F2" s="211"/>
      <c r="G2" s="212"/>
      <c r="H2" s="209"/>
      <c r="I2" s="210"/>
      <c r="J2" s="235"/>
      <c r="K2" s="235"/>
      <c r="L2" s="236" t="s">
        <v>3</v>
      </c>
    </row>
    <row r="3" s="205" customFormat="1" customHeight="1" spans="1:12">
      <c r="A3" s="213" t="s">
        <v>152</v>
      </c>
      <c r="B3" s="214" t="s">
        <v>153</v>
      </c>
      <c r="C3" s="215" t="s">
        <v>154</v>
      </c>
      <c r="D3" s="216"/>
      <c r="E3" s="216"/>
      <c r="F3" s="216"/>
      <c r="G3" s="217"/>
      <c r="H3" s="215" t="s">
        <v>155</v>
      </c>
      <c r="I3" s="216"/>
      <c r="J3" s="216"/>
      <c r="K3" s="216"/>
      <c r="L3" s="217"/>
    </row>
    <row r="4" s="205" customFormat="1" customHeight="1" spans="1:12">
      <c r="A4" s="218"/>
      <c r="B4" s="219"/>
      <c r="C4" s="220" t="s">
        <v>156</v>
      </c>
      <c r="D4" s="221" t="s">
        <v>157</v>
      </c>
      <c r="E4" s="222" t="s">
        <v>158</v>
      </c>
      <c r="F4" s="222" t="s">
        <v>159</v>
      </c>
      <c r="G4" s="222" t="s">
        <v>160</v>
      </c>
      <c r="H4" s="223" t="s">
        <v>156</v>
      </c>
      <c r="I4" s="221" t="s">
        <v>157</v>
      </c>
      <c r="J4" s="222" t="s">
        <v>158</v>
      </c>
      <c r="K4" s="222" t="s">
        <v>159</v>
      </c>
      <c r="L4" s="222" t="s">
        <v>160</v>
      </c>
    </row>
    <row r="5" s="205" customFormat="1" customHeight="1" spans="1:12">
      <c r="A5" s="224" t="s">
        <v>161</v>
      </c>
      <c r="B5" s="219">
        <v>1</v>
      </c>
      <c r="C5" s="225">
        <f>'[2]资产负债表01-打印'!E30</f>
        <v>87070000</v>
      </c>
      <c r="D5" s="225">
        <f>'[2]资产负债表01-打印'!E31</f>
        <v>167145231.32</v>
      </c>
      <c r="E5" s="225">
        <f>'[2]资产负债表01-打印'!E32</f>
        <v>2860477.56</v>
      </c>
      <c r="F5" s="225">
        <f>'[2]资产负债表01-打印'!E34</f>
        <v>-101126967.83</v>
      </c>
      <c r="G5" s="225">
        <f t="shared" ref="G5:G10" si="0">SUM(C5:F5)</f>
        <v>155948741.05</v>
      </c>
      <c r="H5" s="226"/>
      <c r="I5" s="237"/>
      <c r="J5" s="226"/>
      <c r="K5" s="231"/>
      <c r="L5" s="226"/>
    </row>
    <row r="6" s="205" customFormat="1" customHeight="1" spans="1:12">
      <c r="A6" s="224" t="s">
        <v>162</v>
      </c>
      <c r="B6" s="219">
        <v>2</v>
      </c>
      <c r="C6" s="227"/>
      <c r="D6" s="227"/>
      <c r="E6" s="227"/>
      <c r="F6" s="227"/>
      <c r="G6" s="227"/>
      <c r="H6" s="226"/>
      <c r="I6" s="237"/>
      <c r="J6" s="226"/>
      <c r="K6" s="226"/>
      <c r="L6" s="226"/>
    </row>
    <row r="7" s="205" customFormat="1" customHeight="1" spans="1:12">
      <c r="A7" s="224" t="s">
        <v>163</v>
      </c>
      <c r="B7" s="219">
        <v>3</v>
      </c>
      <c r="C7" s="227"/>
      <c r="D7" s="227"/>
      <c r="E7" s="227"/>
      <c r="F7" s="227"/>
      <c r="G7" s="227"/>
      <c r="H7" s="226"/>
      <c r="I7" s="237"/>
      <c r="J7" s="226"/>
      <c r="K7" s="226"/>
      <c r="L7" s="226"/>
    </row>
    <row r="8" s="205" customFormat="1" customHeight="1" spans="1:12">
      <c r="A8" s="224" t="s">
        <v>164</v>
      </c>
      <c r="B8" s="219">
        <v>4</v>
      </c>
      <c r="C8" s="228">
        <f t="shared" ref="C8:F8" si="1">C5</f>
        <v>87070000</v>
      </c>
      <c r="D8" s="225">
        <f t="shared" si="1"/>
        <v>167145231.32</v>
      </c>
      <c r="E8" s="225">
        <f t="shared" si="1"/>
        <v>2860477.56</v>
      </c>
      <c r="F8" s="225">
        <f t="shared" si="1"/>
        <v>-101126967.83</v>
      </c>
      <c r="G8" s="225">
        <f t="shared" si="0"/>
        <v>155948741.05</v>
      </c>
      <c r="H8" s="226"/>
      <c r="I8" s="237"/>
      <c r="J8" s="226"/>
      <c r="K8" s="231"/>
      <c r="L8" s="226"/>
    </row>
    <row r="9" s="205" customFormat="1" customHeight="1" spans="1:12">
      <c r="A9" s="224" t="s">
        <v>165</v>
      </c>
      <c r="B9" s="219">
        <v>5</v>
      </c>
      <c r="C9" s="227"/>
      <c r="D9" s="227"/>
      <c r="E9" s="227"/>
      <c r="F9" s="227">
        <f>F16</f>
        <v>-52415822.71</v>
      </c>
      <c r="G9" s="227">
        <f t="shared" si="0"/>
        <v>-52415822.71</v>
      </c>
      <c r="H9" s="226"/>
      <c r="I9" s="237"/>
      <c r="J9" s="226"/>
      <c r="K9" s="231"/>
      <c r="L9" s="231"/>
    </row>
    <row r="10" s="205" customFormat="1" customHeight="1" spans="1:12">
      <c r="A10" s="224" t="s">
        <v>166</v>
      </c>
      <c r="B10" s="219">
        <v>6</v>
      </c>
      <c r="C10" s="227"/>
      <c r="D10" s="227"/>
      <c r="E10" s="227"/>
      <c r="F10" s="227">
        <f>'[2]利润表02-打印'!C30</f>
        <v>-51220677.7</v>
      </c>
      <c r="G10" s="227">
        <f t="shared" si="0"/>
        <v>-51220677.7</v>
      </c>
      <c r="H10" s="226"/>
      <c r="I10" s="237"/>
      <c r="J10" s="226"/>
      <c r="K10" s="231"/>
      <c r="L10" s="231"/>
    </row>
    <row r="11" s="205" customFormat="1" customHeight="1" spans="1:12">
      <c r="A11" s="224" t="s">
        <v>167</v>
      </c>
      <c r="B11" s="219">
        <v>7</v>
      </c>
      <c r="C11" s="227"/>
      <c r="D11" s="227"/>
      <c r="E11" s="227"/>
      <c r="F11" s="227">
        <f>SUM(F12:F15)</f>
        <v>-1195145.01000001</v>
      </c>
      <c r="G11" s="227"/>
      <c r="H11" s="229"/>
      <c r="I11" s="237"/>
      <c r="J11" s="226"/>
      <c r="K11" s="226"/>
      <c r="L11" s="226"/>
    </row>
    <row r="12" s="205" customFormat="1" customHeight="1" spans="1:12">
      <c r="A12" s="224" t="s">
        <v>168</v>
      </c>
      <c r="B12" s="219">
        <v>8</v>
      </c>
      <c r="C12" s="227"/>
      <c r="D12" s="227"/>
      <c r="E12" s="227"/>
      <c r="F12" s="227"/>
      <c r="G12" s="227"/>
      <c r="H12" s="229"/>
      <c r="I12" s="237"/>
      <c r="J12" s="226"/>
      <c r="K12" s="226"/>
      <c r="L12" s="226"/>
    </row>
    <row r="13" s="205" customFormat="1" customHeight="1" spans="1:12">
      <c r="A13" s="224" t="s">
        <v>169</v>
      </c>
      <c r="B13" s="219">
        <v>9</v>
      </c>
      <c r="C13" s="227"/>
      <c r="D13" s="227"/>
      <c r="E13" s="227"/>
      <c r="F13" s="227"/>
      <c r="G13" s="227"/>
      <c r="H13" s="229"/>
      <c r="I13" s="237"/>
      <c r="J13" s="226"/>
      <c r="K13" s="226"/>
      <c r="L13" s="226"/>
    </row>
    <row r="14" s="205" customFormat="1" customHeight="1" spans="1:12">
      <c r="A14" s="224" t="s">
        <v>170</v>
      </c>
      <c r="B14" s="219">
        <v>10</v>
      </c>
      <c r="C14" s="227"/>
      <c r="D14" s="227"/>
      <c r="E14" s="227"/>
      <c r="F14" s="227"/>
      <c r="G14" s="227"/>
      <c r="H14" s="229"/>
      <c r="I14" s="237"/>
      <c r="J14" s="226"/>
      <c r="K14" s="226"/>
      <c r="L14" s="226"/>
    </row>
    <row r="15" s="205" customFormat="1" customHeight="1" spans="1:12">
      <c r="A15" s="224" t="s">
        <v>171</v>
      </c>
      <c r="B15" s="219">
        <v>11</v>
      </c>
      <c r="C15" s="227"/>
      <c r="D15" s="227"/>
      <c r="E15" s="227"/>
      <c r="F15" s="227">
        <f>'[2]利润表02-打印'!C38</f>
        <v>-1195145.01000001</v>
      </c>
      <c r="G15" s="227"/>
      <c r="H15" s="229"/>
      <c r="I15" s="237"/>
      <c r="J15" s="226"/>
      <c r="K15" s="226"/>
      <c r="L15" s="226"/>
    </row>
    <row r="16" s="205" customFormat="1" customHeight="1" spans="1:12">
      <c r="A16" s="224" t="s">
        <v>172</v>
      </c>
      <c r="B16" s="219">
        <v>12</v>
      </c>
      <c r="C16" s="227">
        <f t="shared" ref="C16:G16" si="2">C11+C10</f>
        <v>0</v>
      </c>
      <c r="D16" s="227">
        <f t="shared" si="2"/>
        <v>0</v>
      </c>
      <c r="E16" s="227">
        <f t="shared" si="2"/>
        <v>0</v>
      </c>
      <c r="F16" s="230">
        <f t="shared" si="2"/>
        <v>-52415822.71</v>
      </c>
      <c r="G16" s="227">
        <f t="shared" si="2"/>
        <v>-51220677.7</v>
      </c>
      <c r="H16" s="229"/>
      <c r="I16" s="237"/>
      <c r="J16" s="226"/>
      <c r="K16" s="226"/>
      <c r="L16" s="226"/>
    </row>
    <row r="17" s="205" customFormat="1" customHeight="1" spans="1:12">
      <c r="A17" s="224" t="s">
        <v>173</v>
      </c>
      <c r="B17" s="219">
        <v>13</v>
      </c>
      <c r="C17" s="227"/>
      <c r="D17" s="227"/>
      <c r="E17" s="227"/>
      <c r="F17" s="227"/>
      <c r="G17" s="227"/>
      <c r="H17" s="229"/>
      <c r="I17" s="237"/>
      <c r="J17" s="226"/>
      <c r="K17" s="226"/>
      <c r="L17" s="226"/>
    </row>
    <row r="18" s="205" customFormat="1" customHeight="1" spans="1:12">
      <c r="A18" s="224" t="s">
        <v>174</v>
      </c>
      <c r="B18" s="219">
        <v>14</v>
      </c>
      <c r="C18" s="227"/>
      <c r="D18" s="227"/>
      <c r="E18" s="227"/>
      <c r="F18" s="227"/>
      <c r="G18" s="227"/>
      <c r="H18" s="229"/>
      <c r="I18" s="237"/>
      <c r="J18" s="226"/>
      <c r="K18" s="226"/>
      <c r="L18" s="226"/>
    </row>
    <row r="19" s="205" customFormat="1" customHeight="1" spans="1:12">
      <c r="A19" s="224" t="s">
        <v>175</v>
      </c>
      <c r="B19" s="219">
        <v>15</v>
      </c>
      <c r="C19" s="227"/>
      <c r="D19" s="227"/>
      <c r="E19" s="227"/>
      <c r="F19" s="227"/>
      <c r="G19" s="227"/>
      <c r="H19" s="229"/>
      <c r="I19" s="237"/>
      <c r="J19" s="226"/>
      <c r="K19" s="226"/>
      <c r="L19" s="226"/>
    </row>
    <row r="20" s="205" customFormat="1" customHeight="1" spans="1:12">
      <c r="A20" s="224" t="s">
        <v>176</v>
      </c>
      <c r="B20" s="219">
        <v>16</v>
      </c>
      <c r="C20" s="227"/>
      <c r="D20" s="227"/>
      <c r="E20" s="227"/>
      <c r="F20" s="227"/>
      <c r="G20" s="227"/>
      <c r="H20" s="229"/>
      <c r="I20" s="237"/>
      <c r="J20" s="226"/>
      <c r="K20" s="226"/>
      <c r="L20" s="226"/>
    </row>
    <row r="21" s="205" customFormat="1" customHeight="1" spans="1:12">
      <c r="A21" s="224" t="s">
        <v>177</v>
      </c>
      <c r="B21" s="219">
        <v>17</v>
      </c>
      <c r="C21" s="227"/>
      <c r="D21" s="227"/>
      <c r="E21" s="227"/>
      <c r="F21" s="227"/>
      <c r="G21" s="227"/>
      <c r="H21" s="229"/>
      <c r="I21" s="237"/>
      <c r="J21" s="226"/>
      <c r="K21" s="226"/>
      <c r="L21" s="226"/>
    </row>
    <row r="22" s="205" customFormat="1" customHeight="1" spans="1:12">
      <c r="A22" s="224" t="s">
        <v>178</v>
      </c>
      <c r="B22" s="219">
        <v>18</v>
      </c>
      <c r="C22" s="227"/>
      <c r="D22" s="227"/>
      <c r="E22" s="227"/>
      <c r="F22" s="227"/>
      <c r="G22" s="227"/>
      <c r="H22" s="229"/>
      <c r="I22" s="237"/>
      <c r="J22" s="226"/>
      <c r="K22" s="226"/>
      <c r="L22" s="226"/>
    </row>
    <row r="23" s="205" customFormat="1" customHeight="1" spans="1:12">
      <c r="A23" s="224" t="s">
        <v>179</v>
      </c>
      <c r="B23" s="219">
        <v>19</v>
      </c>
      <c r="C23" s="227"/>
      <c r="D23" s="227"/>
      <c r="E23" s="227"/>
      <c r="F23" s="227"/>
      <c r="G23" s="227"/>
      <c r="H23" s="229"/>
      <c r="I23" s="237"/>
      <c r="J23" s="226"/>
      <c r="K23" s="226"/>
      <c r="L23" s="226"/>
    </row>
    <row r="24" s="205" customFormat="1" customHeight="1" spans="1:12">
      <c r="A24" s="224" t="s">
        <v>176</v>
      </c>
      <c r="B24" s="219">
        <v>20</v>
      </c>
      <c r="C24" s="227"/>
      <c r="D24" s="227"/>
      <c r="E24" s="227"/>
      <c r="F24" s="227"/>
      <c r="G24" s="227"/>
      <c r="H24" s="229"/>
      <c r="I24" s="237"/>
      <c r="J24" s="226"/>
      <c r="K24" s="226"/>
      <c r="L24" s="226"/>
    </row>
    <row r="25" s="205" customFormat="1" customHeight="1" spans="1:12">
      <c r="A25" s="224" t="s">
        <v>180</v>
      </c>
      <c r="B25" s="219">
        <v>21</v>
      </c>
      <c r="C25" s="227"/>
      <c r="D25" s="227"/>
      <c r="E25" s="227"/>
      <c r="F25" s="227"/>
      <c r="G25" s="227"/>
      <c r="H25" s="229"/>
      <c r="I25" s="237"/>
      <c r="J25" s="226"/>
      <c r="K25" s="226"/>
      <c r="L25" s="226"/>
    </row>
    <row r="26" s="205" customFormat="1" customHeight="1" spans="1:12">
      <c r="A26" s="224" t="s">
        <v>181</v>
      </c>
      <c r="B26" s="219">
        <v>22</v>
      </c>
      <c r="C26" s="227"/>
      <c r="D26" s="227"/>
      <c r="E26" s="227"/>
      <c r="F26" s="227"/>
      <c r="G26" s="227"/>
      <c r="H26" s="229"/>
      <c r="I26" s="237"/>
      <c r="J26" s="226"/>
      <c r="K26" s="226"/>
      <c r="L26" s="226"/>
    </row>
    <row r="27" s="205" customFormat="1" customHeight="1" spans="1:12">
      <c r="A27" s="224" t="s">
        <v>182</v>
      </c>
      <c r="B27" s="219">
        <v>23</v>
      </c>
      <c r="C27" s="227"/>
      <c r="D27" s="227"/>
      <c r="E27" s="227"/>
      <c r="F27" s="227"/>
      <c r="G27" s="227"/>
      <c r="H27" s="229"/>
      <c r="I27" s="237"/>
      <c r="J27" s="226"/>
      <c r="K27" s="226"/>
      <c r="L27" s="226"/>
    </row>
    <row r="28" s="205" customFormat="1" customHeight="1" spans="1:12">
      <c r="A28" s="224" t="s">
        <v>183</v>
      </c>
      <c r="B28" s="219">
        <v>24</v>
      </c>
      <c r="C28" s="227"/>
      <c r="D28" s="227"/>
      <c r="E28" s="227"/>
      <c r="F28" s="227"/>
      <c r="G28" s="227"/>
      <c r="H28" s="229"/>
      <c r="I28" s="237"/>
      <c r="J28" s="226"/>
      <c r="K28" s="226"/>
      <c r="L28" s="226"/>
    </row>
    <row r="29" s="205" customFormat="1" customHeight="1" spans="1:12">
      <c r="A29" s="224" t="s">
        <v>184</v>
      </c>
      <c r="B29" s="219">
        <v>25</v>
      </c>
      <c r="C29" s="227"/>
      <c r="D29" s="227"/>
      <c r="E29" s="227"/>
      <c r="F29" s="227"/>
      <c r="G29" s="227"/>
      <c r="H29" s="229"/>
      <c r="I29" s="237"/>
      <c r="J29" s="226"/>
      <c r="K29" s="226"/>
      <c r="L29" s="226"/>
    </row>
    <row r="30" s="205" customFormat="1" customHeight="1" spans="1:12">
      <c r="A30" s="224" t="s">
        <v>185</v>
      </c>
      <c r="B30" s="219">
        <v>26</v>
      </c>
      <c r="C30" s="227"/>
      <c r="D30" s="227"/>
      <c r="E30" s="227"/>
      <c r="F30" s="227"/>
      <c r="G30" s="227"/>
      <c r="H30" s="229"/>
      <c r="I30" s="237"/>
      <c r="J30" s="226"/>
      <c r="K30" s="226"/>
      <c r="L30" s="226"/>
    </row>
    <row r="31" s="205" customFormat="1" customHeight="1" spans="1:12">
      <c r="A31" s="224" t="s">
        <v>186</v>
      </c>
      <c r="B31" s="219">
        <v>27</v>
      </c>
      <c r="C31" s="227">
        <f t="shared" ref="C31:F31" si="3">C8+C9</f>
        <v>87070000</v>
      </c>
      <c r="D31" s="227">
        <f t="shared" si="3"/>
        <v>167145231.32</v>
      </c>
      <c r="E31" s="227">
        <f t="shared" si="3"/>
        <v>2860477.56</v>
      </c>
      <c r="F31" s="227">
        <f t="shared" si="3"/>
        <v>-153542790.54</v>
      </c>
      <c r="G31" s="227">
        <f>SUM(C31:F31)</f>
        <v>103532918.34</v>
      </c>
      <c r="H31" s="231"/>
      <c r="I31" s="231"/>
      <c r="J31" s="231"/>
      <c r="K31" s="231"/>
      <c r="L31" s="226"/>
    </row>
    <row r="32" s="205" customFormat="1" customHeight="1" spans="1:7">
      <c r="A32" s="207"/>
      <c r="G32" s="232"/>
    </row>
    <row r="33" s="205" customFormat="1" customHeight="1" spans="1:7">
      <c r="A33" s="207"/>
      <c r="G33" s="233" t="b">
        <f>G31='[2]资产负债表01-打印'!F38</f>
        <v>1</v>
      </c>
    </row>
    <row r="34" s="205" customFormat="1" customHeight="1" spans="7:7">
      <c r="G34" s="234"/>
    </row>
    <row r="35" s="205" customFormat="1" customHeight="1" spans="7:7">
      <c r="G35" s="234"/>
    </row>
  </sheetData>
  <mergeCells count="4">
    <mergeCell ref="A1:L1"/>
    <mergeCell ref="E2:F2"/>
    <mergeCell ref="C3:G3"/>
    <mergeCell ref="H3:L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1"/>
  <sheetViews>
    <sheetView tabSelected="1" topLeftCell="A289" workbookViewId="0">
      <selection activeCell="D294" sqref="D294:D298"/>
    </sheetView>
  </sheetViews>
  <sheetFormatPr defaultColWidth="9" defaultRowHeight="13.5"/>
  <cols>
    <col min="1" max="1" width="22" style="3" customWidth="1"/>
    <col min="2" max="2" width="17.375" style="4" customWidth="1"/>
    <col min="3" max="3" width="14.5" style="4" customWidth="1"/>
    <col min="4" max="4" width="18.25" style="4" customWidth="1"/>
    <col min="5" max="5" width="16.75" style="5" customWidth="1"/>
    <col min="6" max="6" width="14.125" style="4" customWidth="1"/>
    <col min="7" max="7" width="13.875" style="4" customWidth="1"/>
    <col min="8" max="8" width="15.625" style="3"/>
    <col min="9" max="9" width="13.75" style="1" customWidth="1"/>
    <col min="10" max="16383" width="9" style="1"/>
  </cols>
  <sheetData>
    <row r="1" s="1" customFormat="1" ht="14.25" spans="1:16384">
      <c r="A1" s="6" t="s">
        <v>187</v>
      </c>
      <c r="B1" s="4"/>
      <c r="C1" s="4"/>
      <c r="D1" s="4"/>
      <c r="E1" s="5"/>
      <c r="F1" s="4"/>
      <c r="G1" s="4"/>
      <c r="H1" s="3"/>
      <c r="XFD1"/>
    </row>
    <row r="2" s="1" customFormat="1" ht="14.25" spans="1:16384">
      <c r="A2" s="7" t="s">
        <v>188</v>
      </c>
      <c r="B2" s="8" t="s">
        <v>189</v>
      </c>
      <c r="C2" s="9" t="s">
        <v>190</v>
      </c>
      <c r="D2" s="4"/>
      <c r="E2" s="5"/>
      <c r="F2" s="4"/>
      <c r="G2" s="4"/>
      <c r="H2" s="3"/>
      <c r="XFD2"/>
    </row>
    <row r="3" s="1" customFormat="1" spans="1:16384">
      <c r="A3" s="10" t="s">
        <v>191</v>
      </c>
      <c r="B3" s="11">
        <v>0</v>
      </c>
      <c r="C3" s="12">
        <v>0</v>
      </c>
      <c r="D3" s="4"/>
      <c r="E3" s="13"/>
      <c r="F3" s="4"/>
      <c r="G3" s="4"/>
      <c r="H3" s="3"/>
      <c r="XFD3"/>
    </row>
    <row r="4" s="1" customFormat="1" spans="1:16384">
      <c r="A4" s="10" t="s">
        <v>192</v>
      </c>
      <c r="B4" s="11">
        <v>1966239.22</v>
      </c>
      <c r="C4" s="12">
        <v>506615.12</v>
      </c>
      <c r="D4" s="4"/>
      <c r="E4" s="13"/>
      <c r="F4" s="4"/>
      <c r="G4" s="4"/>
      <c r="H4" s="3"/>
      <c r="XFD4"/>
    </row>
    <row r="5" s="1" customFormat="1" spans="1:16384">
      <c r="A5" s="10" t="s">
        <v>193</v>
      </c>
      <c r="B5" s="11">
        <v>0</v>
      </c>
      <c r="C5" s="12">
        <v>0</v>
      </c>
      <c r="D5" s="4"/>
      <c r="E5" s="14"/>
      <c r="F5" s="4"/>
      <c r="G5" s="4"/>
      <c r="H5" s="3"/>
      <c r="XFD5"/>
    </row>
    <row r="6" s="1" customFormat="1" ht="14.25" spans="1:16384">
      <c r="A6" s="15" t="s">
        <v>194</v>
      </c>
      <c r="B6" s="16">
        <v>1966239.22</v>
      </c>
      <c r="C6" s="17">
        <v>506615.12</v>
      </c>
      <c r="D6" s="4"/>
      <c r="E6" s="18"/>
      <c r="F6" s="4"/>
      <c r="G6" s="4"/>
      <c r="H6" s="3"/>
      <c r="XFD6"/>
    </row>
    <row r="7" s="1" customFormat="1" ht="14.25" spans="1:16384">
      <c r="A7" s="19"/>
      <c r="B7" s="4"/>
      <c r="C7" s="4"/>
      <c r="D7" s="4"/>
      <c r="E7" s="18"/>
      <c r="F7" s="4"/>
      <c r="G7" s="4"/>
      <c r="H7" s="3"/>
      <c r="XFD7"/>
    </row>
    <row r="8" s="1" customFormat="1" ht="14.25" spans="1:16384">
      <c r="A8" s="6" t="s">
        <v>195</v>
      </c>
      <c r="B8" s="4"/>
      <c r="C8" s="4"/>
      <c r="D8" s="4"/>
      <c r="E8" s="5"/>
      <c r="F8" s="4"/>
      <c r="G8" s="4"/>
      <c r="H8" s="3"/>
      <c r="XFD8"/>
    </row>
    <row r="9" s="1" customFormat="1" ht="14.25" spans="1:16384">
      <c r="A9" s="7" t="s">
        <v>196</v>
      </c>
      <c r="B9" s="20" t="s">
        <v>189</v>
      </c>
      <c r="C9" s="9" t="s">
        <v>5</v>
      </c>
      <c r="D9" s="4"/>
      <c r="E9" s="5"/>
      <c r="F9" s="4"/>
      <c r="G9" s="4"/>
      <c r="H9" s="3"/>
      <c r="XFD9"/>
    </row>
    <row r="10" s="1" customFormat="1" spans="1:16384">
      <c r="A10" s="10" t="s">
        <v>197</v>
      </c>
      <c r="B10" s="11">
        <v>3291421.42</v>
      </c>
      <c r="C10" s="12">
        <v>5603800</v>
      </c>
      <c r="D10" s="4"/>
      <c r="E10" s="5"/>
      <c r="F10" s="4"/>
      <c r="G10" s="4"/>
      <c r="H10" s="3"/>
      <c r="XFD10"/>
    </row>
    <row r="11" s="1" customFormat="1" spans="1:16384">
      <c r="A11" s="10" t="s">
        <v>198</v>
      </c>
      <c r="B11" s="11">
        <v>360508.54</v>
      </c>
      <c r="C11" s="12">
        <v>147800</v>
      </c>
      <c r="D11" s="4"/>
      <c r="E11" s="5"/>
      <c r="F11" s="4"/>
      <c r="G11" s="4"/>
      <c r="H11" s="3"/>
      <c r="XFD11"/>
    </row>
    <row r="12" s="1" customFormat="1" ht="14.25" spans="1:16384">
      <c r="A12" s="15" t="s">
        <v>194</v>
      </c>
      <c r="B12" s="16">
        <v>3651929.96</v>
      </c>
      <c r="C12" s="17">
        <v>5751600</v>
      </c>
      <c r="D12" s="4"/>
      <c r="E12" s="5"/>
      <c r="F12" s="4"/>
      <c r="G12" s="4"/>
      <c r="H12" s="3"/>
      <c r="XFD12"/>
    </row>
    <row r="13" s="1" customFormat="1" ht="14.25" spans="1:16384">
      <c r="A13" s="19"/>
      <c r="B13" s="4"/>
      <c r="C13" s="4"/>
      <c r="D13" s="4"/>
      <c r="E13" s="5"/>
      <c r="F13" s="4"/>
      <c r="G13" s="4"/>
      <c r="H13" s="3"/>
      <c r="XFD13"/>
    </row>
    <row r="14" s="1" customFormat="1" ht="14.25" spans="1:8">
      <c r="A14" s="6" t="s">
        <v>199</v>
      </c>
      <c r="B14" s="4"/>
      <c r="C14" s="4"/>
      <c r="D14" s="4"/>
      <c r="E14" s="5"/>
      <c r="F14" s="4"/>
      <c r="G14" s="4"/>
      <c r="H14" s="21"/>
    </row>
    <row r="15" s="1" customFormat="1" ht="14.25" spans="1:8">
      <c r="A15" s="22" t="s">
        <v>188</v>
      </c>
      <c r="B15" s="23" t="s">
        <v>200</v>
      </c>
      <c r="C15" s="9"/>
      <c r="D15" s="24"/>
      <c r="E15" s="25" t="s">
        <v>190</v>
      </c>
      <c r="F15" s="9"/>
      <c r="G15" s="9"/>
      <c r="H15" s="21"/>
    </row>
    <row r="16" s="1" customFormat="1" spans="1:8">
      <c r="A16" s="26"/>
      <c r="B16" s="27" t="s">
        <v>200</v>
      </c>
      <c r="C16" s="27" t="s">
        <v>201</v>
      </c>
      <c r="D16" s="27" t="s">
        <v>202</v>
      </c>
      <c r="E16" s="28" t="s">
        <v>5</v>
      </c>
      <c r="F16" s="27" t="s">
        <v>201</v>
      </c>
      <c r="G16" s="29" t="s">
        <v>202</v>
      </c>
      <c r="H16" s="21"/>
    </row>
    <row r="17" s="1" customFormat="1" spans="1:8">
      <c r="A17" s="30" t="s">
        <v>203</v>
      </c>
      <c r="B17" s="11">
        <v>111045641.37</v>
      </c>
      <c r="C17" s="31">
        <v>0.9842874</v>
      </c>
      <c r="D17" s="11">
        <v>0</v>
      </c>
      <c r="E17" s="11">
        <v>102919822.35</v>
      </c>
      <c r="F17" s="32">
        <v>0.992398310126083</v>
      </c>
      <c r="G17" s="12">
        <v>0</v>
      </c>
      <c r="H17" s="21"/>
    </row>
    <row r="18" s="1" customFormat="1" spans="1:8">
      <c r="A18" s="30" t="s">
        <v>204</v>
      </c>
      <c r="B18" s="11">
        <v>1370195.75</v>
      </c>
      <c r="C18" s="31">
        <v>0.0121451535699105</v>
      </c>
      <c r="D18" s="11">
        <v>0</v>
      </c>
      <c r="E18" s="11">
        <v>380926.07</v>
      </c>
      <c r="F18" s="32">
        <v>0.00367305713825856</v>
      </c>
      <c r="G18" s="12">
        <v>0</v>
      </c>
      <c r="H18" s="21"/>
    </row>
    <row r="19" s="1" customFormat="1" spans="1:8">
      <c r="A19" s="30" t="s">
        <v>205</v>
      </c>
      <c r="B19" s="11">
        <v>62857.3</v>
      </c>
      <c r="C19" s="31">
        <v>0.000557155108304735</v>
      </c>
      <c r="D19" s="11">
        <v>0</v>
      </c>
      <c r="E19" s="11">
        <v>67811.69</v>
      </c>
      <c r="F19" s="32">
        <v>0.000653870216895043</v>
      </c>
      <c r="G19" s="12">
        <v>0</v>
      </c>
      <c r="H19" s="21"/>
    </row>
    <row r="20" s="1" customFormat="1" spans="1:8">
      <c r="A20" s="30" t="s">
        <v>206</v>
      </c>
      <c r="B20" s="11">
        <v>339619.66</v>
      </c>
      <c r="C20" s="31">
        <v>0.00301032383589046</v>
      </c>
      <c r="D20" s="11">
        <v>0</v>
      </c>
      <c r="E20" s="11">
        <v>339619.66</v>
      </c>
      <c r="F20" s="32">
        <v>0.00327476251876366</v>
      </c>
      <c r="G20" s="12">
        <v>0</v>
      </c>
      <c r="H20" s="21"/>
    </row>
    <row r="21" s="1" customFormat="1" spans="1:8">
      <c r="A21" s="10" t="s">
        <v>207</v>
      </c>
      <c r="B21" s="11">
        <v>112818314.08</v>
      </c>
      <c r="C21" s="31">
        <v>1</v>
      </c>
      <c r="D21" s="11">
        <v>0</v>
      </c>
      <c r="E21" s="11">
        <v>103708179.77</v>
      </c>
      <c r="F21" s="32">
        <v>1</v>
      </c>
      <c r="G21" s="12">
        <v>0</v>
      </c>
      <c r="H21" s="21"/>
    </row>
    <row r="22" s="1" customFormat="1" ht="14.25" spans="1:8">
      <c r="A22" s="33" t="s">
        <v>208</v>
      </c>
      <c r="B22" s="16">
        <v>112818314.08</v>
      </c>
      <c r="C22" s="34"/>
      <c r="D22" s="16"/>
      <c r="E22" s="16">
        <v>103708179.77</v>
      </c>
      <c r="F22" s="34"/>
      <c r="G22" s="17"/>
      <c r="H22" s="21"/>
    </row>
    <row r="23" s="1" customFormat="1" ht="15" spans="1:16384">
      <c r="A23" s="35" t="s">
        <v>209</v>
      </c>
      <c r="B23" s="4"/>
      <c r="C23" s="4"/>
      <c r="D23" s="4"/>
      <c r="E23" s="5"/>
      <c r="F23" s="4"/>
      <c r="G23" s="4"/>
      <c r="H23" s="3"/>
      <c r="XFD23"/>
    </row>
    <row r="24" s="1" customFormat="1" ht="14.25" spans="1:16384">
      <c r="A24" s="7" t="s">
        <v>210</v>
      </c>
      <c r="B24" s="20" t="s">
        <v>211</v>
      </c>
      <c r="C24" s="20" t="s">
        <v>212</v>
      </c>
      <c r="D24" s="20" t="s">
        <v>201</v>
      </c>
      <c r="E24" s="36" t="s">
        <v>213</v>
      </c>
      <c r="F24" s="4"/>
      <c r="G24" s="4"/>
      <c r="H24" s="3"/>
      <c r="XFD24"/>
    </row>
    <row r="25" s="1" customFormat="1" spans="1:16384">
      <c r="A25" s="30" t="s">
        <v>214</v>
      </c>
      <c r="B25" s="11">
        <v>11225375.64</v>
      </c>
      <c r="C25" s="27" t="s">
        <v>215</v>
      </c>
      <c r="D25" s="32">
        <v>0.09949959</v>
      </c>
      <c r="E25" s="37" t="s">
        <v>216</v>
      </c>
      <c r="F25" s="4"/>
      <c r="G25" s="4"/>
      <c r="H25" s="3"/>
      <c r="XFD25"/>
    </row>
    <row r="26" s="1" customFormat="1" spans="1:16384">
      <c r="A26" s="30" t="s">
        <v>217</v>
      </c>
      <c r="B26" s="11">
        <v>53831894.73</v>
      </c>
      <c r="C26" s="27" t="s">
        <v>215</v>
      </c>
      <c r="D26" s="32">
        <v>0.477155638860438</v>
      </c>
      <c r="E26" s="37" t="s">
        <v>216</v>
      </c>
      <c r="F26" s="4"/>
      <c r="G26" s="4"/>
      <c r="H26" s="3"/>
      <c r="XFD26"/>
    </row>
    <row r="27" s="1" customFormat="1" ht="22.5" spans="1:16384">
      <c r="A27" s="30" t="s">
        <v>218</v>
      </c>
      <c r="B27" s="11">
        <v>10266673.54</v>
      </c>
      <c r="C27" s="27" t="s">
        <v>215</v>
      </c>
      <c r="D27" s="32">
        <v>0.0910018344425875</v>
      </c>
      <c r="E27" s="37" t="s">
        <v>216</v>
      </c>
      <c r="F27" s="4"/>
      <c r="G27" s="4"/>
      <c r="H27" s="3"/>
      <c r="XFD27"/>
    </row>
    <row r="28" s="1" customFormat="1" ht="22.5" spans="1:16384">
      <c r="A28" s="30" t="s">
        <v>219</v>
      </c>
      <c r="B28" s="11">
        <v>6250113.79</v>
      </c>
      <c r="C28" s="27" t="s">
        <v>215</v>
      </c>
      <c r="D28" s="32">
        <v>0.0553998155438488</v>
      </c>
      <c r="E28" s="37" t="s">
        <v>216</v>
      </c>
      <c r="F28" s="4"/>
      <c r="G28" s="4"/>
      <c r="H28" s="3"/>
      <c r="XFD28"/>
    </row>
    <row r="29" s="1" customFormat="1" ht="14.25" spans="1:16384">
      <c r="A29" s="38" t="s">
        <v>220</v>
      </c>
      <c r="B29" s="16">
        <v>25411118.77</v>
      </c>
      <c r="C29" s="39" t="s">
        <v>215</v>
      </c>
      <c r="D29" s="40">
        <v>0.2252393</v>
      </c>
      <c r="E29" s="41" t="s">
        <v>216</v>
      </c>
      <c r="F29" s="42"/>
      <c r="G29" s="4"/>
      <c r="H29" s="3"/>
      <c r="XFD29"/>
    </row>
    <row r="30" s="1" customFormat="1" ht="14.25" spans="1:16384">
      <c r="A30" s="43"/>
      <c r="B30" s="4"/>
      <c r="C30" s="4"/>
      <c r="D30" s="4"/>
      <c r="E30" s="5"/>
      <c r="F30" s="4"/>
      <c r="G30" s="4"/>
      <c r="H30" s="3"/>
      <c r="XFD30"/>
    </row>
    <row r="31" s="1" customFormat="1" ht="14.25" spans="1:16384">
      <c r="A31" s="6" t="s">
        <v>221</v>
      </c>
      <c r="B31" s="4"/>
      <c r="C31" s="4"/>
      <c r="D31" s="4"/>
      <c r="E31" s="5"/>
      <c r="F31" s="4"/>
      <c r="G31" s="4"/>
      <c r="H31" s="3"/>
      <c r="XFD31"/>
    </row>
    <row r="32" s="1" customFormat="1" ht="14.25" spans="1:16384">
      <c r="A32" s="22" t="s">
        <v>188</v>
      </c>
      <c r="B32" s="23" t="s">
        <v>200</v>
      </c>
      <c r="C32" s="9"/>
      <c r="D32" s="24"/>
      <c r="E32" s="44" t="s">
        <v>190</v>
      </c>
      <c r="F32" s="9"/>
      <c r="G32" s="9"/>
      <c r="H32" s="3"/>
      <c r="XFD32"/>
    </row>
    <row r="33" s="1" customFormat="1" spans="1:16384">
      <c r="A33" s="26"/>
      <c r="B33" s="27" t="s">
        <v>189</v>
      </c>
      <c r="C33" s="27" t="s">
        <v>201</v>
      </c>
      <c r="D33" s="27" t="s">
        <v>202</v>
      </c>
      <c r="E33" s="28" t="s">
        <v>5</v>
      </c>
      <c r="F33" s="27" t="s">
        <v>201</v>
      </c>
      <c r="G33" s="29" t="s">
        <v>202</v>
      </c>
      <c r="H33" s="3"/>
      <c r="XFD33"/>
    </row>
    <row r="34" s="1" customFormat="1" spans="1:16384">
      <c r="A34" s="30" t="s">
        <v>203</v>
      </c>
      <c r="B34" s="11">
        <v>78613242.08</v>
      </c>
      <c r="C34" s="32">
        <v>0.939957189813723</v>
      </c>
      <c r="D34" s="11">
        <v>0</v>
      </c>
      <c r="E34" s="11">
        <v>9494753.37</v>
      </c>
      <c r="F34" s="32">
        <v>0.0881256992045703</v>
      </c>
      <c r="G34" s="12">
        <v>0</v>
      </c>
      <c r="H34" s="3"/>
      <c r="XFD34"/>
    </row>
    <row r="35" s="1" customFormat="1" spans="1:16384">
      <c r="A35" s="30" t="s">
        <v>204</v>
      </c>
      <c r="B35" s="11">
        <v>2806625.48</v>
      </c>
      <c r="C35" s="32">
        <v>0.0335580587855128</v>
      </c>
      <c r="D35" s="11">
        <v>0</v>
      </c>
      <c r="E35" s="11">
        <v>94270374</v>
      </c>
      <c r="F35" s="32">
        <v>0.874971923891726</v>
      </c>
      <c r="G35" s="12">
        <v>0</v>
      </c>
      <c r="H35" s="3"/>
      <c r="XFD35"/>
    </row>
    <row r="36" s="1" customFormat="1" spans="1:16384">
      <c r="A36" s="30" t="s">
        <v>205</v>
      </c>
      <c r="B36" s="11">
        <v>2200050</v>
      </c>
      <c r="C36" s="32">
        <v>0.0263054004736918</v>
      </c>
      <c r="D36" s="11">
        <v>0</v>
      </c>
      <c r="E36" s="11">
        <v>3975500</v>
      </c>
      <c r="F36" s="32">
        <v>0.0368986642975614</v>
      </c>
      <c r="G36" s="12">
        <v>0</v>
      </c>
      <c r="H36" s="3"/>
      <c r="XFD36"/>
    </row>
    <row r="37" s="1" customFormat="1" spans="1:16384">
      <c r="A37" s="30" t="s">
        <v>206</v>
      </c>
      <c r="B37" s="11">
        <v>15000</v>
      </c>
      <c r="C37" s="32">
        <v>0.000179350927072283</v>
      </c>
      <c r="D37" s="11">
        <v>0</v>
      </c>
      <c r="E37" s="11">
        <v>400</v>
      </c>
      <c r="F37" s="32">
        <v>3.7126061423782e-6</v>
      </c>
      <c r="G37" s="12">
        <v>0</v>
      </c>
      <c r="H37" s="3"/>
      <c r="XFD37"/>
    </row>
    <row r="38" s="1" customFormat="1" spans="1:16384">
      <c r="A38" s="45" t="s">
        <v>222</v>
      </c>
      <c r="B38" s="11">
        <f>SUM(B34:B37)</f>
        <v>83634917.56</v>
      </c>
      <c r="C38" s="32">
        <v>1</v>
      </c>
      <c r="D38" s="11">
        <v>0</v>
      </c>
      <c r="E38" s="11">
        <v>107741027.37</v>
      </c>
      <c r="F38" s="32">
        <v>1</v>
      </c>
      <c r="G38" s="12">
        <v>0</v>
      </c>
      <c r="H38" s="3"/>
      <c r="XFD38"/>
    </row>
    <row r="39" s="1" customFormat="1" ht="14.25" spans="1:16384">
      <c r="A39" s="15" t="s">
        <v>223</v>
      </c>
      <c r="B39" s="16">
        <v>83634917.56</v>
      </c>
      <c r="C39" s="16"/>
      <c r="D39" s="16"/>
      <c r="E39" s="16">
        <v>107741027.37</v>
      </c>
      <c r="F39" s="34"/>
      <c r="G39" s="17"/>
      <c r="H39" s="3"/>
      <c r="XFD39"/>
    </row>
    <row r="40" s="1" customFormat="1" ht="14.25" spans="1:16384">
      <c r="A40" s="19"/>
      <c r="B40" s="4"/>
      <c r="C40" s="4"/>
      <c r="D40" s="4"/>
      <c r="E40" s="5"/>
      <c r="F40" s="4"/>
      <c r="G40" s="4"/>
      <c r="H40" s="3"/>
      <c r="XFD40"/>
    </row>
    <row r="41" s="1" customFormat="1" ht="14.25" spans="1:16384">
      <c r="A41" s="46" t="s">
        <v>224</v>
      </c>
      <c r="B41" s="4"/>
      <c r="C41" s="4"/>
      <c r="D41" s="4"/>
      <c r="E41" s="5"/>
      <c r="F41" s="4"/>
      <c r="G41" s="4"/>
      <c r="H41" s="3"/>
      <c r="XFD41"/>
    </row>
    <row r="42" s="1" customFormat="1" ht="14.25" spans="1:16384">
      <c r="A42" s="7" t="s">
        <v>210</v>
      </c>
      <c r="B42" s="20" t="s">
        <v>211</v>
      </c>
      <c r="C42" s="20" t="s">
        <v>212</v>
      </c>
      <c r="D42" s="20" t="s">
        <v>201</v>
      </c>
      <c r="E42" s="36" t="s">
        <v>213</v>
      </c>
      <c r="F42" s="4"/>
      <c r="G42" s="4"/>
      <c r="H42" s="3"/>
      <c r="XFD42"/>
    </row>
    <row r="43" s="1" customFormat="1" spans="1:16384">
      <c r="A43" s="30" t="s">
        <v>225</v>
      </c>
      <c r="B43" s="11">
        <v>68159715.03</v>
      </c>
      <c r="C43" s="27" t="s">
        <v>215</v>
      </c>
      <c r="D43" s="32">
        <f>B43/$B$39</f>
        <v>0.814967205307544</v>
      </c>
      <c r="E43" s="37" t="s">
        <v>226</v>
      </c>
      <c r="F43" s="4"/>
      <c r="G43" s="4"/>
      <c r="H43" s="3"/>
      <c r="XFD43"/>
    </row>
    <row r="44" s="1" customFormat="1" spans="1:16384">
      <c r="A44" s="30" t="s">
        <v>227</v>
      </c>
      <c r="B44" s="11">
        <v>14847337.66</v>
      </c>
      <c r="C44" s="27" t="s">
        <v>215</v>
      </c>
      <c r="D44" s="32">
        <f>B44/$B$39</f>
        <v>0.177525584925082</v>
      </c>
      <c r="E44" s="37" t="s">
        <v>226</v>
      </c>
      <c r="F44" s="4"/>
      <c r="G44" s="4"/>
      <c r="H44" s="3"/>
      <c r="XFD44"/>
    </row>
    <row r="45" s="1" customFormat="1" ht="22.5" spans="1:16384">
      <c r="A45" s="30" t="s">
        <v>228</v>
      </c>
      <c r="B45" s="11">
        <v>15000</v>
      </c>
      <c r="C45" s="27" t="s">
        <v>229</v>
      </c>
      <c r="D45" s="32">
        <f>B45/$B$39</f>
        <v>0.000179350927072283</v>
      </c>
      <c r="E45" s="37" t="s">
        <v>226</v>
      </c>
      <c r="F45" s="4"/>
      <c r="G45" s="4"/>
      <c r="H45" s="3"/>
      <c r="XFD45"/>
    </row>
    <row r="46" s="1" customFormat="1" spans="1:16384">
      <c r="A46" s="30" t="s">
        <v>230</v>
      </c>
      <c r="B46" s="11">
        <v>603000</v>
      </c>
      <c r="C46" s="27" t="s">
        <v>215</v>
      </c>
      <c r="D46" s="32">
        <f>B46/$B$39</f>
        <v>0.00720990726830579</v>
      </c>
      <c r="E46" s="37" t="s">
        <v>226</v>
      </c>
      <c r="F46" s="4"/>
      <c r="G46" s="4"/>
      <c r="H46" s="3"/>
      <c r="XFD46"/>
    </row>
    <row r="47" s="1" customFormat="1" ht="14.25" spans="1:16384">
      <c r="A47" s="38" t="s">
        <v>231</v>
      </c>
      <c r="B47" s="16">
        <v>9814.87</v>
      </c>
      <c r="C47" s="34" t="s">
        <v>229</v>
      </c>
      <c r="D47" s="40">
        <f>B47/$B$39</f>
        <v>0.00011735373557293</v>
      </c>
      <c r="E47" s="47" t="s">
        <v>232</v>
      </c>
      <c r="F47" s="4"/>
      <c r="G47" s="4"/>
      <c r="H47" s="3"/>
      <c r="XFD47"/>
    </row>
    <row r="48" s="1" customFormat="1" ht="14.25" spans="1:16384">
      <c r="A48" s="35"/>
      <c r="B48" s="4"/>
      <c r="C48" s="4"/>
      <c r="D48" s="4"/>
      <c r="E48" s="5"/>
      <c r="F48" s="3"/>
      <c r="G48" s="3"/>
      <c r="H48" s="3"/>
      <c r="XFD48"/>
    </row>
    <row r="49" s="1" customFormat="1" ht="14.25" spans="1:16384">
      <c r="A49" s="6" t="s">
        <v>233</v>
      </c>
      <c r="B49" s="4"/>
      <c r="C49" s="4"/>
      <c r="D49" s="4"/>
      <c r="E49" s="5"/>
      <c r="F49" s="3"/>
      <c r="G49" s="3"/>
      <c r="H49" s="3"/>
      <c r="XFD49"/>
    </row>
    <row r="50" s="1" customFormat="1" ht="14.25" spans="1:16384">
      <c r="A50" s="22" t="s">
        <v>212</v>
      </c>
      <c r="B50" s="23" t="s">
        <v>200</v>
      </c>
      <c r="C50" s="24"/>
      <c r="D50" s="25" t="s">
        <v>190</v>
      </c>
      <c r="E50" s="9"/>
      <c r="F50" s="3"/>
      <c r="G50" s="3"/>
      <c r="H50" s="3"/>
      <c r="XFD50"/>
    </row>
    <row r="51" s="1" customFormat="1" spans="1:16384">
      <c r="A51" s="26"/>
      <c r="B51" s="27" t="s">
        <v>211</v>
      </c>
      <c r="C51" s="27" t="s">
        <v>234</v>
      </c>
      <c r="D51" s="27" t="s">
        <v>211</v>
      </c>
      <c r="E51" s="37" t="s">
        <v>234</v>
      </c>
      <c r="F51" s="3"/>
      <c r="G51" s="3"/>
      <c r="H51" s="3"/>
      <c r="XFD51"/>
    </row>
    <row r="52" s="1" customFormat="1" spans="1:16384">
      <c r="A52" s="30" t="s">
        <v>203</v>
      </c>
      <c r="B52" s="11">
        <v>3451175</v>
      </c>
      <c r="C52" s="32">
        <v>0.4800895</v>
      </c>
      <c r="D52" s="11">
        <v>13947437.07</v>
      </c>
      <c r="E52" s="48">
        <v>0.596234465791141</v>
      </c>
      <c r="F52" s="3"/>
      <c r="G52" s="3"/>
      <c r="H52" s="3"/>
      <c r="XFD52"/>
    </row>
    <row r="53" s="1" customFormat="1" spans="1:16384">
      <c r="A53" s="30" t="s">
        <v>204</v>
      </c>
      <c r="B53" s="11">
        <v>717072.87</v>
      </c>
      <c r="C53" s="32">
        <v>0.0997512889686803</v>
      </c>
      <c r="D53" s="11">
        <v>8564816.47</v>
      </c>
      <c r="E53" s="48">
        <v>0.366134562712862</v>
      </c>
      <c r="F53" s="3"/>
      <c r="G53" s="3"/>
      <c r="H53" s="3"/>
      <c r="XFD53"/>
    </row>
    <row r="54" s="1" customFormat="1" spans="1:16384">
      <c r="A54" s="30" t="s">
        <v>205</v>
      </c>
      <c r="B54" s="11">
        <v>2091875.78</v>
      </c>
      <c r="C54" s="32">
        <v>0.290998745242396</v>
      </c>
      <c r="D54" s="11">
        <v>605283.91</v>
      </c>
      <c r="E54" s="48">
        <v>0.0258750856461705</v>
      </c>
      <c r="F54" s="3"/>
      <c r="G54" s="3"/>
      <c r="H54" s="3"/>
      <c r="XFD54"/>
    </row>
    <row r="55" s="1" customFormat="1" spans="1:16384">
      <c r="A55" s="30" t="s">
        <v>206</v>
      </c>
      <c r="B55" s="11">
        <v>928483.91</v>
      </c>
      <c r="C55" s="32">
        <v>0.129160467065474</v>
      </c>
      <c r="D55" s="11">
        <v>275000</v>
      </c>
      <c r="E55" s="48">
        <v>0.0117558858498269</v>
      </c>
      <c r="F55" s="3"/>
      <c r="G55" s="3"/>
      <c r="H55" s="3"/>
      <c r="XFD55"/>
    </row>
    <row r="56" s="1" customFormat="1" ht="14.25" spans="1:16384">
      <c r="A56" s="49" t="s">
        <v>194</v>
      </c>
      <c r="B56" s="16">
        <f>SUM(B52:B55)</f>
        <v>7188607.56</v>
      </c>
      <c r="C56" s="40">
        <v>1</v>
      </c>
      <c r="D56" s="16">
        <v>23392537.45</v>
      </c>
      <c r="E56" s="50">
        <v>1</v>
      </c>
      <c r="F56" s="3"/>
      <c r="G56" s="3"/>
      <c r="H56" s="3"/>
      <c r="XFD56"/>
    </row>
    <row r="57" s="1" customFormat="1" ht="14.25" spans="1:16384">
      <c r="A57" s="19"/>
      <c r="B57" s="4"/>
      <c r="C57" s="4"/>
      <c r="D57" s="4"/>
      <c r="E57" s="5"/>
      <c r="F57" s="3"/>
      <c r="G57" s="3"/>
      <c r="H57" s="3"/>
      <c r="XFD57"/>
    </row>
    <row r="58" s="1" customFormat="1" ht="14.25" spans="1:16384">
      <c r="A58" s="51" t="s">
        <v>235</v>
      </c>
      <c r="B58" s="4"/>
      <c r="C58" s="4"/>
      <c r="D58" s="4"/>
      <c r="E58" s="5"/>
      <c r="F58" s="3"/>
      <c r="G58" s="3"/>
      <c r="H58" s="3"/>
      <c r="XFD58"/>
    </row>
    <row r="59" s="1" customFormat="1" ht="14.25" spans="1:16384">
      <c r="A59" s="7" t="s">
        <v>210</v>
      </c>
      <c r="B59" s="20" t="s">
        <v>211</v>
      </c>
      <c r="C59" s="20" t="s">
        <v>212</v>
      </c>
      <c r="D59" s="20" t="s">
        <v>201</v>
      </c>
      <c r="E59" s="36" t="s">
        <v>213</v>
      </c>
      <c r="F59" s="3"/>
      <c r="G59" s="3"/>
      <c r="H59" s="3"/>
      <c r="XFD59"/>
    </row>
    <row r="60" s="1" customFormat="1" spans="1:16384">
      <c r="A60" s="30" t="s">
        <v>214</v>
      </c>
      <c r="B60" s="11">
        <v>2398635.58</v>
      </c>
      <c r="C60" s="27" t="s">
        <v>229</v>
      </c>
      <c r="D60" s="32">
        <f>B60/$B$56</f>
        <v>0.333671793873806</v>
      </c>
      <c r="E60" s="37" t="s">
        <v>226</v>
      </c>
      <c r="F60" s="21"/>
      <c r="G60" s="3"/>
      <c r="H60" s="3"/>
      <c r="XFD60"/>
    </row>
    <row r="61" s="1" customFormat="1" spans="1:16384">
      <c r="A61" s="30" t="s">
        <v>236</v>
      </c>
      <c r="B61" s="11">
        <v>950000</v>
      </c>
      <c r="C61" s="27" t="s">
        <v>215</v>
      </c>
      <c r="D61" s="32">
        <f>B61/$B$56</f>
        <v>0.132153548802155</v>
      </c>
      <c r="E61" s="37" t="s">
        <v>226</v>
      </c>
      <c r="F61" s="3"/>
      <c r="G61" s="3"/>
      <c r="H61" s="3"/>
      <c r="XFD61"/>
    </row>
    <row r="62" s="1" customFormat="1" ht="22.5" spans="1:16384">
      <c r="A62" s="30" t="s">
        <v>237</v>
      </c>
      <c r="B62" s="11">
        <v>539403.38</v>
      </c>
      <c r="C62" s="27" t="s">
        <v>215</v>
      </c>
      <c r="D62" s="32">
        <f>B62/$B$56</f>
        <v>0.0750358641082919</v>
      </c>
      <c r="E62" s="37" t="s">
        <v>238</v>
      </c>
      <c r="F62" s="3"/>
      <c r="G62" s="3"/>
      <c r="H62" s="3"/>
      <c r="XFD62"/>
    </row>
    <row r="63" s="1" customFormat="1" spans="1:16384">
      <c r="A63" s="30" t="s">
        <v>239</v>
      </c>
      <c r="B63" s="11">
        <v>601400.42</v>
      </c>
      <c r="C63" s="27" t="s">
        <v>240</v>
      </c>
      <c r="D63" s="32">
        <f>B63/$B$56</f>
        <v>0.0836602102674805</v>
      </c>
      <c r="E63" s="37" t="s">
        <v>226</v>
      </c>
      <c r="F63" s="3"/>
      <c r="G63" s="3"/>
      <c r="H63" s="3"/>
      <c r="XFD63"/>
    </row>
    <row r="64" s="1" customFormat="1" ht="14.25" spans="1:16384">
      <c r="A64" s="33" t="s">
        <v>241</v>
      </c>
      <c r="B64" s="39">
        <v>450273.36</v>
      </c>
      <c r="C64" s="34" t="s">
        <v>215</v>
      </c>
      <c r="D64" s="40">
        <f>B64/$B$56</f>
        <v>0.062637076268495</v>
      </c>
      <c r="E64" s="40" t="s">
        <v>226</v>
      </c>
      <c r="F64" s="3"/>
      <c r="G64" s="3"/>
      <c r="H64" s="3"/>
      <c r="XFD64"/>
    </row>
    <row r="65" s="1" customFormat="1" ht="14.25" spans="1:16384">
      <c r="A65" s="19"/>
      <c r="B65" s="4"/>
      <c r="C65" s="4"/>
      <c r="D65" s="4"/>
      <c r="E65" s="5"/>
      <c r="F65" s="3"/>
      <c r="G65" s="3"/>
      <c r="H65" s="3"/>
      <c r="XFD65"/>
    </row>
    <row r="66" s="1" customFormat="1" ht="14.25" spans="1:16384">
      <c r="A66" s="6" t="s">
        <v>242</v>
      </c>
      <c r="B66" s="4"/>
      <c r="C66" s="4"/>
      <c r="D66" s="4"/>
      <c r="E66" s="5"/>
      <c r="F66" s="3"/>
      <c r="G66" s="3"/>
      <c r="H66" s="3"/>
      <c r="XFD66"/>
    </row>
    <row r="67" s="1" customFormat="1" ht="14.25" spans="1:16384">
      <c r="A67" s="22" t="s">
        <v>243</v>
      </c>
      <c r="B67" s="23" t="s">
        <v>200</v>
      </c>
      <c r="C67" s="9"/>
      <c r="D67" s="9"/>
      <c r="E67" s="5"/>
      <c r="F67" s="3"/>
      <c r="G67" s="3"/>
      <c r="H67" s="3"/>
      <c r="XFD67"/>
    </row>
    <row r="68" s="1" customFormat="1" spans="1:16384">
      <c r="A68" s="26"/>
      <c r="B68" s="27" t="s">
        <v>244</v>
      </c>
      <c r="C68" s="27" t="s">
        <v>245</v>
      </c>
      <c r="D68" s="52" t="s">
        <v>246</v>
      </c>
      <c r="E68" s="5"/>
      <c r="F68" s="3"/>
      <c r="G68" s="3"/>
      <c r="H68" s="3"/>
      <c r="XFD68"/>
    </row>
    <row r="69" s="1" customFormat="1" spans="1:16384">
      <c r="A69" s="45" t="s">
        <v>247</v>
      </c>
      <c r="B69" s="11">
        <v>26609269.17</v>
      </c>
      <c r="C69" s="27">
        <v>0</v>
      </c>
      <c r="D69" s="12">
        <v>26609269.17</v>
      </c>
      <c r="E69" s="18"/>
      <c r="F69" s="3"/>
      <c r="G69" s="3"/>
      <c r="H69" s="3"/>
      <c r="XFD69"/>
    </row>
    <row r="70" s="1" customFormat="1" spans="1:16384">
      <c r="A70" s="45" t="s">
        <v>248</v>
      </c>
      <c r="B70" s="11">
        <v>11476518.55</v>
      </c>
      <c r="C70" s="27">
        <v>0</v>
      </c>
      <c r="D70" s="12">
        <v>11476518.55</v>
      </c>
      <c r="E70" s="18"/>
      <c r="F70" s="3"/>
      <c r="G70" s="3"/>
      <c r="H70" s="3"/>
      <c r="XFD70"/>
    </row>
    <row r="71" s="1" customFormat="1" spans="1:16384">
      <c r="A71" s="45" t="s">
        <v>249</v>
      </c>
      <c r="B71" s="11">
        <v>18459024.27</v>
      </c>
      <c r="C71" s="27">
        <v>0</v>
      </c>
      <c r="D71" s="12">
        <v>18459024.27</v>
      </c>
      <c r="E71" s="18"/>
      <c r="F71" s="3"/>
      <c r="G71" s="3"/>
      <c r="H71" s="3"/>
      <c r="XFD71"/>
    </row>
    <row r="72" s="1" customFormat="1" spans="1:16384">
      <c r="A72" s="45" t="s">
        <v>250</v>
      </c>
      <c r="B72" s="11">
        <v>43885405.68</v>
      </c>
      <c r="C72" s="27">
        <v>0</v>
      </c>
      <c r="D72" s="12">
        <v>43885405.68</v>
      </c>
      <c r="E72" s="18"/>
      <c r="F72" s="3"/>
      <c r="G72" s="3"/>
      <c r="H72" s="3"/>
      <c r="XFD72"/>
    </row>
    <row r="73" s="1" customFormat="1" spans="1:16384">
      <c r="A73" s="45"/>
      <c r="B73" s="11"/>
      <c r="C73" s="27">
        <v>0</v>
      </c>
      <c r="D73" s="12"/>
      <c r="E73" s="18"/>
      <c r="F73" s="3"/>
      <c r="G73" s="3"/>
      <c r="H73" s="3"/>
      <c r="XFD73"/>
    </row>
    <row r="74" s="1" customFormat="1" ht="14.25" spans="1:16384">
      <c r="A74" s="45" t="s">
        <v>194</v>
      </c>
      <c r="B74" s="16">
        <f>SUM(B69:B73)</f>
        <v>100430217.67</v>
      </c>
      <c r="C74" s="16">
        <v>0</v>
      </c>
      <c r="D74" s="16">
        <v>100430217.67</v>
      </c>
      <c r="E74" s="18"/>
      <c r="F74" s="53"/>
      <c r="G74" s="3"/>
      <c r="H74" s="3"/>
      <c r="XFD74"/>
    </row>
    <row r="75" s="1" customFormat="1" ht="14.25" spans="1:16384">
      <c r="A75" s="10" t="s">
        <v>251</v>
      </c>
      <c r="B75" s="54"/>
      <c r="C75" s="54"/>
      <c r="D75" s="55"/>
      <c r="E75" s="5"/>
      <c r="F75" s="3"/>
      <c r="G75" s="3"/>
      <c r="H75" s="3"/>
      <c r="XFD75"/>
    </row>
    <row r="76" s="1" customFormat="1" spans="1:16384">
      <c r="A76" s="56" t="s">
        <v>243</v>
      </c>
      <c r="B76" s="57" t="s">
        <v>190</v>
      </c>
      <c r="C76" s="58"/>
      <c r="D76" s="58"/>
      <c r="E76" s="5"/>
      <c r="F76" s="3"/>
      <c r="G76" s="3"/>
      <c r="H76" s="3"/>
      <c r="XFD76"/>
    </row>
    <row r="77" s="1" customFormat="1" spans="1:16384">
      <c r="A77" s="26"/>
      <c r="B77" s="27" t="s">
        <v>244</v>
      </c>
      <c r="C77" s="27" t="s">
        <v>245</v>
      </c>
      <c r="D77" s="52" t="s">
        <v>246</v>
      </c>
      <c r="E77" s="5"/>
      <c r="F77" s="3"/>
      <c r="G77" s="3"/>
      <c r="H77" s="3"/>
      <c r="XFD77"/>
    </row>
    <row r="78" s="1" customFormat="1" spans="1:16384">
      <c r="A78" s="45" t="s">
        <v>247</v>
      </c>
      <c r="B78" s="11">
        <v>24354177.36</v>
      </c>
      <c r="C78" s="27">
        <v>0</v>
      </c>
      <c r="D78" s="12">
        <v>24354177.36</v>
      </c>
      <c r="E78" s="18"/>
      <c r="F78" s="3"/>
      <c r="G78" s="3"/>
      <c r="H78" s="3"/>
      <c r="XFD78"/>
    </row>
    <row r="79" s="1" customFormat="1" spans="1:16384">
      <c r="A79" s="45" t="s">
        <v>248</v>
      </c>
      <c r="B79" s="11">
        <v>6813475.34</v>
      </c>
      <c r="C79" s="27">
        <v>0</v>
      </c>
      <c r="D79" s="12">
        <v>6813475.34</v>
      </c>
      <c r="E79" s="18"/>
      <c r="F79" s="4"/>
      <c r="G79" s="4"/>
      <c r="H79" s="3"/>
      <c r="XFD79"/>
    </row>
    <row r="80" s="1" customFormat="1" spans="1:16384">
      <c r="A80" s="45" t="s">
        <v>249</v>
      </c>
      <c r="B80" s="11">
        <v>10609623.9</v>
      </c>
      <c r="C80" s="27">
        <v>0</v>
      </c>
      <c r="D80" s="12">
        <v>10609623.9</v>
      </c>
      <c r="E80" s="18"/>
      <c r="F80" s="4"/>
      <c r="G80" s="4"/>
      <c r="H80" s="3"/>
      <c r="XFD80"/>
    </row>
    <row r="81" s="1" customFormat="1" spans="1:16384">
      <c r="A81" s="45" t="s">
        <v>250</v>
      </c>
      <c r="B81" s="11">
        <v>31375911.72</v>
      </c>
      <c r="C81" s="27">
        <v>0</v>
      </c>
      <c r="D81" s="12">
        <v>31375911.72</v>
      </c>
      <c r="E81" s="18"/>
      <c r="F81" s="3"/>
      <c r="G81" s="3"/>
      <c r="H81" s="3"/>
      <c r="XFD81"/>
    </row>
    <row r="82" s="1" customFormat="1" spans="1:16384">
      <c r="A82" s="45"/>
      <c r="B82" s="11"/>
      <c r="C82" s="27">
        <v>0</v>
      </c>
      <c r="D82" s="12">
        <v>0</v>
      </c>
      <c r="E82" s="18"/>
      <c r="F82" s="4"/>
      <c r="G82" s="4"/>
      <c r="H82" s="3"/>
      <c r="XFD82"/>
    </row>
    <row r="83" s="1" customFormat="1" ht="14.25" spans="1:16384">
      <c r="A83" s="15" t="s">
        <v>194</v>
      </c>
      <c r="B83" s="16">
        <v>73153188.32</v>
      </c>
      <c r="C83" s="16">
        <v>0</v>
      </c>
      <c r="D83" s="16">
        <v>73153188.32</v>
      </c>
      <c r="E83" s="18"/>
      <c r="F83" s="4"/>
      <c r="G83" s="4"/>
      <c r="H83" s="3"/>
      <c r="XFD83"/>
    </row>
    <row r="84" s="1" customFormat="1" ht="14.25" spans="1:16384">
      <c r="A84" s="19"/>
      <c r="B84" s="4"/>
      <c r="C84" s="4"/>
      <c r="D84" s="4"/>
      <c r="E84" s="5"/>
      <c r="F84" s="4"/>
      <c r="G84" s="4"/>
      <c r="H84" s="3"/>
      <c r="XFD84"/>
    </row>
    <row r="85" s="1" customFormat="1" ht="14.25" spans="1:16384">
      <c r="A85" s="6" t="s">
        <v>252</v>
      </c>
      <c r="B85" s="4"/>
      <c r="C85" s="4"/>
      <c r="D85" s="4"/>
      <c r="E85" s="5"/>
      <c r="F85" s="4"/>
      <c r="G85" s="4"/>
      <c r="H85" s="3"/>
      <c r="XFD85"/>
    </row>
    <row r="86" s="1" customFormat="1" ht="14.25" spans="1:16384">
      <c r="A86" s="59" t="s">
        <v>253</v>
      </c>
      <c r="B86" s="60" t="s">
        <v>5</v>
      </c>
      <c r="C86" s="61" t="s">
        <v>254</v>
      </c>
      <c r="D86" s="62"/>
      <c r="E86" s="62"/>
      <c r="F86" s="62"/>
      <c r="G86" s="62"/>
      <c r="H86" s="3"/>
      <c r="XFD86"/>
    </row>
    <row r="87" s="1" customFormat="1" ht="22.5" spans="1:16384">
      <c r="A87" s="63"/>
      <c r="B87" s="64"/>
      <c r="C87" s="65" t="s">
        <v>255</v>
      </c>
      <c r="D87" s="65" t="s">
        <v>256</v>
      </c>
      <c r="E87" s="66" t="s">
        <v>257</v>
      </c>
      <c r="F87" s="65" t="s">
        <v>258</v>
      </c>
      <c r="G87" s="67" t="s">
        <v>259</v>
      </c>
      <c r="H87" s="3"/>
      <c r="XFD87"/>
    </row>
    <row r="88" s="1" customFormat="1" spans="1:16384">
      <c r="A88" s="68" t="s">
        <v>260</v>
      </c>
      <c r="B88" s="65"/>
      <c r="C88" s="65"/>
      <c r="D88" s="65"/>
      <c r="E88" s="69"/>
      <c r="F88" s="70"/>
      <c r="G88" s="71"/>
      <c r="H88" s="3"/>
      <c r="XFD88"/>
    </row>
    <row r="89" s="1" customFormat="1" spans="1:16384">
      <c r="A89" s="30" t="s">
        <v>225</v>
      </c>
      <c r="B89" s="11">
        <v>80000000</v>
      </c>
      <c r="C89" s="11"/>
      <c r="D89" s="72"/>
      <c r="E89" s="73"/>
      <c r="F89" s="70"/>
      <c r="G89" s="71"/>
      <c r="H89" s="3"/>
      <c r="XFD89"/>
    </row>
    <row r="90" s="1" customFormat="1" ht="22.5" spans="1:16384">
      <c r="A90" s="68" t="s">
        <v>261</v>
      </c>
      <c r="B90" s="11">
        <v>49536600</v>
      </c>
      <c r="C90" s="11"/>
      <c r="D90" s="72"/>
      <c r="E90" s="73"/>
      <c r="F90" s="70"/>
      <c r="G90" s="71"/>
      <c r="H90" s="3"/>
      <c r="XFD90"/>
    </row>
    <row r="91" s="1" customFormat="1" spans="1:16384">
      <c r="A91" s="68"/>
      <c r="B91" s="11"/>
      <c r="C91" s="11"/>
      <c r="D91" s="72"/>
      <c r="E91" s="73"/>
      <c r="F91" s="70"/>
      <c r="G91" s="71"/>
      <c r="H91" s="3"/>
      <c r="XFD91"/>
    </row>
    <row r="92" s="1" customFormat="1" spans="1:16384">
      <c r="A92" s="68"/>
      <c r="B92" s="11"/>
      <c r="C92" s="11"/>
      <c r="D92" s="72"/>
      <c r="E92" s="73"/>
      <c r="F92" s="70"/>
      <c r="G92" s="71"/>
      <c r="H92" s="3"/>
      <c r="XFD92"/>
    </row>
    <row r="93" s="1" customFormat="1" spans="1:16384">
      <c r="A93" s="68"/>
      <c r="B93" s="11"/>
      <c r="C93" s="11"/>
      <c r="D93" s="72"/>
      <c r="E93" s="73"/>
      <c r="F93" s="70"/>
      <c r="G93" s="71"/>
      <c r="H93" s="3"/>
      <c r="XFD93"/>
    </row>
    <row r="94" s="1" customFormat="1" spans="1:16384">
      <c r="A94" s="68"/>
      <c r="B94" s="11"/>
      <c r="C94" s="11"/>
      <c r="D94" s="72"/>
      <c r="E94" s="73"/>
      <c r="F94" s="70"/>
      <c r="G94" s="71"/>
      <c r="H94" s="3"/>
      <c r="XFD94"/>
    </row>
    <row r="95" s="1" customFormat="1" spans="1:16384">
      <c r="A95" s="68"/>
      <c r="B95" s="11"/>
      <c r="C95" s="11"/>
      <c r="D95" s="74"/>
      <c r="E95" s="73"/>
      <c r="F95" s="70"/>
      <c r="G95" s="71"/>
      <c r="H95" s="3"/>
      <c r="XFD95"/>
    </row>
    <row r="96" s="1" customFormat="1" spans="1:16384">
      <c r="A96" s="68"/>
      <c r="B96" s="11"/>
      <c r="C96" s="11"/>
      <c r="D96" s="74"/>
      <c r="E96" s="73"/>
      <c r="F96" s="70"/>
      <c r="G96" s="71"/>
      <c r="H96" s="3"/>
      <c r="XFD96"/>
    </row>
    <row r="97" s="1" customFormat="1" spans="1:16384">
      <c r="A97" s="75" t="s">
        <v>262</v>
      </c>
      <c r="B97" s="11">
        <v>129536600</v>
      </c>
      <c r="C97" s="11"/>
      <c r="D97" s="11">
        <v>0</v>
      </c>
      <c r="E97" s="11">
        <v>0</v>
      </c>
      <c r="F97" s="11">
        <v>0</v>
      </c>
      <c r="G97" s="11">
        <v>0</v>
      </c>
      <c r="H97" s="3"/>
      <c r="XFD97"/>
    </row>
    <row r="98" s="1" customFormat="1" spans="1:16384">
      <c r="A98" s="68" t="s">
        <v>263</v>
      </c>
      <c r="B98" s="76"/>
      <c r="C98" s="72"/>
      <c r="D98" s="72"/>
      <c r="E98" s="73"/>
      <c r="F98" s="76"/>
      <c r="G98" s="77"/>
      <c r="H98" s="3"/>
      <c r="XFD98"/>
    </row>
    <row r="99" s="1" customFormat="1" spans="1:16384">
      <c r="A99" s="68"/>
      <c r="B99" s="76"/>
      <c r="C99" s="72"/>
      <c r="D99" s="72"/>
      <c r="E99" s="73"/>
      <c r="F99" s="76"/>
      <c r="G99" s="77"/>
      <c r="H99" s="3"/>
      <c r="XFD99"/>
    </row>
    <row r="100" s="1" customFormat="1" spans="1:16384">
      <c r="A100" s="68"/>
      <c r="B100" s="76"/>
      <c r="C100" s="72"/>
      <c r="D100" s="72"/>
      <c r="E100" s="73"/>
      <c r="F100" s="76"/>
      <c r="G100" s="77"/>
      <c r="H100" s="3"/>
      <c r="XFD100"/>
    </row>
    <row r="101" s="1" customFormat="1" spans="1:16384">
      <c r="A101" s="75" t="s">
        <v>262</v>
      </c>
      <c r="B101" s="76"/>
      <c r="C101" s="76"/>
      <c r="D101" s="76" t="s">
        <v>264</v>
      </c>
      <c r="E101" s="73" t="s">
        <v>264</v>
      </c>
      <c r="F101" s="76" t="s">
        <v>264</v>
      </c>
      <c r="G101" s="77" t="s">
        <v>264</v>
      </c>
      <c r="H101" s="3"/>
      <c r="XFD101"/>
    </row>
    <row r="102" s="1" customFormat="1" spans="1:16384">
      <c r="A102" s="68" t="s">
        <v>265</v>
      </c>
      <c r="B102" s="76"/>
      <c r="C102" s="72"/>
      <c r="D102" s="72"/>
      <c r="E102" s="73"/>
      <c r="F102" s="76"/>
      <c r="G102" s="77"/>
      <c r="H102" s="3"/>
      <c r="XFD102"/>
    </row>
    <row r="103" s="1" customFormat="1" spans="1:16384">
      <c r="A103" s="68"/>
      <c r="B103" s="76"/>
      <c r="C103" s="72"/>
      <c r="D103" s="72"/>
      <c r="E103" s="73"/>
      <c r="F103" s="76"/>
      <c r="G103" s="77"/>
      <c r="H103" s="3"/>
      <c r="XFD103"/>
    </row>
    <row r="104" s="1" customFormat="1" spans="1:16384">
      <c r="A104" s="68"/>
      <c r="B104" s="76"/>
      <c r="C104" s="72"/>
      <c r="D104" s="72"/>
      <c r="E104" s="73"/>
      <c r="F104" s="76"/>
      <c r="G104" s="77"/>
      <c r="H104" s="3"/>
      <c r="XFD104"/>
    </row>
    <row r="105" s="1" customFormat="1" spans="1:16384">
      <c r="A105" s="75" t="s">
        <v>262</v>
      </c>
      <c r="B105" s="76"/>
      <c r="C105" s="76"/>
      <c r="D105" s="76" t="s">
        <v>264</v>
      </c>
      <c r="E105" s="73" t="s">
        <v>264</v>
      </c>
      <c r="F105" s="76" t="s">
        <v>264</v>
      </c>
      <c r="G105" s="77" t="s">
        <v>264</v>
      </c>
      <c r="H105" s="3"/>
      <c r="XFD105"/>
    </row>
    <row r="106" s="1" customFormat="1" spans="1:16384">
      <c r="A106" s="68" t="s">
        <v>266</v>
      </c>
      <c r="B106" s="76"/>
      <c r="C106" s="72"/>
      <c r="D106" s="72"/>
      <c r="E106" s="73"/>
      <c r="F106" s="76"/>
      <c r="G106" s="77"/>
      <c r="H106" s="3"/>
      <c r="XFD106"/>
    </row>
    <row r="107" s="1" customFormat="1" spans="1:16384">
      <c r="A107" s="68"/>
      <c r="B107" s="76"/>
      <c r="C107" s="72"/>
      <c r="D107" s="72"/>
      <c r="E107" s="73"/>
      <c r="F107" s="76"/>
      <c r="G107" s="77"/>
      <c r="H107" s="3"/>
      <c r="XFD107"/>
    </row>
    <row r="108" s="1" customFormat="1" spans="1:16384">
      <c r="A108" s="68"/>
      <c r="B108" s="76"/>
      <c r="C108" s="72"/>
      <c r="D108" s="72"/>
      <c r="E108" s="73"/>
      <c r="F108" s="76"/>
      <c r="G108" s="77"/>
      <c r="H108" s="3"/>
      <c r="XFD108"/>
    </row>
    <row r="109" s="1" customFormat="1" spans="1:16384">
      <c r="A109" s="75" t="s">
        <v>262</v>
      </c>
      <c r="B109" s="11">
        <v>129536600</v>
      </c>
      <c r="C109" s="76"/>
      <c r="D109" s="76" t="s">
        <v>264</v>
      </c>
      <c r="E109" s="73" t="s">
        <v>264</v>
      </c>
      <c r="F109" s="76" t="s">
        <v>264</v>
      </c>
      <c r="G109" s="77" t="s">
        <v>264</v>
      </c>
      <c r="H109" s="3"/>
      <c r="XFD109"/>
    </row>
    <row r="110" s="1" customFormat="1" ht="14.25" spans="1:16384">
      <c r="A110" s="78" t="s">
        <v>194</v>
      </c>
      <c r="B110" s="79">
        <v>129536600</v>
      </c>
      <c r="C110" s="79"/>
      <c r="D110" s="80">
        <v>0</v>
      </c>
      <c r="E110" s="81" t="s">
        <v>264</v>
      </c>
      <c r="F110" s="80" t="s">
        <v>264</v>
      </c>
      <c r="G110" s="82" t="s">
        <v>264</v>
      </c>
      <c r="H110" s="3"/>
      <c r="XFD110"/>
    </row>
    <row r="111" s="1" customFormat="1" ht="15" spans="1:16384">
      <c r="A111" s="83" t="s">
        <v>267</v>
      </c>
      <c r="B111" s="84"/>
      <c r="C111" s="84"/>
      <c r="D111" s="84"/>
      <c r="E111" s="85"/>
      <c r="F111" s="84"/>
      <c r="G111" s="84"/>
      <c r="H111" s="3"/>
      <c r="XFD111"/>
    </row>
    <row r="112" s="1" customFormat="1" ht="14.25" spans="1:16384">
      <c r="A112" s="86" t="s">
        <v>253</v>
      </c>
      <c r="B112" s="23" t="s">
        <v>254</v>
      </c>
      <c r="C112" s="9"/>
      <c r="D112" s="24"/>
      <c r="E112" s="87" t="s">
        <v>189</v>
      </c>
      <c r="F112" s="88" t="s">
        <v>268</v>
      </c>
      <c r="G112" s="84"/>
      <c r="H112" s="3"/>
      <c r="XFD112"/>
    </row>
    <row r="113" s="1" customFormat="1" ht="22.5" spans="1:16384">
      <c r="A113" s="89"/>
      <c r="B113" s="27" t="s">
        <v>269</v>
      </c>
      <c r="C113" s="90" t="s">
        <v>270</v>
      </c>
      <c r="D113" s="90" t="s">
        <v>271</v>
      </c>
      <c r="E113" s="91"/>
      <c r="F113" s="92"/>
      <c r="G113" s="84"/>
      <c r="H113" s="3"/>
      <c r="XFD113"/>
    </row>
    <row r="114" s="1" customFormat="1" spans="1:16384">
      <c r="A114" s="30" t="s">
        <v>260</v>
      </c>
      <c r="B114" s="27"/>
      <c r="C114" s="90"/>
      <c r="D114" s="90"/>
      <c r="E114" s="28"/>
      <c r="F114" s="71"/>
      <c r="G114" s="84"/>
      <c r="H114" s="3"/>
      <c r="XFD114"/>
    </row>
    <row r="115" s="1" customFormat="1" spans="1:16384">
      <c r="A115" s="30" t="s">
        <v>225</v>
      </c>
      <c r="B115" s="27"/>
      <c r="C115" s="90"/>
      <c r="D115" s="90"/>
      <c r="E115" s="11">
        <v>80000000</v>
      </c>
      <c r="F115" s="71"/>
      <c r="G115" s="84"/>
      <c r="H115" s="3"/>
      <c r="XFD115"/>
    </row>
    <row r="116" s="1" customFormat="1" ht="22.5" spans="1:16384">
      <c r="A116" s="68" t="s">
        <v>261</v>
      </c>
      <c r="B116" s="65"/>
      <c r="C116" s="70"/>
      <c r="D116" s="70"/>
      <c r="E116" s="11">
        <v>49536600</v>
      </c>
      <c r="F116" s="71"/>
      <c r="G116" s="84"/>
      <c r="H116" s="3"/>
      <c r="XFD116"/>
    </row>
    <row r="117" s="1" customFormat="1" spans="1:16384">
      <c r="A117" s="30"/>
      <c r="B117" s="27"/>
      <c r="C117" s="90"/>
      <c r="D117" s="90"/>
      <c r="E117" s="11"/>
      <c r="F117" s="71"/>
      <c r="G117" s="84"/>
      <c r="H117" s="3"/>
      <c r="XFD117"/>
    </row>
    <row r="118" s="1" customFormat="1" spans="1:16384">
      <c r="A118" s="30"/>
      <c r="B118" s="27"/>
      <c r="C118" s="90"/>
      <c r="D118" s="90"/>
      <c r="E118" s="11"/>
      <c r="F118" s="71"/>
      <c r="G118" s="84"/>
      <c r="H118" s="3"/>
      <c r="XFD118"/>
    </row>
    <row r="119" s="1" customFormat="1" spans="1:16384">
      <c r="A119" s="30"/>
      <c r="B119" s="27"/>
      <c r="C119" s="90"/>
      <c r="D119" s="90"/>
      <c r="E119" s="11"/>
      <c r="F119" s="71"/>
      <c r="G119" s="84"/>
      <c r="H119" s="3"/>
      <c r="XFD119"/>
    </row>
    <row r="120" s="1" customFormat="1" spans="1:16384">
      <c r="A120" s="30"/>
      <c r="B120" s="27"/>
      <c r="C120" s="90"/>
      <c r="D120" s="90"/>
      <c r="E120" s="11"/>
      <c r="F120" s="71"/>
      <c r="G120" s="84"/>
      <c r="H120" s="3"/>
      <c r="XFD120"/>
    </row>
    <row r="121" s="1" customFormat="1" spans="1:16384">
      <c r="A121" s="30"/>
      <c r="B121" s="27"/>
      <c r="C121" s="90"/>
      <c r="D121" s="90"/>
      <c r="E121" s="11"/>
      <c r="F121" s="71"/>
      <c r="G121" s="84"/>
      <c r="H121" s="3"/>
      <c r="XFD121"/>
    </row>
    <row r="122" s="1" customFormat="1" spans="1:16384">
      <c r="A122" s="68"/>
      <c r="B122" s="27"/>
      <c r="C122" s="90"/>
      <c r="D122" s="90"/>
      <c r="E122" s="11"/>
      <c r="F122" s="71"/>
      <c r="G122" s="84"/>
      <c r="H122" s="3"/>
      <c r="XFD122"/>
    </row>
    <row r="123" s="1" customFormat="1" spans="1:16384">
      <c r="A123" s="45" t="s">
        <v>262</v>
      </c>
      <c r="B123" s="11" t="s">
        <v>264</v>
      </c>
      <c r="C123" s="11" t="s">
        <v>264</v>
      </c>
      <c r="D123" s="11" t="s">
        <v>264</v>
      </c>
      <c r="E123" s="11">
        <v>129536600</v>
      </c>
      <c r="F123" s="71"/>
      <c r="G123" s="84"/>
      <c r="H123" s="3"/>
      <c r="XFD123"/>
    </row>
    <row r="124" s="1" customFormat="1" spans="1:16384">
      <c r="A124" s="30" t="s">
        <v>272</v>
      </c>
      <c r="B124" s="11"/>
      <c r="C124" s="93"/>
      <c r="D124" s="93"/>
      <c r="E124" s="11"/>
      <c r="F124" s="71"/>
      <c r="G124" s="84"/>
      <c r="H124" s="3"/>
      <c r="XFD124"/>
    </row>
    <row r="125" s="1" customFormat="1" spans="1:16384">
      <c r="A125" s="30"/>
      <c r="B125" s="11"/>
      <c r="C125" s="93"/>
      <c r="D125" s="93"/>
      <c r="E125" s="11"/>
      <c r="F125" s="71"/>
      <c r="G125" s="84"/>
      <c r="H125" s="3"/>
      <c r="XFD125"/>
    </row>
    <row r="126" s="1" customFormat="1" spans="1:16384">
      <c r="A126" s="45" t="s">
        <v>262</v>
      </c>
      <c r="B126" s="93" t="s">
        <v>264</v>
      </c>
      <c r="C126" s="93" t="s">
        <v>264</v>
      </c>
      <c r="D126" s="93" t="s">
        <v>264</v>
      </c>
      <c r="E126" s="93" t="s">
        <v>264</v>
      </c>
      <c r="F126" s="77" t="s">
        <v>264</v>
      </c>
      <c r="G126" s="84"/>
      <c r="H126" s="3"/>
      <c r="XFD126"/>
    </row>
    <row r="127" s="1" customFormat="1" spans="1:16384">
      <c r="A127" s="30" t="s">
        <v>273</v>
      </c>
      <c r="B127" s="11"/>
      <c r="C127" s="93"/>
      <c r="D127" s="93"/>
      <c r="E127" s="11"/>
      <c r="F127" s="77"/>
      <c r="G127" s="84"/>
      <c r="H127" s="3"/>
      <c r="XFD127"/>
    </row>
    <row r="128" s="1" customFormat="1" spans="1:16384">
      <c r="A128" s="30"/>
      <c r="B128" s="11"/>
      <c r="C128" s="93"/>
      <c r="D128" s="93"/>
      <c r="E128" s="11"/>
      <c r="F128" s="77"/>
      <c r="G128" s="84"/>
      <c r="H128" s="3"/>
      <c r="XFD128"/>
    </row>
    <row r="129" s="1" customFormat="1" spans="1:16384">
      <c r="A129" s="45" t="s">
        <v>262</v>
      </c>
      <c r="B129" s="93" t="s">
        <v>264</v>
      </c>
      <c r="C129" s="93" t="s">
        <v>264</v>
      </c>
      <c r="D129" s="93" t="s">
        <v>264</v>
      </c>
      <c r="E129" s="93" t="s">
        <v>264</v>
      </c>
      <c r="F129" s="77" t="s">
        <v>264</v>
      </c>
      <c r="G129" s="84"/>
      <c r="H129" s="3"/>
      <c r="XFD129"/>
    </row>
    <row r="130" s="1" customFormat="1" spans="1:16384">
      <c r="A130" s="30" t="s">
        <v>266</v>
      </c>
      <c r="B130" s="11"/>
      <c r="C130" s="93"/>
      <c r="D130" s="93"/>
      <c r="E130" s="11"/>
      <c r="F130" s="77"/>
      <c r="G130" s="84"/>
      <c r="H130" s="3"/>
      <c r="XFD130"/>
    </row>
    <row r="131" s="1" customFormat="1" spans="1:16384">
      <c r="A131" s="30"/>
      <c r="B131" s="11"/>
      <c r="C131" s="93"/>
      <c r="D131" s="93"/>
      <c r="E131" s="11"/>
      <c r="F131" s="77"/>
      <c r="G131" s="84"/>
      <c r="H131" s="3"/>
      <c r="XFD131"/>
    </row>
    <row r="132" s="1" customFormat="1" spans="1:16384">
      <c r="A132" s="45" t="s">
        <v>262</v>
      </c>
      <c r="B132" s="93" t="s">
        <v>264</v>
      </c>
      <c r="C132" s="93" t="s">
        <v>264</v>
      </c>
      <c r="D132" s="93" t="s">
        <v>264</v>
      </c>
      <c r="E132" s="93">
        <v>129536600</v>
      </c>
      <c r="F132" s="77" t="s">
        <v>264</v>
      </c>
      <c r="G132" s="84"/>
      <c r="H132" s="3"/>
      <c r="XFD132"/>
    </row>
    <row r="133" s="1" customFormat="1" ht="14.25" spans="1:16384">
      <c r="A133" s="94" t="s">
        <v>194</v>
      </c>
      <c r="B133" s="16" t="s">
        <v>264</v>
      </c>
      <c r="C133" s="16" t="s">
        <v>264</v>
      </c>
      <c r="D133" s="16" t="s">
        <v>264</v>
      </c>
      <c r="E133" s="16">
        <v>129536600</v>
      </c>
      <c r="F133" s="82" t="s">
        <v>264</v>
      </c>
      <c r="G133" s="84"/>
      <c r="H133" s="3"/>
      <c r="XFD133"/>
    </row>
    <row r="134" s="1" customFormat="1" ht="14.25" spans="1:16384">
      <c r="A134" s="19"/>
      <c r="B134" s="95"/>
      <c r="C134" s="95"/>
      <c r="D134" s="95"/>
      <c r="E134" s="95"/>
      <c r="F134" s="95"/>
      <c r="G134" s="95"/>
      <c r="H134" s="95"/>
      <c r="XFD134"/>
    </row>
    <row r="135" s="1" customFormat="1" ht="14.25" spans="1:9">
      <c r="A135" s="6" t="s">
        <v>274</v>
      </c>
      <c r="B135" s="96"/>
      <c r="C135" s="96"/>
      <c r="D135" s="96"/>
      <c r="E135" s="96"/>
      <c r="F135" s="96"/>
      <c r="G135" s="96"/>
      <c r="H135" s="96"/>
      <c r="I135" s="96"/>
    </row>
    <row r="136" s="1" customFormat="1" ht="14.25" spans="1:8">
      <c r="A136" s="88" t="s">
        <v>275</v>
      </c>
      <c r="B136" s="97" t="s">
        <v>276</v>
      </c>
      <c r="C136" s="97" t="s">
        <v>277</v>
      </c>
      <c r="D136" s="97" t="s">
        <v>278</v>
      </c>
      <c r="E136" s="87" t="s">
        <v>279</v>
      </c>
      <c r="F136" s="87" t="s">
        <v>280</v>
      </c>
      <c r="G136" s="97" t="s">
        <v>271</v>
      </c>
      <c r="H136" s="98" t="s">
        <v>281</v>
      </c>
    </row>
    <row r="137" s="1" customFormat="1" spans="1:8">
      <c r="A137" s="99"/>
      <c r="B137" s="100"/>
      <c r="C137" s="100"/>
      <c r="D137" s="100"/>
      <c r="E137" s="91"/>
      <c r="F137" s="91"/>
      <c r="G137" s="100"/>
      <c r="H137" s="101"/>
    </row>
    <row r="138" s="1" customFormat="1" spans="1:8">
      <c r="A138" s="30" t="s">
        <v>282</v>
      </c>
      <c r="B138" s="95">
        <v>2609007.94</v>
      </c>
      <c r="C138" s="102">
        <v>792113.65</v>
      </c>
      <c r="D138" s="102">
        <v>113076402.8</v>
      </c>
      <c r="E138" s="103">
        <v>55372720.78</v>
      </c>
      <c r="F138" s="103">
        <v>127145320.4</v>
      </c>
      <c r="G138" s="103">
        <v>16557761.92</v>
      </c>
      <c r="H138" s="95">
        <f t="shared" ref="H138:H140" si="0">SUM(B138:G138)</f>
        <v>315553327.49</v>
      </c>
    </row>
    <row r="139" s="1" customFormat="1" spans="1:8">
      <c r="A139" s="30" t="s">
        <v>283</v>
      </c>
      <c r="B139" s="95">
        <v>32261.52</v>
      </c>
      <c r="C139" s="95">
        <v>4396.47</v>
      </c>
      <c r="D139" s="95">
        <v>3335588.66</v>
      </c>
      <c r="E139" s="95">
        <v>0</v>
      </c>
      <c r="F139" s="95">
        <v>25843724.44</v>
      </c>
      <c r="G139" s="95">
        <v>102565.14</v>
      </c>
      <c r="H139" s="95">
        <f t="shared" si="0"/>
        <v>29318536.23</v>
      </c>
    </row>
    <row r="140" s="1" customFormat="1" spans="1:8">
      <c r="A140" s="68" t="s">
        <v>284</v>
      </c>
      <c r="B140" s="104">
        <v>32261.52</v>
      </c>
      <c r="C140" s="105">
        <v>4396.47</v>
      </c>
      <c r="D140" s="105">
        <v>3335588.66</v>
      </c>
      <c r="E140" s="103">
        <v>0</v>
      </c>
      <c r="F140" s="103">
        <v>25843724.44</v>
      </c>
      <c r="G140" s="103">
        <v>102565.14</v>
      </c>
      <c r="H140" s="95">
        <f t="shared" si="0"/>
        <v>29318536.23</v>
      </c>
    </row>
    <row r="141" s="1" customFormat="1" ht="22.5" spans="1:8">
      <c r="A141" s="30" t="s">
        <v>285</v>
      </c>
      <c r="B141" s="95">
        <v>0</v>
      </c>
      <c r="C141" s="95">
        <v>0</v>
      </c>
      <c r="D141" s="95">
        <v>0</v>
      </c>
      <c r="E141" s="95">
        <v>0</v>
      </c>
      <c r="F141" s="95">
        <v>0</v>
      </c>
      <c r="G141" s="95">
        <v>0</v>
      </c>
      <c r="H141" s="95">
        <v>0</v>
      </c>
    </row>
    <row r="142" s="1" customFormat="1" spans="1:8">
      <c r="A142" s="30" t="s">
        <v>286</v>
      </c>
      <c r="B142" s="95">
        <v>909.53</v>
      </c>
      <c r="C142" s="95">
        <v>327015.85</v>
      </c>
      <c r="D142" s="95">
        <v>2105177.01</v>
      </c>
      <c r="E142" s="95">
        <v>0</v>
      </c>
      <c r="F142" s="95">
        <v>10512723.24</v>
      </c>
      <c r="G142" s="95">
        <v>747626.96</v>
      </c>
      <c r="H142" s="95">
        <f t="shared" ref="H142:H150" si="1">SUM(B142:G142)</f>
        <v>13693452.59</v>
      </c>
    </row>
    <row r="143" s="1" customFormat="1" spans="1:8">
      <c r="A143" s="30" t="s">
        <v>287</v>
      </c>
      <c r="B143" s="95">
        <v>909.53</v>
      </c>
      <c r="C143" s="102">
        <v>327015.85</v>
      </c>
      <c r="D143" s="102">
        <v>2105177.01</v>
      </c>
      <c r="E143" s="103"/>
      <c r="F143" s="103">
        <v>10512723.24</v>
      </c>
      <c r="G143" s="103">
        <v>747626.96</v>
      </c>
      <c r="H143" s="95">
        <f t="shared" si="1"/>
        <v>13693452.59</v>
      </c>
    </row>
    <row r="144" s="1" customFormat="1" spans="1:8">
      <c r="A144" s="30" t="s">
        <v>288</v>
      </c>
      <c r="B144" s="95">
        <f>B138+B139-B142</f>
        <v>2640359.93</v>
      </c>
      <c r="C144" s="95">
        <f t="shared" ref="C144:H144" si="2">C138+C139-C142</f>
        <v>469494.27</v>
      </c>
      <c r="D144" s="95">
        <f t="shared" si="2"/>
        <v>114306814.45</v>
      </c>
      <c r="E144" s="95">
        <f t="shared" si="2"/>
        <v>55372720.78</v>
      </c>
      <c r="F144" s="95">
        <f t="shared" si="2"/>
        <v>142476321.6</v>
      </c>
      <c r="G144" s="95">
        <f t="shared" si="2"/>
        <v>15912700.1</v>
      </c>
      <c r="H144" s="95">
        <f t="shared" si="2"/>
        <v>331178411.13</v>
      </c>
    </row>
    <row r="145" s="1" customFormat="1" spans="1:8">
      <c r="A145" s="30" t="s">
        <v>289</v>
      </c>
      <c r="B145" s="106"/>
      <c r="C145" s="107"/>
      <c r="D145" s="107"/>
      <c r="E145" s="108"/>
      <c r="F145" s="108"/>
      <c r="G145" s="108"/>
      <c r="H145" s="106">
        <v>0</v>
      </c>
    </row>
    <row r="146" s="1" customFormat="1" spans="1:8">
      <c r="A146" s="45" t="s">
        <v>282</v>
      </c>
      <c r="B146" s="95">
        <v>1816397.73</v>
      </c>
      <c r="C146" s="95">
        <v>688359.3</v>
      </c>
      <c r="D146" s="95">
        <v>55352391.34</v>
      </c>
      <c r="E146" s="103">
        <v>25421224.42</v>
      </c>
      <c r="F146" s="103">
        <v>66183816.67</v>
      </c>
      <c r="G146" s="103">
        <v>8867884.88</v>
      </c>
      <c r="H146" s="95">
        <f t="shared" si="1"/>
        <v>158330074.34</v>
      </c>
    </row>
    <row r="147" s="1" customFormat="1" spans="1:8">
      <c r="A147" s="30" t="s">
        <v>283</v>
      </c>
      <c r="B147" s="109">
        <v>182971.98</v>
      </c>
      <c r="C147" s="109">
        <v>8853.15</v>
      </c>
      <c r="D147" s="109">
        <v>9241329.68</v>
      </c>
      <c r="E147" s="109">
        <v>2759421.96</v>
      </c>
      <c r="F147" s="109">
        <v>23464578.75</v>
      </c>
      <c r="G147" s="109">
        <v>703019.89</v>
      </c>
      <c r="H147" s="95">
        <f t="shared" si="1"/>
        <v>36360175.41</v>
      </c>
    </row>
    <row r="148" s="1" customFormat="1" spans="1:8">
      <c r="A148" s="30" t="s">
        <v>290</v>
      </c>
      <c r="B148" s="109">
        <v>182971.98</v>
      </c>
      <c r="C148" s="110">
        <v>8853.15</v>
      </c>
      <c r="D148" s="110">
        <v>9241329.68</v>
      </c>
      <c r="E148" s="103">
        <v>2759421.96</v>
      </c>
      <c r="F148" s="103">
        <v>23464578.75</v>
      </c>
      <c r="G148" s="111">
        <v>703019.89</v>
      </c>
      <c r="H148" s="95">
        <f t="shared" si="1"/>
        <v>36360175.41</v>
      </c>
    </row>
    <row r="149" s="1" customFormat="1" spans="1:8">
      <c r="A149" s="30" t="s">
        <v>286</v>
      </c>
      <c r="B149" s="109">
        <v>484.33</v>
      </c>
      <c r="C149" s="109">
        <v>261735.19</v>
      </c>
      <c r="D149" s="109">
        <v>1167138.01</v>
      </c>
      <c r="E149" s="109">
        <v>0</v>
      </c>
      <c r="F149" s="109">
        <v>5419778.78</v>
      </c>
      <c r="G149" s="109">
        <v>700914.49</v>
      </c>
      <c r="H149" s="95">
        <f t="shared" si="1"/>
        <v>7550050.8</v>
      </c>
    </row>
    <row r="150" s="1" customFormat="1" spans="1:8">
      <c r="A150" s="45" t="s">
        <v>287</v>
      </c>
      <c r="B150" s="110">
        <v>484.33</v>
      </c>
      <c r="C150" s="110">
        <v>261735.19</v>
      </c>
      <c r="D150" s="110">
        <v>1167138.01</v>
      </c>
      <c r="E150" s="103"/>
      <c r="F150" s="103">
        <v>5419778.78</v>
      </c>
      <c r="G150" s="112">
        <v>700914.49</v>
      </c>
      <c r="H150" s="95">
        <f t="shared" si="1"/>
        <v>7550050.8</v>
      </c>
    </row>
    <row r="151" s="1" customFormat="1" spans="1:8">
      <c r="A151" s="30" t="s">
        <v>288</v>
      </c>
      <c r="B151" s="103">
        <v>1998885.38</v>
      </c>
      <c r="C151" s="103">
        <v>435477.26</v>
      </c>
      <c r="D151" s="103">
        <v>63426583.01</v>
      </c>
      <c r="E151" s="103">
        <v>28180646.38</v>
      </c>
      <c r="F151" s="103">
        <v>84228616.64</v>
      </c>
      <c r="G151" s="103">
        <v>8869990.28</v>
      </c>
      <c r="H151" s="95">
        <v>187140198.95</v>
      </c>
    </row>
    <row r="152" s="2" customFormat="1" spans="1:8">
      <c r="A152" s="30" t="s">
        <v>291</v>
      </c>
      <c r="B152" s="113">
        <v>0</v>
      </c>
      <c r="C152" s="113">
        <v>0</v>
      </c>
      <c r="D152" s="113">
        <v>0</v>
      </c>
      <c r="E152" s="113">
        <v>0</v>
      </c>
      <c r="F152" s="113">
        <v>0</v>
      </c>
      <c r="G152" s="113">
        <v>0</v>
      </c>
      <c r="H152" s="114">
        <v>0</v>
      </c>
    </row>
    <row r="153" s="2" customFormat="1" spans="1:8">
      <c r="A153" s="30" t="s">
        <v>292</v>
      </c>
      <c r="B153" s="113">
        <v>0</v>
      </c>
      <c r="C153" s="113">
        <v>0</v>
      </c>
      <c r="D153" s="113">
        <v>0</v>
      </c>
      <c r="E153" s="113">
        <v>0</v>
      </c>
      <c r="F153" s="113">
        <v>0</v>
      </c>
      <c r="G153" s="113">
        <v>0</v>
      </c>
      <c r="H153" s="114">
        <v>0</v>
      </c>
    </row>
    <row r="154" s="2" customFormat="1" spans="1:8">
      <c r="A154" s="45" t="s">
        <v>293</v>
      </c>
      <c r="B154" s="113">
        <v>0</v>
      </c>
      <c r="C154" s="113">
        <v>0</v>
      </c>
      <c r="D154" s="113">
        <v>0</v>
      </c>
      <c r="E154" s="113">
        <v>0</v>
      </c>
      <c r="F154" s="113">
        <v>0</v>
      </c>
      <c r="G154" s="113">
        <v>0</v>
      </c>
      <c r="H154" s="114">
        <v>0</v>
      </c>
    </row>
    <row r="155" s="2" customFormat="1" spans="1:8">
      <c r="A155" s="30" t="s">
        <v>290</v>
      </c>
      <c r="B155" s="113">
        <v>0</v>
      </c>
      <c r="C155" s="113">
        <v>0</v>
      </c>
      <c r="D155" s="113">
        <v>0</v>
      </c>
      <c r="E155" s="113">
        <v>0</v>
      </c>
      <c r="F155" s="113">
        <v>0</v>
      </c>
      <c r="G155" s="113">
        <v>0</v>
      </c>
      <c r="H155" s="114">
        <v>0</v>
      </c>
    </row>
    <row r="156" s="2" customFormat="1" spans="1:8">
      <c r="A156" s="30" t="s">
        <v>286</v>
      </c>
      <c r="B156" s="113">
        <v>0</v>
      </c>
      <c r="C156" s="113">
        <v>0</v>
      </c>
      <c r="D156" s="113">
        <v>0</v>
      </c>
      <c r="E156" s="113">
        <v>0</v>
      </c>
      <c r="F156" s="113">
        <v>0</v>
      </c>
      <c r="G156" s="113">
        <v>0</v>
      </c>
      <c r="H156" s="114">
        <v>0</v>
      </c>
    </row>
    <row r="157" s="2" customFormat="1" spans="1:8">
      <c r="A157" s="30" t="s">
        <v>287</v>
      </c>
      <c r="B157" s="113">
        <v>0</v>
      </c>
      <c r="C157" s="113">
        <v>0</v>
      </c>
      <c r="D157" s="113">
        <v>0</v>
      </c>
      <c r="E157" s="113">
        <v>0</v>
      </c>
      <c r="F157" s="113">
        <v>0</v>
      </c>
      <c r="G157" s="113">
        <v>0</v>
      </c>
      <c r="H157" s="114">
        <v>0</v>
      </c>
    </row>
    <row r="158" s="2" customFormat="1" spans="1:8">
      <c r="A158" s="45" t="s">
        <v>288</v>
      </c>
      <c r="B158" s="113">
        <v>0</v>
      </c>
      <c r="C158" s="113">
        <v>0</v>
      </c>
      <c r="D158" s="113">
        <v>0</v>
      </c>
      <c r="E158" s="113">
        <v>0</v>
      </c>
      <c r="F158" s="113">
        <v>0</v>
      </c>
      <c r="G158" s="113">
        <v>0</v>
      </c>
      <c r="H158" s="114">
        <v>0</v>
      </c>
    </row>
    <row r="159" s="1" customFormat="1" spans="1:8">
      <c r="A159" s="30" t="s">
        <v>294</v>
      </c>
      <c r="B159" s="109">
        <v>641474.55</v>
      </c>
      <c r="C159" s="109">
        <v>34017.01</v>
      </c>
      <c r="D159" s="109">
        <v>50880231.43</v>
      </c>
      <c r="E159" s="109">
        <v>27192074.4</v>
      </c>
      <c r="F159" s="109">
        <v>58247704.97</v>
      </c>
      <c r="G159" s="109">
        <v>7042709.82</v>
      </c>
      <c r="H159" s="95">
        <f>SUM(B159:G159)</f>
        <v>144038212.18</v>
      </c>
    </row>
    <row r="160" s="1" customFormat="1" ht="14.25" spans="1:8">
      <c r="A160" s="115" t="s">
        <v>295</v>
      </c>
      <c r="B160" s="116">
        <v>792610.21</v>
      </c>
      <c r="C160" s="116">
        <v>103754.35</v>
      </c>
      <c r="D160" s="116">
        <v>57724011.45</v>
      </c>
      <c r="E160" s="116">
        <v>29951496.36</v>
      </c>
      <c r="F160" s="116">
        <v>60961503.74</v>
      </c>
      <c r="G160" s="116">
        <v>7689877.04</v>
      </c>
      <c r="H160" s="117">
        <v>157223253.15</v>
      </c>
    </row>
    <row r="161" s="1" customFormat="1" ht="14.25" spans="1:16384">
      <c r="A161" s="19"/>
      <c r="B161" s="4"/>
      <c r="C161" s="4"/>
      <c r="D161" s="4"/>
      <c r="E161" s="4"/>
      <c r="F161" s="4"/>
      <c r="G161" s="4"/>
      <c r="H161" s="4"/>
      <c r="XFD161"/>
    </row>
    <row r="162" s="1" customFormat="1" ht="14.25" spans="1:16384">
      <c r="A162" s="6" t="s">
        <v>296</v>
      </c>
      <c r="B162" s="4"/>
      <c r="C162" s="4"/>
      <c r="D162" s="4"/>
      <c r="E162" s="4"/>
      <c r="F162" s="4"/>
      <c r="G162" s="4"/>
      <c r="H162" s="4"/>
      <c r="XFD162"/>
    </row>
    <row r="163" s="1" customFormat="1" ht="14.25" spans="1:16384">
      <c r="A163" s="86" t="s">
        <v>188</v>
      </c>
      <c r="B163" s="118" t="s">
        <v>189</v>
      </c>
      <c r="C163" s="119"/>
      <c r="D163" s="120"/>
      <c r="E163" s="121" t="s">
        <v>5</v>
      </c>
      <c r="F163" s="119"/>
      <c r="G163" s="119"/>
      <c r="H163" s="3"/>
      <c r="XFD163"/>
    </row>
    <row r="164" s="1" customFormat="1" spans="1:16384">
      <c r="A164" s="89"/>
      <c r="B164" s="90" t="s">
        <v>244</v>
      </c>
      <c r="C164" s="27" t="s">
        <v>297</v>
      </c>
      <c r="D164" s="90" t="s">
        <v>246</v>
      </c>
      <c r="E164" s="122" t="s">
        <v>244</v>
      </c>
      <c r="F164" s="27" t="s">
        <v>297</v>
      </c>
      <c r="G164" s="52" t="s">
        <v>246</v>
      </c>
      <c r="H164" s="3"/>
      <c r="XFD164"/>
    </row>
    <row r="165" s="1" customFormat="1" spans="1:16384">
      <c r="A165" s="123" t="s">
        <v>298</v>
      </c>
      <c r="B165" s="93">
        <v>16536869.56</v>
      </c>
      <c r="C165" s="93">
        <v>0</v>
      </c>
      <c r="D165" s="93">
        <v>16536869.56</v>
      </c>
      <c r="E165" s="93">
        <v>29413045.61</v>
      </c>
      <c r="F165" s="93">
        <v>0</v>
      </c>
      <c r="G165" s="93">
        <v>29413045.61</v>
      </c>
      <c r="H165" s="3"/>
      <c r="XFD165"/>
    </row>
    <row r="166" s="1" customFormat="1" spans="1:16384">
      <c r="A166" s="123"/>
      <c r="B166" s="93"/>
      <c r="C166" s="93"/>
      <c r="D166" s="93"/>
      <c r="E166" s="93"/>
      <c r="F166" s="93"/>
      <c r="G166" s="124"/>
      <c r="H166" s="3"/>
      <c r="XFD166"/>
    </row>
    <row r="167" s="1" customFormat="1" spans="1:16384">
      <c r="A167" s="123"/>
      <c r="B167" s="93"/>
      <c r="C167" s="93"/>
      <c r="D167" s="93"/>
      <c r="E167" s="93"/>
      <c r="F167" s="93"/>
      <c r="G167" s="124"/>
      <c r="H167" s="3"/>
      <c r="XFD167"/>
    </row>
    <row r="168" s="1" customFormat="1" spans="1:16384">
      <c r="A168" s="123"/>
      <c r="B168" s="93"/>
      <c r="C168" s="93"/>
      <c r="D168" s="93"/>
      <c r="E168" s="93"/>
      <c r="F168" s="93"/>
      <c r="G168" s="124"/>
      <c r="H168" s="3"/>
      <c r="XFD168"/>
    </row>
    <row r="169" s="1" customFormat="1" spans="1:16384">
      <c r="A169" s="123"/>
      <c r="B169" s="93"/>
      <c r="C169" s="93"/>
      <c r="D169" s="93"/>
      <c r="E169" s="93"/>
      <c r="F169" s="93"/>
      <c r="G169" s="124"/>
      <c r="H169" s="3"/>
      <c r="XFD169"/>
    </row>
    <row r="170" s="1" customFormat="1" spans="1:16384">
      <c r="A170" s="123"/>
      <c r="B170" s="93"/>
      <c r="C170" s="93"/>
      <c r="D170" s="93"/>
      <c r="E170" s="93"/>
      <c r="F170" s="93"/>
      <c r="G170" s="124"/>
      <c r="H170" s="3"/>
      <c r="XFD170"/>
    </row>
    <row r="171" s="1" customFormat="1" spans="1:16384">
      <c r="A171" s="123"/>
      <c r="B171" s="93"/>
      <c r="C171" s="93"/>
      <c r="D171" s="93"/>
      <c r="E171" s="93"/>
      <c r="F171" s="93"/>
      <c r="G171" s="124"/>
      <c r="H171" s="3"/>
      <c r="XFD171"/>
    </row>
    <row r="172" s="1" customFormat="1" spans="1:16384">
      <c r="A172" s="123"/>
      <c r="B172" s="93"/>
      <c r="C172" s="93"/>
      <c r="D172" s="93"/>
      <c r="E172" s="93"/>
      <c r="F172" s="93"/>
      <c r="G172" s="124"/>
      <c r="H172" s="3"/>
      <c r="XFD172"/>
    </row>
    <row r="173" s="1" customFormat="1" spans="1:16384">
      <c r="A173" s="123"/>
      <c r="B173" s="93"/>
      <c r="C173" s="93"/>
      <c r="D173" s="93"/>
      <c r="E173" s="93"/>
      <c r="F173" s="93"/>
      <c r="G173" s="124"/>
      <c r="H173" s="3"/>
      <c r="XFD173"/>
    </row>
    <row r="174" s="1" customFormat="1" spans="1:16384">
      <c r="A174" s="123"/>
      <c r="B174" s="93"/>
      <c r="C174" s="93"/>
      <c r="D174" s="93"/>
      <c r="E174" s="93"/>
      <c r="F174" s="93"/>
      <c r="G174" s="124"/>
      <c r="H174" s="3"/>
      <c r="XFD174"/>
    </row>
    <row r="175" s="1" customFormat="1" spans="1:16384">
      <c r="A175" s="123"/>
      <c r="B175" s="93"/>
      <c r="C175" s="93"/>
      <c r="D175" s="93"/>
      <c r="E175" s="93"/>
      <c r="F175" s="93"/>
      <c r="G175" s="124"/>
      <c r="H175" s="3"/>
      <c r="XFD175"/>
    </row>
    <row r="176" s="1" customFormat="1" spans="1:16384">
      <c r="A176" s="123"/>
      <c r="B176" s="93"/>
      <c r="C176" s="93"/>
      <c r="D176" s="93"/>
      <c r="E176" s="93"/>
      <c r="F176" s="93"/>
      <c r="G176" s="124"/>
      <c r="H176" s="3"/>
      <c r="XFD176"/>
    </row>
    <row r="177" s="1" customFormat="1" spans="1:16384">
      <c r="A177" s="123"/>
      <c r="B177" s="93"/>
      <c r="C177" s="93"/>
      <c r="D177" s="93"/>
      <c r="E177" s="93"/>
      <c r="F177" s="93"/>
      <c r="G177" s="124"/>
      <c r="H177" s="3"/>
      <c r="XFD177"/>
    </row>
    <row r="178" s="1" customFormat="1" spans="1:16384">
      <c r="A178" s="123"/>
      <c r="B178" s="93"/>
      <c r="C178" s="93"/>
      <c r="D178" s="93"/>
      <c r="E178" s="93"/>
      <c r="F178" s="93"/>
      <c r="G178" s="124"/>
      <c r="H178" s="3"/>
      <c r="XFD178"/>
    </row>
    <row r="179" s="1" customFormat="1" spans="1:16384">
      <c r="A179" s="123"/>
      <c r="B179" s="93"/>
      <c r="C179" s="93"/>
      <c r="D179" s="93"/>
      <c r="E179" s="93"/>
      <c r="F179" s="93"/>
      <c r="G179" s="124"/>
      <c r="H179" s="3"/>
      <c r="XFD179"/>
    </row>
    <row r="180" s="1" customFormat="1" spans="1:16384">
      <c r="A180" s="123"/>
      <c r="B180" s="93"/>
      <c r="C180" s="93"/>
      <c r="D180" s="93"/>
      <c r="E180" s="93"/>
      <c r="F180" s="93"/>
      <c r="G180" s="124"/>
      <c r="H180" s="3"/>
      <c r="XFD180"/>
    </row>
    <row r="181" s="1" customFormat="1" spans="1:16384">
      <c r="A181" s="123"/>
      <c r="B181" s="93"/>
      <c r="C181" s="93"/>
      <c r="D181" s="93"/>
      <c r="E181" s="93"/>
      <c r="F181" s="93"/>
      <c r="G181" s="124"/>
      <c r="H181" s="3"/>
      <c r="XFD181"/>
    </row>
    <row r="182" s="1" customFormat="1" spans="1:16384">
      <c r="A182" s="123"/>
      <c r="B182" s="93"/>
      <c r="C182" s="93"/>
      <c r="D182" s="93"/>
      <c r="E182" s="93"/>
      <c r="F182" s="93"/>
      <c r="G182" s="124"/>
      <c r="H182" s="3"/>
      <c r="XFD182"/>
    </row>
    <row r="183" s="1" customFormat="1" spans="1:16384">
      <c r="A183" s="123"/>
      <c r="B183" s="93"/>
      <c r="C183" s="93"/>
      <c r="D183" s="93"/>
      <c r="E183" s="93"/>
      <c r="F183" s="93"/>
      <c r="G183" s="124"/>
      <c r="H183" s="3"/>
      <c r="XFD183"/>
    </row>
    <row r="184" s="1" customFormat="1" ht="14.25" spans="1:16384">
      <c r="A184" s="94" t="s">
        <v>194</v>
      </c>
      <c r="B184" s="125"/>
      <c r="C184" s="125"/>
      <c r="D184" s="125"/>
      <c r="E184" s="125"/>
      <c r="F184" s="125"/>
      <c r="G184" s="17"/>
      <c r="H184" s="3"/>
      <c r="XFD184"/>
    </row>
    <row r="185" s="1" customFormat="1" ht="14.25" spans="1:16384">
      <c r="A185" s="19"/>
      <c r="B185" s="4"/>
      <c r="C185" s="4"/>
      <c r="D185" s="4"/>
      <c r="E185" s="5"/>
      <c r="F185" s="4"/>
      <c r="G185" s="4"/>
      <c r="H185" s="3"/>
      <c r="XFD185"/>
    </row>
    <row r="186" s="1" customFormat="1" ht="14.25" spans="1:16384">
      <c r="A186" s="6" t="s">
        <v>299</v>
      </c>
      <c r="B186" s="126"/>
      <c r="C186" s="126"/>
      <c r="D186" s="126"/>
      <c r="E186" s="127"/>
      <c r="F186" s="126"/>
      <c r="G186" s="126"/>
      <c r="H186" s="3"/>
      <c r="XFD186" s="132"/>
    </row>
    <row r="187" s="1" customFormat="1" ht="14.25" spans="1:16384">
      <c r="A187" s="20" t="s">
        <v>275</v>
      </c>
      <c r="B187" s="20" t="s">
        <v>300</v>
      </c>
      <c r="C187" s="20" t="s">
        <v>301</v>
      </c>
      <c r="D187" s="20" t="s">
        <v>302</v>
      </c>
      <c r="E187" s="119" t="s">
        <v>194</v>
      </c>
      <c r="F187" s="5"/>
      <c r="G187" s="4"/>
      <c r="H187" s="3"/>
      <c r="XFD187"/>
    </row>
    <row r="188" s="1" customFormat="1" spans="1:16384">
      <c r="A188" s="10" t="s">
        <v>303</v>
      </c>
      <c r="B188" s="93"/>
      <c r="C188" s="93"/>
      <c r="D188" s="93"/>
      <c r="E188" s="128"/>
      <c r="F188" s="5"/>
      <c r="G188" s="4"/>
      <c r="H188" s="3"/>
      <c r="XFD188"/>
    </row>
    <row r="189" s="1" customFormat="1" spans="1:16384">
      <c r="A189" s="129" t="s">
        <v>282</v>
      </c>
      <c r="B189" s="130">
        <v>2830466.43</v>
      </c>
      <c r="C189" s="131">
        <v>15174595.32</v>
      </c>
      <c r="D189" s="131"/>
      <c r="E189" s="128">
        <v>18005061.75</v>
      </c>
      <c r="F189" s="5"/>
      <c r="G189" s="4"/>
      <c r="H189" s="3"/>
      <c r="XFD189"/>
    </row>
    <row r="190" s="1" customFormat="1" spans="1:16384">
      <c r="A190" s="129" t="s">
        <v>283</v>
      </c>
      <c r="B190" s="130">
        <v>0</v>
      </c>
      <c r="C190" s="130">
        <v>0</v>
      </c>
      <c r="D190" s="130">
        <v>0</v>
      </c>
      <c r="E190" s="128">
        <v>0</v>
      </c>
      <c r="F190" s="5"/>
      <c r="G190" s="4"/>
      <c r="H190" s="3"/>
      <c r="XFD190"/>
    </row>
    <row r="191" s="1" customFormat="1" spans="1:16384">
      <c r="A191" s="129" t="s">
        <v>284</v>
      </c>
      <c r="B191" s="130">
        <v>0</v>
      </c>
      <c r="C191" s="128">
        <v>0</v>
      </c>
      <c r="D191" s="128">
        <v>0</v>
      </c>
      <c r="E191" s="128">
        <v>0</v>
      </c>
      <c r="F191" s="5"/>
      <c r="G191" s="4"/>
      <c r="H191" s="3"/>
      <c r="XFD191"/>
    </row>
    <row r="192" s="1" customFormat="1" spans="1:16384">
      <c r="A192" s="129" t="s">
        <v>286</v>
      </c>
      <c r="B192" s="130">
        <v>0</v>
      </c>
      <c r="C192" s="130">
        <v>0</v>
      </c>
      <c r="D192" s="130">
        <v>0</v>
      </c>
      <c r="E192" s="128">
        <v>0</v>
      </c>
      <c r="F192" s="5"/>
      <c r="G192" s="4"/>
      <c r="H192" s="3"/>
      <c r="XFD192"/>
    </row>
    <row r="193" s="1" customFormat="1" spans="1:16384">
      <c r="A193" s="129" t="s">
        <v>304</v>
      </c>
      <c r="B193" s="131">
        <v>0</v>
      </c>
      <c r="C193" s="131">
        <v>0</v>
      </c>
      <c r="D193" s="131">
        <v>0</v>
      </c>
      <c r="E193" s="128">
        <v>0</v>
      </c>
      <c r="F193" s="5"/>
      <c r="G193" s="4"/>
      <c r="H193" s="3"/>
      <c r="XFD193"/>
    </row>
    <row r="194" s="1" customFormat="1" spans="1:16384">
      <c r="A194" s="129" t="s">
        <v>288</v>
      </c>
      <c r="B194" s="130">
        <v>2830466.43</v>
      </c>
      <c r="C194" s="130">
        <v>15174595.32</v>
      </c>
      <c r="D194" s="130">
        <v>0</v>
      </c>
      <c r="E194" s="128">
        <v>18005061.75</v>
      </c>
      <c r="F194" s="5"/>
      <c r="G194" s="4"/>
      <c r="H194" s="3"/>
      <c r="XFD194"/>
    </row>
    <row r="195" s="1" customFormat="1" spans="1:16384">
      <c r="A195" s="123" t="s">
        <v>305</v>
      </c>
      <c r="B195" s="130"/>
      <c r="C195" s="130"/>
      <c r="D195" s="128"/>
      <c r="E195" s="128">
        <v>0</v>
      </c>
      <c r="F195" s="5"/>
      <c r="G195" s="4"/>
      <c r="H195" s="3"/>
      <c r="XFD195"/>
    </row>
    <row r="196" s="1" customFormat="1" spans="1:16384">
      <c r="A196" s="129" t="s">
        <v>282</v>
      </c>
      <c r="B196" s="131">
        <v>280222.09</v>
      </c>
      <c r="C196" s="131">
        <v>2915595.91</v>
      </c>
      <c r="D196" s="130">
        <v>0</v>
      </c>
      <c r="E196" s="128">
        <f>B196+C196</f>
        <v>3195818</v>
      </c>
      <c r="F196" s="5"/>
      <c r="G196" s="4"/>
      <c r="H196" s="3"/>
      <c r="XFD196"/>
    </row>
    <row r="197" s="1" customFormat="1" spans="1:16384">
      <c r="A197" s="129" t="s">
        <v>283</v>
      </c>
      <c r="B197" s="128">
        <v>0</v>
      </c>
      <c r="C197" s="128">
        <v>0</v>
      </c>
      <c r="D197" s="128">
        <v>0</v>
      </c>
      <c r="E197" s="128"/>
      <c r="F197" s="5"/>
      <c r="G197" s="4"/>
      <c r="H197" s="3"/>
      <c r="XFD197"/>
    </row>
    <row r="198" s="1" customFormat="1" spans="1:16384">
      <c r="A198" s="129" t="s">
        <v>290</v>
      </c>
      <c r="B198" s="130">
        <v>0</v>
      </c>
      <c r="C198" s="128">
        <v>0</v>
      </c>
      <c r="D198" s="128">
        <v>0</v>
      </c>
      <c r="E198" s="128"/>
      <c r="F198" s="5"/>
      <c r="G198" s="4"/>
      <c r="H198" s="3"/>
      <c r="XFD198"/>
    </row>
    <row r="199" s="1" customFormat="1" spans="1:16384">
      <c r="A199" s="129" t="s">
        <v>286</v>
      </c>
      <c r="B199" s="131">
        <v>82016.28</v>
      </c>
      <c r="C199" s="131">
        <v>324590.28</v>
      </c>
      <c r="D199" s="131">
        <v>0</v>
      </c>
      <c r="E199" s="128">
        <v>0</v>
      </c>
      <c r="F199" s="5"/>
      <c r="G199" s="5"/>
      <c r="H199" s="3"/>
      <c r="XFD199"/>
    </row>
    <row r="200" s="1" customFormat="1" spans="1:16384">
      <c r="A200" s="129" t="s">
        <v>304</v>
      </c>
      <c r="B200" s="130">
        <v>82016.28</v>
      </c>
      <c r="C200" s="128">
        <v>324590.28</v>
      </c>
      <c r="D200" s="128">
        <v>0</v>
      </c>
      <c r="E200" s="128">
        <v>0</v>
      </c>
      <c r="F200" s="21"/>
      <c r="G200" s="21"/>
      <c r="H200" s="3"/>
      <c r="XFD200"/>
    </row>
    <row r="201" s="1" customFormat="1" spans="1:16384">
      <c r="A201" s="129" t="s">
        <v>288</v>
      </c>
      <c r="B201" s="130">
        <v>198205.81</v>
      </c>
      <c r="C201" s="130">
        <v>2591005.63</v>
      </c>
      <c r="D201" s="130">
        <v>0</v>
      </c>
      <c r="E201" s="128">
        <f t="shared" ref="E201:E204" si="3">B201+C201</f>
        <v>2789211.44</v>
      </c>
      <c r="F201" s="21"/>
      <c r="G201" s="3"/>
      <c r="H201" s="3"/>
      <c r="XFD201"/>
    </row>
    <row r="202" s="1" customFormat="1" spans="1:16384">
      <c r="A202" s="123" t="s">
        <v>306</v>
      </c>
      <c r="B202" s="130"/>
      <c r="C202" s="128"/>
      <c r="D202" s="128"/>
      <c r="E202" s="128">
        <v>0</v>
      </c>
      <c r="F202" s="21"/>
      <c r="G202" s="3"/>
      <c r="H202" s="3"/>
      <c r="XFD202"/>
    </row>
    <row r="203" s="1" customFormat="1" spans="1:16384">
      <c r="A203" s="129" t="s">
        <v>294</v>
      </c>
      <c r="B203" s="130">
        <v>2468228.06</v>
      </c>
      <c r="C203" s="130">
        <v>11934409.13</v>
      </c>
      <c r="D203" s="130">
        <v>0</v>
      </c>
      <c r="E203" s="128">
        <f t="shared" si="3"/>
        <v>14402637.19</v>
      </c>
      <c r="F203" s="4"/>
      <c r="G203" s="3"/>
      <c r="H203" s="3"/>
      <c r="XFD203"/>
    </row>
    <row r="204" s="1" customFormat="1" ht="14.25" spans="1:16384">
      <c r="A204" s="133" t="s">
        <v>307</v>
      </c>
      <c r="B204" s="134">
        <v>2550244.34</v>
      </c>
      <c r="C204" s="134">
        <v>12258999.41</v>
      </c>
      <c r="D204" s="134">
        <v>0</v>
      </c>
      <c r="E204" s="134">
        <f t="shared" si="3"/>
        <v>14809243.75</v>
      </c>
      <c r="F204" s="18"/>
      <c r="G204" s="21"/>
      <c r="H204" s="3"/>
      <c r="XFD204"/>
    </row>
    <row r="205" s="1" customFormat="1" ht="14.25" spans="1:16384">
      <c r="A205" s="19"/>
      <c r="B205" s="4"/>
      <c r="C205" s="4"/>
      <c r="D205" s="4"/>
      <c r="E205" s="21"/>
      <c r="F205" s="3"/>
      <c r="G205" s="3"/>
      <c r="H205" s="3"/>
      <c r="XFD205"/>
    </row>
    <row r="206" s="1" customFormat="1" ht="14.25" spans="1:16384">
      <c r="A206" s="135" t="s">
        <v>308</v>
      </c>
      <c r="B206" s="135"/>
      <c r="C206" s="4"/>
      <c r="D206" s="4"/>
      <c r="E206" s="21"/>
      <c r="F206" s="3"/>
      <c r="G206" s="3"/>
      <c r="H206" s="3"/>
      <c r="XFD206"/>
    </row>
    <row r="207" s="1" customFormat="1" ht="14.25" spans="1:16384">
      <c r="A207" s="7" t="s">
        <v>188</v>
      </c>
      <c r="B207" s="20" t="s">
        <v>189</v>
      </c>
      <c r="C207" s="9" t="s">
        <v>5</v>
      </c>
      <c r="D207" s="4"/>
      <c r="E207" s="21"/>
      <c r="F207" s="3"/>
      <c r="G207" s="3"/>
      <c r="H207" s="3"/>
      <c r="XFD207"/>
    </row>
    <row r="208" s="1" customFormat="1" spans="1:16384">
      <c r="A208" s="10" t="s">
        <v>309</v>
      </c>
      <c r="B208" s="11">
        <v>0</v>
      </c>
      <c r="C208" s="12">
        <v>0</v>
      </c>
      <c r="D208" s="4"/>
      <c r="E208" s="21"/>
      <c r="F208" s="3"/>
      <c r="G208" s="3"/>
      <c r="H208" s="3"/>
      <c r="XFD208"/>
    </row>
    <row r="209" s="1" customFormat="1" spans="1:16384">
      <c r="A209" s="10" t="s">
        <v>310</v>
      </c>
      <c r="B209" s="11">
        <v>0</v>
      </c>
      <c r="C209" s="12">
        <v>0</v>
      </c>
      <c r="D209" s="4"/>
      <c r="E209" s="21"/>
      <c r="F209" s="3"/>
      <c r="G209" s="3"/>
      <c r="H209" s="3"/>
      <c r="XFD209"/>
    </row>
    <row r="210" s="1" customFormat="1" spans="1:16384">
      <c r="A210" s="10" t="s">
        <v>311</v>
      </c>
      <c r="B210" s="11">
        <v>0</v>
      </c>
      <c r="C210" s="12">
        <v>0</v>
      </c>
      <c r="D210" s="4"/>
      <c r="E210" s="21"/>
      <c r="F210" s="3"/>
      <c r="G210" s="3"/>
      <c r="H210" s="3"/>
      <c r="XFD210"/>
    </row>
    <row r="211" s="1" customFormat="1" spans="1:16384">
      <c r="A211" s="10" t="s">
        <v>312</v>
      </c>
      <c r="B211" s="11">
        <v>0</v>
      </c>
      <c r="C211" s="12">
        <v>0</v>
      </c>
      <c r="D211" s="4"/>
      <c r="E211" s="21"/>
      <c r="F211" s="3"/>
      <c r="G211" s="3"/>
      <c r="H211" s="3"/>
      <c r="XFD211"/>
    </row>
    <row r="212" s="1" customFormat="1" spans="1:16384">
      <c r="A212" s="10" t="s">
        <v>313</v>
      </c>
      <c r="B212" s="11">
        <v>0</v>
      </c>
      <c r="C212" s="12">
        <v>0</v>
      </c>
      <c r="D212" s="4"/>
      <c r="E212" s="21"/>
      <c r="F212" s="3"/>
      <c r="G212" s="3"/>
      <c r="H212" s="3"/>
      <c r="XFD212"/>
    </row>
    <row r="213" s="1" customFormat="1" spans="1:16384">
      <c r="A213" s="10" t="s">
        <v>271</v>
      </c>
      <c r="B213" s="136">
        <v>0</v>
      </c>
      <c r="C213" s="137">
        <v>0</v>
      </c>
      <c r="D213" s="4"/>
      <c r="E213" s="21"/>
      <c r="F213" s="3"/>
      <c r="G213" s="3"/>
      <c r="H213" s="3"/>
      <c r="XFD213"/>
    </row>
    <row r="214" s="1" customFormat="1" ht="14.25" spans="1:16384">
      <c r="A214" s="15" t="s">
        <v>194</v>
      </c>
      <c r="B214" s="138">
        <v>0</v>
      </c>
      <c r="C214" s="139">
        <v>0</v>
      </c>
      <c r="D214" s="4"/>
      <c r="E214" s="21"/>
      <c r="F214" s="3"/>
      <c r="G214" s="3"/>
      <c r="H214" s="3"/>
      <c r="XFD214"/>
    </row>
    <row r="215" s="1" customFormat="1" ht="14.25" spans="1:16384">
      <c r="A215" s="19"/>
      <c r="B215" s="4"/>
      <c r="C215" s="4"/>
      <c r="D215" s="4"/>
      <c r="E215" s="21"/>
      <c r="F215" s="3"/>
      <c r="G215" s="3"/>
      <c r="H215" s="3"/>
      <c r="XFD215"/>
    </row>
    <row r="216" s="1" customFormat="1" ht="14.25" spans="1:16384">
      <c r="A216" s="6" t="s">
        <v>314</v>
      </c>
      <c r="B216" s="140"/>
      <c r="C216" s="140"/>
      <c r="D216" s="141"/>
      <c r="E216" s="142"/>
      <c r="F216" s="3"/>
      <c r="G216" s="3"/>
      <c r="H216" s="3"/>
      <c r="XFD216"/>
    </row>
    <row r="217" s="1" customFormat="1" ht="14.25" spans="1:8">
      <c r="A217" s="143" t="s">
        <v>188</v>
      </c>
      <c r="B217" s="144" t="s">
        <v>315</v>
      </c>
      <c r="C217" s="145" t="s">
        <v>316</v>
      </c>
      <c r="D217" s="145" t="s">
        <v>317</v>
      </c>
      <c r="E217" s="144" t="s">
        <v>318</v>
      </c>
      <c r="F217" s="3"/>
      <c r="G217" s="3"/>
      <c r="H217" s="53"/>
    </row>
    <row r="218" s="1" customFormat="1" spans="1:8">
      <c r="A218" s="146" t="s">
        <v>319</v>
      </c>
      <c r="B218" s="147">
        <v>20529435.39</v>
      </c>
      <c r="C218" s="147">
        <v>0</v>
      </c>
      <c r="D218" s="147">
        <v>0</v>
      </c>
      <c r="E218" s="147">
        <v>20529435.39</v>
      </c>
      <c r="F218" s="3"/>
      <c r="G218" s="3"/>
      <c r="H218" s="53"/>
    </row>
    <row r="219" s="1" customFormat="1" spans="1:8">
      <c r="A219" s="146" t="s">
        <v>320</v>
      </c>
      <c r="B219" s="147">
        <v>6393972.4</v>
      </c>
      <c r="C219" s="147">
        <v>0</v>
      </c>
      <c r="D219" s="147">
        <v>0</v>
      </c>
      <c r="E219" s="147">
        <v>6393972.4</v>
      </c>
      <c r="F219" s="3"/>
      <c r="G219" s="3"/>
      <c r="H219" s="53"/>
    </row>
    <row r="220" s="1" customFormat="1" spans="1:8">
      <c r="A220" s="146" t="s">
        <v>321</v>
      </c>
      <c r="B220" s="147">
        <v>0</v>
      </c>
      <c r="C220" s="147">
        <v>0</v>
      </c>
      <c r="D220" s="147">
        <v>0</v>
      </c>
      <c r="E220" s="147">
        <v>0</v>
      </c>
      <c r="F220" s="3"/>
      <c r="G220" s="3"/>
      <c r="H220" s="53"/>
    </row>
    <row r="221" s="1" customFormat="1" ht="14.25" spans="1:8">
      <c r="A221" s="148" t="s">
        <v>194</v>
      </c>
      <c r="B221" s="149">
        <v>26923407.79</v>
      </c>
      <c r="C221" s="149">
        <v>0</v>
      </c>
      <c r="D221" s="149">
        <v>0</v>
      </c>
      <c r="E221" s="149">
        <v>26923407.79</v>
      </c>
      <c r="F221" s="3"/>
      <c r="G221" s="3"/>
      <c r="H221" s="53"/>
    </row>
    <row r="222" s="1" customFormat="1" ht="14.25" spans="1:16384">
      <c r="A222" s="19"/>
      <c r="B222" s="4"/>
      <c r="C222" s="4"/>
      <c r="D222" s="4"/>
      <c r="E222" s="21"/>
      <c r="F222" s="3"/>
      <c r="G222" s="3"/>
      <c r="H222" s="3"/>
      <c r="XFD222"/>
    </row>
    <row r="223" s="1" customFormat="1" ht="14.25" spans="1:16384">
      <c r="A223" s="6" t="s">
        <v>322</v>
      </c>
      <c r="B223" s="4"/>
      <c r="C223" s="4"/>
      <c r="D223" s="3"/>
      <c r="E223" s="21"/>
      <c r="F223" s="3"/>
      <c r="G223" s="3"/>
      <c r="H223" s="3"/>
      <c r="XFD223"/>
    </row>
    <row r="224" s="1" customFormat="1" ht="14.25" spans="1:16384">
      <c r="A224" s="7" t="s">
        <v>188</v>
      </c>
      <c r="B224" s="20" t="s">
        <v>189</v>
      </c>
      <c r="C224" s="9" t="s">
        <v>5</v>
      </c>
      <c r="D224" s="3"/>
      <c r="E224" s="21"/>
      <c r="F224" s="3"/>
      <c r="G224" s="3"/>
      <c r="H224" s="3"/>
      <c r="XFD224"/>
    </row>
    <row r="225" s="1" customFormat="1" spans="1:16384">
      <c r="A225" s="123" t="s">
        <v>323</v>
      </c>
      <c r="B225" s="11">
        <v>25000000</v>
      </c>
      <c r="C225" s="124">
        <v>116400000</v>
      </c>
      <c r="D225" s="3"/>
      <c r="E225" s="21"/>
      <c r="F225" s="3"/>
      <c r="G225" s="3"/>
      <c r="H225" s="3"/>
      <c r="XFD225"/>
    </row>
    <row r="226" s="1" customFormat="1" spans="1:16384">
      <c r="A226" s="123" t="s">
        <v>324</v>
      </c>
      <c r="B226" s="11">
        <v>0</v>
      </c>
      <c r="C226" s="12">
        <v>0</v>
      </c>
      <c r="D226" s="3"/>
      <c r="E226" s="21"/>
      <c r="F226" s="3"/>
      <c r="G226" s="3"/>
      <c r="H226" s="3"/>
      <c r="XFD226"/>
    </row>
    <row r="227" s="1" customFormat="1" spans="1:16384">
      <c r="A227" s="123" t="s">
        <v>325</v>
      </c>
      <c r="B227" s="11">
        <v>7600000</v>
      </c>
      <c r="C227" s="12">
        <v>8130000</v>
      </c>
      <c r="D227" s="3"/>
      <c r="E227" s="21"/>
      <c r="F227" s="3"/>
      <c r="G227" s="3"/>
      <c r="H227" s="3"/>
      <c r="XFD227"/>
    </row>
    <row r="228" s="1" customFormat="1" spans="1:16384">
      <c r="A228" s="123" t="s">
        <v>326</v>
      </c>
      <c r="B228" s="11">
        <v>0</v>
      </c>
      <c r="C228" s="12">
        <v>0</v>
      </c>
      <c r="D228" s="3"/>
      <c r="E228" s="21"/>
      <c r="F228" s="3"/>
      <c r="G228" s="3"/>
      <c r="H228" s="3"/>
      <c r="XFD228"/>
    </row>
    <row r="229" s="1" customFormat="1" spans="1:16384">
      <c r="A229" s="123" t="s">
        <v>327</v>
      </c>
      <c r="B229" s="11">
        <v>0</v>
      </c>
      <c r="C229" s="12">
        <v>0</v>
      </c>
      <c r="D229" s="3"/>
      <c r="E229" s="21"/>
      <c r="F229" s="3"/>
      <c r="G229" s="3"/>
      <c r="H229" s="3"/>
      <c r="XFD229"/>
    </row>
    <row r="230" s="1" customFormat="1" ht="14.25" spans="1:16384">
      <c r="A230" s="15" t="s">
        <v>194</v>
      </c>
      <c r="B230" s="16">
        <v>32600000</v>
      </c>
      <c r="C230" s="17">
        <v>124530000</v>
      </c>
      <c r="D230" s="3"/>
      <c r="E230" s="21"/>
      <c r="F230" s="3"/>
      <c r="G230" s="3"/>
      <c r="H230" s="3"/>
      <c r="XFD230"/>
    </row>
    <row r="231" s="1" customFormat="1" ht="14.25" spans="1:16384">
      <c r="A231" s="19"/>
      <c r="B231" s="4"/>
      <c r="C231" s="4"/>
      <c r="D231" s="3"/>
      <c r="E231" s="21"/>
      <c r="F231" s="3"/>
      <c r="G231" s="3"/>
      <c r="H231" s="3"/>
      <c r="XFD231"/>
    </row>
    <row r="232" s="1" customFormat="1" ht="14.25" spans="1:16384">
      <c r="A232" s="150" t="s">
        <v>328</v>
      </c>
      <c r="B232" s="4"/>
      <c r="C232" s="4"/>
      <c r="D232" s="3"/>
      <c r="E232" s="21"/>
      <c r="F232" s="3"/>
      <c r="G232" s="3"/>
      <c r="H232" s="3"/>
      <c r="XFD232"/>
    </row>
    <row r="233" s="1" customFormat="1" ht="14.25" spans="1:16384">
      <c r="A233" s="151" t="s">
        <v>212</v>
      </c>
      <c r="B233" s="8" t="s">
        <v>189</v>
      </c>
      <c r="C233" s="119" t="s">
        <v>5</v>
      </c>
      <c r="D233" s="3"/>
      <c r="E233" s="21"/>
      <c r="F233" s="3"/>
      <c r="G233" s="3"/>
      <c r="H233" s="3"/>
      <c r="XFD233"/>
    </row>
    <row r="234" s="1" customFormat="1" spans="1:16384">
      <c r="A234" s="123" t="s">
        <v>215</v>
      </c>
      <c r="B234" s="93">
        <v>160581045.04</v>
      </c>
      <c r="C234" s="124">
        <v>204369784.89</v>
      </c>
      <c r="D234" s="3"/>
      <c r="E234" s="21"/>
      <c r="F234" s="3"/>
      <c r="G234" s="3"/>
      <c r="H234" s="3"/>
      <c r="XFD234"/>
    </row>
    <row r="235" s="1" customFormat="1" spans="1:16384">
      <c r="A235" s="123" t="s">
        <v>329</v>
      </c>
      <c r="B235" s="93">
        <v>71726272.79</v>
      </c>
      <c r="C235" s="124">
        <v>40642007.84</v>
      </c>
      <c r="D235" s="3"/>
      <c r="E235" s="21"/>
      <c r="F235" s="3"/>
      <c r="G235" s="3"/>
      <c r="H235" s="3"/>
      <c r="XFD235"/>
    </row>
    <row r="236" s="1" customFormat="1" spans="1:16384">
      <c r="A236" s="123" t="s">
        <v>229</v>
      </c>
      <c r="B236" s="93">
        <v>21788344.75</v>
      </c>
      <c r="C236" s="124">
        <v>10008213.4</v>
      </c>
      <c r="D236" s="3"/>
      <c r="E236" s="21"/>
      <c r="F236" s="3"/>
      <c r="G236" s="3"/>
      <c r="H236" s="3"/>
      <c r="XFD236"/>
    </row>
    <row r="237" s="1" customFormat="1" spans="1:16384">
      <c r="A237" s="123" t="s">
        <v>240</v>
      </c>
      <c r="B237" s="93">
        <v>13522962.95</v>
      </c>
      <c r="C237" s="124">
        <v>4497118.24</v>
      </c>
      <c r="D237" s="3"/>
      <c r="E237" s="21"/>
      <c r="F237" s="3"/>
      <c r="G237" s="3"/>
      <c r="H237" s="3"/>
      <c r="XFD237"/>
    </row>
    <row r="238" s="1" customFormat="1" ht="14.25" spans="1:16384">
      <c r="A238" s="94" t="s">
        <v>194</v>
      </c>
      <c r="B238" s="125">
        <f>SUM(B234:B237)</f>
        <v>267618625.53</v>
      </c>
      <c r="C238" s="152">
        <v>259517124.37</v>
      </c>
      <c r="D238" s="3"/>
      <c r="E238" s="21"/>
      <c r="F238" s="3"/>
      <c r="G238" s="3"/>
      <c r="H238" s="3"/>
      <c r="XFD238"/>
    </row>
    <row r="239" s="1" customFormat="1" ht="15" spans="1:16384">
      <c r="A239" s="51" t="s">
        <v>330</v>
      </c>
      <c r="B239" s="4"/>
      <c r="C239" s="4"/>
      <c r="D239" s="4"/>
      <c r="E239" s="5"/>
      <c r="F239" s="4"/>
      <c r="G239" s="4"/>
      <c r="H239" s="3"/>
      <c r="XFD239"/>
    </row>
    <row r="240" s="1" customFormat="1" ht="14.25" spans="1:16384">
      <c r="A240" s="7" t="s">
        <v>210</v>
      </c>
      <c r="B240" s="20" t="s">
        <v>211</v>
      </c>
      <c r="C240" s="20" t="s">
        <v>212</v>
      </c>
      <c r="D240" s="20" t="s">
        <v>201</v>
      </c>
      <c r="E240" s="36" t="s">
        <v>213</v>
      </c>
      <c r="F240" s="4"/>
      <c r="G240" s="4"/>
      <c r="H240" s="3"/>
      <c r="XFD240"/>
    </row>
    <row r="241" s="1" customFormat="1" spans="1:16384">
      <c r="A241" s="10" t="s">
        <v>331</v>
      </c>
      <c r="B241" s="11">
        <v>8341497.27</v>
      </c>
      <c r="C241" s="27" t="s">
        <v>215</v>
      </c>
      <c r="D241" s="32">
        <f>B241/$B$238</f>
        <v>0.0311693450090787</v>
      </c>
      <c r="E241" s="37" t="s">
        <v>216</v>
      </c>
      <c r="F241" s="4"/>
      <c r="G241" s="4"/>
      <c r="H241" s="3"/>
      <c r="XFD241"/>
    </row>
    <row r="242" s="1" customFormat="1" spans="1:16384">
      <c r="A242" s="10" t="s">
        <v>332</v>
      </c>
      <c r="B242" s="11">
        <v>8392473.52</v>
      </c>
      <c r="C242" s="27" t="s">
        <v>215</v>
      </c>
      <c r="D242" s="32">
        <f>B242/$B$238</f>
        <v>0.0313598259589716</v>
      </c>
      <c r="E242" s="37" t="s">
        <v>216</v>
      </c>
      <c r="F242" s="4"/>
      <c r="G242" s="4"/>
      <c r="H242" s="3"/>
      <c r="XFD242"/>
    </row>
    <row r="243" s="1" customFormat="1" spans="1:16384">
      <c r="A243" s="10" t="s">
        <v>333</v>
      </c>
      <c r="B243" s="11">
        <v>7452861.61</v>
      </c>
      <c r="C243" s="27" t="s">
        <v>215</v>
      </c>
      <c r="D243" s="32">
        <f>B243/$B$238</f>
        <v>0.0278488150637503</v>
      </c>
      <c r="E243" s="37" t="s">
        <v>216</v>
      </c>
      <c r="F243" s="4"/>
      <c r="G243" s="4"/>
      <c r="H243" s="3"/>
      <c r="XFD243"/>
    </row>
    <row r="244" s="1" customFormat="1" spans="1:16384">
      <c r="A244" s="10" t="s">
        <v>334</v>
      </c>
      <c r="B244" s="11">
        <v>14347472.73</v>
      </c>
      <c r="C244" s="27" t="s">
        <v>215</v>
      </c>
      <c r="D244" s="32">
        <f>B244/$B$238</f>
        <v>0.0536116374620258</v>
      </c>
      <c r="E244" s="37" t="s">
        <v>216</v>
      </c>
      <c r="F244" s="4"/>
      <c r="G244" s="4"/>
      <c r="H244" s="3"/>
      <c r="XFD244"/>
    </row>
    <row r="245" s="1" customFormat="1" ht="14.25" spans="1:16384">
      <c r="A245" s="153" t="s">
        <v>335</v>
      </c>
      <c r="B245" s="16">
        <v>10500242.71</v>
      </c>
      <c r="C245" s="39" t="s">
        <v>215</v>
      </c>
      <c r="D245" s="40">
        <f>B245/$B$238</f>
        <v>0.0392358442511428</v>
      </c>
      <c r="E245" s="154" t="s">
        <v>216</v>
      </c>
      <c r="F245" s="42"/>
      <c r="G245" s="4"/>
      <c r="H245" s="3"/>
      <c r="XFD245"/>
    </row>
    <row r="246" s="1" customFormat="1" ht="14.25" spans="1:16384">
      <c r="A246" s="19"/>
      <c r="B246" s="4"/>
      <c r="C246" s="4"/>
      <c r="D246" s="4"/>
      <c r="E246" s="5"/>
      <c r="F246" s="4"/>
      <c r="G246" s="155"/>
      <c r="H246" s="3"/>
      <c r="XFD246"/>
    </row>
    <row r="247" s="1" customFormat="1" ht="14.25" spans="1:16384">
      <c r="A247" s="6" t="s">
        <v>336</v>
      </c>
      <c r="B247" s="4"/>
      <c r="C247" s="4"/>
      <c r="D247" s="4"/>
      <c r="E247" s="5"/>
      <c r="F247" s="4"/>
      <c r="G247" s="21"/>
      <c r="H247" s="3"/>
      <c r="XFD247"/>
    </row>
    <row r="248" s="1" customFormat="1" ht="15" spans="1:16384">
      <c r="A248" s="156" t="s">
        <v>188</v>
      </c>
      <c r="B248" s="157" t="s">
        <v>189</v>
      </c>
      <c r="C248" s="158" t="s">
        <v>5</v>
      </c>
      <c r="D248" s="4"/>
      <c r="E248" s="5"/>
      <c r="F248" s="4"/>
      <c r="G248" s="4"/>
      <c r="H248" s="3"/>
      <c r="XFD248"/>
    </row>
    <row r="249" s="1" customFormat="1" ht="14.25" spans="1:16384">
      <c r="A249" s="129" t="s">
        <v>215</v>
      </c>
      <c r="B249" s="93">
        <v>24860.95</v>
      </c>
      <c r="C249" s="124">
        <v>40337612.2</v>
      </c>
      <c r="D249" s="42"/>
      <c r="E249" s="5"/>
      <c r="F249" s="4"/>
      <c r="G249" s="4"/>
      <c r="H249" s="3"/>
      <c r="XFD249"/>
    </row>
    <row r="250" s="1" customFormat="1" spans="1:16384">
      <c r="A250" s="129" t="s">
        <v>329</v>
      </c>
      <c r="B250" s="93">
        <v>0</v>
      </c>
      <c r="C250" s="124">
        <v>0</v>
      </c>
      <c r="D250" s="42"/>
      <c r="E250" s="5"/>
      <c r="F250" s="4"/>
      <c r="G250" s="4"/>
      <c r="H250" s="3"/>
      <c r="XFD250"/>
    </row>
    <row r="251" s="1" customFormat="1" spans="1:16384">
      <c r="A251" s="129" t="s">
        <v>229</v>
      </c>
      <c r="B251" s="93">
        <v>0</v>
      </c>
      <c r="C251" s="124">
        <v>0</v>
      </c>
      <c r="D251" s="42"/>
      <c r="E251" s="5"/>
      <c r="F251" s="4"/>
      <c r="G251" s="4"/>
      <c r="H251" s="3"/>
      <c r="XFD251"/>
    </row>
    <row r="252" s="1" customFormat="1" spans="1:16384">
      <c r="A252" s="129" t="s">
        <v>240</v>
      </c>
      <c r="B252" s="93">
        <v>0</v>
      </c>
      <c r="C252" s="124">
        <v>0</v>
      </c>
      <c r="D252" s="42"/>
      <c r="E252" s="5"/>
      <c r="F252" s="4"/>
      <c r="G252" s="4"/>
      <c r="H252" s="3"/>
      <c r="XFD252"/>
    </row>
    <row r="253" s="1" customFormat="1" ht="14.25" spans="1:16384">
      <c r="A253" s="94" t="s">
        <v>194</v>
      </c>
      <c r="B253" s="125">
        <v>24860.95</v>
      </c>
      <c r="C253" s="125">
        <v>40337612.2</v>
      </c>
      <c r="D253" s="42"/>
      <c r="E253" s="5"/>
      <c r="F253" s="4"/>
      <c r="G253" s="4"/>
      <c r="H253" s="3"/>
      <c r="XFD253"/>
    </row>
    <row r="254" s="1" customFormat="1" ht="15" spans="1:16384">
      <c r="A254" s="51" t="s">
        <v>337</v>
      </c>
      <c r="B254" s="4"/>
      <c r="C254" s="4"/>
      <c r="D254" s="4"/>
      <c r="E254" s="5"/>
      <c r="F254" s="4"/>
      <c r="G254" s="4"/>
      <c r="H254" s="3"/>
      <c r="XFD254"/>
    </row>
    <row r="255" s="1" customFormat="1" ht="14.25" spans="1:16384">
      <c r="A255" s="7" t="s">
        <v>210</v>
      </c>
      <c r="B255" s="20" t="s">
        <v>211</v>
      </c>
      <c r="C255" s="20" t="s">
        <v>212</v>
      </c>
      <c r="D255" s="20" t="s">
        <v>201</v>
      </c>
      <c r="E255" s="36" t="s">
        <v>213</v>
      </c>
      <c r="F255" s="4"/>
      <c r="G255" s="4"/>
      <c r="H255" s="3"/>
      <c r="XFD255"/>
    </row>
    <row r="256" s="1" customFormat="1" ht="22.5" spans="1:16384">
      <c r="A256" s="10" t="s">
        <v>338</v>
      </c>
      <c r="B256" s="93">
        <v>24860.95</v>
      </c>
      <c r="C256" s="129" t="s">
        <v>215</v>
      </c>
      <c r="D256" s="32">
        <v>1</v>
      </c>
      <c r="E256" s="37" t="s">
        <v>226</v>
      </c>
      <c r="F256" s="3"/>
      <c r="G256" s="3"/>
      <c r="H256" s="3"/>
      <c r="XFD256"/>
    </row>
    <row r="257" s="1" customFormat="1" spans="1:16384">
      <c r="A257" s="10"/>
      <c r="B257" s="11"/>
      <c r="C257" s="129"/>
      <c r="D257" s="32"/>
      <c r="E257" s="37"/>
      <c r="F257" s="3"/>
      <c r="G257" s="3"/>
      <c r="H257" s="3"/>
      <c r="XFD257"/>
    </row>
    <row r="258" s="1" customFormat="1" spans="1:16384">
      <c r="A258" s="10"/>
      <c r="B258" s="11"/>
      <c r="C258" s="129"/>
      <c r="D258" s="32"/>
      <c r="E258" s="37"/>
      <c r="F258" s="3"/>
      <c r="G258" s="3"/>
      <c r="H258" s="3"/>
      <c r="XFD258"/>
    </row>
    <row r="259" s="1" customFormat="1" spans="1:16384">
      <c r="A259" s="10"/>
      <c r="B259" s="11"/>
      <c r="C259" s="129"/>
      <c r="D259" s="32"/>
      <c r="E259" s="37"/>
      <c r="F259" s="3"/>
      <c r="G259" s="3"/>
      <c r="H259" s="3"/>
      <c r="XFD259"/>
    </row>
    <row r="260" s="1" customFormat="1" ht="14.25" spans="1:16384">
      <c r="A260" s="153"/>
      <c r="B260" s="16"/>
      <c r="C260" s="39"/>
      <c r="D260" s="159"/>
      <c r="E260" s="47"/>
      <c r="F260" s="3"/>
      <c r="G260" s="3"/>
      <c r="H260" s="3"/>
      <c r="XFD260"/>
    </row>
    <row r="261" s="1" customFormat="1" ht="14.25" spans="1:16384">
      <c r="A261" s="19"/>
      <c r="B261" s="4"/>
      <c r="C261" s="4"/>
      <c r="D261" s="4"/>
      <c r="E261" s="5"/>
      <c r="F261" s="3"/>
      <c r="G261" s="3"/>
      <c r="H261" s="3"/>
      <c r="XFD261"/>
    </row>
    <row r="262" s="1" customFormat="1" ht="14.25" spans="1:16384">
      <c r="A262" s="135" t="s">
        <v>339</v>
      </c>
      <c r="B262" s="135"/>
      <c r="C262" s="4"/>
      <c r="D262" s="4"/>
      <c r="E262" s="5"/>
      <c r="F262" s="3"/>
      <c r="G262" s="3"/>
      <c r="H262" s="3"/>
      <c r="XFD262"/>
    </row>
    <row r="263" s="1" customFormat="1" ht="14.25" spans="1:16384">
      <c r="A263" s="7" t="s">
        <v>188</v>
      </c>
      <c r="B263" s="20" t="s">
        <v>189</v>
      </c>
      <c r="C263" s="9" t="s">
        <v>5</v>
      </c>
      <c r="D263" s="42"/>
      <c r="E263" s="5"/>
      <c r="F263" s="4"/>
      <c r="G263" s="4"/>
      <c r="H263" s="3"/>
      <c r="XFD263"/>
    </row>
    <row r="264" s="1" customFormat="1" spans="1:16384">
      <c r="A264" s="45" t="s">
        <v>340</v>
      </c>
      <c r="B264" s="11">
        <v>1053549.08</v>
      </c>
      <c r="C264" s="29">
        <v>1754406.67</v>
      </c>
      <c r="D264" s="42"/>
      <c r="E264" s="5"/>
      <c r="F264" s="4"/>
      <c r="G264" s="4"/>
      <c r="H264" s="3"/>
      <c r="XFD264"/>
    </row>
    <row r="265" s="1" customFormat="1" spans="1:16384">
      <c r="A265" s="45" t="s">
        <v>341</v>
      </c>
      <c r="B265" s="11">
        <v>2945813.49</v>
      </c>
      <c r="C265" s="29">
        <v>2053779.93</v>
      </c>
      <c r="D265" s="42"/>
      <c r="E265" s="5"/>
      <c r="F265" s="4"/>
      <c r="G265" s="4"/>
      <c r="H265" s="3"/>
      <c r="XFD265"/>
    </row>
    <row r="266" s="1" customFormat="1" spans="1:16384">
      <c r="A266" s="45" t="s">
        <v>342</v>
      </c>
      <c r="B266" s="11">
        <v>-159818.31</v>
      </c>
      <c r="C266" s="29">
        <v>-155961.51</v>
      </c>
      <c r="D266" s="42"/>
      <c r="E266" s="5"/>
      <c r="F266" s="4"/>
      <c r="G266" s="4"/>
      <c r="H266" s="3"/>
      <c r="XFD266"/>
    </row>
    <row r="267" s="1" customFormat="1" spans="1:16384">
      <c r="A267" s="45" t="s">
        <v>343</v>
      </c>
      <c r="B267" s="11"/>
      <c r="C267" s="29">
        <v>0</v>
      </c>
      <c r="D267" s="42"/>
      <c r="E267" s="5"/>
      <c r="F267" s="4"/>
      <c r="G267" s="4"/>
      <c r="H267" s="3"/>
      <c r="XFD267"/>
    </row>
    <row r="268" s="1" customFormat="1" spans="1:16384">
      <c r="A268" s="45" t="s">
        <v>344</v>
      </c>
      <c r="B268" s="11"/>
      <c r="C268" s="29">
        <v>0</v>
      </c>
      <c r="D268" s="42"/>
      <c r="E268" s="5"/>
      <c r="F268" s="4"/>
      <c r="G268" s="4"/>
      <c r="H268" s="3"/>
      <c r="XFD268"/>
    </row>
    <row r="269" s="1" customFormat="1" spans="1:16384">
      <c r="A269" s="45" t="s">
        <v>345</v>
      </c>
      <c r="B269" s="11">
        <v>1658.33</v>
      </c>
      <c r="C269" s="29">
        <v>1658.33</v>
      </c>
      <c r="D269" s="42"/>
      <c r="E269" s="5"/>
      <c r="F269" s="4"/>
      <c r="G269" s="4"/>
      <c r="H269" s="3"/>
      <c r="XFD269"/>
    </row>
    <row r="270" s="1" customFormat="1" spans="1:16384">
      <c r="A270" s="45" t="s">
        <v>346</v>
      </c>
      <c r="B270" s="11"/>
      <c r="C270" s="29">
        <v>0</v>
      </c>
      <c r="D270" s="42"/>
      <c r="E270" s="5"/>
      <c r="F270" s="4"/>
      <c r="G270" s="4"/>
      <c r="H270" s="3"/>
      <c r="XFD270"/>
    </row>
    <row r="271" s="1" customFormat="1" spans="1:16384">
      <c r="A271" s="45" t="s">
        <v>347</v>
      </c>
      <c r="B271" s="11"/>
      <c r="C271" s="29">
        <v>0</v>
      </c>
      <c r="D271" s="3"/>
      <c r="E271" s="21"/>
      <c r="F271" s="3"/>
      <c r="G271" s="3"/>
      <c r="H271" s="3"/>
      <c r="XFD271"/>
    </row>
    <row r="272" s="1" customFormat="1" spans="1:16384">
      <c r="A272" s="45" t="s">
        <v>348</v>
      </c>
      <c r="B272" s="11"/>
      <c r="C272" s="29">
        <v>0</v>
      </c>
      <c r="D272" s="3"/>
      <c r="E272" s="21"/>
      <c r="F272" s="3"/>
      <c r="G272" s="3"/>
      <c r="H272" s="3"/>
      <c r="XFD272"/>
    </row>
    <row r="273" s="1" customFormat="1" spans="1:16384">
      <c r="A273" s="45" t="s">
        <v>349</v>
      </c>
      <c r="B273" s="11"/>
      <c r="C273" s="29">
        <v>0</v>
      </c>
      <c r="D273" s="3"/>
      <c r="E273" s="21"/>
      <c r="F273" s="3"/>
      <c r="G273" s="3"/>
      <c r="H273" s="3"/>
      <c r="XFD273"/>
    </row>
    <row r="274" s="1" customFormat="1" spans="1:16384">
      <c r="A274" s="45" t="s">
        <v>350</v>
      </c>
      <c r="B274" s="11"/>
      <c r="C274" s="29">
        <v>0</v>
      </c>
      <c r="D274" s="3"/>
      <c r="E274" s="21"/>
      <c r="F274" s="3"/>
      <c r="G274" s="3"/>
      <c r="H274" s="3"/>
      <c r="XFD274"/>
    </row>
    <row r="275" s="1" customFormat="1" ht="14.25" spans="1:16384">
      <c r="A275" s="15" t="s">
        <v>194</v>
      </c>
      <c r="B275" s="125">
        <f>SUM(B264:B274)</f>
        <v>3841202.59</v>
      </c>
      <c r="C275" s="152">
        <v>3653883.42</v>
      </c>
      <c r="D275" s="21"/>
      <c r="E275" s="21"/>
      <c r="F275" s="3"/>
      <c r="G275" s="3"/>
      <c r="H275" s="3"/>
      <c r="XFD275"/>
    </row>
    <row r="276" s="1" customFormat="1" ht="15" spans="1:16384">
      <c r="A276" s="6" t="s">
        <v>351</v>
      </c>
      <c r="B276" s="4"/>
      <c r="C276" s="4"/>
      <c r="D276" s="3"/>
      <c r="E276" s="21"/>
      <c r="F276" s="3"/>
      <c r="G276" s="3"/>
      <c r="H276" s="3"/>
      <c r="XFD276"/>
    </row>
    <row r="277" s="1" customFormat="1" ht="14.25" spans="1:16384">
      <c r="A277" s="151" t="s">
        <v>188</v>
      </c>
      <c r="B277" s="8" t="s">
        <v>189</v>
      </c>
      <c r="C277" s="119" t="s">
        <v>5</v>
      </c>
      <c r="D277" s="3"/>
      <c r="E277" s="21"/>
      <c r="F277" s="3"/>
      <c r="G277" s="3"/>
      <c r="H277" s="3"/>
      <c r="XFD277"/>
    </row>
    <row r="278" s="1" customFormat="1" spans="1:16384">
      <c r="A278" s="123" t="s">
        <v>352</v>
      </c>
      <c r="B278" s="93">
        <v>38277.3800000024</v>
      </c>
      <c r="C278" s="124">
        <v>218047.400000002</v>
      </c>
      <c r="D278" s="3"/>
      <c r="E278" s="21"/>
      <c r="F278" s="3"/>
      <c r="G278" s="3"/>
      <c r="H278" s="3"/>
      <c r="XFD278"/>
    </row>
    <row r="279" s="1" customFormat="1" spans="1:16384">
      <c r="A279" s="160" t="s">
        <v>353</v>
      </c>
      <c r="B279" s="93"/>
      <c r="C279" s="124">
        <v>0</v>
      </c>
      <c r="D279" s="3"/>
      <c r="E279" s="21"/>
      <c r="F279" s="3"/>
      <c r="G279" s="3"/>
      <c r="H279" s="3"/>
      <c r="XFD279"/>
    </row>
    <row r="280" s="1" customFormat="1" spans="1:16384">
      <c r="A280" s="123" t="s">
        <v>354</v>
      </c>
      <c r="B280" s="93"/>
      <c r="C280" s="124">
        <v>0</v>
      </c>
      <c r="D280" s="3"/>
      <c r="E280" s="21"/>
      <c r="F280" s="3"/>
      <c r="G280" s="3"/>
      <c r="H280" s="3"/>
      <c r="XFD280"/>
    </row>
    <row r="281" s="1" customFormat="1" spans="1:16384">
      <c r="A281" s="160" t="s">
        <v>355</v>
      </c>
      <c r="B281" s="93">
        <v>3068.72</v>
      </c>
      <c r="C281" s="124">
        <v>15232.62</v>
      </c>
      <c r="D281" s="3"/>
      <c r="E281" s="21"/>
      <c r="F281" s="3"/>
      <c r="G281" s="3"/>
      <c r="H281" s="3"/>
      <c r="XFD281"/>
    </row>
    <row r="282" s="1" customFormat="1" spans="1:16384">
      <c r="A282" s="160" t="s">
        <v>356</v>
      </c>
      <c r="B282" s="93">
        <v>1315.16</v>
      </c>
      <c r="C282" s="124">
        <v>6528.27</v>
      </c>
      <c r="D282" s="3"/>
      <c r="E282" s="21"/>
      <c r="F282" s="3"/>
      <c r="G282" s="3"/>
      <c r="H282" s="3"/>
      <c r="XFD282"/>
    </row>
    <row r="283" s="1" customFormat="1" spans="1:16384">
      <c r="A283" s="160" t="s">
        <v>357</v>
      </c>
      <c r="B283" s="93">
        <v>876.78</v>
      </c>
      <c r="C283" s="124">
        <v>4352.18</v>
      </c>
      <c r="D283" s="3"/>
      <c r="E283" s="21"/>
      <c r="F283" s="3"/>
      <c r="G283" s="3"/>
      <c r="H283" s="3"/>
      <c r="XFD283"/>
    </row>
    <row r="284" s="1" customFormat="1" spans="1:16384">
      <c r="A284" s="160" t="s">
        <v>358</v>
      </c>
      <c r="B284" s="93"/>
      <c r="C284" s="124"/>
      <c r="D284" s="3"/>
      <c r="E284" s="21"/>
      <c r="F284" s="3"/>
      <c r="G284" s="3"/>
      <c r="H284" s="3"/>
      <c r="XFD284"/>
    </row>
    <row r="285" s="1" customFormat="1" spans="1:16384">
      <c r="A285" s="160" t="s">
        <v>359</v>
      </c>
      <c r="B285" s="93"/>
      <c r="C285" s="124">
        <v>0</v>
      </c>
      <c r="D285" s="3"/>
      <c r="E285" s="21"/>
      <c r="F285" s="3"/>
      <c r="G285" s="3"/>
      <c r="H285" s="3"/>
      <c r="XFD285"/>
    </row>
    <row r="286" s="1" customFormat="1" spans="1:16384">
      <c r="A286" s="160" t="s">
        <v>360</v>
      </c>
      <c r="B286" s="93"/>
      <c r="C286" s="124">
        <v>0</v>
      </c>
      <c r="D286" s="3"/>
      <c r="E286" s="21"/>
      <c r="F286" s="3"/>
      <c r="G286" s="3"/>
      <c r="H286" s="3"/>
      <c r="XFD286"/>
    </row>
    <row r="287" s="1" customFormat="1" spans="1:16384">
      <c r="A287" s="160" t="s">
        <v>361</v>
      </c>
      <c r="B287" s="93">
        <v>5101.9</v>
      </c>
      <c r="C287" s="124">
        <v>3054.18</v>
      </c>
      <c r="D287" s="3"/>
      <c r="E287" s="21"/>
      <c r="F287" s="3"/>
      <c r="G287" s="3"/>
      <c r="H287" s="3"/>
      <c r="XFD287"/>
    </row>
    <row r="288" s="1" customFormat="1" spans="1:16384">
      <c r="A288" s="160" t="s">
        <v>362</v>
      </c>
      <c r="B288" s="93">
        <v>-15286.64</v>
      </c>
      <c r="C288" s="124">
        <v>-16922.48</v>
      </c>
      <c r="D288" s="3"/>
      <c r="E288" s="21"/>
      <c r="F288" s="3"/>
      <c r="G288" s="3"/>
      <c r="H288" s="3"/>
      <c r="XFD288"/>
    </row>
    <row r="289" s="1" customFormat="1" spans="1:16384">
      <c r="A289" s="160" t="s">
        <v>363</v>
      </c>
      <c r="B289" s="93">
        <v>33006.48</v>
      </c>
      <c r="C289" s="124">
        <v>59978.69</v>
      </c>
      <c r="D289" s="3"/>
      <c r="E289" s="21"/>
      <c r="F289" s="3"/>
      <c r="G289" s="3"/>
      <c r="H289" s="3"/>
      <c r="XFD289"/>
    </row>
    <row r="290" s="1" customFormat="1" ht="14.25" spans="1:16384">
      <c r="A290" s="94" t="s">
        <v>194</v>
      </c>
      <c r="B290" s="125">
        <f>SUM(B278:B289)</f>
        <v>66359.7800000024</v>
      </c>
      <c r="C290" s="152">
        <v>290270.860000002</v>
      </c>
      <c r="D290" s="53"/>
      <c r="E290" s="21"/>
      <c r="F290" s="53"/>
      <c r="G290" s="3"/>
      <c r="H290" s="3"/>
      <c r="XFD290"/>
    </row>
    <row r="291" s="1" customFormat="1" ht="14.25" spans="1:16384">
      <c r="A291" s="19"/>
      <c r="B291" s="4"/>
      <c r="C291" s="4"/>
      <c r="D291" s="4"/>
      <c r="E291" s="5"/>
      <c r="F291" s="3"/>
      <c r="G291" s="3"/>
      <c r="H291" s="3"/>
      <c r="XFD291"/>
    </row>
    <row r="292" s="1" customFormat="1" ht="14.25" spans="1:16384">
      <c r="A292" s="135" t="s">
        <v>364</v>
      </c>
      <c r="B292" s="135"/>
      <c r="C292" s="4"/>
      <c r="D292" s="4"/>
      <c r="E292" s="5"/>
      <c r="F292" s="3"/>
      <c r="G292" s="3"/>
      <c r="H292" s="3"/>
      <c r="XFD292"/>
    </row>
    <row r="293" s="1" customFormat="1" ht="14.25" spans="1:16384">
      <c r="A293" s="151" t="s">
        <v>188</v>
      </c>
      <c r="B293" s="8" t="s">
        <v>189</v>
      </c>
      <c r="C293" s="119" t="s">
        <v>5</v>
      </c>
      <c r="D293" s="161"/>
      <c r="E293" s="162"/>
      <c r="F293" s="3"/>
      <c r="G293" s="3"/>
      <c r="H293" s="3"/>
      <c r="XFD293"/>
    </row>
    <row r="294" s="1" customFormat="1" spans="1:16384">
      <c r="A294" s="129" t="s">
        <v>215</v>
      </c>
      <c r="B294" s="93">
        <v>63677429.18</v>
      </c>
      <c r="C294" s="124">
        <v>-22637197.59</v>
      </c>
      <c r="D294" s="163">
        <v>26944844.44</v>
      </c>
      <c r="E294" s="164">
        <v>-22637197.59</v>
      </c>
      <c r="F294" s="3"/>
      <c r="G294" s="3"/>
      <c r="H294" s="3"/>
      <c r="XFD294"/>
    </row>
    <row r="295" s="1" customFormat="1" spans="1:16384">
      <c r="A295" s="129" t="s">
        <v>329</v>
      </c>
      <c r="B295" s="93">
        <v>-41893550.97</v>
      </c>
      <c r="C295" s="124">
        <v>110477187.01</v>
      </c>
      <c r="D295" s="165">
        <v>12710386.06</v>
      </c>
      <c r="E295" s="164">
        <v>110477187.01</v>
      </c>
      <c r="F295" s="3"/>
      <c r="G295" s="3"/>
      <c r="H295" s="3"/>
      <c r="XFD295"/>
    </row>
    <row r="296" s="1" customFormat="1" spans="1:16384">
      <c r="A296" s="129" t="s">
        <v>229</v>
      </c>
      <c r="B296" s="93">
        <v>7974934.24</v>
      </c>
      <c r="C296" s="124">
        <v>0</v>
      </c>
      <c r="D296" s="165">
        <v>110541840.2</v>
      </c>
      <c r="E296" s="164" t="s">
        <v>365</v>
      </c>
      <c r="F296" s="3"/>
      <c r="G296" s="3"/>
      <c r="H296" s="3"/>
      <c r="XFD296"/>
    </row>
    <row r="297" s="1" customFormat="1" spans="1:16384">
      <c r="A297" s="129" t="s">
        <v>240</v>
      </c>
      <c r="B297" s="93">
        <v>120438258.25</v>
      </c>
      <c r="C297" s="124">
        <v>0</v>
      </c>
      <c r="D297" s="165">
        <v>0</v>
      </c>
      <c r="E297" s="164" t="s">
        <v>365</v>
      </c>
      <c r="F297" s="3"/>
      <c r="G297" s="3"/>
      <c r="H297" s="3"/>
      <c r="XFD297"/>
    </row>
    <row r="298" s="1" customFormat="1" ht="14.25" spans="1:16384">
      <c r="A298" s="94" t="s">
        <v>194</v>
      </c>
      <c r="B298" s="125">
        <f>SUM(B294:B297)</f>
        <v>150197070.7</v>
      </c>
      <c r="C298" s="152">
        <v>87839989.42</v>
      </c>
      <c r="D298" s="165">
        <f>SUM(D294:D297)</f>
        <v>150197070.7</v>
      </c>
      <c r="E298" s="164">
        <v>87839989.42</v>
      </c>
      <c r="F298" s="3"/>
      <c r="G298" s="3"/>
      <c r="H298" s="3"/>
      <c r="XFD298"/>
    </row>
    <row r="299" s="1" customFormat="1" ht="15" spans="1:16384">
      <c r="A299" s="51" t="s">
        <v>366</v>
      </c>
      <c r="B299" s="4"/>
      <c r="C299" s="4"/>
      <c r="D299" s="4"/>
      <c r="E299" s="5"/>
      <c r="F299" s="3"/>
      <c r="G299" s="3"/>
      <c r="H299" s="3"/>
      <c r="XFD299"/>
    </row>
    <row r="300" s="1" customFormat="1" ht="14.25" spans="1:16384">
      <c r="A300" s="7" t="s">
        <v>210</v>
      </c>
      <c r="B300" s="20" t="s">
        <v>211</v>
      </c>
      <c r="C300" s="20" t="s">
        <v>212</v>
      </c>
      <c r="D300" s="20" t="s">
        <v>201</v>
      </c>
      <c r="E300" s="36" t="s">
        <v>213</v>
      </c>
      <c r="F300" s="3"/>
      <c r="G300" s="3"/>
      <c r="H300" s="3"/>
      <c r="XFD300"/>
    </row>
    <row r="301" s="1" customFormat="1" spans="1:16384">
      <c r="A301" s="10" t="s">
        <v>367</v>
      </c>
      <c r="B301" s="11">
        <v>430000</v>
      </c>
      <c r="C301" s="27" t="s">
        <v>240</v>
      </c>
      <c r="D301" s="32">
        <f>B301/$B$298</f>
        <v>0.00286290536823366</v>
      </c>
      <c r="E301" s="37" t="s">
        <v>226</v>
      </c>
      <c r="F301" s="3"/>
      <c r="G301" s="3"/>
      <c r="H301" s="3"/>
      <c r="XFD301"/>
    </row>
    <row r="302" s="1" customFormat="1" spans="1:16384">
      <c r="A302" s="10" t="s">
        <v>230</v>
      </c>
      <c r="B302" s="11">
        <v>27000000</v>
      </c>
      <c r="C302" s="27" t="s">
        <v>215</v>
      </c>
      <c r="D302" s="32">
        <f>B302/$B$298</f>
        <v>0.17976382544723</v>
      </c>
      <c r="E302" s="37" t="s">
        <v>226</v>
      </c>
      <c r="F302" s="3"/>
      <c r="G302" s="3"/>
      <c r="H302" s="3"/>
      <c r="XFD302"/>
    </row>
    <row r="303" s="1" customFormat="1" spans="1:16384">
      <c r="A303" s="166" t="s">
        <v>368</v>
      </c>
      <c r="B303" s="93">
        <v>110000000</v>
      </c>
      <c r="C303" s="27" t="s">
        <v>215</v>
      </c>
      <c r="D303" s="32">
        <f>B303/$B$298</f>
        <v>0.732371140710935</v>
      </c>
      <c r="E303" s="37" t="s">
        <v>226</v>
      </c>
      <c r="F303" s="3"/>
      <c r="G303" s="3"/>
      <c r="H303" s="3"/>
      <c r="XFD303"/>
    </row>
    <row r="304" s="1" customFormat="1" spans="1:16384">
      <c r="A304" s="30" t="s">
        <v>369</v>
      </c>
      <c r="B304" s="11">
        <v>8533368.14</v>
      </c>
      <c r="C304" s="27" t="s">
        <v>215</v>
      </c>
      <c r="D304" s="32">
        <f>B304/$B$298</f>
        <v>0.0568144778072559</v>
      </c>
      <c r="E304" s="37" t="s">
        <v>370</v>
      </c>
      <c r="F304" s="3"/>
      <c r="G304" s="3"/>
      <c r="H304" s="3"/>
      <c r="XFD304"/>
    </row>
    <row r="305" s="1" customFormat="1" ht="14.25" spans="1:16384">
      <c r="A305" s="153" t="s">
        <v>371</v>
      </c>
      <c r="B305" s="16">
        <v>4092823.15</v>
      </c>
      <c r="C305" s="39" t="s">
        <v>215</v>
      </c>
      <c r="D305" s="40">
        <f>B305/$B$298</f>
        <v>0.0272496869008511</v>
      </c>
      <c r="E305" s="47" t="s">
        <v>226</v>
      </c>
      <c r="F305" s="3"/>
      <c r="G305" s="3"/>
      <c r="H305" s="3"/>
      <c r="XFD305"/>
    </row>
    <row r="306" s="1" customFormat="1" ht="14.25" spans="1:16384">
      <c r="A306" s="19"/>
      <c r="B306" s="4"/>
      <c r="C306" s="4"/>
      <c r="D306" s="4"/>
      <c r="E306" s="5"/>
      <c r="F306" s="3"/>
      <c r="G306" s="3"/>
      <c r="H306" s="3"/>
      <c r="XFD306"/>
    </row>
    <row r="307" s="1" customFormat="1" ht="14.25" spans="1:16384">
      <c r="A307" s="6" t="s">
        <v>372</v>
      </c>
      <c r="B307" s="4"/>
      <c r="C307" s="4"/>
      <c r="D307" s="4"/>
      <c r="E307" s="5"/>
      <c r="F307" s="4"/>
      <c r="G307" s="4"/>
      <c r="H307" s="3"/>
      <c r="XFD307"/>
    </row>
    <row r="308" s="1" customFormat="1" ht="14.25" spans="1:16384">
      <c r="A308" s="167" t="s">
        <v>373</v>
      </c>
      <c r="B308" s="168" t="s">
        <v>190</v>
      </c>
      <c r="C308" s="168"/>
      <c r="D308" s="168" t="s">
        <v>374</v>
      </c>
      <c r="E308" s="169" t="s">
        <v>375</v>
      </c>
      <c r="F308" s="168" t="s">
        <v>200</v>
      </c>
      <c r="G308" s="170"/>
      <c r="H308" s="3"/>
      <c r="XFD308"/>
    </row>
    <row r="309" s="1" customFormat="1" spans="1:16384">
      <c r="A309" s="171"/>
      <c r="B309" s="172" t="s">
        <v>376</v>
      </c>
      <c r="C309" s="172" t="s">
        <v>377</v>
      </c>
      <c r="D309" s="172"/>
      <c r="E309" s="173"/>
      <c r="F309" s="172" t="s">
        <v>376</v>
      </c>
      <c r="G309" s="174" t="s">
        <v>377</v>
      </c>
      <c r="H309" s="3"/>
      <c r="XFD309"/>
    </row>
    <row r="310" s="1" customFormat="1" spans="1:16384">
      <c r="A310" s="292" t="s">
        <v>371</v>
      </c>
      <c r="B310" s="176">
        <v>12522500</v>
      </c>
      <c r="C310" s="177">
        <v>0.1438211</v>
      </c>
      <c r="D310" s="176">
        <v>0</v>
      </c>
      <c r="E310" s="176">
        <v>0</v>
      </c>
      <c r="F310" s="176">
        <v>12522500</v>
      </c>
      <c r="G310" s="178">
        <v>0.1438211</v>
      </c>
      <c r="H310" s="3"/>
      <c r="XFD310"/>
    </row>
    <row r="311" s="1" customFormat="1" ht="24" spans="1:16384">
      <c r="A311" s="292" t="s">
        <v>378</v>
      </c>
      <c r="B311" s="176">
        <v>39000000</v>
      </c>
      <c r="C311" s="177">
        <v>0.447915470311244</v>
      </c>
      <c r="D311" s="176">
        <v>0</v>
      </c>
      <c r="E311" s="176">
        <v>0</v>
      </c>
      <c r="F311" s="176">
        <v>39000000</v>
      </c>
      <c r="G311" s="178">
        <v>0.447915470311244</v>
      </c>
      <c r="H311" s="3"/>
      <c r="XFD311"/>
    </row>
    <row r="312" s="1" customFormat="1" ht="24" spans="1:16384">
      <c r="A312" s="292" t="s">
        <v>379</v>
      </c>
      <c r="B312" s="176">
        <v>16000000</v>
      </c>
      <c r="C312" s="177">
        <v>0.183760192948203</v>
      </c>
      <c r="D312" s="176">
        <v>0</v>
      </c>
      <c r="E312" s="176">
        <v>0</v>
      </c>
      <c r="F312" s="176">
        <v>16000000</v>
      </c>
      <c r="G312" s="178">
        <v>0.183760192948203</v>
      </c>
      <c r="H312" s="3"/>
      <c r="XFD312"/>
    </row>
    <row r="313" s="1" customFormat="1" spans="1:16384">
      <c r="A313" s="292" t="s">
        <v>380</v>
      </c>
      <c r="B313" s="176">
        <v>3530000</v>
      </c>
      <c r="C313" s="177">
        <v>0.0405420925691972</v>
      </c>
      <c r="D313" s="176">
        <v>0</v>
      </c>
      <c r="E313" s="176">
        <v>0</v>
      </c>
      <c r="F313" s="176">
        <v>3530000</v>
      </c>
      <c r="G313" s="178">
        <v>0.0405420925691972</v>
      </c>
      <c r="H313" s="3"/>
      <c r="XFD313"/>
    </row>
    <row r="314" s="1" customFormat="1" spans="1:16384">
      <c r="A314" s="292" t="s">
        <v>381</v>
      </c>
      <c r="B314" s="176">
        <v>1760000</v>
      </c>
      <c r="C314" s="177">
        <v>0.0202136212243023</v>
      </c>
      <c r="D314" s="176">
        <v>0</v>
      </c>
      <c r="E314" s="176">
        <v>0</v>
      </c>
      <c r="F314" s="176">
        <v>1760000</v>
      </c>
      <c r="G314" s="178">
        <v>0.0202136212243023</v>
      </c>
      <c r="H314" s="3"/>
      <c r="XFD314"/>
    </row>
    <row r="315" s="1" customFormat="1" spans="1:16384">
      <c r="A315" s="292" t="s">
        <v>382</v>
      </c>
      <c r="B315" s="176">
        <v>1100000</v>
      </c>
      <c r="C315" s="177">
        <v>0.0126335132651889</v>
      </c>
      <c r="D315" s="176">
        <v>0</v>
      </c>
      <c r="E315" s="176">
        <v>0</v>
      </c>
      <c r="F315" s="176">
        <v>1100000</v>
      </c>
      <c r="G315" s="178">
        <v>0.0126335132651889</v>
      </c>
      <c r="H315" s="3"/>
      <c r="XFD315"/>
    </row>
    <row r="316" s="1" customFormat="1" spans="1:16384">
      <c r="A316" s="292" t="s">
        <v>383</v>
      </c>
      <c r="B316" s="176">
        <v>880000</v>
      </c>
      <c r="C316" s="177">
        <v>0.0101068106121511</v>
      </c>
      <c r="D316" s="176">
        <v>0</v>
      </c>
      <c r="E316" s="176">
        <v>0</v>
      </c>
      <c r="F316" s="176">
        <v>880000</v>
      </c>
      <c r="G316" s="178">
        <v>0.0101068106121511</v>
      </c>
      <c r="H316" s="3"/>
      <c r="XFD316"/>
    </row>
    <row r="317" s="1" customFormat="1" spans="1:16384">
      <c r="A317" s="292" t="s">
        <v>384</v>
      </c>
      <c r="B317" s="176">
        <v>880000</v>
      </c>
      <c r="C317" s="177">
        <v>0.0101068106121511</v>
      </c>
      <c r="D317" s="176">
        <v>0</v>
      </c>
      <c r="E317" s="176">
        <v>0</v>
      </c>
      <c r="F317" s="176">
        <v>880000</v>
      </c>
      <c r="G317" s="178">
        <v>0.0101068106121511</v>
      </c>
      <c r="H317" s="3"/>
      <c r="XFD317"/>
    </row>
    <row r="318" s="1" customFormat="1" spans="1:16384">
      <c r="A318" s="292" t="s">
        <v>385</v>
      </c>
      <c r="B318" s="176">
        <v>880000</v>
      </c>
      <c r="C318" s="177">
        <v>0.0101068106121511</v>
      </c>
      <c r="D318" s="176">
        <v>0</v>
      </c>
      <c r="E318" s="176">
        <v>0</v>
      </c>
      <c r="F318" s="176">
        <v>880000</v>
      </c>
      <c r="G318" s="178">
        <v>0.0101068106121511</v>
      </c>
      <c r="H318" s="3"/>
      <c r="XFD318"/>
    </row>
    <row r="319" s="1" customFormat="1" spans="1:16384">
      <c r="A319" s="292" t="s">
        <v>386</v>
      </c>
      <c r="B319" s="176">
        <v>1980000</v>
      </c>
      <c r="C319" s="177">
        <v>0.0227403238773401</v>
      </c>
      <c r="D319" s="176">
        <v>0</v>
      </c>
      <c r="E319" s="176">
        <v>0</v>
      </c>
      <c r="F319" s="176">
        <v>1980000</v>
      </c>
      <c r="G319" s="178">
        <v>0.0227403238773401</v>
      </c>
      <c r="H319" s="3"/>
      <c r="XFD319"/>
    </row>
    <row r="320" s="1" customFormat="1" spans="1:16384">
      <c r="A320" s="292" t="s">
        <v>387</v>
      </c>
      <c r="B320" s="176">
        <v>490000</v>
      </c>
      <c r="C320" s="177">
        <v>0.0056276559090387</v>
      </c>
      <c r="D320" s="176">
        <v>0</v>
      </c>
      <c r="E320" s="176">
        <v>0</v>
      </c>
      <c r="F320" s="176">
        <v>490000</v>
      </c>
      <c r="G320" s="178">
        <v>0.0056276559090387</v>
      </c>
      <c r="H320" s="3"/>
      <c r="XFD320"/>
    </row>
    <row r="321" s="1" customFormat="1" ht="24" spans="1:16384">
      <c r="A321" s="292" t="s">
        <v>388</v>
      </c>
      <c r="B321" s="176">
        <v>4227500</v>
      </c>
      <c r="C321" s="177">
        <v>0.0485528884805329</v>
      </c>
      <c r="D321" s="176">
        <v>0</v>
      </c>
      <c r="E321" s="176">
        <v>0</v>
      </c>
      <c r="F321" s="176">
        <v>4227500</v>
      </c>
      <c r="G321" s="178">
        <v>0.0485528884805329</v>
      </c>
      <c r="H321" s="3"/>
      <c r="XFD321"/>
    </row>
    <row r="322" s="1" customFormat="1" ht="24" spans="1:16384">
      <c r="A322" s="292" t="s">
        <v>389</v>
      </c>
      <c r="B322" s="176">
        <v>3820000</v>
      </c>
      <c r="C322" s="177">
        <v>0.0438727460663834</v>
      </c>
      <c r="D322" s="176">
        <v>0</v>
      </c>
      <c r="E322" s="176">
        <v>0</v>
      </c>
      <c r="F322" s="176">
        <v>3820000</v>
      </c>
      <c r="G322" s="178">
        <v>0.0438727460663834</v>
      </c>
      <c r="H322" s="3"/>
      <c r="XFD322"/>
    </row>
    <row r="323" s="1" customFormat="1" ht="14.25" spans="1:16384">
      <c r="A323" s="179" t="s">
        <v>194</v>
      </c>
      <c r="B323" s="180">
        <f>SUM(B310:B322)</f>
        <v>87070000</v>
      </c>
      <c r="C323" s="181">
        <v>1</v>
      </c>
      <c r="D323" s="180">
        <v>0</v>
      </c>
      <c r="E323" s="180">
        <v>0</v>
      </c>
      <c r="F323" s="180">
        <v>87070000</v>
      </c>
      <c r="G323" s="182">
        <v>1</v>
      </c>
      <c r="H323" s="3"/>
      <c r="XFD323"/>
    </row>
    <row r="324" s="1" customFormat="1" ht="14.25" spans="1:16384">
      <c r="A324" s="19"/>
      <c r="B324" s="4"/>
      <c r="C324" s="4"/>
      <c r="D324" s="4"/>
      <c r="E324" s="5"/>
      <c r="F324" s="4"/>
      <c r="G324" s="4"/>
      <c r="H324" s="3"/>
      <c r="XFD324"/>
    </row>
    <row r="325" s="1" customFormat="1" ht="14.25" spans="1:16384">
      <c r="A325" s="6" t="s">
        <v>390</v>
      </c>
      <c r="B325" s="4"/>
      <c r="C325" s="4"/>
      <c r="D325" s="4"/>
      <c r="E325" s="5"/>
      <c r="F325" s="4"/>
      <c r="G325" s="4"/>
      <c r="H325" s="3"/>
      <c r="XFD325"/>
    </row>
    <row r="326" s="1" customFormat="1" ht="14.25" spans="1:16384">
      <c r="A326" s="151" t="s">
        <v>188</v>
      </c>
      <c r="B326" s="8" t="s">
        <v>5</v>
      </c>
      <c r="C326" s="8" t="s">
        <v>374</v>
      </c>
      <c r="D326" s="8" t="s">
        <v>375</v>
      </c>
      <c r="E326" s="183" t="s">
        <v>189</v>
      </c>
      <c r="F326" s="4"/>
      <c r="G326" s="4"/>
      <c r="H326" s="3"/>
      <c r="XFD326"/>
    </row>
    <row r="327" s="1" customFormat="1" spans="1:16384">
      <c r="A327" s="10" t="s">
        <v>391</v>
      </c>
      <c r="B327" s="93">
        <v>2860477.56</v>
      </c>
      <c r="C327" s="93">
        <v>0</v>
      </c>
      <c r="D327" s="93">
        <v>0</v>
      </c>
      <c r="E327" s="124">
        <v>2860477.56</v>
      </c>
      <c r="F327" s="4"/>
      <c r="G327" s="4"/>
      <c r="H327" s="3"/>
      <c r="XFD327"/>
    </row>
    <row r="328" s="1" customFormat="1" spans="1:16384">
      <c r="A328" s="10" t="s">
        <v>392</v>
      </c>
      <c r="B328" s="93">
        <v>0</v>
      </c>
      <c r="C328" s="93">
        <v>0</v>
      </c>
      <c r="D328" s="93">
        <v>0</v>
      </c>
      <c r="E328" s="124">
        <v>0</v>
      </c>
      <c r="F328" s="4"/>
      <c r="G328" s="4"/>
      <c r="H328" s="3"/>
      <c r="XFD328"/>
    </row>
    <row r="329" s="1" customFormat="1" spans="1:16384">
      <c r="A329" s="123" t="s">
        <v>393</v>
      </c>
      <c r="B329" s="93">
        <v>0</v>
      </c>
      <c r="C329" s="93">
        <v>0</v>
      </c>
      <c r="D329" s="93">
        <v>0</v>
      </c>
      <c r="E329" s="124">
        <v>0</v>
      </c>
      <c r="F329" s="4"/>
      <c r="G329" s="4"/>
      <c r="H329" s="3"/>
      <c r="XFD329"/>
    </row>
    <row r="330" s="1" customFormat="1" spans="1:16384">
      <c r="A330" s="123" t="s">
        <v>394</v>
      </c>
      <c r="B330" s="93">
        <v>0</v>
      </c>
      <c r="C330" s="93">
        <v>0</v>
      </c>
      <c r="D330" s="93">
        <v>0</v>
      </c>
      <c r="E330" s="124">
        <v>0</v>
      </c>
      <c r="F330" s="4"/>
      <c r="G330" s="4"/>
      <c r="H330" s="3"/>
      <c r="XFD330"/>
    </row>
    <row r="331" s="1" customFormat="1" spans="1:16384">
      <c r="A331" s="123" t="s">
        <v>271</v>
      </c>
      <c r="B331" s="93">
        <v>0</v>
      </c>
      <c r="C331" s="93">
        <v>0</v>
      </c>
      <c r="D331" s="93">
        <v>0</v>
      </c>
      <c r="E331" s="124">
        <v>0</v>
      </c>
      <c r="F331" s="4"/>
      <c r="G331" s="4"/>
      <c r="H331" s="3"/>
      <c r="XFD331"/>
    </row>
    <row r="332" s="1" customFormat="1" ht="14.25" spans="1:16384">
      <c r="A332" s="94" t="s">
        <v>194</v>
      </c>
      <c r="B332" s="125">
        <v>2860477.56</v>
      </c>
      <c r="C332" s="125">
        <v>0</v>
      </c>
      <c r="D332" s="125">
        <v>0</v>
      </c>
      <c r="E332" s="152">
        <v>2860477.56</v>
      </c>
      <c r="F332" s="4"/>
      <c r="G332" s="4"/>
      <c r="H332" s="3"/>
      <c r="XFD332"/>
    </row>
    <row r="333" s="1" customFormat="1" ht="14.25" spans="1:16384">
      <c r="A333" s="19"/>
      <c r="B333" s="4"/>
      <c r="C333" s="4"/>
      <c r="D333" s="4"/>
      <c r="E333" s="5"/>
      <c r="F333" s="4"/>
      <c r="G333" s="4"/>
      <c r="H333" s="3"/>
      <c r="XFD333"/>
    </row>
    <row r="334" s="1" customFormat="1" ht="14.25" spans="1:16384">
      <c r="A334" s="135" t="s">
        <v>395</v>
      </c>
      <c r="B334" s="135"/>
      <c r="C334" s="4"/>
      <c r="D334" s="4"/>
      <c r="E334" s="5"/>
      <c r="F334" s="4"/>
      <c r="G334" s="4"/>
      <c r="H334" s="3"/>
      <c r="XFD334"/>
    </row>
    <row r="335" s="1" customFormat="1" ht="14.25" spans="1:16384">
      <c r="A335" s="7" t="s">
        <v>188</v>
      </c>
      <c r="B335" s="20" t="s">
        <v>396</v>
      </c>
      <c r="C335" s="9" t="s">
        <v>397</v>
      </c>
      <c r="D335" s="4"/>
      <c r="E335" s="5"/>
      <c r="F335" s="3"/>
      <c r="G335" s="3"/>
      <c r="H335" s="3"/>
      <c r="XFD335"/>
    </row>
    <row r="336" s="1" customFormat="1" spans="1:16384">
      <c r="A336" s="30" t="s">
        <v>398</v>
      </c>
      <c r="B336" s="11">
        <v>-101126967.83</v>
      </c>
      <c r="C336" s="11">
        <v>-55992949</v>
      </c>
      <c r="D336" s="4"/>
      <c r="E336" s="5"/>
      <c r="F336" s="3"/>
      <c r="G336" s="3"/>
      <c r="H336" s="3"/>
      <c r="XFD336"/>
    </row>
    <row r="337" s="1" customFormat="1" ht="22.5" spans="1:16384">
      <c r="A337" s="30" t="s">
        <v>399</v>
      </c>
      <c r="B337" s="11">
        <v>-1195145.01000001</v>
      </c>
      <c r="C337" s="11">
        <v>-535447.25</v>
      </c>
      <c r="D337" s="4"/>
      <c r="E337" s="5"/>
      <c r="F337" s="3"/>
      <c r="G337" s="3"/>
      <c r="H337" s="3"/>
      <c r="XFD337"/>
    </row>
    <row r="338" s="1" customFormat="1" spans="1:16384">
      <c r="A338" s="30" t="s">
        <v>400</v>
      </c>
      <c r="B338" s="11">
        <f>SUM(B336:B337)</f>
        <v>-102322112.84</v>
      </c>
      <c r="C338" s="11">
        <v>-56528396.25</v>
      </c>
      <c r="D338" s="4"/>
      <c r="E338" s="5"/>
      <c r="F338" s="3"/>
      <c r="G338" s="3"/>
      <c r="H338" s="3"/>
      <c r="XFD338"/>
    </row>
    <row r="339" s="1" customFormat="1" ht="22.5" spans="1:16384">
      <c r="A339" s="30" t="s">
        <v>401</v>
      </c>
      <c r="B339" s="11">
        <v>-51220677.7</v>
      </c>
      <c r="C339" s="11">
        <v>-44598571.58</v>
      </c>
      <c r="D339" s="184"/>
      <c r="E339" s="5"/>
      <c r="F339" s="3"/>
      <c r="G339" s="3"/>
      <c r="H339" s="3"/>
      <c r="XFD339"/>
    </row>
    <row r="340" s="1" customFormat="1" spans="1:16384">
      <c r="A340" s="30" t="s">
        <v>402</v>
      </c>
      <c r="B340" s="11"/>
      <c r="C340" s="11">
        <v>0</v>
      </c>
      <c r="D340" s="4"/>
      <c r="E340" s="5"/>
      <c r="F340" s="3"/>
      <c r="G340" s="3"/>
      <c r="H340" s="3"/>
      <c r="XFD340"/>
    </row>
    <row r="341" s="1" customFormat="1" spans="1:16384">
      <c r="A341" s="30" t="s">
        <v>403</v>
      </c>
      <c r="B341" s="11"/>
      <c r="C341" s="11">
        <v>0</v>
      </c>
      <c r="D341" s="4"/>
      <c r="E341" s="5"/>
      <c r="F341" s="3"/>
      <c r="G341" s="3"/>
      <c r="H341" s="3"/>
      <c r="XFD341"/>
    </row>
    <row r="342" s="1" customFormat="1" spans="1:16384">
      <c r="A342" s="30" t="s">
        <v>404</v>
      </c>
      <c r="B342" s="11"/>
      <c r="C342" s="11">
        <v>0</v>
      </c>
      <c r="D342" s="4"/>
      <c r="E342" s="5"/>
      <c r="F342" s="3"/>
      <c r="G342" s="3"/>
      <c r="H342" s="3"/>
      <c r="XFD342"/>
    </row>
    <row r="343" s="1" customFormat="1" spans="1:16384">
      <c r="A343" s="30" t="s">
        <v>405</v>
      </c>
      <c r="B343" s="11"/>
      <c r="C343" s="11">
        <v>0</v>
      </c>
      <c r="D343" s="4"/>
      <c r="E343" s="5"/>
      <c r="F343" s="3"/>
      <c r="G343" s="3"/>
      <c r="H343" s="3"/>
      <c r="XFD343"/>
    </row>
    <row r="344" s="1" customFormat="1" spans="1:16384">
      <c r="A344" s="30" t="s">
        <v>406</v>
      </c>
      <c r="B344" s="11"/>
      <c r="C344" s="11">
        <v>0</v>
      </c>
      <c r="D344" s="4"/>
      <c r="E344" s="5"/>
      <c r="F344" s="3"/>
      <c r="G344" s="3"/>
      <c r="H344" s="3"/>
      <c r="XFD344"/>
    </row>
    <row r="345" s="1" customFormat="1" spans="1:16384">
      <c r="A345" s="30" t="s">
        <v>271</v>
      </c>
      <c r="B345" s="11"/>
      <c r="C345" s="11">
        <v>0</v>
      </c>
      <c r="D345" s="185"/>
      <c r="E345" s="5"/>
      <c r="F345" s="3"/>
      <c r="G345" s="3"/>
      <c r="H345" s="3"/>
      <c r="XFD345"/>
    </row>
    <row r="346" s="1" customFormat="1" ht="14.25" spans="1:16384">
      <c r="A346" s="186" t="s">
        <v>407</v>
      </c>
      <c r="B346" s="16">
        <f>SUM(B338:B345)</f>
        <v>-153542790.54</v>
      </c>
      <c r="C346" s="16">
        <v>-101126967.83</v>
      </c>
      <c r="D346" s="185"/>
      <c r="E346" s="5"/>
      <c r="F346" s="3"/>
      <c r="G346" s="3"/>
      <c r="H346" s="3"/>
      <c r="XFD346"/>
    </row>
    <row r="347" s="1" customFormat="1" ht="14.25" spans="1:16384">
      <c r="A347" s="19"/>
      <c r="B347" s="4"/>
      <c r="C347" s="4"/>
      <c r="D347" s="4"/>
      <c r="E347" s="5"/>
      <c r="F347" s="3"/>
      <c r="G347" s="3"/>
      <c r="H347" s="3"/>
      <c r="XFD347"/>
    </row>
    <row r="348" s="1" customFormat="1" ht="14.25" spans="1:16384">
      <c r="A348" s="135" t="s">
        <v>408</v>
      </c>
      <c r="B348" s="135"/>
      <c r="C348" s="4"/>
      <c r="D348" s="4"/>
      <c r="E348" s="5"/>
      <c r="F348" s="3"/>
      <c r="G348" s="3"/>
      <c r="H348" s="3"/>
      <c r="XFD348"/>
    </row>
    <row r="349" s="1" customFormat="1" ht="14.25" spans="1:16384">
      <c r="A349" s="86" t="s">
        <v>188</v>
      </c>
      <c r="B349" s="118" t="s">
        <v>409</v>
      </c>
      <c r="C349" s="120"/>
      <c r="D349" s="187" t="s">
        <v>410</v>
      </c>
      <c r="E349" s="119"/>
      <c r="F349" s="3"/>
      <c r="G349" s="3"/>
      <c r="H349" s="3"/>
      <c r="XFD349"/>
    </row>
    <row r="350" s="1" customFormat="1" spans="1:16384">
      <c r="A350" s="89"/>
      <c r="B350" s="90" t="s">
        <v>411</v>
      </c>
      <c r="C350" s="90" t="s">
        <v>412</v>
      </c>
      <c r="D350" s="90" t="s">
        <v>411</v>
      </c>
      <c r="E350" s="188" t="s">
        <v>412</v>
      </c>
      <c r="F350" s="3"/>
      <c r="G350" s="3"/>
      <c r="H350" s="3"/>
      <c r="XFD350"/>
    </row>
    <row r="351" s="1" customFormat="1" spans="1:16384">
      <c r="A351" s="123" t="s">
        <v>413</v>
      </c>
      <c r="B351" s="93">
        <v>276777154.41</v>
      </c>
      <c r="C351" s="93">
        <v>281259168.86</v>
      </c>
      <c r="D351" s="93">
        <v>302927626.01</v>
      </c>
      <c r="E351" s="93">
        <v>297354767.24</v>
      </c>
      <c r="F351" s="3"/>
      <c r="G351" s="3"/>
      <c r="H351" s="3"/>
      <c r="XFD351"/>
    </row>
    <row r="352" s="1" customFormat="1" spans="1:16384">
      <c r="A352" s="123" t="s">
        <v>414</v>
      </c>
      <c r="B352" s="93">
        <v>1604138.05</v>
      </c>
      <c r="C352" s="93">
        <v>0</v>
      </c>
      <c r="D352" s="93">
        <v>643948.14</v>
      </c>
      <c r="E352" s="93">
        <v>115.97</v>
      </c>
      <c r="F352" s="3"/>
      <c r="G352" s="3"/>
      <c r="H352" s="3"/>
      <c r="XFD352"/>
    </row>
    <row r="353" s="1" customFormat="1" ht="14.25" spans="1:16384">
      <c r="A353" s="94" t="s">
        <v>194</v>
      </c>
      <c r="B353" s="125">
        <f>SUM(B351:B352)</f>
        <v>278381292.46</v>
      </c>
      <c r="C353" s="125">
        <f>SUM(C351:C352)</f>
        <v>281259168.86</v>
      </c>
      <c r="D353" s="125">
        <v>303571574.15</v>
      </c>
      <c r="E353" s="125">
        <v>297354883.21</v>
      </c>
      <c r="F353" s="3"/>
      <c r="G353" s="3"/>
      <c r="H353" s="3"/>
      <c r="XFD353"/>
    </row>
    <row r="354" s="1" customFormat="1" ht="14.25" spans="1:16384">
      <c r="A354" s="19"/>
      <c r="B354" s="4"/>
      <c r="C354" s="4"/>
      <c r="D354" s="4"/>
      <c r="E354" s="5"/>
      <c r="F354" s="3"/>
      <c r="G354" s="3"/>
      <c r="H354" s="3"/>
      <c r="XFD354"/>
    </row>
    <row r="355" s="1" customFormat="1" ht="14.25" spans="1:16384">
      <c r="A355" s="189" t="s">
        <v>415</v>
      </c>
      <c r="B355" s="189"/>
      <c r="C355" s="4"/>
      <c r="D355" s="4"/>
      <c r="E355" s="5"/>
      <c r="F355" s="3"/>
      <c r="G355" s="3"/>
      <c r="H355" s="3"/>
      <c r="XFD355"/>
    </row>
    <row r="356" s="1" customFormat="1" ht="14.25" spans="1:16384">
      <c r="A356" s="167" t="s">
        <v>188</v>
      </c>
      <c r="B356" s="168" t="s">
        <v>409</v>
      </c>
      <c r="C356" s="170" t="s">
        <v>410</v>
      </c>
      <c r="D356" s="4"/>
      <c r="E356" s="3"/>
      <c r="F356" s="3"/>
      <c r="G356" s="3"/>
      <c r="H356" s="3"/>
      <c r="XFD356"/>
    </row>
    <row r="357" s="1" customFormat="1" spans="1:16384">
      <c r="A357" s="190" t="s">
        <v>416</v>
      </c>
      <c r="B357" s="191">
        <v>725989.08</v>
      </c>
      <c r="C357" s="192">
        <v>725989.08</v>
      </c>
      <c r="D357" s="4"/>
      <c r="E357" s="3"/>
      <c r="F357" s="3"/>
      <c r="G357" s="3"/>
      <c r="H357" s="3"/>
      <c r="XFD357"/>
    </row>
    <row r="358" s="1" customFormat="1" spans="1:16384">
      <c r="A358" s="193" t="s">
        <v>417</v>
      </c>
      <c r="B358" s="191">
        <v>210252</v>
      </c>
      <c r="C358" s="192">
        <v>210252</v>
      </c>
      <c r="D358" s="4"/>
      <c r="E358" s="3"/>
      <c r="F358" s="3"/>
      <c r="G358" s="3"/>
      <c r="H358" s="3"/>
      <c r="XFD358"/>
    </row>
    <row r="359" s="1" customFormat="1" spans="1:16384">
      <c r="A359" s="193" t="s">
        <v>418</v>
      </c>
      <c r="B359" s="191">
        <v>172098.02</v>
      </c>
      <c r="C359" s="192">
        <v>188648.99</v>
      </c>
      <c r="D359" s="4"/>
      <c r="E359" s="3"/>
      <c r="F359" s="3"/>
      <c r="G359" s="3"/>
      <c r="H359" s="3"/>
      <c r="XFD359"/>
    </row>
    <row r="360" s="1" customFormat="1" spans="1:16384">
      <c r="A360" s="193" t="s">
        <v>419</v>
      </c>
      <c r="B360" s="191">
        <v>214677.72</v>
      </c>
      <c r="C360" s="192">
        <v>173771.07</v>
      </c>
      <c r="D360" s="4"/>
      <c r="E360" s="3"/>
      <c r="F360" s="3"/>
      <c r="G360" s="3"/>
      <c r="H360" s="3"/>
      <c r="XFD360"/>
    </row>
    <row r="361" s="1" customFormat="1" spans="1:16384">
      <c r="A361" s="193" t="s">
        <v>420</v>
      </c>
      <c r="B361" s="191">
        <v>92004.72</v>
      </c>
      <c r="C361" s="192">
        <v>74473.32</v>
      </c>
      <c r="D361" s="4"/>
      <c r="E361" s="3"/>
      <c r="F361" s="3"/>
      <c r="G361" s="3"/>
      <c r="H361" s="3"/>
      <c r="XFD361"/>
    </row>
    <row r="362" s="1" customFormat="1" spans="1:16384">
      <c r="A362" s="193" t="s">
        <v>421</v>
      </c>
      <c r="B362" s="191">
        <v>61336.49</v>
      </c>
      <c r="C362" s="192">
        <v>49648.88</v>
      </c>
      <c r="D362" s="4"/>
      <c r="E362" s="3"/>
      <c r="F362" s="3"/>
      <c r="G362" s="3"/>
      <c r="H362" s="3"/>
      <c r="XFD362"/>
    </row>
    <row r="363" s="1" customFormat="1" spans="1:16384">
      <c r="A363" s="193" t="s">
        <v>422</v>
      </c>
      <c r="B363" s="191">
        <v>21171.52</v>
      </c>
      <c r="C363" s="192">
        <v>12341.44</v>
      </c>
      <c r="D363" s="4"/>
      <c r="E363" s="3"/>
      <c r="F363" s="3"/>
      <c r="G363" s="3"/>
      <c r="H363" s="3"/>
      <c r="XFD363"/>
    </row>
    <row r="364" s="1" customFormat="1" ht="14.25" spans="1:16384">
      <c r="A364" s="194" t="s">
        <v>194</v>
      </c>
      <c r="B364" s="195">
        <f>SUM(B357:B363)</f>
        <v>1497529.55</v>
      </c>
      <c r="C364" s="196">
        <v>1435124.78</v>
      </c>
      <c r="D364" s="184"/>
      <c r="E364" s="53"/>
      <c r="F364" s="3"/>
      <c r="G364" s="3"/>
      <c r="H364" s="3"/>
      <c r="XFD364"/>
    </row>
    <row r="365" s="1" customFormat="1" ht="14.25" spans="1:16384">
      <c r="A365" s="19"/>
      <c r="B365" s="4"/>
      <c r="C365" s="4"/>
      <c r="D365" s="4"/>
      <c r="E365" s="5"/>
      <c r="F365" s="3"/>
      <c r="G365" s="3"/>
      <c r="H365" s="3"/>
      <c r="XFD365"/>
    </row>
    <row r="366" s="1" customFormat="1" ht="14.25" spans="1:16384">
      <c r="A366" s="135" t="s">
        <v>423</v>
      </c>
      <c r="B366" s="135"/>
      <c r="C366" s="4"/>
      <c r="D366" s="4"/>
      <c r="E366" s="5"/>
      <c r="F366" s="3"/>
      <c r="G366" s="3"/>
      <c r="H366" s="3"/>
      <c r="XFD366"/>
    </row>
    <row r="367" s="1" customFormat="1" ht="14.25" spans="1:16384">
      <c r="A367" s="7" t="s">
        <v>188</v>
      </c>
      <c r="B367" s="20" t="s">
        <v>409</v>
      </c>
      <c r="C367" s="9" t="s">
        <v>410</v>
      </c>
      <c r="D367" s="4"/>
      <c r="E367" s="5"/>
      <c r="F367" s="3"/>
      <c r="G367" s="3"/>
      <c r="H367" s="3"/>
      <c r="XFD367"/>
    </row>
    <row r="368" s="1" customFormat="1" spans="1:16384">
      <c r="A368" s="30" t="s">
        <v>424</v>
      </c>
      <c r="B368" s="197">
        <v>12043120.69</v>
      </c>
      <c r="C368" s="198">
        <v>11271524.58</v>
      </c>
      <c r="D368" s="4"/>
      <c r="E368" s="5"/>
      <c r="F368" s="3"/>
      <c r="G368" s="3"/>
      <c r="H368" s="3"/>
      <c r="XFD368"/>
    </row>
    <row r="369" s="1" customFormat="1" spans="1:16384">
      <c r="A369" s="30" t="s">
        <v>425</v>
      </c>
      <c r="B369" s="197">
        <v>-6343.52</v>
      </c>
      <c r="C369" s="198">
        <v>-2744.73</v>
      </c>
      <c r="D369" s="4"/>
      <c r="E369" s="5"/>
      <c r="F369" s="3"/>
      <c r="H369" s="3"/>
      <c r="XFD369"/>
    </row>
    <row r="370" s="1" customFormat="1" spans="1:16384">
      <c r="A370" s="30" t="s">
        <v>426</v>
      </c>
      <c r="B370" s="197"/>
      <c r="C370" s="199">
        <v>0</v>
      </c>
      <c r="D370" s="4"/>
      <c r="E370" s="5"/>
      <c r="F370" s="3"/>
      <c r="G370" s="3"/>
      <c r="H370" s="3"/>
      <c r="XFD370"/>
    </row>
    <row r="371" s="1" customFormat="1" spans="1:16384">
      <c r="A371" s="30" t="s">
        <v>427</v>
      </c>
      <c r="B371" s="197">
        <v>896980.86</v>
      </c>
      <c r="C371" s="198">
        <v>896996.14</v>
      </c>
      <c r="D371" s="4"/>
      <c r="E371" s="21"/>
      <c r="F371" s="3"/>
      <c r="G371" s="3"/>
      <c r="H371" s="3"/>
      <c r="XFD371"/>
    </row>
    <row r="372" s="1" customFormat="1" spans="1:16384">
      <c r="A372" s="30" t="s">
        <v>428</v>
      </c>
      <c r="B372" s="197">
        <v>-1751121.35</v>
      </c>
      <c r="C372" s="198">
        <v>-2096912.05</v>
      </c>
      <c r="D372" s="4"/>
      <c r="E372" s="21"/>
      <c r="F372" s="3"/>
      <c r="G372" s="3"/>
      <c r="H372" s="3"/>
      <c r="XFD372"/>
    </row>
    <row r="373" s="1" customFormat="1" spans="1:16384">
      <c r="A373" s="30" t="s">
        <v>429</v>
      </c>
      <c r="B373" s="197"/>
      <c r="C373" s="198">
        <v>0</v>
      </c>
      <c r="D373" s="4"/>
      <c r="E373" s="21"/>
      <c r="F373" s="3"/>
      <c r="G373" s="3"/>
      <c r="H373" s="3"/>
      <c r="XFD373"/>
    </row>
    <row r="374" s="1" customFormat="1" spans="1:16384">
      <c r="A374" s="30" t="s">
        <v>430</v>
      </c>
      <c r="B374" s="197">
        <v>149620</v>
      </c>
      <c r="C374" s="198">
        <v>600506.05</v>
      </c>
      <c r="D374" s="4"/>
      <c r="E374" s="21"/>
      <c r="F374" s="3"/>
      <c r="G374" s="3"/>
      <c r="H374" s="3"/>
      <c r="XFD374"/>
    </row>
    <row r="375" s="1" customFormat="1" spans="1:16384">
      <c r="A375" s="30" t="s">
        <v>431</v>
      </c>
      <c r="B375" s="197">
        <v>120753.78</v>
      </c>
      <c r="C375" s="198">
        <v>2919.81</v>
      </c>
      <c r="D375" s="4"/>
      <c r="E375" s="21"/>
      <c r="F375" s="3"/>
      <c r="G375" s="3"/>
      <c r="H375" s="3"/>
      <c r="XFD375"/>
    </row>
    <row r="376" s="1" customFormat="1" ht="14.25" spans="1:16384">
      <c r="A376" s="94" t="s">
        <v>194</v>
      </c>
      <c r="B376" s="200">
        <f>SUM(B368:B375)</f>
        <v>11453010.46</v>
      </c>
      <c r="C376" s="201">
        <v>10672289.8</v>
      </c>
      <c r="D376" s="4"/>
      <c r="E376" s="21"/>
      <c r="F376" s="3"/>
      <c r="G376" s="3"/>
      <c r="H376" s="3"/>
      <c r="XFD376"/>
    </row>
    <row r="377" s="1" customFormat="1" ht="14.25" spans="1:16384">
      <c r="A377" s="19"/>
      <c r="B377" s="4"/>
      <c r="C377" s="4"/>
      <c r="D377" s="4"/>
      <c r="E377" s="21"/>
      <c r="F377" s="3"/>
      <c r="G377" s="3"/>
      <c r="H377" s="3"/>
      <c r="XFD377"/>
    </row>
    <row r="378" s="1" customFormat="1" ht="14.25" spans="1:16384">
      <c r="A378" s="189" t="s">
        <v>432</v>
      </c>
      <c r="B378" s="189"/>
      <c r="C378" s="4"/>
      <c r="D378" s="4"/>
      <c r="E378" s="21"/>
      <c r="F378" s="3"/>
      <c r="G378" s="3"/>
      <c r="H378" s="3"/>
      <c r="XFD378"/>
    </row>
    <row r="379" s="1" customFormat="1" ht="23.25" spans="1:16384">
      <c r="A379" s="151" t="s">
        <v>188</v>
      </c>
      <c r="B379" s="20" t="s">
        <v>409</v>
      </c>
      <c r="C379" s="20" t="s">
        <v>410</v>
      </c>
      <c r="D379" s="9" t="s">
        <v>433</v>
      </c>
      <c r="E379" s="21"/>
      <c r="F379" s="3"/>
      <c r="G379" s="3"/>
      <c r="H379" s="3"/>
      <c r="XFD379"/>
    </row>
    <row r="380" s="1" customFormat="1" spans="1:16384">
      <c r="A380" s="123" t="s">
        <v>434</v>
      </c>
      <c r="B380" s="11"/>
      <c r="C380" s="11">
        <v>125237.12</v>
      </c>
      <c r="D380" s="12">
        <v>0</v>
      </c>
      <c r="E380" s="21"/>
      <c r="F380" s="3"/>
      <c r="G380" s="3"/>
      <c r="H380" s="3"/>
      <c r="XFD380"/>
    </row>
    <row r="381" s="1" customFormat="1" spans="1:16384">
      <c r="A381" s="123" t="s">
        <v>435</v>
      </c>
      <c r="B381" s="11"/>
      <c r="C381" s="11">
        <v>0</v>
      </c>
      <c r="D381" s="12">
        <v>0</v>
      </c>
      <c r="E381" s="21"/>
      <c r="F381" s="3"/>
      <c r="G381" s="3"/>
      <c r="H381" s="3"/>
      <c r="XFD381"/>
    </row>
    <row r="382" s="1" customFormat="1" spans="1:16384">
      <c r="A382" s="123" t="s">
        <v>436</v>
      </c>
      <c r="B382" s="11">
        <v>116734.22</v>
      </c>
      <c r="C382" s="11">
        <v>54543.78</v>
      </c>
      <c r="D382" s="12">
        <v>0</v>
      </c>
      <c r="E382" s="21"/>
      <c r="F382" s="3"/>
      <c r="G382" s="3"/>
      <c r="H382" s="3"/>
      <c r="XFD382"/>
    </row>
    <row r="383" s="1" customFormat="1" spans="1:16384">
      <c r="A383" s="123" t="s">
        <v>271</v>
      </c>
      <c r="B383" s="11">
        <v>1076486.84</v>
      </c>
      <c r="C383" s="11">
        <v>6441.45</v>
      </c>
      <c r="D383" s="12">
        <v>0</v>
      </c>
      <c r="E383" s="21"/>
      <c r="F383" s="3"/>
      <c r="G383" s="3"/>
      <c r="H383" s="3"/>
      <c r="XFD383"/>
    </row>
    <row r="384" s="1" customFormat="1" ht="14.25" spans="1:16384">
      <c r="A384" s="94" t="s">
        <v>194</v>
      </c>
      <c r="B384" s="16">
        <f>SUM(B380:B383)</f>
        <v>1193221.06</v>
      </c>
      <c r="C384" s="16">
        <v>186222.35</v>
      </c>
      <c r="D384" s="17">
        <v>0</v>
      </c>
      <c r="E384" s="21"/>
      <c r="F384" s="3"/>
      <c r="G384" s="3"/>
      <c r="H384" s="3"/>
      <c r="XFD384"/>
    </row>
    <row r="385" s="1" customFormat="1" ht="14.25" spans="1:16384">
      <c r="A385" s="19"/>
      <c r="B385" s="4"/>
      <c r="C385" s="4"/>
      <c r="D385" s="4"/>
      <c r="E385" s="21"/>
      <c r="F385" s="3"/>
      <c r="G385" s="3"/>
      <c r="H385" s="3"/>
      <c r="XFD385"/>
    </row>
    <row r="386" s="1" customFormat="1" ht="14.25" spans="1:16384">
      <c r="A386" s="135" t="s">
        <v>437</v>
      </c>
      <c r="B386" s="135"/>
      <c r="C386" s="4"/>
      <c r="D386" s="4"/>
      <c r="E386" s="21"/>
      <c r="F386" s="3"/>
      <c r="G386" s="3"/>
      <c r="H386" s="3"/>
      <c r="XFD386"/>
    </row>
    <row r="387" s="1" customFormat="1" ht="23.25" spans="1:16384">
      <c r="A387" s="151" t="s">
        <v>188</v>
      </c>
      <c r="B387" s="20" t="s">
        <v>409</v>
      </c>
      <c r="C387" s="20" t="s">
        <v>410</v>
      </c>
      <c r="D387" s="9" t="s">
        <v>433</v>
      </c>
      <c r="E387" s="21"/>
      <c r="F387" s="3"/>
      <c r="G387" s="3"/>
      <c r="H387" s="3"/>
      <c r="XFD387"/>
    </row>
    <row r="388" s="1" customFormat="1" spans="1:16384">
      <c r="A388" s="123" t="s">
        <v>438</v>
      </c>
      <c r="B388" s="11">
        <v>134694.56</v>
      </c>
      <c r="C388" s="11">
        <v>1629.66</v>
      </c>
      <c r="D388" s="12">
        <v>0</v>
      </c>
      <c r="E388" s="21"/>
      <c r="F388" s="3"/>
      <c r="G388" s="3"/>
      <c r="H388" s="3"/>
      <c r="XFD388"/>
    </row>
    <row r="389" s="1" customFormat="1" spans="1:16384">
      <c r="A389" s="123" t="s">
        <v>439</v>
      </c>
      <c r="B389" s="11">
        <v>16789.42</v>
      </c>
      <c r="C389" s="11">
        <v>29198.46</v>
      </c>
      <c r="D389" s="12">
        <v>0</v>
      </c>
      <c r="E389" s="21"/>
      <c r="F389" s="3"/>
      <c r="G389" s="3"/>
      <c r="H389" s="3"/>
      <c r="XFD389"/>
    </row>
    <row r="390" s="1" customFormat="1" spans="1:16384">
      <c r="A390" s="123" t="s">
        <v>440</v>
      </c>
      <c r="B390" s="11">
        <v>0</v>
      </c>
      <c r="C390" s="11">
        <v>0</v>
      </c>
      <c r="D390" s="12">
        <v>0</v>
      </c>
      <c r="E390" s="21"/>
      <c r="F390" s="3"/>
      <c r="G390" s="3"/>
      <c r="H390" s="3"/>
      <c r="XFD390"/>
    </row>
    <row r="391" s="1" customFormat="1" spans="1:16384">
      <c r="A391" s="123" t="s">
        <v>271</v>
      </c>
      <c r="B391" s="11">
        <v>175794.55</v>
      </c>
      <c r="C391" s="11">
        <v>779.2</v>
      </c>
      <c r="D391" s="12">
        <v>0</v>
      </c>
      <c r="E391" s="21"/>
      <c r="F391" s="3"/>
      <c r="G391" s="3"/>
      <c r="H391" s="3"/>
      <c r="XFD391"/>
    </row>
    <row r="392" s="1" customFormat="1" ht="14.25" spans="1:16384">
      <c r="A392" s="94" t="s">
        <v>441</v>
      </c>
      <c r="B392" s="16">
        <f>SUM(B388:B391)</f>
        <v>327278.53</v>
      </c>
      <c r="C392" s="16">
        <v>31607.32</v>
      </c>
      <c r="D392" s="17">
        <v>0</v>
      </c>
      <c r="E392" s="21"/>
      <c r="F392" s="53"/>
      <c r="G392" s="3"/>
      <c r="H392" s="3"/>
      <c r="XFD392"/>
    </row>
    <row r="393" s="1" customFormat="1" ht="14.25" spans="1:8">
      <c r="A393" s="3"/>
      <c r="B393" s="4"/>
      <c r="C393" s="4"/>
      <c r="D393" s="4"/>
      <c r="E393" s="5"/>
      <c r="F393" s="4"/>
      <c r="G393" s="4"/>
      <c r="H393" s="3"/>
    </row>
    <row r="394" s="1" customFormat="1" spans="1:8">
      <c r="A394" s="3"/>
      <c r="B394" s="4"/>
      <c r="C394" s="4"/>
      <c r="D394" s="4"/>
      <c r="E394" s="5"/>
      <c r="F394" s="4"/>
      <c r="G394" s="4"/>
      <c r="H394" s="53"/>
    </row>
    <row r="395" s="1" customFormat="1" ht="16.5" spans="1:8">
      <c r="A395" s="202"/>
      <c r="B395" s="203"/>
      <c r="C395" s="4"/>
      <c r="D395" s="4"/>
      <c r="E395" s="5"/>
      <c r="F395" s="4"/>
      <c r="G395" s="4"/>
      <c r="H395" s="53"/>
    </row>
    <row r="396" s="1" customFormat="1" ht="16.5" spans="1:8">
      <c r="A396" s="202"/>
      <c r="B396" s="203"/>
      <c r="C396" s="4"/>
      <c r="D396" s="4"/>
      <c r="E396" s="5"/>
      <c r="F396" s="4"/>
      <c r="G396" s="4"/>
      <c r="H396" s="53"/>
    </row>
    <row r="397" s="1" customFormat="1" ht="16.5" spans="1:8">
      <c r="A397" s="202"/>
      <c r="B397" s="203"/>
      <c r="C397" s="4"/>
      <c r="D397" s="4"/>
      <c r="E397" s="5"/>
      <c r="F397" s="4"/>
      <c r="G397" s="4"/>
      <c r="H397" s="53"/>
    </row>
    <row r="398" s="1" customFormat="1" spans="1:16384">
      <c r="A398" s="204"/>
      <c r="B398" s="203"/>
      <c r="C398" s="4"/>
      <c r="D398" s="4"/>
      <c r="E398" s="5"/>
      <c r="F398" s="4"/>
      <c r="G398" s="4"/>
      <c r="H398" s="3"/>
      <c r="XFD398"/>
    </row>
    <row r="399" s="1" customFormat="1" ht="16.5" spans="1:16384">
      <c r="A399" s="202"/>
      <c r="B399" s="203"/>
      <c r="C399" s="4"/>
      <c r="D399" s="4"/>
      <c r="E399" s="5"/>
      <c r="F399" s="4"/>
      <c r="G399" s="4"/>
      <c r="H399" s="3"/>
      <c r="XFD399"/>
    </row>
    <row r="400" s="1" customFormat="1" ht="16.5" spans="1:16384">
      <c r="A400" s="202"/>
      <c r="B400" s="203"/>
      <c r="C400" s="3"/>
      <c r="D400" s="3"/>
      <c r="E400" s="3"/>
      <c r="F400" s="3"/>
      <c r="G400" s="3"/>
      <c r="H400" s="3"/>
      <c r="XFD400"/>
    </row>
    <row r="401" s="1" customFormat="1" ht="16.5" spans="1:16384">
      <c r="A401" s="202"/>
      <c r="B401" s="203"/>
      <c r="C401" s="3"/>
      <c r="D401" s="3"/>
      <c r="E401" s="3"/>
      <c r="F401" s="3"/>
      <c r="G401" s="3"/>
      <c r="H401" s="3"/>
      <c r="XFD401"/>
    </row>
  </sheetData>
  <mergeCells count="46">
    <mergeCell ref="B15:D15"/>
    <mergeCell ref="E15:G15"/>
    <mergeCell ref="B32:D32"/>
    <mergeCell ref="B50:C50"/>
    <mergeCell ref="D50:E50"/>
    <mergeCell ref="B67:D67"/>
    <mergeCell ref="B76:D76"/>
    <mergeCell ref="C86:G86"/>
    <mergeCell ref="B112:D112"/>
    <mergeCell ref="B163:D163"/>
    <mergeCell ref="A206:B206"/>
    <mergeCell ref="A262:B262"/>
    <mergeCell ref="A292:B292"/>
    <mergeCell ref="B308:C308"/>
    <mergeCell ref="F308:G308"/>
    <mergeCell ref="A334:B334"/>
    <mergeCell ref="A348:B348"/>
    <mergeCell ref="B349:C349"/>
    <mergeCell ref="D349:E349"/>
    <mergeCell ref="A355:B355"/>
    <mergeCell ref="A366:B366"/>
    <mergeCell ref="A378:B378"/>
    <mergeCell ref="A386:B386"/>
    <mergeCell ref="A15:A16"/>
    <mergeCell ref="A32:A33"/>
    <mergeCell ref="A50:A51"/>
    <mergeCell ref="A67:A68"/>
    <mergeCell ref="A76:A77"/>
    <mergeCell ref="A86:A87"/>
    <mergeCell ref="A112:A113"/>
    <mergeCell ref="A136:A137"/>
    <mergeCell ref="A163:A164"/>
    <mergeCell ref="A308:A309"/>
    <mergeCell ref="A349:A350"/>
    <mergeCell ref="B86:B87"/>
    <mergeCell ref="B136:B137"/>
    <mergeCell ref="C136:C137"/>
    <mergeCell ref="D136:D137"/>
    <mergeCell ref="D308:D309"/>
    <mergeCell ref="E112:E113"/>
    <mergeCell ref="E136:E137"/>
    <mergeCell ref="E308:E309"/>
    <mergeCell ref="F112:F113"/>
    <mergeCell ref="F136:F137"/>
    <mergeCell ref="G136:G137"/>
    <mergeCell ref="H136:H13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24资产负债表</vt:lpstr>
      <vt:lpstr>24利润表</vt:lpstr>
      <vt:lpstr>24现金流量表</vt:lpstr>
      <vt:lpstr>24所有者</vt:lpstr>
      <vt:lpstr>24附注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 ①  呀  ① </cp:lastModifiedBy>
  <dcterms:created xsi:type="dcterms:W3CDTF">2025-05-24T07:56:00Z</dcterms:created>
  <dcterms:modified xsi:type="dcterms:W3CDTF">2025-06-04T03:49:09Z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