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<sst xmlns="http://schemas.openxmlformats.org/spreadsheetml/2006/main" count="46" uniqueCount="31">
  <si>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柳 州 运 费 核 算----整车运输</t>
  </si>
  <si>
    <t>序号</t>
  </si>
  <si>
    <t>起始地点</t>
  </si>
  <si>
    <t>目的地</t>
  </si>
  <si>
    <t>单程距离（KM)）</t>
  </si>
  <si>
    <t>车型</t>
  </si>
  <si>
    <t>装箱数
（2件/箱）</t>
  </si>
  <si>
    <t>正司机</t>
  </si>
  <si>
    <t>副司机</t>
  </si>
  <si>
    <t>装载量</t>
  </si>
  <si>
    <t>运费/元</t>
  </si>
  <si>
    <t>单件运费</t>
  </si>
  <si>
    <t>包装费（纸箱）</t>
  </si>
  <si>
    <t>木托盘/单件</t>
  </si>
  <si>
    <t>单件费用合计</t>
  </si>
  <si>
    <t>整套费用合计</t>
  </si>
  <si>
    <t>柳州一汽运输费
整套</t>
  </si>
  <si>
    <t>可节省费用</t>
  </si>
  <si>
    <t>黄骅</t>
  </si>
  <si>
    <t>柳州</t>
  </si>
  <si>
    <t>13米</t>
  </si>
  <si>
    <t>130件/65箱</t>
  </si>
  <si>
    <t>130套</t>
  </si>
  <si>
    <t>柳 州 运 费 核 算----零担配送</t>
  </si>
  <si>
    <t>运输模式</t>
  </si>
  <si>
    <t>一立方/金额</t>
  </si>
  <si>
    <t>一托盘立方数</t>
  </si>
  <si>
    <t>送提费/一托</t>
  </si>
  <si>
    <t>送提费/单件</t>
  </si>
  <si>
    <t>零担</t>
  </si>
  <si>
    <r>
      <t xml:space="preserve">概述：
1、经对比我司整车运输与柳州一汽代运每套可节省67.28元，如零担运输与柳州一汽代运每套可节省44.9元.
2、柳州一汽汽车厂年度用量500-600套左右，量小无法满足整车发运，零担运输因需多次周转装卸，产品外观质量无法保证。
3、建议继续使用现有调拨模式，其中我司只需承担物流费、包装费、仓储费等，其他均无变化。且此模式可按照正常调拨计划配送执行，我司不需在增加外部库存金额。
 </t>
    </r>
    <r>
      <rPr>
        <b/>
        <sz val="16"/>
        <color theme="1"/>
        <rFont val="宋体"/>
        <charset val="134"/>
        <scheme val="minor"/>
      </rPr>
      <t xml:space="preserve">   以上请领导给审批！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</si>
</sst>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4" applyNumberFormat="0" applyAlignment="0" applyProtection="0">
      <alignment vertical="center"/>
    </xf>
    <xf numFmtId="0" fontId="14" fillId="4" borderId="25" applyNumberFormat="0" applyAlignment="0" applyProtection="0">
      <alignment vertical="center"/>
    </xf>
    <xf numFmtId="0" fontId="15" fillId="4" borderId="24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 readingOrder="1"/>
    </xf>
    <xf numFmtId="0" fontId="2" fillId="0" borderId="4" xfId="0" applyFont="1" applyFill="1" applyBorder="1" applyAlignment="1" applyProtection="1">
      <alignment horizontal="center" vertical="center" wrapText="1" readingOrder="1"/>
    </xf>
    <xf numFmtId="0" fontId="3" fillId="0" borderId="5" xfId="0" applyFont="1" applyFill="1" applyBorder="1" applyAlignment="1" applyProtection="1">
      <alignment horizontal="center" vertical="center" wrapText="1" readingOrder="1"/>
    </xf>
    <xf numFmtId="0" fontId="3" fillId="0" borderId="6" xfId="0" applyFont="1" applyFill="1" applyBorder="1" applyAlignment="1" applyProtection="1">
      <alignment horizontal="center" vertical="center" wrapText="1" readingOrder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 readingOrder="1"/>
    </xf>
    <xf numFmtId="0" fontId="3" fillId="0" borderId="6" xfId="0" applyFont="1" applyFill="1" applyBorder="1" applyAlignment="1" applyProtection="1">
      <alignment horizontal="center" vertical="center" wrapText="1" readingOrder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E12" sqref="E12"/>
    </sheetView>
  </sheetViews>
  <sheetFormatPr defaultColWidth="9" defaultRowHeight="14"/>
  <cols>
    <col min="2" max="2" width="10.5454545454545" customWidth="1"/>
    <col min="3" max="3" width="9.81818181818182" customWidth="1"/>
    <col min="4" max="4" width="14.9090909090909" customWidth="1"/>
    <col min="6" max="6" width="12.2727272727273" customWidth="1"/>
    <col min="7" max="7" width="13.1818181818182" customWidth="1"/>
    <col min="8" max="8" width="14.0909090909091" customWidth="1"/>
    <col min="9" max="10" width="13.5454545454545" customWidth="1"/>
    <col min="11" max="11" width="9.90909090909091" customWidth="1"/>
    <col min="12" max="12" width="15.4545454545455" customWidth="1"/>
    <col min="13" max="13" width="13.5454545454545" customWidth="1"/>
    <col min="14" max="14" width="14.6363636363636" customWidth="1"/>
    <col min="15" max="15" width="14.0909090909091" customWidth="1"/>
    <col min="16" max="16" width="16.7272727272727" customWidth="1"/>
    <col min="17" max="17" width="12.8181818181818"/>
  </cols>
  <sheetData>
    <row r="1" ht="34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1"/>
    </row>
    <row r="2" ht="34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8" t="s">
        <v>9</v>
      </c>
      <c r="J2" s="18" t="s">
        <v>10</v>
      </c>
      <c r="K2" s="19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20" t="s">
        <v>16</v>
      </c>
      <c r="Q2" s="32" t="s">
        <v>17</v>
      </c>
    </row>
    <row r="3" s="1" customFormat="1" ht="34" customHeight="1" spans="1:17">
      <c r="A3" s="6">
        <v>1</v>
      </c>
      <c r="B3" s="7" t="s">
        <v>18</v>
      </c>
      <c r="C3" s="7" t="s">
        <v>19</v>
      </c>
      <c r="D3" s="7">
        <v>2000</v>
      </c>
      <c r="E3" s="7" t="s">
        <v>20</v>
      </c>
      <c r="F3" s="7">
        <v>130</v>
      </c>
      <c r="G3" s="7" t="s">
        <v>21</v>
      </c>
      <c r="H3" s="7" t="s">
        <v>21</v>
      </c>
      <c r="I3" s="21" t="s">
        <v>22</v>
      </c>
      <c r="J3" s="21">
        <v>15000</v>
      </c>
      <c r="K3" s="22">
        <f>J3/260</f>
        <v>57.6923076923077</v>
      </c>
      <c r="L3" s="23">
        <v>40</v>
      </c>
      <c r="M3" s="23">
        <v>10</v>
      </c>
      <c r="N3" s="24">
        <f>SUM(K3:M3)</f>
        <v>107.692307692308</v>
      </c>
      <c r="O3" s="25">
        <f>N3*2</f>
        <v>215.384615384615</v>
      </c>
      <c r="P3" s="26">
        <v>148.1</v>
      </c>
      <c r="Q3" s="33">
        <f>O3-P3</f>
        <v>67.2846153846154</v>
      </c>
    </row>
    <row r="4" s="1" customFormat="1" ht="34" customHeight="1" spans="1:17">
      <c r="A4" s="8" t="s">
        <v>23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34"/>
    </row>
    <row r="5" s="1" customFormat="1" ht="34" customHeight="1" spans="1:17">
      <c r="A5" s="4" t="s">
        <v>1</v>
      </c>
      <c r="B5" s="5" t="s">
        <v>2</v>
      </c>
      <c r="C5" s="5" t="s">
        <v>3</v>
      </c>
      <c r="D5" s="5" t="s">
        <v>4</v>
      </c>
      <c r="E5" s="5" t="s">
        <v>24</v>
      </c>
      <c r="F5" s="5" t="s">
        <v>25</v>
      </c>
      <c r="G5" s="5" t="s">
        <v>26</v>
      </c>
      <c r="H5" s="5" t="s">
        <v>6</v>
      </c>
      <c r="I5" s="18" t="s">
        <v>27</v>
      </c>
      <c r="J5" s="18" t="s">
        <v>28</v>
      </c>
      <c r="K5" s="19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20" t="s">
        <v>16</v>
      </c>
      <c r="Q5" s="35" t="s">
        <v>17</v>
      </c>
    </row>
    <row r="6" s="1" customFormat="1" ht="34" customHeight="1" spans="1:17">
      <c r="A6" s="10">
        <v>1</v>
      </c>
      <c r="B6" s="7" t="s">
        <v>18</v>
      </c>
      <c r="C6" s="7" t="s">
        <v>19</v>
      </c>
      <c r="D6" s="7">
        <v>2000</v>
      </c>
      <c r="E6" s="11" t="s">
        <v>29</v>
      </c>
      <c r="F6" s="11">
        <v>210</v>
      </c>
      <c r="G6" s="11">
        <v>1.2</v>
      </c>
      <c r="H6" s="11">
        <v>4</v>
      </c>
      <c r="I6" s="27">
        <v>120</v>
      </c>
      <c r="J6" s="27">
        <f>I6/8</f>
        <v>15</v>
      </c>
      <c r="K6" s="28">
        <f>F6*G6/8+J6</f>
        <v>46.5</v>
      </c>
      <c r="L6" s="29">
        <v>40</v>
      </c>
      <c r="M6" s="29">
        <v>10</v>
      </c>
      <c r="N6" s="30">
        <f>K6+L6+M6</f>
        <v>96.5</v>
      </c>
      <c r="O6" s="25">
        <f>N6*2</f>
        <v>193</v>
      </c>
      <c r="P6" s="26">
        <v>148.1</v>
      </c>
      <c r="Q6" s="36">
        <f>O6-P6</f>
        <v>44.9</v>
      </c>
    </row>
    <row r="7" spans="1:17">
      <c r="A7" s="12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37"/>
    </row>
    <row r="8" spans="1:17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38"/>
    </row>
    <row r="9" spans="1:17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38"/>
    </row>
    <row r="10" spans="1:17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8"/>
    </row>
    <row r="11" ht="30" customHeight="1" spans="1:17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39"/>
    </row>
  </sheetData>
  <mergeCells count="3">
    <mergeCell ref="A1:Q1"/>
    <mergeCell ref="A4:Q4"/>
    <mergeCell ref="A7:Q11"/>
  </mergeCells>
  <pageMargins left="0.118055555555556" right="0.118055555555556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张馀林</dc:creator>
  <cp:lastModifiedBy>33048</cp:lastModifiedBy>
  <dcterms:created xsi:type="dcterms:W3CDTF">2023-05-12T11:15:00Z</dcterms:created>
  <dcterms:modified xsi:type="dcterms:W3CDTF">2025-06-03T09:05:36Z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87C0B9AD129B4BA598AC8904FE55BD4C_12</vt:lpwstr>
  </property>
</Properties>
</file>