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隆润 (审核) (2)" sheetId="8" r:id="rId1"/>
    <sheet name="数据 (4)" sheetId="7" r:id="rId2"/>
    <sheet name="Sheet1" sheetId="9" r:id="rId3"/>
  </sheets>
  <definedNames>
    <definedName name="_xlnm._FilterDatabase" localSheetId="0" hidden="1">'隆润 (审核) (2)'!$A$3:$Y$11</definedName>
    <definedName name="_xlnm.Print_Area" localSheetId="0">'隆润 (审核) (2)'!$A$1:$U$3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吴英格</author>
  </authors>
  <commentList>
    <comment ref="O2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电费0.94元/kwh</t>
        </r>
      </text>
    </comment>
    <comment ref="P2" authorId="0">
      <text>
        <r>
          <rPr>
            <b/>
            <sz val="9"/>
            <rFont val="宋体"/>
            <charset val="134"/>
          </rPr>
          <t>吴英格:</t>
        </r>
        <r>
          <rPr>
            <sz val="9"/>
            <rFont val="宋体"/>
            <charset val="134"/>
          </rPr>
          <t xml:space="preserve">
人工20元/h</t>
        </r>
      </text>
    </comment>
  </commentList>
</comments>
</file>

<file path=xl/sharedStrings.xml><?xml version="1.0" encoding="utf-8"?>
<sst xmlns="http://schemas.openxmlformats.org/spreadsheetml/2006/main" count="615" uniqueCount="164">
  <si>
    <t>供货产品报价核算表</t>
  </si>
  <si>
    <t>序</t>
  </si>
  <si>
    <t>物料代码</t>
  </si>
  <si>
    <t>QAD码</t>
  </si>
  <si>
    <t>物料名称</t>
  </si>
  <si>
    <t>照片</t>
  </si>
  <si>
    <t>材质</t>
  </si>
  <si>
    <t>重量/㎏</t>
  </si>
  <si>
    <t>材料单价(元/kg)</t>
  </si>
  <si>
    <t>料费</t>
  </si>
  <si>
    <t>设备</t>
  </si>
  <si>
    <t>开模数（模次/h）</t>
  </si>
  <si>
    <t>一模数量</t>
  </si>
  <si>
    <t>电功率kw</t>
  </si>
  <si>
    <t>电费(元/kwh)</t>
  </si>
  <si>
    <t>工资/小时</t>
  </si>
  <si>
    <t>工资/件</t>
  </si>
  <si>
    <t>外购件</t>
  </si>
  <si>
    <t>包装</t>
  </si>
  <si>
    <t>财务未税目标价</t>
  </si>
  <si>
    <t>未税核算价</t>
  </si>
  <si>
    <t>原PC+ABS采购价</t>
  </si>
  <si>
    <t>差额
（U-V）</t>
  </si>
  <si>
    <t>差异率</t>
  </si>
  <si>
    <t>24年供货量</t>
  </si>
  <si>
    <t>差额</t>
  </si>
  <si>
    <t>财务目标差额</t>
  </si>
  <si>
    <t>号</t>
  </si>
  <si>
    <t>净重</t>
  </si>
  <si>
    <t>毛重</t>
  </si>
  <si>
    <t>02.01.04.827</t>
  </si>
  <si>
    <t>SHT0011964</t>
  </si>
  <si>
    <t>2.0左舵调角器手柄</t>
  </si>
  <si>
    <t>PA6+GF30</t>
  </si>
  <si>
    <t>200T</t>
  </si>
  <si>
    <t>02.01.04.828</t>
  </si>
  <si>
    <t>SHT0011967</t>
  </si>
  <si>
    <t>2.0左舵仰角器手柄</t>
  </si>
  <si>
    <t>02.01.04.829</t>
  </si>
  <si>
    <t>SHT0012902</t>
  </si>
  <si>
    <t>2.0右舵调角器手柄</t>
  </si>
  <si>
    <t>02.01.04.830</t>
  </si>
  <si>
    <t>SHT0012896</t>
  </si>
  <si>
    <t>2.0右舵仰角器手柄</t>
  </si>
  <si>
    <t>SHT0014613</t>
  </si>
  <si>
    <t>仰角手柄</t>
  </si>
  <si>
    <t>事务号</t>
  </si>
  <si>
    <t>总标准成本</t>
  </si>
  <si>
    <t>价格</t>
  </si>
  <si>
    <t>地点</t>
  </si>
  <si>
    <t>订单</t>
  </si>
  <si>
    <t>行</t>
  </si>
  <si>
    <t>ID</t>
  </si>
  <si>
    <t>日期</t>
  </si>
  <si>
    <t>时间</t>
  </si>
  <si>
    <t>生效日期</t>
  </si>
  <si>
    <t>事务类型</t>
  </si>
  <si>
    <t>物料号</t>
  </si>
  <si>
    <t>产品线</t>
  </si>
  <si>
    <t xml:space="preserve">描述 </t>
  </si>
  <si>
    <t>计量单位</t>
  </si>
  <si>
    <t>数量</t>
  </si>
  <si>
    <t>库位</t>
  </si>
  <si>
    <t>批/序号</t>
  </si>
  <si>
    <t>地址</t>
  </si>
  <si>
    <t>名称</t>
  </si>
  <si>
    <t>供应商</t>
  </si>
  <si>
    <t xml:space="preserve">用户 ID </t>
  </si>
  <si>
    <t>用户名称</t>
  </si>
  <si>
    <t>备注</t>
  </si>
  <si>
    <t>程序</t>
  </si>
  <si>
    <t>发货类型</t>
  </si>
  <si>
    <t>库存移动代码</t>
  </si>
  <si>
    <t>发货日期</t>
  </si>
  <si>
    <t>成本中心</t>
  </si>
  <si>
    <t>货运单号</t>
  </si>
  <si>
    <t>文档号</t>
  </si>
  <si>
    <t>210</t>
  </si>
  <si>
    <t>PO3134</t>
  </si>
  <si>
    <t>RC79042</t>
  </si>
  <si>
    <t>16:52:52</t>
  </si>
  <si>
    <t>RCT-PO</t>
  </si>
  <si>
    <t>TMI0000135</t>
  </si>
  <si>
    <t>YC08</t>
  </si>
  <si>
    <t>PA6-GF30北鸿科</t>
  </si>
  <si>
    <t>H6座椅注塑原料</t>
  </si>
  <si>
    <t>KG</t>
  </si>
  <si>
    <t>y110</t>
  </si>
  <si>
    <t/>
  </si>
  <si>
    <t>SA100</t>
  </si>
  <si>
    <t>德阳光华荣昌汽车科技有限公司</t>
  </si>
  <si>
    <t>barcode</t>
  </si>
  <si>
    <t>手持枪条码用户</t>
  </si>
  <si>
    <t>ssporc02.p</t>
  </si>
  <si>
    <t>H6</t>
  </si>
  <si>
    <t>S437053</t>
  </si>
  <si>
    <t>RC76875</t>
  </si>
  <si>
    <t>17:52:49</t>
  </si>
  <si>
    <t>RC76081</t>
  </si>
  <si>
    <t>11:24:29</t>
  </si>
  <si>
    <t>PO3023</t>
  </si>
  <si>
    <t>RC75278</t>
  </si>
  <si>
    <t>17:25:26</t>
  </si>
  <si>
    <t>f1a-1-3</t>
  </si>
  <si>
    <t>S432056</t>
  </si>
  <si>
    <t>国材（苏州）新材料科技有限公司</t>
  </si>
  <si>
    <t>PO2945</t>
  </si>
  <si>
    <t>RC73578</t>
  </si>
  <si>
    <t>16:33:44</t>
  </si>
  <si>
    <t>临沂方中新材料科技有限公司</t>
  </si>
  <si>
    <t>RC73017</t>
  </si>
  <si>
    <t>16:19:21</t>
  </si>
  <si>
    <t>PO2909</t>
  </si>
  <si>
    <t>RC71801</t>
  </si>
  <si>
    <t>15:40:31</t>
  </si>
  <si>
    <t>Y110</t>
  </si>
  <si>
    <t>PO2823</t>
  </si>
  <si>
    <t>RC69925</t>
  </si>
  <si>
    <t>16:24:35</t>
  </si>
  <si>
    <t>PO2798</t>
  </si>
  <si>
    <t>RC69049</t>
  </si>
  <si>
    <t>10:42:07</t>
  </si>
  <si>
    <t>PO2726</t>
  </si>
  <si>
    <t>RC67617</t>
  </si>
  <si>
    <t>11:48:14</t>
  </si>
  <si>
    <t>PO2690</t>
  </si>
  <si>
    <t>RC67119</t>
  </si>
  <si>
    <t>14:24:25</t>
  </si>
  <si>
    <t>PO2694</t>
  </si>
  <si>
    <t>RC67003</t>
  </si>
  <si>
    <t>15:54:14</t>
  </si>
  <si>
    <t>PO2646</t>
  </si>
  <si>
    <t>RC65574</t>
  </si>
  <si>
    <t>17:17:47</t>
  </si>
  <si>
    <t>S511004</t>
  </si>
  <si>
    <t>北鸿科（天津） 科技有限公司</t>
  </si>
  <si>
    <t>PO2607</t>
  </si>
  <si>
    <t>RC63953</t>
  </si>
  <si>
    <t>16:18:04</t>
  </si>
  <si>
    <t>PO2575</t>
  </si>
  <si>
    <t>RC63027</t>
  </si>
  <si>
    <t>15:44:50</t>
  </si>
  <si>
    <t>PO2551</t>
  </si>
  <si>
    <t>RC62168</t>
  </si>
  <si>
    <t>11:48:41</t>
  </si>
  <si>
    <t>PO2495</t>
  </si>
  <si>
    <t>RC60823</t>
  </si>
  <si>
    <t>09:26:46</t>
  </si>
  <si>
    <t>PO2406</t>
  </si>
  <si>
    <t>RC58675</t>
  </si>
  <si>
    <t>08:13:19</t>
  </si>
  <si>
    <t>PO2289</t>
  </si>
  <si>
    <t>RC55835</t>
  </si>
  <si>
    <t>14:43:19</t>
  </si>
  <si>
    <t>PO2197</t>
  </si>
  <si>
    <t>RC53594</t>
  </si>
  <si>
    <t>09:37:52</t>
  </si>
  <si>
    <t>PO2064</t>
  </si>
  <si>
    <t>RC51656</t>
  </si>
  <si>
    <t>17:18:35</t>
  </si>
  <si>
    <t>PO2060</t>
  </si>
  <si>
    <t>RC49493</t>
  </si>
  <si>
    <t>08:11:27</t>
  </si>
  <si>
    <t>1.接到设变通知，原黄骅旗锐供货的5种2.0塑料手柄设变，由原来材质PC+ABS（未税均价16.5元/kg）变更为PA6+GF30（未税均价12.3元/kg），材料单价有所降低（产品重量有所增加）。但整体来看，产品费用有所降低。根据我司统计的24年用量，如按照目前PA6+GF30材质，产品预计节省4200元左右。
2.目前黄骅旗锐反馈模具需要更改热流道，费用为7000元，需要我司承担模具费。
3.经过双方多次沟通，目前建议方案为1.我司维持25年的原材质的产品价格，由黄骅旗锐免费维修模具。方案2为我司修模后将模具给 黄骅旗锐生产，黄骅旗锐必须按照我司核算价执行（旗锐未认可我司目标价），否则我司自制。上述方案请领导确定。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</si>
</sst>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"/>
    <numFmt numFmtId="177" formatCode="###,##0.00000"/>
    <numFmt numFmtId="178" formatCode="#,###,###,##0.00###"/>
    <numFmt numFmtId="179" formatCode="##0"/>
    <numFmt numFmtId="180" formatCode="##,###,##0.0########"/>
    <numFmt numFmtId="181" formatCode="0.000_ "/>
    <numFmt numFmtId="182" formatCode="0.000_);[Red]\(0.000\)"/>
    <numFmt numFmtId="183" formatCode="0.00_);[Red]\(0.00\)"/>
    <numFmt numFmtId="184" formatCode="0.00_ "/>
    <numFmt numFmtId="185" formatCode="0.0000_ "/>
  </numFmts>
  <fonts count="26">
    <font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5" applyNumberFormat="0" applyAlignment="0" applyProtection="0">
      <alignment vertical="center"/>
    </xf>
    <xf numFmtId="0" fontId="14" fillId="11" borderId="16" applyNumberFormat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6" fillId="12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179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179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right" vertical="center"/>
    </xf>
    <xf numFmtId="180" fontId="1" fillId="0" borderId="2" xfId="0" applyNumberFormat="1" applyFont="1" applyFill="1" applyBorder="1" applyAlignment="1">
      <alignment horizontal="right" vertical="center"/>
    </xf>
    <xf numFmtId="180" fontId="1" fillId="2" borderId="2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81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1" fontId="0" fillId="5" borderId="7" xfId="0" applyNumberFormat="1" applyFill="1" applyBorder="1" applyAlignment="1">
      <alignment horizontal="center" vertical="center"/>
    </xf>
    <xf numFmtId="182" fontId="0" fillId="0" borderId="7" xfId="0" applyNumberFormat="1" applyBorder="1" applyAlignment="1">
      <alignment horizontal="center" vertical="center"/>
    </xf>
    <xf numFmtId="0" fontId="0" fillId="0" borderId="7" xfId="0" applyFont="1" applyFill="1" applyBorder="1">
      <alignment vertical="center"/>
    </xf>
    <xf numFmtId="0" fontId="0" fillId="6" borderId="7" xfId="0" applyFont="1" applyFill="1" applyBorder="1">
      <alignment vertical="center"/>
    </xf>
    <xf numFmtId="0" fontId="0" fillId="6" borderId="7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0" fillId="7" borderId="7" xfId="0" applyFont="1" applyFill="1" applyBorder="1">
      <alignment vertical="center"/>
    </xf>
    <xf numFmtId="182" fontId="0" fillId="0" borderId="7" xfId="0" applyNumberFormat="1" applyFont="1" applyFill="1" applyBorder="1" applyAlignment="1">
      <alignment horizontal="center" vertical="center"/>
    </xf>
    <xf numFmtId="0" fontId="0" fillId="8" borderId="7" xfId="0" applyFont="1" applyFill="1" applyBorder="1">
      <alignment vertical="center"/>
    </xf>
    <xf numFmtId="0" fontId="0" fillId="8" borderId="7" xfId="0" applyFont="1" applyFill="1" applyBorder="1" applyAlignment="1">
      <alignment horizontal="left" vertical="center"/>
    </xf>
    <xf numFmtId="0" fontId="0" fillId="0" borderId="7" xfId="0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horizontal="left" vertical="center"/>
    </xf>
    <xf numFmtId="0" fontId="0" fillId="5" borderId="7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83" fontId="0" fillId="0" borderId="4" xfId="0" applyNumberFormat="1" applyFont="1" applyBorder="1" applyAlignment="1">
      <alignment horizontal="center" vertical="center" wrapText="1"/>
    </xf>
    <xf numFmtId="183" fontId="0" fillId="0" borderId="7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183" fontId="0" fillId="0" borderId="7" xfId="0" applyNumberFormat="1" applyFont="1" applyFill="1" applyBorder="1" applyAlignment="1">
      <alignment horizontal="center" vertical="center"/>
    </xf>
    <xf numFmtId="183" fontId="0" fillId="0" borderId="7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181" fontId="0" fillId="0" borderId="4" xfId="0" applyNumberFormat="1" applyBorder="1" applyAlignment="1">
      <alignment horizontal="center" vertical="center" wrapText="1"/>
    </xf>
    <xf numFmtId="184" fontId="0" fillId="0" borderId="7" xfId="0" applyNumberFormat="1" applyBorder="1" applyAlignment="1">
      <alignment horizontal="center" vertical="center"/>
    </xf>
    <xf numFmtId="183" fontId="4" fillId="0" borderId="4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184" fontId="0" fillId="4" borderId="7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81" fontId="0" fillId="0" borderId="8" xfId="0" applyNumberFormat="1" applyBorder="1" applyAlignment="1">
      <alignment horizontal="center" vertical="center" wrapText="1"/>
    </xf>
    <xf numFmtId="183" fontId="4" fillId="0" borderId="8" xfId="0" applyNumberFormat="1" applyFont="1" applyFill="1" applyBorder="1" applyAlignment="1">
      <alignment horizontal="center" vertical="center"/>
    </xf>
    <xf numFmtId="184" fontId="0" fillId="4" borderId="7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181" fontId="0" fillId="0" borderId="7" xfId="0" applyNumberFormat="1" applyFont="1" applyBorder="1" applyAlignment="1">
      <alignment horizontal="center" vertical="center"/>
    </xf>
    <xf numFmtId="185" fontId="0" fillId="3" borderId="7" xfId="0" applyNumberFormat="1" applyFill="1" applyBorder="1" applyAlignment="1">
      <alignment horizontal="center" vertical="center"/>
    </xf>
    <xf numFmtId="184" fontId="0" fillId="4" borderId="7" xfId="0" applyNumberFormat="1" applyFont="1" applyFill="1" applyBorder="1" applyAlignment="1">
      <alignment horizontal="center" vertical="center"/>
    </xf>
    <xf numFmtId="185" fontId="0" fillId="5" borderId="7" xfId="0" applyNumberFormat="1" applyFill="1" applyBorder="1" applyAlignment="1">
      <alignment horizontal="center" vertical="center"/>
    </xf>
    <xf numFmtId="185" fontId="0" fillId="0" borderId="7" xfId="0" applyNumberFormat="1" applyBorder="1">
      <alignment vertical="center"/>
    </xf>
    <xf numFmtId="9" fontId="0" fillId="0" borderId="7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4" fontId="0" fillId="0" borderId="10" xfId="0" applyNumberForma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1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123825</xdr:colOff>
      <xdr:row>3</xdr:row>
      <xdr:rowOff>133350</xdr:rowOff>
    </xdr:from>
    <xdr:to>
      <xdr:col>4</xdr:col>
      <xdr:colOff>939800</xdr:colOff>
      <xdr:row>3</xdr:row>
      <xdr:rowOff>671195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3175" y="941070"/>
          <a:ext cx="8159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5</xdr:row>
      <xdr:rowOff>104775</xdr:rowOff>
    </xdr:from>
    <xdr:to>
      <xdr:col>4</xdr:col>
      <xdr:colOff>892175</xdr:colOff>
      <xdr:row>5</xdr:row>
      <xdr:rowOff>642620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95550" y="2360295"/>
          <a:ext cx="815975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104775</xdr:colOff>
      <xdr:row>4</xdr:row>
      <xdr:rowOff>76200</xdr:rowOff>
    </xdr:from>
    <xdr:to>
      <xdr:col>4</xdr:col>
      <xdr:colOff>916940</xdr:colOff>
      <xdr:row>4</xdr:row>
      <xdr:rowOff>641985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4125" y="1607820"/>
          <a:ext cx="81216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95250</xdr:colOff>
      <xdr:row>7</xdr:row>
      <xdr:rowOff>66675</xdr:rowOff>
    </xdr:from>
    <xdr:to>
      <xdr:col>4</xdr:col>
      <xdr:colOff>889635</xdr:colOff>
      <xdr:row>7</xdr:row>
      <xdr:rowOff>537845</xdr:rowOff>
    </xdr:to>
    <xdr:pic>
      <xdr:nvPicPr>
        <xdr:cNvPr id="23" name="图片 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14600" y="3769995"/>
          <a:ext cx="794385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85725</xdr:colOff>
      <xdr:row>6</xdr:row>
      <xdr:rowOff>85725</xdr:rowOff>
    </xdr:from>
    <xdr:to>
      <xdr:col>4</xdr:col>
      <xdr:colOff>897890</xdr:colOff>
      <xdr:row>6</xdr:row>
      <xdr:rowOff>651510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05075" y="3065145"/>
          <a:ext cx="812165" cy="565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5"/>
  <sheetViews>
    <sheetView tabSelected="1" zoomScale="70" zoomScaleNormal="70" workbookViewId="0">
      <pane xSplit="5" ySplit="3" topLeftCell="F4" activePane="bottomRight" state="frozen"/>
      <selection/>
      <selection pane="topRight"/>
      <selection pane="bottomLeft"/>
      <selection pane="bottomRight" activeCell="Y13" sqref="Y13"/>
    </sheetView>
  </sheetViews>
  <sheetFormatPr defaultColWidth="9" defaultRowHeight="14.4"/>
  <cols>
    <col min="1" max="1" width="3.33333333333333" customWidth="1"/>
    <col min="2" max="2" width="16.8055555555556" hidden="1" customWidth="1"/>
    <col min="3" max="3" width="13.1944444444444" customWidth="1"/>
    <col min="4" max="4" width="18.75" style="22" customWidth="1"/>
    <col min="5" max="5" width="15.212962962963" customWidth="1"/>
    <col min="6" max="6" width="10.2777777777778" style="23" customWidth="1"/>
    <col min="7" max="7" width="9.51851851851852" customWidth="1"/>
    <col min="8" max="8" width="10.3055555555556" style="23" customWidth="1"/>
    <col min="9" max="9" width="11.1111111111111" style="23" customWidth="1"/>
    <col min="10" max="10" width="8.44444444444444" style="23" customWidth="1"/>
    <col min="11" max="11" width="7" style="23" customWidth="1"/>
    <col min="12" max="12" width="9.33333333333333" customWidth="1"/>
    <col min="13" max="13" width="7.36111111111111" style="24" customWidth="1"/>
    <col min="14" max="14" width="7" style="21" customWidth="1"/>
    <col min="15" max="15" width="10" customWidth="1"/>
    <col min="16" max="16" width="6.33333333333333" customWidth="1"/>
    <col min="17" max="17" width="9.55555555555556" customWidth="1"/>
    <col min="18" max="18" width="7" style="23" customWidth="1"/>
    <col min="19" max="19" width="6.37962962962963" customWidth="1"/>
    <col min="20" max="20" width="12.3611111111111" style="25" customWidth="1"/>
    <col min="21" max="21" width="12.7777777777778" style="26" customWidth="1"/>
    <col min="22" max="22" width="10" customWidth="1"/>
    <col min="23" max="23" width="12.0833333333333" customWidth="1"/>
    <col min="24" max="24" width="8.47222222222222" customWidth="1"/>
    <col min="25" max="25" width="12.3888888888889" customWidth="1"/>
    <col min="26" max="26" width="14.8611111111111" customWidth="1"/>
    <col min="27" max="27" width="16.6666666666667" customWidth="1"/>
  </cols>
  <sheetData>
    <row r="1" ht="22.95" customHeight="1" spans="1:21">
      <c r="A1" s="27" t="s">
        <v>0</v>
      </c>
      <c r="B1" s="27"/>
      <c r="C1" s="27"/>
      <c r="D1" s="28"/>
      <c r="E1" s="27"/>
      <c r="F1" s="27"/>
      <c r="G1" s="27"/>
      <c r="H1" s="27"/>
      <c r="I1" s="27"/>
      <c r="J1" s="27"/>
      <c r="K1" s="27"/>
      <c r="L1" s="27"/>
      <c r="M1" s="54"/>
      <c r="N1" s="27"/>
      <c r="O1" s="27"/>
      <c r="P1" s="27"/>
      <c r="Q1" s="27"/>
      <c r="R1" s="27"/>
      <c r="S1" s="27"/>
      <c r="U1" s="71"/>
    </row>
    <row r="2" spans="1:27">
      <c r="A2" s="29" t="s">
        <v>1</v>
      </c>
      <c r="B2" s="30" t="s">
        <v>2</v>
      </c>
      <c r="C2" s="31" t="s">
        <v>3</v>
      </c>
      <c r="D2" s="32" t="s">
        <v>4</v>
      </c>
      <c r="E2" s="33" t="s">
        <v>5</v>
      </c>
      <c r="F2" s="32" t="s">
        <v>6</v>
      </c>
      <c r="G2" s="34" t="s">
        <v>7</v>
      </c>
      <c r="H2" s="34"/>
      <c r="I2" s="55" t="s">
        <v>8</v>
      </c>
      <c r="J2" s="56" t="s">
        <v>9</v>
      </c>
      <c r="K2" s="32" t="s">
        <v>10</v>
      </c>
      <c r="L2" s="57" t="s">
        <v>11</v>
      </c>
      <c r="M2" s="58" t="s">
        <v>12</v>
      </c>
      <c r="N2" s="59" t="s">
        <v>13</v>
      </c>
      <c r="O2" s="60" t="s">
        <v>14</v>
      </c>
      <c r="P2" s="61" t="s">
        <v>15</v>
      </c>
      <c r="Q2" s="72" t="s">
        <v>16</v>
      </c>
      <c r="R2" s="73" t="s">
        <v>17</v>
      </c>
      <c r="S2" s="74" t="s">
        <v>18</v>
      </c>
      <c r="T2" s="75" t="s">
        <v>19</v>
      </c>
      <c r="U2" s="76" t="s">
        <v>20</v>
      </c>
      <c r="V2" s="77" t="s">
        <v>21</v>
      </c>
      <c r="W2" s="66" t="s">
        <v>22</v>
      </c>
      <c r="X2" s="32" t="s">
        <v>23</v>
      </c>
      <c r="Y2" s="32" t="s">
        <v>24</v>
      </c>
      <c r="Z2" s="88" t="s">
        <v>25</v>
      </c>
      <c r="AA2" s="29" t="s">
        <v>26</v>
      </c>
    </row>
    <row r="3" ht="26.25" customHeight="1" spans="1:27">
      <c r="A3" s="35" t="s">
        <v>27</v>
      </c>
      <c r="B3" s="30"/>
      <c r="C3" s="36"/>
      <c r="D3" s="32"/>
      <c r="E3" s="35"/>
      <c r="F3" s="32"/>
      <c r="G3" s="37" t="s">
        <v>28</v>
      </c>
      <c r="H3" s="38" t="s">
        <v>29</v>
      </c>
      <c r="I3" s="62"/>
      <c r="J3" s="56"/>
      <c r="K3" s="32"/>
      <c r="L3" s="63"/>
      <c r="M3" s="64"/>
      <c r="N3" s="65"/>
      <c r="O3" s="66"/>
      <c r="P3" s="63"/>
      <c r="Q3" s="78"/>
      <c r="R3" s="73"/>
      <c r="S3" s="79"/>
      <c r="T3" s="75"/>
      <c r="U3" s="80"/>
      <c r="V3" s="81"/>
      <c r="W3" s="66"/>
      <c r="X3" s="32"/>
      <c r="Y3" s="32"/>
      <c r="Z3" s="88"/>
      <c r="AA3" s="35"/>
    </row>
    <row r="4" s="21" customFormat="1" ht="57" customHeight="1" spans="1:27">
      <c r="A4" s="32">
        <v>1</v>
      </c>
      <c r="B4" s="39" t="s">
        <v>30</v>
      </c>
      <c r="C4" s="40" t="s">
        <v>31</v>
      </c>
      <c r="D4" s="41" t="s">
        <v>32</v>
      </c>
      <c r="E4" s="42"/>
      <c r="F4" s="42" t="s">
        <v>33</v>
      </c>
      <c r="G4" s="43">
        <v>0.0732</v>
      </c>
      <c r="H4" s="44">
        <f>G4*1.04</f>
        <v>0.076128</v>
      </c>
      <c r="I4" s="67">
        <v>12.3</v>
      </c>
      <c r="J4" s="68">
        <f>H4*I4</f>
        <v>0.9363744</v>
      </c>
      <c r="K4" s="42" t="s">
        <v>34</v>
      </c>
      <c r="L4" s="42">
        <v>60</v>
      </c>
      <c r="M4" s="42">
        <v>2</v>
      </c>
      <c r="N4" s="42">
        <v>34</v>
      </c>
      <c r="O4" s="69">
        <v>0.94</v>
      </c>
      <c r="P4" s="67">
        <v>19</v>
      </c>
      <c r="Q4" s="82">
        <f>P4/L4/M4</f>
        <v>0.158333333333333</v>
      </c>
      <c r="R4" s="42">
        <v>0.16</v>
      </c>
      <c r="S4" s="42"/>
      <c r="T4" s="83">
        <v>1.48191184</v>
      </c>
      <c r="U4" s="84">
        <f>(J4+Q4+(N4*O4/L4/M4)*0.6)*1.1+S4+R4*1.03</f>
        <v>1.54475850666667</v>
      </c>
      <c r="V4" s="85">
        <v>1.70393466666667</v>
      </c>
      <c r="W4" s="86">
        <f>U4-V4</f>
        <v>-0.159176160000003</v>
      </c>
      <c r="X4" s="87">
        <f>W4/U4</f>
        <v>-0.103042747013887</v>
      </c>
      <c r="Y4" s="32">
        <v>8493</v>
      </c>
      <c r="Z4" s="89">
        <f>W4*Y4</f>
        <v>-1351.88312688003</v>
      </c>
      <c r="AA4" s="90">
        <f>(T4-V4)*Y4</f>
        <v>-1885.63986688003</v>
      </c>
    </row>
    <row r="5" s="21" customFormat="1" ht="57" customHeight="1" spans="1:27">
      <c r="A5" s="32">
        <v>2</v>
      </c>
      <c r="B5" s="39" t="s">
        <v>35</v>
      </c>
      <c r="C5" s="45" t="s">
        <v>36</v>
      </c>
      <c r="D5" s="46" t="s">
        <v>37</v>
      </c>
      <c r="E5" s="42"/>
      <c r="F5" s="42" t="s">
        <v>33</v>
      </c>
      <c r="G5" s="45">
        <v>0.0569</v>
      </c>
      <c r="H5" s="44">
        <f>G5*1.04</f>
        <v>0.059176</v>
      </c>
      <c r="I5" s="67">
        <v>12.3</v>
      </c>
      <c r="J5" s="68">
        <f>H5*I5</f>
        <v>0.7278648</v>
      </c>
      <c r="K5" s="42" t="s">
        <v>34</v>
      </c>
      <c r="L5" s="42">
        <v>60</v>
      </c>
      <c r="M5" s="42">
        <v>2</v>
      </c>
      <c r="N5" s="42">
        <v>34</v>
      </c>
      <c r="O5" s="69">
        <v>0.94</v>
      </c>
      <c r="P5" s="67">
        <v>19</v>
      </c>
      <c r="Q5" s="82">
        <f>P5/L5/M5</f>
        <v>0.158333333333333</v>
      </c>
      <c r="R5" s="42">
        <v>0.16</v>
      </c>
      <c r="S5" s="42"/>
      <c r="T5" s="83">
        <v>1.25255128</v>
      </c>
      <c r="U5" s="84">
        <f>(J5+Q5+(N5*O5/L5/M5)*0.6)*1.1+S5+R5*1.03</f>
        <v>1.31539794666667</v>
      </c>
      <c r="V5" s="85">
        <v>1.5404</v>
      </c>
      <c r="W5" s="86">
        <f>U5-V5</f>
        <v>-0.225002053333333</v>
      </c>
      <c r="X5" s="87">
        <f>W5/U5</f>
        <v>-0.171052458994259</v>
      </c>
      <c r="Y5" s="32">
        <v>0</v>
      </c>
      <c r="Z5" s="89">
        <f>W5*Y5</f>
        <v>0</v>
      </c>
      <c r="AA5" s="90">
        <f>(T5-V5)*Y5</f>
        <v>0</v>
      </c>
    </row>
    <row r="6" s="21" customFormat="1" ht="57" customHeight="1" spans="1:27">
      <c r="A6" s="32">
        <v>3</v>
      </c>
      <c r="B6" s="39" t="s">
        <v>38</v>
      </c>
      <c r="C6" s="40" t="s">
        <v>39</v>
      </c>
      <c r="D6" s="41" t="s">
        <v>40</v>
      </c>
      <c r="E6" s="42"/>
      <c r="F6" s="42" t="s">
        <v>33</v>
      </c>
      <c r="G6" s="43">
        <v>0.0732</v>
      </c>
      <c r="H6" s="44">
        <f>G6*1.04</f>
        <v>0.076128</v>
      </c>
      <c r="I6" s="67">
        <v>12.3</v>
      </c>
      <c r="J6" s="68">
        <f>H6*I6</f>
        <v>0.9363744</v>
      </c>
      <c r="K6" s="42" t="s">
        <v>34</v>
      </c>
      <c r="L6" s="42">
        <v>60</v>
      </c>
      <c r="M6" s="42">
        <v>2</v>
      </c>
      <c r="N6" s="42">
        <v>34</v>
      </c>
      <c r="O6" s="69">
        <v>0.94</v>
      </c>
      <c r="P6" s="67">
        <v>19</v>
      </c>
      <c r="Q6" s="82">
        <f>P6/L6/M6</f>
        <v>0.158333333333333</v>
      </c>
      <c r="R6" s="42">
        <v>0.16</v>
      </c>
      <c r="S6" s="42"/>
      <c r="T6" s="83">
        <v>1.48191184</v>
      </c>
      <c r="U6" s="84">
        <f>(J6+Q6+(N6*O6/L6/M6)*0.6)*1.1+S6+R6*1.03</f>
        <v>1.54475850666667</v>
      </c>
      <c r="V6" s="85">
        <v>1.70393466666667</v>
      </c>
      <c r="W6" s="86">
        <f>U6-V6</f>
        <v>-0.159176160000003</v>
      </c>
      <c r="X6" s="87">
        <f>W6/U6</f>
        <v>-0.103042747013887</v>
      </c>
      <c r="Y6" s="32">
        <v>20</v>
      </c>
      <c r="Z6" s="89">
        <f>W6*Y6</f>
        <v>-3.18352320000006</v>
      </c>
      <c r="AA6" s="90">
        <f>(T6-V6)*Y6</f>
        <v>-4.4404565333334</v>
      </c>
    </row>
    <row r="7" s="21" customFormat="1" ht="57" customHeight="1" spans="1:27">
      <c r="A7" s="32">
        <v>4</v>
      </c>
      <c r="B7" s="39" t="s">
        <v>41</v>
      </c>
      <c r="C7" s="45" t="s">
        <v>42</v>
      </c>
      <c r="D7" s="46" t="s">
        <v>43</v>
      </c>
      <c r="E7" s="42"/>
      <c r="F7" s="42" t="s">
        <v>33</v>
      </c>
      <c r="G7" s="45">
        <v>0.0569</v>
      </c>
      <c r="H7" s="44">
        <f>G7*1.04</f>
        <v>0.059176</v>
      </c>
      <c r="I7" s="67">
        <v>12.3</v>
      </c>
      <c r="J7" s="68">
        <f>H7*I7</f>
        <v>0.7278648</v>
      </c>
      <c r="K7" s="42" t="s">
        <v>34</v>
      </c>
      <c r="L7" s="42">
        <v>60</v>
      </c>
      <c r="M7" s="42">
        <v>2</v>
      </c>
      <c r="N7" s="42">
        <v>34</v>
      </c>
      <c r="O7" s="69">
        <v>0.94</v>
      </c>
      <c r="P7" s="67">
        <v>19</v>
      </c>
      <c r="Q7" s="82">
        <f>P7/L7/M7</f>
        <v>0.158333333333333</v>
      </c>
      <c r="R7" s="42">
        <v>0.16</v>
      </c>
      <c r="S7" s="42"/>
      <c r="T7" s="83">
        <v>1.25255128</v>
      </c>
      <c r="U7" s="84">
        <f>(J7+Q7+(N7*O7/L7/M7)*0.6)*1.1+S7+R7*1.03</f>
        <v>1.31539794666667</v>
      </c>
      <c r="V7" s="85">
        <v>1.42224666666667</v>
      </c>
      <c r="W7" s="86">
        <f>U7-V7</f>
        <v>-0.106848720000003</v>
      </c>
      <c r="X7" s="87">
        <f>W7/U7</f>
        <v>-0.0812291978034229</v>
      </c>
      <c r="Y7" s="32">
        <v>20</v>
      </c>
      <c r="Z7" s="89">
        <f>W7*Y7</f>
        <v>-2.13697440000006</v>
      </c>
      <c r="AA7" s="90">
        <f>(T7-V7)*Y7</f>
        <v>-3.3939077333334</v>
      </c>
    </row>
    <row r="8" ht="50" customHeight="1" spans="1:27">
      <c r="A8" s="32">
        <v>5</v>
      </c>
      <c r="B8" s="47"/>
      <c r="C8" s="48" t="s">
        <v>44</v>
      </c>
      <c r="D8" s="49" t="s">
        <v>45</v>
      </c>
      <c r="E8" s="47"/>
      <c r="F8" s="42" t="s">
        <v>33</v>
      </c>
      <c r="G8" s="50">
        <v>0.0473</v>
      </c>
      <c r="H8" s="42">
        <v>0.05</v>
      </c>
      <c r="I8" s="67">
        <v>12.3</v>
      </c>
      <c r="J8" s="68">
        <f>H8*I8</f>
        <v>0.615</v>
      </c>
      <c r="K8" s="42" t="s">
        <v>34</v>
      </c>
      <c r="L8" s="42">
        <f>960/12</f>
        <v>80</v>
      </c>
      <c r="M8" s="42">
        <v>2</v>
      </c>
      <c r="N8" s="42">
        <v>34</v>
      </c>
      <c r="O8" s="69">
        <v>0.94</v>
      </c>
      <c r="P8" s="67">
        <v>19</v>
      </c>
      <c r="Q8" s="82">
        <f>P8/L8/M8</f>
        <v>0.11875</v>
      </c>
      <c r="R8" s="42">
        <v>0.16</v>
      </c>
      <c r="S8" s="42"/>
      <c r="T8" s="83">
        <v>1.056625</v>
      </c>
      <c r="U8" s="84">
        <f>(J8+Q8+(N8*O8/L8/M8)*0.6)*1.1+S8+R8*1.03</f>
        <v>1.10376</v>
      </c>
      <c r="V8" s="85">
        <v>1.34</v>
      </c>
      <c r="W8" s="86">
        <f>U8-V8</f>
        <v>-0.23624</v>
      </c>
      <c r="X8" s="87">
        <f>W8/U8</f>
        <v>-0.214032035949844</v>
      </c>
      <c r="Y8" s="32">
        <v>8339</v>
      </c>
      <c r="Z8" s="89">
        <f>W8*Y8</f>
        <v>-1970.00536</v>
      </c>
      <c r="AA8" s="90">
        <f>(T8-V8)*Y8</f>
        <v>-2363.064125</v>
      </c>
    </row>
    <row r="9" ht="24" customHeight="1" spans="13:27">
      <c r="M9"/>
      <c r="Z9">
        <f>SUM(Z4:Z8)</f>
        <v>-3327.20898448003</v>
      </c>
      <c r="AA9" s="91">
        <f>SUM(AA4:AA8)</f>
        <v>-4256.5383561467</v>
      </c>
    </row>
    <row r="10" spans="13:13">
      <c r="M10"/>
    </row>
    <row r="11" spans="13:13">
      <c r="M11"/>
    </row>
    <row r="12" spans="13:13">
      <c r="M12"/>
    </row>
    <row r="13" spans="13:13">
      <c r="M13"/>
    </row>
    <row r="14" spans="13:13">
      <c r="M14"/>
    </row>
    <row r="15" spans="13:13">
      <c r="M15"/>
    </row>
    <row r="16" spans="13:13">
      <c r="M16"/>
    </row>
    <row r="17" spans="13:13">
      <c r="M17"/>
    </row>
    <row r="18" spans="13:13">
      <c r="M18"/>
    </row>
    <row r="19" spans="13:13">
      <c r="M19"/>
    </row>
    <row r="20" spans="13:13">
      <c r="M20"/>
    </row>
    <row r="21" spans="13:13">
      <c r="M21"/>
    </row>
    <row r="22" spans="13:13">
      <c r="M22"/>
    </row>
    <row r="23" spans="13:13">
      <c r="M23"/>
    </row>
    <row r="24" spans="13:13">
      <c r="M24"/>
    </row>
    <row r="25" ht="15.6" spans="2:19">
      <c r="B25" s="51"/>
      <c r="C25" s="51"/>
      <c r="D25" s="52"/>
      <c r="E25" s="51"/>
      <c r="F25" s="53"/>
      <c r="G25" s="51"/>
      <c r="H25" s="53"/>
      <c r="I25" s="53"/>
      <c r="J25" s="53"/>
      <c r="K25" s="53"/>
      <c r="L25" s="51"/>
      <c r="M25" s="70"/>
      <c r="N25" s="51"/>
      <c r="O25" s="51"/>
      <c r="P25" s="51"/>
      <c r="Q25" s="51"/>
      <c r="R25" s="53"/>
      <c r="S25" s="51"/>
    </row>
  </sheetData>
  <autoFilter xmlns:etc="http://www.wps.cn/officeDocument/2017/etCustomData" ref="A3:Y11" etc:filterBottomFollowUsedRange="0">
    <extLst/>
  </autoFilter>
  <mergeCells count="25">
    <mergeCell ref="G2:H2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</mergeCells>
  <conditionalFormatting sqref="B$1:B$1048576">
    <cfRule type="duplicateValues" dxfId="0" priority="1"/>
  </conditionalFormatting>
  <pageMargins left="0.393055555555556" right="0.393055555555556" top="0.275" bottom="0.196527777777778" header="0.236111111111111" footer="0.118055555555556"/>
  <pageSetup paperSize="9" scale="86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AG25"/>
  <sheetViews>
    <sheetView workbookViewId="0">
      <selection activeCell="A1" sqref="A$1:L$1048576"/>
    </sheetView>
  </sheetViews>
  <sheetFormatPr defaultColWidth="8.88888888888889" defaultRowHeight="14.4"/>
  <cols>
    <col min="1" max="1" width="12.1388888888889" style="2" customWidth="1"/>
    <col min="2" max="2" width="14.1388888888889" style="2" customWidth="1"/>
    <col min="3" max="5" width="8.85185185185185" style="2" customWidth="1"/>
    <col min="6" max="6" width="7.13888888888889" style="2" customWidth="1"/>
    <col min="7" max="7" width="8.28703703703704" style="2" customWidth="1"/>
    <col min="8" max="8" width="12" style="2" customWidth="1"/>
    <col min="9" max="9" width="8.85185185185185" style="2" customWidth="1"/>
    <col min="10" max="11" width="12.4259259259259" style="2" customWidth="1"/>
    <col min="12" max="13" width="10.712962962963" style="2" customWidth="1"/>
    <col min="14" max="14" width="14.4259259259259" style="2" customWidth="1"/>
    <col min="15" max="15" width="14.1388888888889" style="2" customWidth="1"/>
    <col min="16" max="16" width="7.77777777777778" style="2" customWidth="1"/>
    <col min="17" max="19" width="8.85185185185185" style="2" customWidth="1"/>
    <col min="20" max="20" width="11.1388888888889" style="2" customWidth="1"/>
    <col min="21" max="21" width="8.85185185185185" style="2" customWidth="1"/>
    <col min="22" max="22" width="28.1388888888889" style="2" customWidth="1"/>
    <col min="23" max="23" width="10.712962962963" style="2" customWidth="1"/>
    <col min="24" max="24" width="10.8518518518519" style="2" customWidth="1"/>
    <col min="25" max="25" width="13.8518518518519" style="2" customWidth="1"/>
    <col min="26" max="26" width="8.85185185185185" style="2" customWidth="1"/>
    <col min="27" max="27" width="9.42592592592593" style="2" customWidth="1"/>
    <col min="28" max="28" width="12.4259259259259" style="2" customWidth="1"/>
    <col min="29" max="29" width="16" style="2" customWidth="1"/>
    <col min="30" max="32" width="12.4259259259259" style="2" customWidth="1"/>
    <col min="33" max="33" width="10.712962962963" style="2" customWidth="1"/>
    <col min="34" max="16384" width="8.88888888888889" style="2"/>
  </cols>
  <sheetData>
    <row r="1" ht="18" customHeight="1" spans="1:33">
      <c r="A1" s="3" t="s">
        <v>46</v>
      </c>
      <c r="B1" s="3" t="s">
        <v>47</v>
      </c>
      <c r="C1" s="3" t="s">
        <v>48</v>
      </c>
      <c r="D1" s="4" t="s">
        <v>49</v>
      </c>
      <c r="E1" s="4" t="s">
        <v>50</v>
      </c>
      <c r="F1" s="3" t="s">
        <v>51</v>
      </c>
      <c r="G1" s="4" t="s">
        <v>52</v>
      </c>
      <c r="H1" s="3" t="s">
        <v>53</v>
      </c>
      <c r="I1" s="4" t="s">
        <v>54</v>
      </c>
      <c r="J1" s="3" t="s">
        <v>55</v>
      </c>
      <c r="K1" s="4" t="s">
        <v>56</v>
      </c>
      <c r="L1" s="4" t="s">
        <v>57</v>
      </c>
      <c r="M1" s="4" t="s">
        <v>58</v>
      </c>
      <c r="N1" s="4" t="s">
        <v>59</v>
      </c>
      <c r="O1" s="4" t="s">
        <v>59</v>
      </c>
      <c r="P1" s="4" t="s">
        <v>60</v>
      </c>
      <c r="Q1" s="3" t="s">
        <v>61</v>
      </c>
      <c r="R1" s="3"/>
      <c r="S1" s="4" t="s">
        <v>62</v>
      </c>
      <c r="T1" s="4" t="s">
        <v>63</v>
      </c>
      <c r="U1" s="4" t="s">
        <v>64</v>
      </c>
      <c r="V1" s="4" t="s">
        <v>65</v>
      </c>
      <c r="W1" s="4" t="s">
        <v>66</v>
      </c>
      <c r="X1" s="4" t="s">
        <v>67</v>
      </c>
      <c r="Y1" s="4" t="s">
        <v>68</v>
      </c>
      <c r="Z1" s="4" t="s">
        <v>69</v>
      </c>
      <c r="AA1" s="4" t="s">
        <v>70</v>
      </c>
      <c r="AB1" s="4" t="s">
        <v>71</v>
      </c>
      <c r="AC1" s="4" t="s">
        <v>72</v>
      </c>
      <c r="AD1" s="3" t="s">
        <v>73</v>
      </c>
      <c r="AE1" s="4" t="s">
        <v>74</v>
      </c>
      <c r="AF1" s="4" t="s">
        <v>75</v>
      </c>
      <c r="AG1" s="4" t="s">
        <v>76</v>
      </c>
    </row>
    <row r="2" spans="1:33">
      <c r="A2" s="5">
        <v>8408484</v>
      </c>
      <c r="B2" s="6">
        <v>10.403</v>
      </c>
      <c r="C2" s="7">
        <v>10.4</v>
      </c>
      <c r="D2" s="8" t="s">
        <v>77</v>
      </c>
      <c r="E2" s="8" t="s">
        <v>78</v>
      </c>
      <c r="F2" s="9">
        <v>1</v>
      </c>
      <c r="G2" s="10" t="s">
        <v>79</v>
      </c>
      <c r="H2" s="11">
        <v>45817</v>
      </c>
      <c r="I2" s="10" t="s">
        <v>80</v>
      </c>
      <c r="J2" s="11">
        <v>45817</v>
      </c>
      <c r="K2" s="8" t="s">
        <v>81</v>
      </c>
      <c r="L2" s="8" t="s">
        <v>82</v>
      </c>
      <c r="M2" s="8" t="s">
        <v>83</v>
      </c>
      <c r="N2" s="8" t="s">
        <v>84</v>
      </c>
      <c r="O2" s="10" t="s">
        <v>85</v>
      </c>
      <c r="P2" s="8" t="s">
        <v>86</v>
      </c>
      <c r="Q2" s="19">
        <v>3000</v>
      </c>
      <c r="R2" s="19">
        <f t="shared" ref="R2:R23" si="0">Q2*C2</f>
        <v>31200</v>
      </c>
      <c r="S2" s="8" t="s">
        <v>87</v>
      </c>
      <c r="T2" s="10" t="s">
        <v>88</v>
      </c>
      <c r="U2" s="10" t="s">
        <v>89</v>
      </c>
      <c r="V2" s="10" t="s">
        <v>90</v>
      </c>
      <c r="W2" s="8" t="s">
        <v>88</v>
      </c>
      <c r="X2" s="10" t="s">
        <v>91</v>
      </c>
      <c r="Y2" s="10" t="s">
        <v>92</v>
      </c>
      <c r="Z2" s="10" t="s">
        <v>88</v>
      </c>
      <c r="AA2" s="10" t="s">
        <v>93</v>
      </c>
      <c r="AB2" s="10" t="s">
        <v>88</v>
      </c>
      <c r="AC2" s="10" t="s">
        <v>88</v>
      </c>
      <c r="AD2" s="11">
        <v>45817</v>
      </c>
      <c r="AE2" s="10" t="s">
        <v>88</v>
      </c>
      <c r="AF2" s="10" t="s">
        <v>88</v>
      </c>
      <c r="AG2" s="10" t="s">
        <v>94</v>
      </c>
    </row>
    <row r="3" spans="1:33">
      <c r="A3" s="12">
        <v>8143883</v>
      </c>
      <c r="B3" s="13">
        <v>13.3426</v>
      </c>
      <c r="C3" s="14">
        <v>10.403</v>
      </c>
      <c r="D3" s="15" t="s">
        <v>77</v>
      </c>
      <c r="E3" s="15" t="s">
        <v>95</v>
      </c>
      <c r="F3" s="16">
        <v>2</v>
      </c>
      <c r="G3" s="17" t="s">
        <v>96</v>
      </c>
      <c r="H3" s="18">
        <v>45775</v>
      </c>
      <c r="I3" s="17" t="s">
        <v>97</v>
      </c>
      <c r="J3" s="18">
        <v>45775</v>
      </c>
      <c r="K3" s="15" t="s">
        <v>81</v>
      </c>
      <c r="L3" s="15" t="s">
        <v>82</v>
      </c>
      <c r="M3" s="15" t="s">
        <v>83</v>
      </c>
      <c r="N3" s="15" t="s">
        <v>84</v>
      </c>
      <c r="O3" s="17" t="s">
        <v>85</v>
      </c>
      <c r="P3" s="15" t="s">
        <v>86</v>
      </c>
      <c r="Q3" s="20">
        <v>7000</v>
      </c>
      <c r="R3" s="19">
        <f t="shared" si="0"/>
        <v>72821</v>
      </c>
      <c r="S3" s="15" t="s">
        <v>87</v>
      </c>
      <c r="T3" s="17" t="s">
        <v>88</v>
      </c>
      <c r="U3" s="17" t="s">
        <v>89</v>
      </c>
      <c r="V3" s="17" t="s">
        <v>90</v>
      </c>
      <c r="W3" s="15" t="s">
        <v>88</v>
      </c>
      <c r="X3" s="17" t="s">
        <v>91</v>
      </c>
      <c r="Y3" s="17" t="s">
        <v>92</v>
      </c>
      <c r="Z3" s="17" t="s">
        <v>88</v>
      </c>
      <c r="AA3" s="17" t="s">
        <v>93</v>
      </c>
      <c r="AB3" s="17" t="s">
        <v>88</v>
      </c>
      <c r="AC3" s="17" t="s">
        <v>88</v>
      </c>
      <c r="AD3" s="18">
        <v>45775</v>
      </c>
      <c r="AE3" s="17" t="s">
        <v>88</v>
      </c>
      <c r="AF3" s="17" t="s">
        <v>88</v>
      </c>
      <c r="AG3" s="17" t="s">
        <v>94</v>
      </c>
    </row>
    <row r="4" spans="1:33">
      <c r="A4" s="5">
        <v>8042630</v>
      </c>
      <c r="B4" s="6">
        <v>13.3426</v>
      </c>
      <c r="C4" s="7">
        <v>10.403</v>
      </c>
      <c r="D4" s="8" t="s">
        <v>77</v>
      </c>
      <c r="E4" s="8" t="s">
        <v>95</v>
      </c>
      <c r="F4" s="9">
        <v>2</v>
      </c>
      <c r="G4" s="10" t="s">
        <v>98</v>
      </c>
      <c r="H4" s="11">
        <v>45763</v>
      </c>
      <c r="I4" s="10" t="s">
        <v>99</v>
      </c>
      <c r="J4" s="11">
        <v>45763</v>
      </c>
      <c r="K4" s="8" t="s">
        <v>81</v>
      </c>
      <c r="L4" s="8" t="s">
        <v>82</v>
      </c>
      <c r="M4" s="8" t="s">
        <v>83</v>
      </c>
      <c r="N4" s="8" t="s">
        <v>84</v>
      </c>
      <c r="O4" s="10" t="s">
        <v>85</v>
      </c>
      <c r="P4" s="8" t="s">
        <v>86</v>
      </c>
      <c r="Q4" s="19">
        <v>5000</v>
      </c>
      <c r="R4" s="19">
        <f t="shared" si="0"/>
        <v>52015</v>
      </c>
      <c r="S4" s="8" t="s">
        <v>87</v>
      </c>
      <c r="T4" s="10" t="s">
        <v>88</v>
      </c>
      <c r="U4" s="10" t="s">
        <v>89</v>
      </c>
      <c r="V4" s="10" t="s">
        <v>90</v>
      </c>
      <c r="W4" s="8" t="s">
        <v>88</v>
      </c>
      <c r="X4" s="10" t="s">
        <v>91</v>
      </c>
      <c r="Y4" s="10" t="s">
        <v>92</v>
      </c>
      <c r="Z4" s="10" t="s">
        <v>88</v>
      </c>
      <c r="AA4" s="10" t="s">
        <v>93</v>
      </c>
      <c r="AB4" s="10" t="s">
        <v>88</v>
      </c>
      <c r="AC4" s="10" t="s">
        <v>88</v>
      </c>
      <c r="AD4" s="11">
        <v>45763</v>
      </c>
      <c r="AE4" s="10" t="s">
        <v>88</v>
      </c>
      <c r="AF4" s="10" t="s">
        <v>88</v>
      </c>
      <c r="AG4" s="10" t="s">
        <v>94</v>
      </c>
    </row>
    <row r="5" spans="1:33">
      <c r="A5" s="12">
        <v>7944712</v>
      </c>
      <c r="B5" s="13">
        <v>13.3426</v>
      </c>
      <c r="C5" s="14">
        <v>10.7</v>
      </c>
      <c r="D5" s="15" t="s">
        <v>77</v>
      </c>
      <c r="E5" s="15" t="s">
        <v>100</v>
      </c>
      <c r="F5" s="16">
        <v>1</v>
      </c>
      <c r="G5" s="17" t="s">
        <v>101</v>
      </c>
      <c r="H5" s="18">
        <v>45750</v>
      </c>
      <c r="I5" s="17" t="s">
        <v>102</v>
      </c>
      <c r="J5" s="18">
        <v>45750</v>
      </c>
      <c r="K5" s="15" t="s">
        <v>81</v>
      </c>
      <c r="L5" s="15" t="s">
        <v>82</v>
      </c>
      <c r="M5" s="15" t="s">
        <v>83</v>
      </c>
      <c r="N5" s="15" t="s">
        <v>84</v>
      </c>
      <c r="O5" s="17" t="s">
        <v>85</v>
      </c>
      <c r="P5" s="15" t="s">
        <v>86</v>
      </c>
      <c r="Q5" s="20">
        <v>2000</v>
      </c>
      <c r="R5" s="19">
        <f t="shared" si="0"/>
        <v>21400</v>
      </c>
      <c r="S5" s="15" t="s">
        <v>103</v>
      </c>
      <c r="T5" s="17" t="s">
        <v>88</v>
      </c>
      <c r="U5" s="17" t="s">
        <v>104</v>
      </c>
      <c r="V5" s="17" t="s">
        <v>105</v>
      </c>
      <c r="W5" s="15" t="s">
        <v>88</v>
      </c>
      <c r="X5" s="17" t="s">
        <v>91</v>
      </c>
      <c r="Y5" s="17" t="s">
        <v>92</v>
      </c>
      <c r="Z5" s="17" t="s">
        <v>88</v>
      </c>
      <c r="AA5" s="17" t="s">
        <v>93</v>
      </c>
      <c r="AB5" s="17" t="s">
        <v>88</v>
      </c>
      <c r="AC5" s="17" t="s">
        <v>88</v>
      </c>
      <c r="AD5" s="18">
        <v>45750</v>
      </c>
      <c r="AE5" s="17" t="s">
        <v>88</v>
      </c>
      <c r="AF5" s="17" t="s">
        <v>88</v>
      </c>
      <c r="AG5" s="17" t="s">
        <v>94</v>
      </c>
    </row>
    <row r="6" spans="1:33">
      <c r="A6" s="5">
        <v>7738361</v>
      </c>
      <c r="B6" s="6">
        <v>13.3426</v>
      </c>
      <c r="C6" s="7">
        <v>11.24</v>
      </c>
      <c r="D6" s="8" t="s">
        <v>77</v>
      </c>
      <c r="E6" s="8" t="s">
        <v>106</v>
      </c>
      <c r="F6" s="9">
        <v>1</v>
      </c>
      <c r="G6" s="10" t="s">
        <v>107</v>
      </c>
      <c r="H6" s="11">
        <v>45729</v>
      </c>
      <c r="I6" s="10" t="s">
        <v>108</v>
      </c>
      <c r="J6" s="11">
        <v>45729</v>
      </c>
      <c r="K6" s="8" t="s">
        <v>81</v>
      </c>
      <c r="L6" s="8" t="s">
        <v>82</v>
      </c>
      <c r="M6" s="8" t="s">
        <v>83</v>
      </c>
      <c r="N6" s="8" t="s">
        <v>84</v>
      </c>
      <c r="O6" s="10" t="s">
        <v>85</v>
      </c>
      <c r="P6" s="8" t="s">
        <v>86</v>
      </c>
      <c r="Q6" s="19">
        <v>4000</v>
      </c>
      <c r="R6" s="19">
        <f t="shared" si="0"/>
        <v>44960</v>
      </c>
      <c r="S6" s="8" t="s">
        <v>87</v>
      </c>
      <c r="T6" s="10" t="s">
        <v>88</v>
      </c>
      <c r="U6" s="10" t="s">
        <v>95</v>
      </c>
      <c r="V6" s="10" t="s">
        <v>109</v>
      </c>
      <c r="W6" s="8" t="s">
        <v>88</v>
      </c>
      <c r="X6" s="10" t="s">
        <v>91</v>
      </c>
      <c r="Y6" s="10" t="s">
        <v>92</v>
      </c>
      <c r="Z6" s="10" t="s">
        <v>88</v>
      </c>
      <c r="AA6" s="10" t="s">
        <v>93</v>
      </c>
      <c r="AB6" s="10" t="s">
        <v>88</v>
      </c>
      <c r="AC6" s="10" t="s">
        <v>88</v>
      </c>
      <c r="AD6" s="11">
        <v>45729</v>
      </c>
      <c r="AE6" s="10" t="s">
        <v>88</v>
      </c>
      <c r="AF6" s="10" t="s">
        <v>88</v>
      </c>
      <c r="AG6" s="10" t="s">
        <v>94</v>
      </c>
    </row>
    <row r="7" spans="1:33">
      <c r="A7" s="12">
        <v>7661294</v>
      </c>
      <c r="B7" s="13">
        <v>13.3426</v>
      </c>
      <c r="C7" s="14">
        <v>11.24</v>
      </c>
      <c r="D7" s="15" t="s">
        <v>77</v>
      </c>
      <c r="E7" s="15" t="s">
        <v>106</v>
      </c>
      <c r="F7" s="16">
        <v>1</v>
      </c>
      <c r="G7" s="17" t="s">
        <v>110</v>
      </c>
      <c r="H7" s="18">
        <v>45722</v>
      </c>
      <c r="I7" s="17" t="s">
        <v>111</v>
      </c>
      <c r="J7" s="18">
        <v>45722</v>
      </c>
      <c r="K7" s="15" t="s">
        <v>81</v>
      </c>
      <c r="L7" s="15" t="s">
        <v>82</v>
      </c>
      <c r="M7" s="15" t="s">
        <v>83</v>
      </c>
      <c r="N7" s="15" t="s">
        <v>84</v>
      </c>
      <c r="O7" s="17" t="s">
        <v>85</v>
      </c>
      <c r="P7" s="15" t="s">
        <v>86</v>
      </c>
      <c r="Q7" s="20">
        <v>2000</v>
      </c>
      <c r="R7" s="19">
        <f t="shared" si="0"/>
        <v>22480</v>
      </c>
      <c r="S7" s="15" t="s">
        <v>87</v>
      </c>
      <c r="T7" s="17" t="s">
        <v>88</v>
      </c>
      <c r="U7" s="17" t="s">
        <v>95</v>
      </c>
      <c r="V7" s="17" t="s">
        <v>109</v>
      </c>
      <c r="W7" s="15" t="s">
        <v>88</v>
      </c>
      <c r="X7" s="17" t="s">
        <v>91</v>
      </c>
      <c r="Y7" s="17" t="s">
        <v>92</v>
      </c>
      <c r="Z7" s="17" t="s">
        <v>88</v>
      </c>
      <c r="AA7" s="17" t="s">
        <v>93</v>
      </c>
      <c r="AB7" s="17" t="s">
        <v>88</v>
      </c>
      <c r="AC7" s="17" t="s">
        <v>88</v>
      </c>
      <c r="AD7" s="18">
        <v>45722</v>
      </c>
      <c r="AE7" s="17" t="s">
        <v>88</v>
      </c>
      <c r="AF7" s="17" t="s">
        <v>88</v>
      </c>
      <c r="AG7" s="17" t="s">
        <v>94</v>
      </c>
    </row>
    <row r="8" spans="1:33">
      <c r="A8" s="5">
        <v>7509297</v>
      </c>
      <c r="B8" s="6">
        <v>13.3426</v>
      </c>
      <c r="C8" s="7">
        <v>12.8</v>
      </c>
      <c r="D8" s="8" t="s">
        <v>77</v>
      </c>
      <c r="E8" s="8" t="s">
        <v>112</v>
      </c>
      <c r="F8" s="9">
        <v>1</v>
      </c>
      <c r="G8" s="10" t="s">
        <v>113</v>
      </c>
      <c r="H8" s="11">
        <v>45705</v>
      </c>
      <c r="I8" s="10" t="s">
        <v>114</v>
      </c>
      <c r="J8" s="11">
        <v>45705</v>
      </c>
      <c r="K8" s="8" t="s">
        <v>81</v>
      </c>
      <c r="L8" s="8" t="s">
        <v>82</v>
      </c>
      <c r="M8" s="8" t="s">
        <v>83</v>
      </c>
      <c r="N8" s="8" t="s">
        <v>84</v>
      </c>
      <c r="O8" s="10" t="s">
        <v>85</v>
      </c>
      <c r="P8" s="8" t="s">
        <v>86</v>
      </c>
      <c r="Q8" s="19">
        <v>7000</v>
      </c>
      <c r="R8" s="19">
        <f t="shared" si="0"/>
        <v>89600</v>
      </c>
      <c r="S8" s="8" t="s">
        <v>115</v>
      </c>
      <c r="T8" s="10" t="s">
        <v>88</v>
      </c>
      <c r="U8" s="10" t="s">
        <v>95</v>
      </c>
      <c r="V8" s="10" t="s">
        <v>109</v>
      </c>
      <c r="W8" s="8" t="s">
        <v>88</v>
      </c>
      <c r="X8" s="10" t="s">
        <v>91</v>
      </c>
      <c r="Y8" s="10" t="s">
        <v>92</v>
      </c>
      <c r="Z8" s="10" t="s">
        <v>88</v>
      </c>
      <c r="AA8" s="10" t="s">
        <v>93</v>
      </c>
      <c r="AB8" s="10" t="s">
        <v>88</v>
      </c>
      <c r="AC8" s="10" t="s">
        <v>88</v>
      </c>
      <c r="AD8" s="11">
        <v>45705</v>
      </c>
      <c r="AE8" s="10" t="s">
        <v>88</v>
      </c>
      <c r="AF8" s="10" t="s">
        <v>88</v>
      </c>
      <c r="AG8" s="10" t="s">
        <v>94</v>
      </c>
    </row>
    <row r="9" spans="1:33">
      <c r="A9" s="12">
        <v>7273864</v>
      </c>
      <c r="B9" s="13">
        <v>13.3426</v>
      </c>
      <c r="C9" s="14">
        <v>12.8</v>
      </c>
      <c r="D9" s="15" t="s">
        <v>77</v>
      </c>
      <c r="E9" s="15" t="s">
        <v>116</v>
      </c>
      <c r="F9" s="16">
        <v>1</v>
      </c>
      <c r="G9" s="17" t="s">
        <v>117</v>
      </c>
      <c r="H9" s="18">
        <v>45670</v>
      </c>
      <c r="I9" s="17" t="s">
        <v>118</v>
      </c>
      <c r="J9" s="18">
        <v>45670</v>
      </c>
      <c r="K9" s="15" t="s">
        <v>81</v>
      </c>
      <c r="L9" s="15" t="s">
        <v>82</v>
      </c>
      <c r="M9" s="15" t="s">
        <v>83</v>
      </c>
      <c r="N9" s="15" t="s">
        <v>84</v>
      </c>
      <c r="O9" s="17" t="s">
        <v>85</v>
      </c>
      <c r="P9" s="15" t="s">
        <v>86</v>
      </c>
      <c r="Q9" s="20">
        <v>7000</v>
      </c>
      <c r="R9" s="19">
        <f t="shared" si="0"/>
        <v>89600</v>
      </c>
      <c r="S9" s="15" t="s">
        <v>87</v>
      </c>
      <c r="T9" s="17" t="s">
        <v>88</v>
      </c>
      <c r="U9" s="17" t="s">
        <v>95</v>
      </c>
      <c r="V9" s="17" t="s">
        <v>109</v>
      </c>
      <c r="W9" s="15" t="s">
        <v>88</v>
      </c>
      <c r="X9" s="17" t="s">
        <v>91</v>
      </c>
      <c r="Y9" s="17" t="s">
        <v>92</v>
      </c>
      <c r="Z9" s="17" t="s">
        <v>88</v>
      </c>
      <c r="AA9" s="17" t="s">
        <v>93</v>
      </c>
      <c r="AB9" s="17" t="s">
        <v>88</v>
      </c>
      <c r="AC9" s="17" t="s">
        <v>88</v>
      </c>
      <c r="AD9" s="18">
        <v>45670</v>
      </c>
      <c r="AE9" s="17" t="s">
        <v>88</v>
      </c>
      <c r="AF9" s="17" t="s">
        <v>88</v>
      </c>
      <c r="AG9" s="17" t="s">
        <v>94</v>
      </c>
    </row>
    <row r="10" spans="1:33">
      <c r="A10" s="5">
        <v>7139715</v>
      </c>
      <c r="B10" s="6">
        <v>13.71681</v>
      </c>
      <c r="C10" s="7">
        <v>12.8</v>
      </c>
      <c r="D10" s="8" t="s">
        <v>77</v>
      </c>
      <c r="E10" s="8" t="s">
        <v>119</v>
      </c>
      <c r="F10" s="9">
        <v>3</v>
      </c>
      <c r="G10" s="10" t="s">
        <v>120</v>
      </c>
      <c r="H10" s="11">
        <v>45657</v>
      </c>
      <c r="I10" s="10" t="s">
        <v>121</v>
      </c>
      <c r="J10" s="11">
        <v>45657</v>
      </c>
      <c r="K10" s="8" t="s">
        <v>81</v>
      </c>
      <c r="L10" s="8" t="s">
        <v>82</v>
      </c>
      <c r="M10" s="8" t="s">
        <v>83</v>
      </c>
      <c r="N10" s="8" t="s">
        <v>84</v>
      </c>
      <c r="O10" s="10" t="s">
        <v>85</v>
      </c>
      <c r="P10" s="8" t="s">
        <v>86</v>
      </c>
      <c r="Q10" s="19">
        <v>4000</v>
      </c>
      <c r="R10" s="19">
        <f t="shared" si="0"/>
        <v>51200</v>
      </c>
      <c r="S10" s="8" t="s">
        <v>87</v>
      </c>
      <c r="T10" s="10" t="s">
        <v>88</v>
      </c>
      <c r="U10" s="10" t="s">
        <v>95</v>
      </c>
      <c r="V10" s="10" t="s">
        <v>109</v>
      </c>
      <c r="W10" s="8" t="s">
        <v>88</v>
      </c>
      <c r="X10" s="10" t="s">
        <v>91</v>
      </c>
      <c r="Y10" s="10" t="s">
        <v>92</v>
      </c>
      <c r="Z10" s="10" t="s">
        <v>88</v>
      </c>
      <c r="AA10" s="10" t="s">
        <v>93</v>
      </c>
      <c r="AB10" s="10" t="s">
        <v>88</v>
      </c>
      <c r="AC10" s="10" t="s">
        <v>88</v>
      </c>
      <c r="AD10" s="11">
        <v>45657</v>
      </c>
      <c r="AE10" s="10" t="s">
        <v>88</v>
      </c>
      <c r="AF10" s="10" t="s">
        <v>88</v>
      </c>
      <c r="AG10" s="10" t="s">
        <v>94</v>
      </c>
    </row>
    <row r="11" spans="1:33">
      <c r="A11" s="12">
        <v>6972563</v>
      </c>
      <c r="B11" s="13">
        <v>13.71681</v>
      </c>
      <c r="C11" s="14">
        <v>12.8</v>
      </c>
      <c r="D11" s="15" t="s">
        <v>77</v>
      </c>
      <c r="E11" s="15" t="s">
        <v>122</v>
      </c>
      <c r="F11" s="16">
        <v>2</v>
      </c>
      <c r="G11" s="17" t="s">
        <v>123</v>
      </c>
      <c r="H11" s="18">
        <v>45636</v>
      </c>
      <c r="I11" s="17" t="s">
        <v>124</v>
      </c>
      <c r="J11" s="18">
        <v>45636</v>
      </c>
      <c r="K11" s="15" t="s">
        <v>81</v>
      </c>
      <c r="L11" s="15" t="s">
        <v>82</v>
      </c>
      <c r="M11" s="15" t="s">
        <v>83</v>
      </c>
      <c r="N11" s="15" t="s">
        <v>84</v>
      </c>
      <c r="O11" s="17" t="s">
        <v>85</v>
      </c>
      <c r="P11" s="15" t="s">
        <v>86</v>
      </c>
      <c r="Q11" s="20">
        <v>2000</v>
      </c>
      <c r="R11" s="19">
        <f t="shared" si="0"/>
        <v>25600</v>
      </c>
      <c r="S11" s="15" t="s">
        <v>87</v>
      </c>
      <c r="T11" s="17" t="s">
        <v>88</v>
      </c>
      <c r="U11" s="17" t="s">
        <v>95</v>
      </c>
      <c r="V11" s="17" t="s">
        <v>109</v>
      </c>
      <c r="W11" s="15" t="s">
        <v>88</v>
      </c>
      <c r="X11" s="17" t="s">
        <v>91</v>
      </c>
      <c r="Y11" s="17" t="s">
        <v>92</v>
      </c>
      <c r="Z11" s="17" t="s">
        <v>88</v>
      </c>
      <c r="AA11" s="17" t="s">
        <v>93</v>
      </c>
      <c r="AB11" s="17" t="s">
        <v>88</v>
      </c>
      <c r="AC11" s="17" t="s">
        <v>88</v>
      </c>
      <c r="AD11" s="18">
        <v>45636</v>
      </c>
      <c r="AE11" s="17" t="s">
        <v>88</v>
      </c>
      <c r="AF11" s="17" t="s">
        <v>88</v>
      </c>
      <c r="AG11" s="17" t="s">
        <v>94</v>
      </c>
    </row>
    <row r="12" spans="1:33">
      <c r="A12" s="5">
        <v>6910393</v>
      </c>
      <c r="B12" s="6">
        <v>13.71681</v>
      </c>
      <c r="C12" s="7">
        <v>12.8</v>
      </c>
      <c r="D12" s="8" t="s">
        <v>77</v>
      </c>
      <c r="E12" s="8" t="s">
        <v>125</v>
      </c>
      <c r="F12" s="9">
        <v>1</v>
      </c>
      <c r="G12" s="10" t="s">
        <v>126</v>
      </c>
      <c r="H12" s="11">
        <v>45629</v>
      </c>
      <c r="I12" s="10" t="s">
        <v>127</v>
      </c>
      <c r="J12" s="11">
        <v>45629</v>
      </c>
      <c r="K12" s="8" t="s">
        <v>81</v>
      </c>
      <c r="L12" s="8" t="s">
        <v>82</v>
      </c>
      <c r="M12" s="8" t="s">
        <v>83</v>
      </c>
      <c r="N12" s="8" t="s">
        <v>84</v>
      </c>
      <c r="O12" s="10" t="s">
        <v>85</v>
      </c>
      <c r="P12" s="8" t="s">
        <v>86</v>
      </c>
      <c r="Q12" s="19">
        <v>2000</v>
      </c>
      <c r="R12" s="19">
        <f t="shared" si="0"/>
        <v>25600</v>
      </c>
      <c r="S12" s="8" t="s">
        <v>115</v>
      </c>
      <c r="T12" s="10" t="s">
        <v>88</v>
      </c>
      <c r="U12" s="10" t="s">
        <v>95</v>
      </c>
      <c r="V12" s="10" t="s">
        <v>109</v>
      </c>
      <c r="W12" s="8" t="s">
        <v>88</v>
      </c>
      <c r="X12" s="10" t="s">
        <v>91</v>
      </c>
      <c r="Y12" s="10" t="s">
        <v>92</v>
      </c>
      <c r="Z12" s="10" t="s">
        <v>88</v>
      </c>
      <c r="AA12" s="10" t="s">
        <v>93</v>
      </c>
      <c r="AB12" s="10" t="s">
        <v>88</v>
      </c>
      <c r="AC12" s="10" t="s">
        <v>88</v>
      </c>
      <c r="AD12" s="11">
        <v>45629</v>
      </c>
      <c r="AE12" s="10" t="s">
        <v>88</v>
      </c>
      <c r="AF12" s="10" t="s">
        <v>88</v>
      </c>
      <c r="AG12" s="10" t="s">
        <v>94</v>
      </c>
    </row>
    <row r="13" spans="1:33">
      <c r="A13" s="12">
        <v>6896596</v>
      </c>
      <c r="B13" s="13">
        <v>13.71681</v>
      </c>
      <c r="C13" s="14">
        <v>12.8</v>
      </c>
      <c r="D13" s="15" t="s">
        <v>77</v>
      </c>
      <c r="E13" s="15" t="s">
        <v>128</v>
      </c>
      <c r="F13" s="16">
        <v>1</v>
      </c>
      <c r="G13" s="17" t="s">
        <v>129</v>
      </c>
      <c r="H13" s="18">
        <v>45626</v>
      </c>
      <c r="I13" s="17" t="s">
        <v>130</v>
      </c>
      <c r="J13" s="18">
        <v>45626</v>
      </c>
      <c r="K13" s="15" t="s">
        <v>81</v>
      </c>
      <c r="L13" s="15" t="s">
        <v>82</v>
      </c>
      <c r="M13" s="15" t="s">
        <v>83</v>
      </c>
      <c r="N13" s="15" t="s">
        <v>84</v>
      </c>
      <c r="O13" s="17" t="s">
        <v>85</v>
      </c>
      <c r="P13" s="15" t="s">
        <v>86</v>
      </c>
      <c r="Q13" s="20">
        <v>3000</v>
      </c>
      <c r="R13" s="19">
        <f t="shared" si="0"/>
        <v>38400</v>
      </c>
      <c r="S13" s="15" t="s">
        <v>87</v>
      </c>
      <c r="T13" s="17" t="s">
        <v>88</v>
      </c>
      <c r="U13" s="17" t="s">
        <v>95</v>
      </c>
      <c r="V13" s="17" t="s">
        <v>109</v>
      </c>
      <c r="W13" s="15" t="s">
        <v>88</v>
      </c>
      <c r="X13" s="17" t="s">
        <v>91</v>
      </c>
      <c r="Y13" s="17" t="s">
        <v>92</v>
      </c>
      <c r="Z13" s="17" t="s">
        <v>88</v>
      </c>
      <c r="AA13" s="17" t="s">
        <v>93</v>
      </c>
      <c r="AB13" s="17" t="s">
        <v>88</v>
      </c>
      <c r="AC13" s="17" t="s">
        <v>88</v>
      </c>
      <c r="AD13" s="18">
        <v>45626</v>
      </c>
      <c r="AE13" s="17" t="s">
        <v>88</v>
      </c>
      <c r="AF13" s="17" t="s">
        <v>88</v>
      </c>
      <c r="AG13" s="17" t="s">
        <v>94</v>
      </c>
    </row>
    <row r="14" spans="1:33">
      <c r="A14" s="5">
        <v>6713724</v>
      </c>
      <c r="B14" s="6">
        <v>13.71681</v>
      </c>
      <c r="C14" s="7">
        <v>12.8</v>
      </c>
      <c r="D14" s="8" t="s">
        <v>77</v>
      </c>
      <c r="E14" s="8" t="s">
        <v>131</v>
      </c>
      <c r="F14" s="9">
        <v>1</v>
      </c>
      <c r="G14" s="10" t="s">
        <v>132</v>
      </c>
      <c r="H14" s="11">
        <v>45603</v>
      </c>
      <c r="I14" s="10" t="s">
        <v>133</v>
      </c>
      <c r="J14" s="11">
        <v>45603</v>
      </c>
      <c r="K14" s="8" t="s">
        <v>81</v>
      </c>
      <c r="L14" s="8" t="s">
        <v>82</v>
      </c>
      <c r="M14" s="8" t="s">
        <v>83</v>
      </c>
      <c r="N14" s="8" t="s">
        <v>84</v>
      </c>
      <c r="O14" s="10" t="s">
        <v>85</v>
      </c>
      <c r="P14" s="8" t="s">
        <v>86</v>
      </c>
      <c r="Q14" s="19">
        <v>3000</v>
      </c>
      <c r="R14" s="19">
        <f t="shared" si="0"/>
        <v>38400</v>
      </c>
      <c r="S14" s="8" t="s">
        <v>115</v>
      </c>
      <c r="T14" s="10" t="s">
        <v>88</v>
      </c>
      <c r="U14" s="10" t="s">
        <v>134</v>
      </c>
      <c r="V14" s="10" t="s">
        <v>135</v>
      </c>
      <c r="W14" s="8" t="s">
        <v>88</v>
      </c>
      <c r="X14" s="10" t="s">
        <v>91</v>
      </c>
      <c r="Y14" s="10" t="s">
        <v>92</v>
      </c>
      <c r="Z14" s="10" t="s">
        <v>88</v>
      </c>
      <c r="AA14" s="10" t="s">
        <v>93</v>
      </c>
      <c r="AB14" s="10" t="s">
        <v>88</v>
      </c>
      <c r="AC14" s="10" t="s">
        <v>88</v>
      </c>
      <c r="AD14" s="11">
        <v>45603</v>
      </c>
      <c r="AE14" s="10" t="s">
        <v>88</v>
      </c>
      <c r="AF14" s="10" t="s">
        <v>88</v>
      </c>
      <c r="AG14" s="10" t="s">
        <v>94</v>
      </c>
    </row>
    <row r="15" spans="1:33">
      <c r="A15" s="12">
        <v>6526290</v>
      </c>
      <c r="B15" s="13">
        <v>13.71681</v>
      </c>
      <c r="C15" s="14">
        <v>12.8</v>
      </c>
      <c r="D15" s="15" t="s">
        <v>77</v>
      </c>
      <c r="E15" s="15" t="s">
        <v>136</v>
      </c>
      <c r="F15" s="16">
        <v>2</v>
      </c>
      <c r="G15" s="17" t="s">
        <v>137</v>
      </c>
      <c r="H15" s="18">
        <v>45577</v>
      </c>
      <c r="I15" s="17" t="s">
        <v>138</v>
      </c>
      <c r="J15" s="18">
        <v>45573</v>
      </c>
      <c r="K15" s="15" t="s">
        <v>81</v>
      </c>
      <c r="L15" s="15" t="s">
        <v>82</v>
      </c>
      <c r="M15" s="15" t="s">
        <v>83</v>
      </c>
      <c r="N15" s="15" t="s">
        <v>84</v>
      </c>
      <c r="O15" s="17" t="s">
        <v>85</v>
      </c>
      <c r="P15" s="15" t="s">
        <v>86</v>
      </c>
      <c r="Q15" s="20">
        <v>3500</v>
      </c>
      <c r="R15" s="19">
        <f t="shared" si="0"/>
        <v>44800</v>
      </c>
      <c r="S15" s="15" t="s">
        <v>115</v>
      </c>
      <c r="T15" s="17" t="s">
        <v>88</v>
      </c>
      <c r="U15" s="17" t="s">
        <v>95</v>
      </c>
      <c r="V15" s="17" t="s">
        <v>109</v>
      </c>
      <c r="W15" s="15" t="s">
        <v>88</v>
      </c>
      <c r="X15" s="17" t="s">
        <v>91</v>
      </c>
      <c r="Y15" s="17" t="s">
        <v>92</v>
      </c>
      <c r="Z15" s="17" t="s">
        <v>88</v>
      </c>
      <c r="AA15" s="17" t="s">
        <v>93</v>
      </c>
      <c r="AB15" s="17" t="s">
        <v>88</v>
      </c>
      <c r="AC15" s="17" t="s">
        <v>88</v>
      </c>
      <c r="AD15" s="18">
        <v>45573</v>
      </c>
      <c r="AE15" s="17" t="s">
        <v>88</v>
      </c>
      <c r="AF15" s="17" t="s">
        <v>88</v>
      </c>
      <c r="AG15" s="17" t="s">
        <v>94</v>
      </c>
    </row>
    <row r="16" spans="1:33">
      <c r="A16" s="5">
        <v>6411874</v>
      </c>
      <c r="B16" s="6">
        <v>13.71681</v>
      </c>
      <c r="C16" s="7">
        <v>12.8</v>
      </c>
      <c r="D16" s="8" t="s">
        <v>77</v>
      </c>
      <c r="E16" s="8" t="s">
        <v>139</v>
      </c>
      <c r="F16" s="9">
        <v>1</v>
      </c>
      <c r="G16" s="10" t="s">
        <v>140</v>
      </c>
      <c r="H16" s="11">
        <v>45556</v>
      </c>
      <c r="I16" s="10" t="s">
        <v>141</v>
      </c>
      <c r="J16" s="11">
        <v>45556</v>
      </c>
      <c r="K16" s="8" t="s">
        <v>81</v>
      </c>
      <c r="L16" s="8" t="s">
        <v>82</v>
      </c>
      <c r="M16" s="8" t="s">
        <v>83</v>
      </c>
      <c r="N16" s="8" t="s">
        <v>84</v>
      </c>
      <c r="O16" s="10" t="s">
        <v>85</v>
      </c>
      <c r="P16" s="8" t="s">
        <v>86</v>
      </c>
      <c r="Q16" s="19">
        <v>2000</v>
      </c>
      <c r="R16" s="19">
        <f t="shared" si="0"/>
        <v>25600</v>
      </c>
      <c r="S16" s="8" t="s">
        <v>87</v>
      </c>
      <c r="T16" s="10" t="s">
        <v>88</v>
      </c>
      <c r="U16" s="10" t="s">
        <v>95</v>
      </c>
      <c r="V16" s="10" t="s">
        <v>109</v>
      </c>
      <c r="W16" s="8" t="s">
        <v>88</v>
      </c>
      <c r="X16" s="10" t="s">
        <v>91</v>
      </c>
      <c r="Y16" s="10" t="s">
        <v>92</v>
      </c>
      <c r="Z16" s="10" t="s">
        <v>88</v>
      </c>
      <c r="AA16" s="10" t="s">
        <v>93</v>
      </c>
      <c r="AB16" s="10" t="s">
        <v>88</v>
      </c>
      <c r="AC16" s="10" t="s">
        <v>88</v>
      </c>
      <c r="AD16" s="11">
        <v>45556</v>
      </c>
      <c r="AE16" s="10" t="s">
        <v>88</v>
      </c>
      <c r="AF16" s="10" t="s">
        <v>88</v>
      </c>
      <c r="AG16" s="10" t="s">
        <v>94</v>
      </c>
    </row>
    <row r="17" spans="1:33">
      <c r="A17" s="12">
        <v>6316652</v>
      </c>
      <c r="B17" s="13">
        <v>13.71681</v>
      </c>
      <c r="C17" s="14">
        <v>12.8</v>
      </c>
      <c r="D17" s="15" t="s">
        <v>77</v>
      </c>
      <c r="E17" s="15" t="s">
        <v>142</v>
      </c>
      <c r="F17" s="16">
        <v>3</v>
      </c>
      <c r="G17" s="17" t="s">
        <v>143</v>
      </c>
      <c r="H17" s="18">
        <v>45541</v>
      </c>
      <c r="I17" s="17" t="s">
        <v>144</v>
      </c>
      <c r="J17" s="18">
        <v>45541</v>
      </c>
      <c r="K17" s="15" t="s">
        <v>81</v>
      </c>
      <c r="L17" s="15" t="s">
        <v>82</v>
      </c>
      <c r="M17" s="15" t="s">
        <v>83</v>
      </c>
      <c r="N17" s="15" t="s">
        <v>84</v>
      </c>
      <c r="O17" s="17" t="s">
        <v>85</v>
      </c>
      <c r="P17" s="15" t="s">
        <v>86</v>
      </c>
      <c r="Q17" s="20">
        <v>1500</v>
      </c>
      <c r="R17" s="19">
        <f t="shared" si="0"/>
        <v>19200</v>
      </c>
      <c r="S17" s="15" t="s">
        <v>115</v>
      </c>
      <c r="T17" s="17" t="s">
        <v>88</v>
      </c>
      <c r="U17" s="17" t="s">
        <v>95</v>
      </c>
      <c r="V17" s="17" t="s">
        <v>109</v>
      </c>
      <c r="W17" s="15" t="s">
        <v>88</v>
      </c>
      <c r="X17" s="17" t="s">
        <v>91</v>
      </c>
      <c r="Y17" s="17" t="s">
        <v>92</v>
      </c>
      <c r="Z17" s="17" t="s">
        <v>88</v>
      </c>
      <c r="AA17" s="17" t="s">
        <v>93</v>
      </c>
      <c r="AB17" s="17" t="s">
        <v>88</v>
      </c>
      <c r="AC17" s="17" t="s">
        <v>88</v>
      </c>
      <c r="AD17" s="18">
        <v>45541</v>
      </c>
      <c r="AE17" s="17" t="s">
        <v>88</v>
      </c>
      <c r="AF17" s="17" t="s">
        <v>88</v>
      </c>
      <c r="AG17" s="17" t="s">
        <v>94</v>
      </c>
    </row>
    <row r="18" spans="1:33">
      <c r="A18" s="5">
        <v>6146205</v>
      </c>
      <c r="B18" s="6">
        <v>13.71681</v>
      </c>
      <c r="C18" s="7">
        <v>13.7168</v>
      </c>
      <c r="D18" s="8" t="s">
        <v>77</v>
      </c>
      <c r="E18" s="8" t="s">
        <v>145</v>
      </c>
      <c r="F18" s="9">
        <v>1</v>
      </c>
      <c r="G18" s="10" t="s">
        <v>146</v>
      </c>
      <c r="H18" s="11">
        <v>45511</v>
      </c>
      <c r="I18" s="10" t="s">
        <v>147</v>
      </c>
      <c r="J18" s="11">
        <v>45511</v>
      </c>
      <c r="K18" s="8" t="s">
        <v>81</v>
      </c>
      <c r="L18" s="8" t="s">
        <v>82</v>
      </c>
      <c r="M18" s="8" t="s">
        <v>83</v>
      </c>
      <c r="N18" s="8" t="s">
        <v>84</v>
      </c>
      <c r="O18" s="10" t="s">
        <v>85</v>
      </c>
      <c r="P18" s="8" t="s">
        <v>86</v>
      </c>
      <c r="Q18" s="19">
        <v>1500</v>
      </c>
      <c r="R18" s="19">
        <f t="shared" si="0"/>
        <v>20575.2</v>
      </c>
      <c r="S18" s="8" t="s">
        <v>87</v>
      </c>
      <c r="T18" s="10" t="s">
        <v>88</v>
      </c>
      <c r="U18" s="10" t="s">
        <v>95</v>
      </c>
      <c r="V18" s="10" t="s">
        <v>109</v>
      </c>
      <c r="W18" s="8" t="s">
        <v>88</v>
      </c>
      <c r="X18" s="10" t="s">
        <v>91</v>
      </c>
      <c r="Y18" s="10" t="s">
        <v>92</v>
      </c>
      <c r="Z18" s="10" t="s">
        <v>88</v>
      </c>
      <c r="AA18" s="10" t="s">
        <v>93</v>
      </c>
      <c r="AB18" s="10" t="s">
        <v>88</v>
      </c>
      <c r="AC18" s="10" t="s">
        <v>88</v>
      </c>
      <c r="AD18" s="11">
        <v>45511</v>
      </c>
      <c r="AE18" s="10" t="s">
        <v>88</v>
      </c>
      <c r="AF18" s="10" t="s">
        <v>88</v>
      </c>
      <c r="AG18" s="10" t="s">
        <v>94</v>
      </c>
    </row>
    <row r="19" spans="1:33">
      <c r="A19" s="12">
        <v>5849390</v>
      </c>
      <c r="B19" s="13">
        <v>13.71681</v>
      </c>
      <c r="C19" s="14">
        <v>13.7168</v>
      </c>
      <c r="D19" s="15" t="s">
        <v>77</v>
      </c>
      <c r="E19" s="15" t="s">
        <v>148</v>
      </c>
      <c r="F19" s="16">
        <v>7</v>
      </c>
      <c r="G19" s="17" t="s">
        <v>149</v>
      </c>
      <c r="H19" s="18">
        <v>45455</v>
      </c>
      <c r="I19" s="17" t="s">
        <v>150</v>
      </c>
      <c r="J19" s="18">
        <v>45455</v>
      </c>
      <c r="K19" s="15" t="s">
        <v>81</v>
      </c>
      <c r="L19" s="15" t="s">
        <v>82</v>
      </c>
      <c r="M19" s="15" t="s">
        <v>83</v>
      </c>
      <c r="N19" s="15" t="s">
        <v>84</v>
      </c>
      <c r="O19" s="17" t="s">
        <v>85</v>
      </c>
      <c r="P19" s="15" t="s">
        <v>86</v>
      </c>
      <c r="Q19" s="20">
        <v>2000</v>
      </c>
      <c r="R19" s="19">
        <f t="shared" si="0"/>
        <v>27433.6</v>
      </c>
      <c r="S19" s="15" t="s">
        <v>87</v>
      </c>
      <c r="T19" s="17" t="s">
        <v>88</v>
      </c>
      <c r="U19" s="17" t="s">
        <v>95</v>
      </c>
      <c r="V19" s="17" t="s">
        <v>109</v>
      </c>
      <c r="W19" s="15" t="s">
        <v>88</v>
      </c>
      <c r="X19" s="17" t="s">
        <v>91</v>
      </c>
      <c r="Y19" s="17" t="s">
        <v>92</v>
      </c>
      <c r="Z19" s="17" t="s">
        <v>88</v>
      </c>
      <c r="AA19" s="17" t="s">
        <v>93</v>
      </c>
      <c r="AB19" s="17" t="s">
        <v>88</v>
      </c>
      <c r="AC19" s="17" t="s">
        <v>88</v>
      </c>
      <c r="AD19" s="18">
        <v>45455</v>
      </c>
      <c r="AE19" s="17" t="s">
        <v>88</v>
      </c>
      <c r="AF19" s="17" t="s">
        <v>88</v>
      </c>
      <c r="AG19" s="17" t="s">
        <v>94</v>
      </c>
    </row>
    <row r="20" spans="1:33">
      <c r="A20" s="5">
        <v>5503891</v>
      </c>
      <c r="B20" s="6">
        <v>13.71681</v>
      </c>
      <c r="C20" s="7">
        <v>13.71681</v>
      </c>
      <c r="D20" s="8" t="s">
        <v>77</v>
      </c>
      <c r="E20" s="8" t="s">
        <v>151</v>
      </c>
      <c r="F20" s="9">
        <v>1</v>
      </c>
      <c r="G20" s="10" t="s">
        <v>152</v>
      </c>
      <c r="H20" s="11">
        <v>45398</v>
      </c>
      <c r="I20" s="10" t="s">
        <v>153</v>
      </c>
      <c r="J20" s="11">
        <v>45392</v>
      </c>
      <c r="K20" s="8" t="s">
        <v>81</v>
      </c>
      <c r="L20" s="8" t="s">
        <v>82</v>
      </c>
      <c r="M20" s="8" t="s">
        <v>83</v>
      </c>
      <c r="N20" s="8" t="s">
        <v>84</v>
      </c>
      <c r="O20" s="10" t="s">
        <v>85</v>
      </c>
      <c r="P20" s="8" t="s">
        <v>86</v>
      </c>
      <c r="Q20" s="19">
        <v>3000</v>
      </c>
      <c r="R20" s="19">
        <f t="shared" si="0"/>
        <v>41150.43</v>
      </c>
      <c r="S20" s="8" t="s">
        <v>87</v>
      </c>
      <c r="T20" s="10" t="s">
        <v>88</v>
      </c>
      <c r="U20" s="10" t="s">
        <v>95</v>
      </c>
      <c r="V20" s="10" t="s">
        <v>109</v>
      </c>
      <c r="W20" s="8" t="s">
        <v>88</v>
      </c>
      <c r="X20" s="10" t="s">
        <v>91</v>
      </c>
      <c r="Y20" s="10" t="s">
        <v>92</v>
      </c>
      <c r="Z20" s="10" t="s">
        <v>88</v>
      </c>
      <c r="AA20" s="10" t="s">
        <v>93</v>
      </c>
      <c r="AB20" s="10" t="s">
        <v>88</v>
      </c>
      <c r="AC20" s="10" t="s">
        <v>88</v>
      </c>
      <c r="AD20" s="11">
        <v>45392</v>
      </c>
      <c r="AE20" s="10" t="s">
        <v>88</v>
      </c>
      <c r="AF20" s="10" t="s">
        <v>88</v>
      </c>
      <c r="AG20" s="10" t="s">
        <v>94</v>
      </c>
    </row>
    <row r="21" spans="1:33">
      <c r="A21" s="12">
        <v>5249914</v>
      </c>
      <c r="B21" s="13">
        <v>13.71681</v>
      </c>
      <c r="C21" s="14">
        <v>13.7168</v>
      </c>
      <c r="D21" s="15" t="s">
        <v>77</v>
      </c>
      <c r="E21" s="15" t="s">
        <v>154</v>
      </c>
      <c r="F21" s="16">
        <v>3</v>
      </c>
      <c r="G21" s="17" t="s">
        <v>155</v>
      </c>
      <c r="H21" s="18">
        <v>45366</v>
      </c>
      <c r="I21" s="17" t="s">
        <v>156</v>
      </c>
      <c r="J21" s="18">
        <v>45358</v>
      </c>
      <c r="K21" s="15" t="s">
        <v>81</v>
      </c>
      <c r="L21" s="15" t="s">
        <v>82</v>
      </c>
      <c r="M21" s="15" t="s">
        <v>83</v>
      </c>
      <c r="N21" s="15" t="s">
        <v>84</v>
      </c>
      <c r="O21" s="17" t="s">
        <v>85</v>
      </c>
      <c r="P21" s="15" t="s">
        <v>86</v>
      </c>
      <c r="Q21" s="20">
        <v>4000</v>
      </c>
      <c r="R21" s="19">
        <f t="shared" si="0"/>
        <v>54867.2</v>
      </c>
      <c r="S21" s="15" t="s">
        <v>87</v>
      </c>
      <c r="T21" s="17" t="s">
        <v>88</v>
      </c>
      <c r="U21" s="17" t="s">
        <v>95</v>
      </c>
      <c r="V21" s="17" t="s">
        <v>109</v>
      </c>
      <c r="W21" s="15" t="s">
        <v>88</v>
      </c>
      <c r="X21" s="17" t="s">
        <v>91</v>
      </c>
      <c r="Y21" s="17" t="s">
        <v>92</v>
      </c>
      <c r="Z21" s="17" t="s">
        <v>88</v>
      </c>
      <c r="AA21" s="17" t="s">
        <v>93</v>
      </c>
      <c r="AB21" s="17" t="s">
        <v>88</v>
      </c>
      <c r="AC21" s="17" t="s">
        <v>88</v>
      </c>
      <c r="AD21" s="18">
        <v>45358</v>
      </c>
      <c r="AE21" s="17" t="s">
        <v>88</v>
      </c>
      <c r="AF21" s="17" t="s">
        <v>88</v>
      </c>
      <c r="AG21" s="17" t="s">
        <v>94</v>
      </c>
    </row>
    <row r="22" spans="1:33">
      <c r="A22" s="5">
        <v>4985467</v>
      </c>
      <c r="B22" s="6">
        <v>13.71681</v>
      </c>
      <c r="C22" s="7">
        <v>13.71683</v>
      </c>
      <c r="D22" s="8" t="s">
        <v>77</v>
      </c>
      <c r="E22" s="8" t="s">
        <v>157</v>
      </c>
      <c r="F22" s="9">
        <v>4</v>
      </c>
      <c r="G22" s="10" t="s">
        <v>158</v>
      </c>
      <c r="H22" s="11">
        <v>45325</v>
      </c>
      <c r="I22" s="10" t="s">
        <v>159</v>
      </c>
      <c r="J22" s="11">
        <v>45325</v>
      </c>
      <c r="K22" s="8" t="s">
        <v>81</v>
      </c>
      <c r="L22" s="8" t="s">
        <v>82</v>
      </c>
      <c r="M22" s="8" t="s">
        <v>83</v>
      </c>
      <c r="N22" s="8" t="s">
        <v>84</v>
      </c>
      <c r="O22" s="10" t="s">
        <v>85</v>
      </c>
      <c r="P22" s="8" t="s">
        <v>86</v>
      </c>
      <c r="Q22" s="19">
        <v>2000</v>
      </c>
      <c r="R22" s="19">
        <f t="shared" si="0"/>
        <v>27433.66</v>
      </c>
      <c r="S22" s="8" t="s">
        <v>87</v>
      </c>
      <c r="T22" s="10" t="s">
        <v>88</v>
      </c>
      <c r="U22" s="10" t="s">
        <v>95</v>
      </c>
      <c r="V22" s="10" t="s">
        <v>109</v>
      </c>
      <c r="W22" s="8" t="s">
        <v>88</v>
      </c>
      <c r="X22" s="10" t="s">
        <v>91</v>
      </c>
      <c r="Y22" s="10" t="s">
        <v>92</v>
      </c>
      <c r="Z22" s="10" t="s">
        <v>88</v>
      </c>
      <c r="AA22" s="10" t="s">
        <v>93</v>
      </c>
      <c r="AB22" s="10" t="s">
        <v>88</v>
      </c>
      <c r="AC22" s="10" t="s">
        <v>88</v>
      </c>
      <c r="AD22" s="11">
        <v>45325</v>
      </c>
      <c r="AE22" s="10" t="s">
        <v>88</v>
      </c>
      <c r="AF22" s="10" t="s">
        <v>88</v>
      </c>
      <c r="AG22" s="10" t="s">
        <v>94</v>
      </c>
    </row>
    <row r="23" spans="1:33">
      <c r="A23" s="12">
        <v>4778721</v>
      </c>
      <c r="B23" s="13">
        <v>13.71681</v>
      </c>
      <c r="C23" s="14">
        <v>13.71681</v>
      </c>
      <c r="D23" s="15" t="s">
        <v>77</v>
      </c>
      <c r="E23" s="15" t="s">
        <v>160</v>
      </c>
      <c r="F23" s="16">
        <v>4</v>
      </c>
      <c r="G23" s="17" t="s">
        <v>161</v>
      </c>
      <c r="H23" s="18">
        <v>45300</v>
      </c>
      <c r="I23" s="17" t="s">
        <v>162</v>
      </c>
      <c r="J23" s="18">
        <v>45299</v>
      </c>
      <c r="K23" s="15" t="s">
        <v>81</v>
      </c>
      <c r="L23" s="15" t="s">
        <v>82</v>
      </c>
      <c r="M23" s="15" t="s">
        <v>83</v>
      </c>
      <c r="N23" s="15" t="s">
        <v>84</v>
      </c>
      <c r="O23" s="17" t="s">
        <v>85</v>
      </c>
      <c r="P23" s="15" t="s">
        <v>86</v>
      </c>
      <c r="Q23" s="20">
        <v>2000</v>
      </c>
      <c r="R23" s="19">
        <f t="shared" si="0"/>
        <v>27433.62</v>
      </c>
      <c r="S23" s="15" t="s">
        <v>87</v>
      </c>
      <c r="T23" s="17" t="s">
        <v>88</v>
      </c>
      <c r="U23" s="17" t="s">
        <v>95</v>
      </c>
      <c r="V23" s="17" t="s">
        <v>109</v>
      </c>
      <c r="W23" s="15" t="s">
        <v>88</v>
      </c>
      <c r="X23" s="17" t="s">
        <v>91</v>
      </c>
      <c r="Y23" s="17" t="s">
        <v>92</v>
      </c>
      <c r="Z23" s="17" t="s">
        <v>88</v>
      </c>
      <c r="AA23" s="17" t="s">
        <v>93</v>
      </c>
      <c r="AB23" s="17" t="s">
        <v>88</v>
      </c>
      <c r="AC23" s="17" t="s">
        <v>88</v>
      </c>
      <c r="AD23" s="18">
        <v>45299</v>
      </c>
      <c r="AE23" s="17" t="s">
        <v>88</v>
      </c>
      <c r="AF23" s="17" t="s">
        <v>88</v>
      </c>
      <c r="AG23" s="17" t="s">
        <v>94</v>
      </c>
    </row>
    <row r="24" spans="17:18">
      <c r="Q24" s="2">
        <f>SUM(Q2:Q23)</f>
        <v>72500</v>
      </c>
      <c r="R24" s="2">
        <f>SUM(R2:R23)</f>
        <v>891769.71</v>
      </c>
    </row>
    <row r="25" spans="18:18">
      <c r="R25" s="2">
        <f>R24/Q24</f>
        <v>12.300271862069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"/>
  <sheetViews>
    <sheetView workbookViewId="0">
      <selection activeCell="C2" sqref="C2"/>
    </sheetView>
  </sheetViews>
  <sheetFormatPr defaultColWidth="8.88888888888889" defaultRowHeight="14.4" outlineLevelRow="1" outlineLevelCol="2"/>
  <cols>
    <col min="3" max="3" width="117.777777777778" customWidth="1"/>
  </cols>
  <sheetData>
    <row r="2" ht="98" customHeight="1" spans="3:3">
      <c r="C2" s="1" t="s">
        <v>163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隆润 (审核) (2)</vt:lpstr>
      <vt:lpstr>数据 (4)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吴英格</cp:lastModifiedBy>
  <dcterms:created xsi:type="dcterms:W3CDTF">2021-09-29T06:47:00Z</dcterms:created>
  <dcterms:modified xsi:type="dcterms:W3CDTF">2025-06-10T11:55:18Z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81EBE09F586E436A8EFDC7DDA45C97BF_13</vt:lpwstr>
  </property>
  <property fmtid="{D5CDD505-2E9C-101B-9397-08002B2CF9AE}" pid="3" name="KSOProductBuildVer">
    <vt:lpwstr>2052-12.1.0.21171</vt:lpwstr>
  </property>
</Properties>
</file>