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codeName="ThisWorkbook" defaultThemeVersion="124226"/>
  <mc:AlternateContent xmlns:mc="http://schemas.openxmlformats.org/markup-compatibility/2006">
    <mc:Choice Requires="x15">
      <x15ac:absPath xmlns:x15ac="http://schemas.microsoft.com/office/spreadsheetml/2010/11/ac" url="C:\Users\吴孝伟\Documents\WXWork\1688851262475897\Cache\File\2025-04\"/>
    </mc:Choice>
  </mc:AlternateContent>
  <xr:revisionPtr revIDLastSave="0" documentId="13_ncr:1_{7ADC86D3-34FE-4314-8F2D-8A67C7906A75}" xr6:coauthVersionLast="47" xr6:coauthVersionMax="47" xr10:uidLastSave="{00000000-0000-0000-0000-000000000000}"/>
  <bookViews>
    <workbookView xWindow="27" yWindow="0" windowWidth="25573" windowHeight="13680" tabRatio="881" firstSheet="3" activeTab="3" xr2:uid="{00000000-000D-0000-FFFF-FFFF00000000}"/>
  </bookViews>
  <sheets>
    <sheet name="研发能力TCA V1" sheetId="21" state="hidden" r:id="rId1"/>
    <sheet name="研发能力TCA V2" sheetId="22" state="hidden" r:id="rId2"/>
    <sheet name="研发能力TCA V3" sheetId="23" state="hidden" r:id="rId3"/>
    <sheet name="技术" sheetId="50" r:id="rId4"/>
    <sheet name="制造" sheetId="49" r:id="rId5"/>
    <sheet name="质量" sheetId="6" r:id="rId6"/>
    <sheet name="分数Scoring" sheetId="25" state="hidden" r:id="rId7"/>
    <sheet name="数据分析Data analysis" sheetId="36" state="hidden" r:id="rId8"/>
    <sheet name="Sheet2" sheetId="28" state="hidden" r:id="rId9"/>
    <sheet name="Sheet1" sheetId="24" state="hidden" r:id="rId10"/>
    <sheet name="打分规则Guideline" sheetId="45" r:id="rId11"/>
    <sheet name="附表- 各零件基本试验检测能力" sheetId="32" r:id="rId12"/>
  </sheets>
  <externalReferences>
    <externalReference r:id="rId13"/>
    <externalReference r:id="rId14"/>
    <externalReference r:id="rId15"/>
  </externalReferences>
  <definedNames>
    <definedName name="Cleararea1">'[1]Evaluation Matrix'!$L$4:$O$4,'[1]Evaluation Matrix'!$L$6:$O$6,'[1]Evaluation Matrix'!$U$4:$X$4,'[1]Evaluation Matrix'!$U$6:$X$6,'[1]Evaluation Matrix'!$L$8:$O$8,'[1]Evaluation Matrix'!$W$16,'[1]Evaluation Matrix'!$V$16,'[1]Evaluation Matrix'!$N$16,'[1]Evaluation Matrix'!$W$18,'[1]Evaluation Matrix'!$V$18,'[1]Evaluation Matrix'!$N$18,'[1]Evaluation Matrix'!$C$16,'[1]Evaluation Matrix'!$C$18</definedName>
    <definedName name="eeee">'[1]Evaluation Matrix'!$N$207:$W$207,'[1]Evaluation Matrix'!$C$207,'[1]Evaluation Matrix'!$C$205,'[1]Evaluation Matrix'!$C$204,'[1]Evaluation Matrix'!$N$204:$W$205,'[1]Evaluation Matrix'!$N$197:$W$202,'[1]Evaluation Matrix'!$C$197:$C$202,'[1]Evaluation Matrix'!$N$194:$W$195</definedName>
    <definedName name="eraseKOR">[2]打分表!$I$6:$L$30,[2]打分表!$I$35:$L$51,[2]打分表!$I$56:$L$83,[2]打分表!$I$86:$L$93,[2]打分表!$I$98:$L$115,[2]打分表!$I$120:$L$142,[2]打分表!$I$147:$L$173,[2]打分表!$I$178:$L$196</definedName>
    <definedName name="Lief_Unterschr">'[3]Input Form - EingabeMaske'!$C$26</definedName>
    <definedName name="mark">EagleCloud</definedName>
    <definedName name="_xlnm.Print_Area" localSheetId="10">打分规则Guideline!$B$2:$U$31</definedName>
    <definedName name="_xlnm.Print_Area" localSheetId="3">技术!$A$1:$I$49</definedName>
    <definedName name="_xlnm.Print_Area" localSheetId="0">'研发能力TCA V1'!$B:$F</definedName>
    <definedName name="_xlnm.Print_Area" localSheetId="1">'研发能力TCA V2'!$B:$F</definedName>
    <definedName name="_xlnm.Print_Area" localSheetId="2">'研发能力TCA V3'!$B:$E</definedName>
    <definedName name="_xlnm.Print_Area" localSheetId="4">制造!$A$1:$I$71</definedName>
    <definedName name="_xlnm.Print_Area" localSheetId="5">质量!$A$1:$I$48</definedName>
    <definedName name="_xlnm.Print_Titles" localSheetId="10">打分规则Guideline!$2:$3</definedName>
    <definedName name="_xlnm.Print_Titles" localSheetId="3">技术!$1:$5</definedName>
    <definedName name="_xlnm.Print_Titles" localSheetId="0">'研发能力TCA V1'!$1:$2</definedName>
    <definedName name="_xlnm.Print_Titles" localSheetId="1">'研发能力TCA V2'!$1:$2</definedName>
    <definedName name="_xlnm.Print_Titles" localSheetId="2">'研发能力TCA V3'!$1:$2</definedName>
    <definedName name="_xlnm.Print_Titles" localSheetId="4">制造!$1:$5</definedName>
    <definedName name="_xlnm.Print_Titles" localSheetId="5">质量!$1:$5</definedName>
    <definedName name="PrSchr1" localSheetId="0">#REF!</definedName>
    <definedName name="PrSchr1" localSheetId="1">#REF!</definedName>
    <definedName name="PrSchr1" localSheetId="2">#REF!</definedName>
    <definedName name="PrSchr10" localSheetId="0">#REF!</definedName>
    <definedName name="PrSchr10" localSheetId="1">#REF!</definedName>
    <definedName name="PrSchr10" localSheetId="2">#REF!</definedName>
    <definedName name="PrSchr2" localSheetId="0">#REF!</definedName>
    <definedName name="PrSchr2" localSheetId="1">#REF!</definedName>
    <definedName name="PrSchr2" localSheetId="2">#REF!</definedName>
    <definedName name="PrSchr3" localSheetId="0">#REF!</definedName>
    <definedName name="PrSchr3" localSheetId="1">#REF!</definedName>
    <definedName name="PrSchr3" localSheetId="2">#REF!</definedName>
    <definedName name="PrSchr4" localSheetId="0">#REF!</definedName>
    <definedName name="PrSchr4" localSheetId="1">#REF!</definedName>
    <definedName name="PrSchr4" localSheetId="2">#REF!</definedName>
    <definedName name="PrSchr5" localSheetId="0">#REF!</definedName>
    <definedName name="PrSchr5" localSheetId="1">#REF!</definedName>
    <definedName name="PrSchr5" localSheetId="2">#REF!</definedName>
    <definedName name="PrSchr6" localSheetId="0">#REF!</definedName>
    <definedName name="PrSchr6" localSheetId="1">#REF!</definedName>
    <definedName name="PrSchr6" localSheetId="2">#REF!</definedName>
    <definedName name="PrSchr7" localSheetId="0">#REF!</definedName>
    <definedName name="PrSchr7" localSheetId="1">#REF!</definedName>
    <definedName name="PrSchr7" localSheetId="2">#REF!</definedName>
    <definedName name="PrSchr8" localSheetId="0">#REF!</definedName>
    <definedName name="PrSchr8" localSheetId="1">#REF!</definedName>
    <definedName name="PrSchr8" localSheetId="2">#REF!</definedName>
    <definedName name="PrSchr9" localSheetId="0">#REF!</definedName>
    <definedName name="PrSchr9" localSheetId="1">#REF!</definedName>
    <definedName name="PrSchr9" localSheetId="2">#REF!</definedName>
    <definedName name="업체명" localSheetId="0">[2]参照!#REF!</definedName>
    <definedName name="업체명" localSheetId="1">[2]参照!#REF!</definedName>
    <definedName name="업체명" localSheetId="2">[2]参照!#REF!</definedName>
  </definedNames>
  <calcPr calcId="191029" refMode="R1C1"/>
</workbook>
</file>

<file path=xl/calcChain.xml><?xml version="1.0" encoding="utf-8"?>
<calcChain xmlns="http://schemas.openxmlformats.org/spreadsheetml/2006/main">
  <c r="P10" i="36" l="1"/>
  <c r="F29" i="6"/>
  <c r="F28" i="6"/>
  <c r="F27" i="6"/>
  <c r="F42" i="6" l="1"/>
  <c r="F41" i="6"/>
  <c r="F40" i="6"/>
  <c r="F39" i="6"/>
  <c r="F37" i="6"/>
  <c r="F36" i="6"/>
  <c r="F34" i="6"/>
  <c r="F33" i="6"/>
  <c r="F32" i="6"/>
  <c r="F31" i="6"/>
  <c r="F25" i="6"/>
  <c r="F24" i="6"/>
  <c r="F23" i="6"/>
  <c r="F21" i="6"/>
  <c r="F20" i="6"/>
  <c r="F19" i="6"/>
  <c r="F18" i="6"/>
  <c r="F16" i="6"/>
  <c r="F15" i="6"/>
  <c r="F14" i="6"/>
  <c r="F13" i="6"/>
  <c r="F12" i="6"/>
  <c r="F11" i="6"/>
  <c r="F65" i="49"/>
  <c r="F64" i="49"/>
  <c r="F62" i="49"/>
  <c r="F61" i="49"/>
  <c r="F60" i="49"/>
  <c r="F58" i="49"/>
  <c r="F57" i="49"/>
  <c r="F56" i="49"/>
  <c r="F54" i="49"/>
  <c r="F53" i="49"/>
  <c r="F52" i="49"/>
  <c r="F51" i="49"/>
  <c r="F50" i="49"/>
  <c r="F48" i="49"/>
  <c r="F47" i="49"/>
  <c r="F46" i="49"/>
  <c r="F44" i="49"/>
  <c r="F43" i="49"/>
  <c r="F41" i="49"/>
  <c r="F40" i="49"/>
  <c r="F39" i="49"/>
  <c r="F38" i="49"/>
  <c r="F37" i="49"/>
  <c r="F35" i="49"/>
  <c r="F34" i="49"/>
  <c r="F33" i="49"/>
  <c r="F32" i="49"/>
  <c r="F31" i="49"/>
  <c r="F29" i="49"/>
  <c r="F28" i="49"/>
  <c r="F27" i="49"/>
  <c r="F26" i="49"/>
  <c r="F24" i="49"/>
  <c r="F23" i="49"/>
  <c r="F22" i="49"/>
  <c r="F21" i="49"/>
  <c r="F20" i="49"/>
  <c r="F18" i="49"/>
  <c r="F17" i="49"/>
  <c r="F16" i="49"/>
  <c r="F15" i="49"/>
  <c r="F13" i="49"/>
  <c r="F19" i="50"/>
  <c r="F18" i="50"/>
  <c r="F17" i="50"/>
  <c r="F16" i="50"/>
  <c r="F15" i="50"/>
  <c r="F14" i="50"/>
  <c r="F12" i="50"/>
  <c r="F42" i="50" l="1"/>
  <c r="F41" i="50"/>
  <c r="F40" i="50"/>
  <c r="F39" i="50"/>
  <c r="F38" i="50"/>
  <c r="F36" i="50"/>
  <c r="F35" i="50"/>
  <c r="F34" i="50"/>
  <c r="F32" i="50"/>
  <c r="F31" i="50"/>
  <c r="F30" i="50"/>
  <c r="F29" i="50"/>
  <c r="F28" i="50"/>
  <c r="F27" i="50"/>
  <c r="F26" i="50"/>
  <c r="F24" i="50"/>
  <c r="F23" i="50"/>
  <c r="F22" i="50"/>
  <c r="F21" i="50"/>
  <c r="F11" i="50"/>
  <c r="D35" i="28" l="1"/>
  <c r="P33" i="28"/>
  <c r="O33" i="28"/>
  <c r="N33" i="28"/>
  <c r="D25" i="28"/>
  <c r="N22" i="28"/>
  <c r="O8" i="28"/>
  <c r="N8" i="28"/>
  <c r="O7" i="28"/>
  <c r="N7" i="28"/>
  <c r="P5" i="28"/>
  <c r="O5" i="28"/>
  <c r="N5" i="28"/>
  <c r="D5" i="28"/>
  <c r="P4" i="28"/>
  <c r="O4" i="28"/>
  <c r="N4" i="28"/>
  <c r="D4" i="28"/>
  <c r="O3" i="28"/>
  <c r="F32" i="36"/>
  <c r="E32" i="36"/>
  <c r="D32" i="36"/>
  <c r="C32" i="36"/>
  <c r="AR28" i="36"/>
  <c r="AQ28" i="36"/>
  <c r="AL28" i="36"/>
  <c r="AK28" i="36"/>
  <c r="AJ28" i="36"/>
  <c r="AI28" i="36"/>
  <c r="AC28" i="36"/>
  <c r="AB28" i="36"/>
  <c r="AA28" i="36"/>
  <c r="U28" i="36"/>
  <c r="T28" i="36"/>
  <c r="S28" i="36"/>
  <c r="N28" i="36"/>
  <c r="M28" i="36"/>
  <c r="L28" i="36"/>
  <c r="K28" i="36"/>
  <c r="I28" i="36"/>
  <c r="H28" i="36"/>
  <c r="G28" i="36"/>
  <c r="F28" i="36"/>
  <c r="E28" i="36"/>
  <c r="D28" i="36"/>
  <c r="C28" i="36"/>
  <c r="H24" i="36"/>
  <c r="G24" i="36"/>
  <c r="AR21" i="36"/>
  <c r="AQ21" i="36"/>
  <c r="AK21" i="36"/>
  <c r="AJ21" i="36"/>
  <c r="AI21" i="36"/>
  <c r="AC21" i="36"/>
  <c r="AB21" i="36"/>
  <c r="AA21" i="36"/>
  <c r="W21" i="36"/>
  <c r="V21" i="36"/>
  <c r="U21" i="36"/>
  <c r="T21" i="36"/>
  <c r="S21" i="36"/>
  <c r="M21" i="36"/>
  <c r="L21" i="36"/>
  <c r="K21" i="36"/>
  <c r="D21" i="36"/>
  <c r="C21" i="36"/>
  <c r="AU17" i="36"/>
  <c r="AT17" i="36"/>
  <c r="AS17" i="36"/>
  <c r="AR17" i="36"/>
  <c r="AQ17" i="36"/>
  <c r="AM17" i="36"/>
  <c r="AL17" i="36"/>
  <c r="AK17" i="36"/>
  <c r="AJ17" i="36"/>
  <c r="AI17" i="36"/>
  <c r="AD17" i="36"/>
  <c r="AC17" i="36"/>
  <c r="AB17" i="36"/>
  <c r="AA17" i="36"/>
  <c r="W17" i="36"/>
  <c r="V17" i="36"/>
  <c r="U17" i="36"/>
  <c r="T17" i="36"/>
  <c r="S17" i="36"/>
  <c r="N17" i="36"/>
  <c r="M17" i="36"/>
  <c r="L17" i="36"/>
  <c r="K17" i="36"/>
  <c r="E17" i="36"/>
  <c r="D17" i="36"/>
  <c r="C17" i="36"/>
  <c r="I13" i="36"/>
  <c r="H13" i="36"/>
  <c r="G13" i="36"/>
  <c r="AU10" i="36"/>
  <c r="AT10" i="36"/>
  <c r="AS10" i="36"/>
  <c r="AR10" i="36"/>
  <c r="AQ10" i="36"/>
  <c r="AK10" i="36"/>
  <c r="AJ10" i="36"/>
  <c r="AI10" i="36"/>
  <c r="AG10" i="36"/>
  <c r="AF10" i="36"/>
  <c r="AE10" i="36"/>
  <c r="AD10" i="36"/>
  <c r="AC10" i="36"/>
  <c r="AB10" i="36"/>
  <c r="AA10" i="36"/>
  <c r="V10" i="36"/>
  <c r="U10" i="36"/>
  <c r="T10" i="36"/>
  <c r="S10" i="36"/>
  <c r="O10" i="36"/>
  <c r="N10" i="36"/>
  <c r="M10" i="36"/>
  <c r="L10" i="36"/>
  <c r="K10" i="36"/>
  <c r="E10" i="36"/>
  <c r="D10" i="36"/>
  <c r="C10" i="36"/>
  <c r="H6" i="36"/>
  <c r="G6" i="36"/>
  <c r="J36" i="25"/>
  <c r="I36" i="25"/>
  <c r="H36" i="25"/>
  <c r="G36" i="25"/>
  <c r="H35" i="25"/>
  <c r="G35" i="25"/>
  <c r="E35" i="25" s="1"/>
  <c r="J34" i="25"/>
  <c r="I34" i="25"/>
  <c r="H34" i="25"/>
  <c r="G34" i="25"/>
  <c r="I33" i="25"/>
  <c r="H33" i="25"/>
  <c r="G33" i="25"/>
  <c r="I32" i="25"/>
  <c r="H32" i="25"/>
  <c r="G32" i="25"/>
  <c r="Z31" i="25"/>
  <c r="J31" i="25"/>
  <c r="I31" i="25"/>
  <c r="H31" i="25"/>
  <c r="G31" i="25"/>
  <c r="Z30" i="25"/>
  <c r="M30" i="25"/>
  <c r="L30" i="25"/>
  <c r="K30" i="25"/>
  <c r="J30" i="25"/>
  <c r="I30" i="25"/>
  <c r="H30" i="25"/>
  <c r="G30" i="25"/>
  <c r="E30" i="25"/>
  <c r="D30" i="25"/>
  <c r="H29" i="25"/>
  <c r="G29" i="25"/>
  <c r="D28" i="25"/>
  <c r="Z26" i="25"/>
  <c r="H26" i="25"/>
  <c r="G26" i="25"/>
  <c r="I25" i="25"/>
  <c r="H25" i="25"/>
  <c r="G25" i="25"/>
  <c r="E25" i="25" s="1"/>
  <c r="I24" i="25"/>
  <c r="H24" i="25"/>
  <c r="G24" i="25"/>
  <c r="K23" i="25"/>
  <c r="J23" i="25"/>
  <c r="I23" i="25"/>
  <c r="H23" i="25"/>
  <c r="G23" i="25"/>
  <c r="I22" i="25"/>
  <c r="H22" i="25"/>
  <c r="G22" i="25"/>
  <c r="H21" i="25"/>
  <c r="G21" i="25"/>
  <c r="K20" i="25"/>
  <c r="J20" i="25"/>
  <c r="I20" i="25"/>
  <c r="H20" i="25"/>
  <c r="G20" i="25"/>
  <c r="K19" i="25"/>
  <c r="J19" i="25"/>
  <c r="I19" i="25"/>
  <c r="H19" i="25"/>
  <c r="G19" i="25"/>
  <c r="J18" i="25"/>
  <c r="I18" i="25"/>
  <c r="H18" i="25"/>
  <c r="G18" i="25"/>
  <c r="K17" i="25"/>
  <c r="J17" i="25"/>
  <c r="I17" i="25"/>
  <c r="H17" i="25"/>
  <c r="G17" i="25"/>
  <c r="D17" i="25"/>
  <c r="Z16" i="25"/>
  <c r="J16" i="25"/>
  <c r="I16" i="25"/>
  <c r="H16" i="25"/>
  <c r="G16" i="25"/>
  <c r="D16" i="25"/>
  <c r="I15" i="25"/>
  <c r="H15" i="25"/>
  <c r="G15" i="25"/>
  <c r="E15" i="25"/>
  <c r="I14" i="25"/>
  <c r="H14" i="25"/>
  <c r="G14" i="25"/>
  <c r="K11" i="25"/>
  <c r="J11" i="25"/>
  <c r="I11" i="25"/>
  <c r="H11" i="25"/>
  <c r="G11" i="25"/>
  <c r="I10" i="25"/>
  <c r="H10" i="25"/>
  <c r="G10" i="25"/>
  <c r="M9" i="25"/>
  <c r="L9" i="25"/>
  <c r="K9" i="25"/>
  <c r="J9" i="25"/>
  <c r="I9" i="25"/>
  <c r="H9" i="25"/>
  <c r="G9" i="25"/>
  <c r="J8" i="25"/>
  <c r="I8" i="25"/>
  <c r="H8" i="25"/>
  <c r="G8" i="25"/>
  <c r="L7" i="25"/>
  <c r="K7" i="25"/>
  <c r="J7" i="25"/>
  <c r="I7" i="25"/>
  <c r="H7" i="25"/>
  <c r="G7" i="25"/>
  <c r="I6" i="25"/>
  <c r="H6" i="25"/>
  <c r="G6" i="25"/>
  <c r="E6" i="25"/>
  <c r="H5" i="25"/>
  <c r="G5" i="25"/>
  <c r="E43" i="6"/>
  <c r="F10" i="6"/>
  <c r="F43" i="6" s="1"/>
  <c r="E28" i="25" s="1"/>
  <c r="I7" i="6"/>
  <c r="E66" i="49"/>
  <c r="F12" i="49"/>
  <c r="F11" i="49"/>
  <c r="I9" i="49"/>
  <c r="I8" i="49"/>
  <c r="E43" i="50"/>
  <c r="F10" i="50"/>
  <c r="G14" i="23"/>
  <c r="G7" i="23"/>
  <c r="G6" i="23"/>
  <c r="I14" i="22"/>
  <c r="I7" i="22"/>
  <c r="I6" i="22"/>
  <c r="H14" i="21"/>
  <c r="H7" i="21"/>
  <c r="H6" i="21"/>
  <c r="E33" i="25" l="1"/>
  <c r="AA33" i="25"/>
  <c r="D26" i="6" s="1"/>
  <c r="AA31" i="25"/>
  <c r="D17" i="6" s="1"/>
  <c r="E24" i="25"/>
  <c r="AA24" i="25"/>
  <c r="D55" i="49" s="1"/>
  <c r="E23" i="25"/>
  <c r="E22" i="25"/>
  <c r="AA22" i="25"/>
  <c r="D45" i="49" s="1"/>
  <c r="E21" i="25"/>
  <c r="AA21" i="25"/>
  <c r="E20" i="25"/>
  <c r="AA20" i="25"/>
  <c r="E19" i="25"/>
  <c r="AA19" i="25"/>
  <c r="E18" i="25"/>
  <c r="AA18" i="25"/>
  <c r="D25" i="49" s="1"/>
  <c r="E17" i="25"/>
  <c r="AA17" i="25"/>
  <c r="E16" i="25"/>
  <c r="AA16" i="25"/>
  <c r="D13" i="50" s="1"/>
  <c r="E26" i="25"/>
  <c r="E9" i="25"/>
  <c r="AA9" i="25"/>
  <c r="E11" i="25"/>
  <c r="AA11" i="25"/>
  <c r="E10" i="25"/>
  <c r="AA10" i="25"/>
  <c r="E36" i="25"/>
  <c r="AA36" i="25"/>
  <c r="D38" i="6" s="1"/>
  <c r="E31" i="25"/>
  <c r="E34" i="25"/>
  <c r="AA34" i="25"/>
  <c r="D30" i="6" s="1"/>
  <c r="E32" i="25"/>
  <c r="AA32" i="25"/>
  <c r="D22" i="6" s="1"/>
  <c r="E8" i="25"/>
  <c r="AA8" i="25"/>
  <c r="E7" i="25"/>
  <c r="AA7" i="25"/>
  <c r="AA35" i="25"/>
  <c r="D35" i="6" s="1"/>
  <c r="AA26" i="25"/>
  <c r="D63" i="49" s="1"/>
  <c r="AA23" i="25"/>
  <c r="D49" i="49" s="1"/>
  <c r="AA25" i="25"/>
  <c r="D59" i="49" s="1"/>
  <c r="S33" i="25"/>
  <c r="S32" i="25"/>
  <c r="S31" i="25"/>
  <c r="S30" i="25"/>
  <c r="T30" i="25" s="1"/>
  <c r="U30" i="25" s="1"/>
  <c r="S34" i="25"/>
  <c r="S35" i="25"/>
  <c r="T35" i="25" s="1"/>
  <c r="U35" i="25" s="1"/>
  <c r="S36" i="25"/>
  <c r="S24" i="25"/>
  <c r="S16" i="25"/>
  <c r="S17" i="25"/>
  <c r="S18" i="25"/>
  <c r="S19" i="25"/>
  <c r="S20" i="25"/>
  <c r="S21" i="25"/>
  <c r="S22" i="25"/>
  <c r="S23" i="25"/>
  <c r="S25" i="25"/>
  <c r="T25" i="25" s="1"/>
  <c r="U25" i="25" s="1"/>
  <c r="S26" i="25"/>
  <c r="S9" i="25"/>
  <c r="F8" i="25"/>
  <c r="D8" i="25" s="1"/>
  <c r="S8" i="25"/>
  <c r="F6" i="25"/>
  <c r="Z6" i="25" s="1"/>
  <c r="S7" i="25"/>
  <c r="S11" i="25"/>
  <c r="S10" i="25"/>
  <c r="AA30" i="25"/>
  <c r="D9" i="6" s="1"/>
  <c r="F7" i="25"/>
  <c r="D7" i="25" s="1"/>
  <c r="S6" i="25"/>
  <c r="F66" i="49"/>
  <c r="E13" i="25" s="1"/>
  <c r="AA15" i="25"/>
  <c r="S15" i="25"/>
  <c r="F15" i="25"/>
  <c r="F43" i="50"/>
  <c r="E4" i="25" s="1"/>
  <c r="AA6" i="25"/>
  <c r="T33" i="25" l="1"/>
  <c r="U33" i="25" s="1"/>
  <c r="T24" i="25"/>
  <c r="U24" i="25" s="1"/>
  <c r="T23" i="25"/>
  <c r="U23" i="25" s="1"/>
  <c r="T22" i="25"/>
  <c r="U22" i="25" s="1"/>
  <c r="T21" i="25"/>
  <c r="U21" i="25" s="1"/>
  <c r="D42" i="49"/>
  <c r="D37" i="50"/>
  <c r="T20" i="25"/>
  <c r="U20" i="25" s="1"/>
  <c r="D33" i="50"/>
  <c r="D36" i="49"/>
  <c r="T19" i="25"/>
  <c r="U19" i="25" s="1"/>
  <c r="D25" i="50"/>
  <c r="D30" i="49"/>
  <c r="T18" i="25"/>
  <c r="U18" i="25" s="1"/>
  <c r="T17" i="25"/>
  <c r="U17" i="25" s="1"/>
  <c r="D20" i="50"/>
  <c r="D19" i="49"/>
  <c r="T16" i="25"/>
  <c r="U16" i="25" s="1"/>
  <c r="D14" i="49"/>
  <c r="T26" i="25"/>
  <c r="U26" i="25" s="1"/>
  <c r="T9" i="25"/>
  <c r="U9" i="25" s="1"/>
  <c r="T11" i="25"/>
  <c r="U11" i="25" s="1"/>
  <c r="T10" i="25"/>
  <c r="U10" i="25" s="1"/>
  <c r="T36" i="25"/>
  <c r="U36" i="25" s="1"/>
  <c r="T31" i="25"/>
  <c r="U31" i="25" s="1"/>
  <c r="T34" i="25"/>
  <c r="U34" i="25" s="1"/>
  <c r="D43" i="6"/>
  <c r="H43" i="6" s="1"/>
  <c r="H44" i="6" s="1"/>
  <c r="T32" i="25"/>
  <c r="U32" i="25" s="1"/>
  <c r="Z28" i="25"/>
  <c r="H45" i="6" s="1"/>
  <c r="S28" i="25"/>
  <c r="T8" i="25"/>
  <c r="U8" i="25" s="1"/>
  <c r="D6" i="25"/>
  <c r="T6" i="25" s="1"/>
  <c r="U6" i="25" s="1"/>
  <c r="Z7" i="25"/>
  <c r="F37" i="25"/>
  <c r="D15" i="25"/>
  <c r="Z15" i="25"/>
  <c r="D10" i="49" s="1"/>
  <c r="D13" i="25"/>
  <c r="S13" i="25" s="1"/>
  <c r="T7" i="25"/>
  <c r="U7" i="25" s="1"/>
  <c r="D43" i="50" l="1"/>
  <c r="H43" i="50" s="1"/>
  <c r="H44" i="50" s="1"/>
  <c r="D66" i="49"/>
  <c r="H66" i="49" s="1"/>
  <c r="BA13" i="36" s="1"/>
  <c r="D37" i="25"/>
  <c r="BA24" i="36"/>
  <c r="BA26" i="36"/>
  <c r="D9" i="50"/>
  <c r="T15" i="25"/>
  <c r="U15" i="25" s="1"/>
  <c r="T28" i="25"/>
  <c r="D4" i="25"/>
  <c r="S4" i="25" s="1"/>
  <c r="T13" i="25"/>
  <c r="Z13" i="25"/>
  <c r="H68" i="49" s="1"/>
  <c r="BA6" i="36" l="1"/>
  <c r="H67" i="49"/>
  <c r="BA15" i="36"/>
  <c r="Z4" i="25"/>
  <c r="H45" i="50" s="1"/>
  <c r="T4" i="25"/>
  <c r="BA8"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傅佳斌</author>
  </authors>
  <commentList>
    <comment ref="C44" authorId="0" shapeId="0" xr:uid="{0AACB78F-26E6-4EE5-BD89-808F3D3B7E94}">
      <text>
        <r>
          <rPr>
            <b/>
            <sz val="10"/>
            <color indexed="10"/>
            <rFont val="宋体"/>
            <family val="3"/>
            <charset val="134"/>
          </rPr>
          <t>研发审核人员填写该模块评语及建议，一般填写不足、风险以及优势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傅佳斌</author>
  </authors>
  <commentList>
    <comment ref="C67" authorId="0" shapeId="0" xr:uid="{3F617307-E5EC-4000-AC2F-2F30980D7E3A}">
      <text>
        <r>
          <rPr>
            <b/>
            <sz val="10"/>
            <color indexed="10"/>
            <rFont val="宋体"/>
            <family val="3"/>
            <charset val="134"/>
          </rPr>
          <t>SQE审核人员填写该模块评语及建议，一般填写不足、风险以及优势</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傅佳斌</author>
  </authors>
  <commentList>
    <comment ref="C44" authorId="0" shapeId="0" xr:uid="{F2E2533C-B9E6-4FAD-80FA-27861E5CE70C}">
      <text>
        <r>
          <rPr>
            <b/>
            <sz val="10"/>
            <color indexed="10"/>
            <rFont val="宋体"/>
            <family val="3"/>
            <charset val="134"/>
          </rPr>
          <t>SQE审核人员填写该模块评语及建议，一般填写不足、风险以及优势</t>
        </r>
      </text>
    </comment>
  </commentList>
</comments>
</file>

<file path=xl/sharedStrings.xml><?xml version="1.0" encoding="utf-8"?>
<sst xmlns="http://schemas.openxmlformats.org/spreadsheetml/2006/main" count="981" uniqueCount="609">
  <si>
    <t>得分</t>
  </si>
  <si>
    <t>单维度升级到A时，带星号的条款得分不得低于8分</t>
  </si>
  <si>
    <t>考查项/分数</t>
  </si>
  <si>
    <t>%</t>
  </si>
  <si>
    <t>总项数</t>
  </si>
  <si>
    <t>A</t>
  </si>
  <si>
    <t>B</t>
  </si>
  <si>
    <t>C</t>
  </si>
  <si>
    <t>D</t>
  </si>
  <si>
    <t>是</t>
  </si>
  <si>
    <t>E</t>
  </si>
  <si>
    <t>4.3应商应在项目开展前进行可行性分析（包括成本、设计、制造等），是否对项目开展中的风险进行识别并管控？
The supplier shall carry out feasibility analysis (including cost, design, manufacture, etc.) before the project is carried out. Are the risks identified and controlled during the project development</t>
  </si>
  <si>
    <t>4.5 供应商应明确所有特殊特性和传导特性，并确保参数传递的一致性；（特殊特性共识文件、PFMEA、控制计划、操作指导书、维护计划和作业指导等）
The supplier shall specify all the special characteristics and conduction characteristics, and ensure the consistency of the parameter transfer; (special characteristics consensus document, PFMEA, control plan, operation instruction, maintenance plan and job instruction, etc.)</t>
  </si>
  <si>
    <t>4.6 控制计划中涉及的所有量具都应该做 R&amp;R分析。
All gauges involved in the control plan should be subjected to R&amp;R analysis</t>
  </si>
  <si>
    <t>The single dimension upgrade to A, with an asterisk in terms of scores of not less than 8 points</t>
  </si>
  <si>
    <t xml:space="preserve">4.2 是否对项目开发各阶段制定目标，并定期跟进？开发过程中的问题是否得以妥善解决？供应商符合AIAG PPAP手册和Geely客户规格要求。
Whether set target for each milestone of project, and follow up project development completion and delivery? Are all problems in the development process properly addressed and resolved? Supplier shoud meet AIAG PPAP manual and Geely requirement. </t>
  </si>
  <si>
    <t>4.4 所有零件有DFMEA,PFMEA 和Control Plan等文档。FMEAs和控制计划应该至少一年一次检讨，以作必要更新，并且需要根据发生相应问题做更新。
All parts of DFMEA, PFMEA and Control Plan document proper preparied? The FMEAs and control plan should be reviewed at least once a year for the necessary updates and needs to be updated according to the relevant issues</t>
  </si>
  <si>
    <t>期望及要求 
Expection and Requirements</t>
  </si>
  <si>
    <t xml:space="preserve"> 备注及证据 
Remarks and evidence</t>
  </si>
  <si>
    <t>关注点
Guideline</t>
  </si>
  <si>
    <t>得分 
Score</t>
  </si>
  <si>
    <t xml:space="preserve"> 为主流主机厂一轨开发3家以上10分；
Tier 1 to 9 famous OEMs for more than 3 projects; Score :10 
为九大一轨开发1家以上8分；       
Tier 1 to 9 famous OEMs only 1 project experience, Score: 8;  
为主流主机厂二轨开发6分；        
Make-to-print supplier to Global OEMs; Score 6; 
为自主品牌一轨开发4分；          
Tier 1 to local OEM, score 4; 
无一轨开发经验0分；              
No development experience on the part; Score 0. </t>
  </si>
  <si>
    <t xml:space="preserve">拥有企业附设研究院（3年以上）：10分;
拥有公认的附设研究院(3年未满)：8分;
R&amp;D(技术开发) 专门团队运营：6分;
实验室形态的组织运营：4分;
委外并随时活用：0分
R&amp;D center has been independent community for more than 3 years. Score:10; 
R&amp;D center has been independent community within 3 years. Score:8; 
R&amp;D works as a department of the supplier. Score:6; 
Only lab supports new part development. Score: 4; 
Outsourced R&amp;D and change outsourced resource anytime; Score:0. </t>
  </si>
  <si>
    <t>* 供应商的产品&amp;过程开发部门是否有前瞻性技术研究的职责？
* Does the supplier's product &amp; process development department have responsibility for forward-looking technical research?
* 是否拥有相应的资源支持？（人员、财务等）？
Do they provide the related supporting service, such as Personnel and finance?
* 是否有相应的系统/流程来支撑前瞻性技术研究？
Does the supplier have the related system or process to support the forward-looking research?
* 己开展的前瞻性技术是否包括轻量化、新能源、智能化方向？是否适用于Lotus项目？
Does the forward-looking technology that has been carried out include light weight, new energy, and intelligent research? Does it apply to the Lotus project?
* 是否取得相应的专利？
Does the supplier obtain the related patent?</t>
  </si>
  <si>
    <t>L</t>
  </si>
  <si>
    <t xml:space="preserve">是否识别了历史相关设计问题并有效解决；是否有经验库；DFMEA是如何规定及使用的 
whether identify all related design lessons learned items and fixed in new project; whether there is database to track all lessons learned items; The capability of R&amp;D team if DFMEA using. </t>
  </si>
  <si>
    <t xml:space="preserve">是否建立了问题规避流程并有效实施，按实施有效性评级 
Check the procedrue in place and effectiveness. </t>
  </si>
  <si>
    <t>是否有对标室及相关要求，对标杆产品设计问题进行了分析并采取了有效方案，按有效性评定
Is there benchmarking room and related regulations? Does analyzes the benchmarking product,and take action to the weakness found in analysis?</t>
  </si>
  <si>
    <t>可用于吉利项目上的人力资源是否充足， 吉利的项目经理是否是专职（该项目经理同时带几个项目）
Are there enough human resources for Geely projects, and is Geely's project managers full-time (How many projects the PM leads at the same time)?</t>
  </si>
  <si>
    <t xml:space="preserve">关注点：是否将吉利对模、检供应商管理流程、评价方法传递到其供应商：
1，建立模、夹、检具管理办法
2，有指定模、夹、检供应商数据库动态管理
3，有模、夹、检失效的经验总结
Concerns: Suppier should transfer all Geely requirement to the mold/fixture supplier. </t>
  </si>
  <si>
    <t>3.5 如果需要，供应商技术部门是否能够决定并调动资源，以及在24h内按客户要求进行处理（含现场支持）？
If necessary, does the supplier technical department support reaction within 24 hrs according to Geely's requirements (including on-site support)?</t>
  </si>
  <si>
    <t xml:space="preserve">关注点：供应商是否可以派驻开发人员驻吉利
Focus: the supplier R&amp;D support on Geely site. </t>
  </si>
  <si>
    <t>3.6 供应商充分展示其对设计验证的理解程度：
The supplier fully demonstrate its understanding of the design verification:</t>
  </si>
  <si>
    <t xml:space="preserve">关注点：供应商是否有能力及对设计验证DV的理解及执行的有效程度
Focus: Is supplier capable? Supplier acknowledge DV and if the DV requirement effective implemented. </t>
  </si>
  <si>
    <t>3.7 供应商能很好地使用DFMEA。 
Suppliers can use DFMEA very well.</t>
  </si>
  <si>
    <t>关注点：供应商有证据显示DFMEA做得不错，规定，管理及文件完成程度。
Attention: supplier has evidence that DFMEA is doing well, to check regulation, management and documentation completion.</t>
  </si>
  <si>
    <t>关注点：工程团队是否与生产厂在一个区域，及项目沟通、产品试验、验证的沟通</t>
  </si>
  <si>
    <t xml:space="preserve">3.8 工程团队的位置，及对项目的沟通有效性：
Is the R&amp;D team work location is helpful to effective communication in supplier development team internally. </t>
  </si>
  <si>
    <t>4.1 针对每一个项目，供应商是否制定了APQP 项目开发计划，应定期召开项目评审会议，并对会议决议内容进行跟进。是否定期向客户汇报设计开发进度。
Whether the supplier has  the APQP project development plan for each projec. The project review meeting should be held regularly, and the content of the meeting resolution should be followed up. Does supplier report the design development completion to the customer regularly?</t>
  </si>
  <si>
    <t xml:space="preserve">关注点：是否有升级流程：如遇到项目经理级解决不了的问题，要按相关流程升级
Focus: is there an escalation process: if something happens that the project manager level make decision to the issue, it should be escalated according to the relevant process. </t>
  </si>
  <si>
    <t>得分 
Score</t>
  </si>
  <si>
    <t>生产制造能力</t>
  </si>
  <si>
    <t>★</t>
  </si>
  <si>
    <r>
      <t>3.产品和过程开发的策划及落实</t>
    </r>
    <r>
      <rPr>
        <b/>
        <sz val="16"/>
        <color rgb="FFFF0000"/>
        <rFont val="微软雅黑"/>
        <family val="2"/>
        <charset val="134"/>
      </rPr>
      <t>(3&amp;4合并成此标题)</t>
    </r>
  </si>
  <si>
    <r>
      <t>4.风险管理</t>
    </r>
    <r>
      <rPr>
        <b/>
        <sz val="16"/>
        <color rgb="FFFF0000"/>
        <rFont val="微软雅黑"/>
        <family val="2"/>
        <charset val="134"/>
      </rPr>
      <t>(增加条款)</t>
    </r>
  </si>
  <si>
    <r>
      <t>关注点</t>
    </r>
    <r>
      <rPr>
        <b/>
        <sz val="9"/>
        <color theme="1"/>
        <rFont val="微软雅黑"/>
        <family val="2"/>
        <charset val="134"/>
      </rPr>
      <t xml:space="preserve">
Guideline</t>
    </r>
  </si>
  <si>
    <t>SEMAT</t>
  </si>
  <si>
    <t>此项为否，研发能力最高等级不能为A</t>
  </si>
  <si>
    <t>此项为否，研发能力得分将在现场评分基础上自动降一级。</t>
  </si>
  <si>
    <t>供应商产品研发团队在中国</t>
  </si>
  <si>
    <t>供应商项目在吉利项目上的研发资源配备是否充足</t>
  </si>
  <si>
    <t xml:space="preserve">1.历史问题规避及对标管理 </t>
  </si>
  <si>
    <r>
      <t>研发资源</t>
    </r>
    <r>
      <rPr>
        <b/>
        <sz val="16"/>
        <color rgb="FFFF0000"/>
        <rFont val="微软雅黑"/>
        <family val="2"/>
        <charset val="134"/>
      </rPr>
      <t>修改</t>
    </r>
  </si>
  <si>
    <t>1.1 新产品开发是否识别公司同类产品历史相关的质量问题？根据历史问题的严重程度及发生频率，对问题使用FTA、DFMEA等工具进行分析，并根据结果进行管控</t>
  </si>
  <si>
    <t>1.2 是否有产品开发过程中的问题规避流程， 供应商应根据历史问题、客户投诉等问题，制定历史问题规避计划，对该问题的解决措施进行再验证</t>
  </si>
  <si>
    <t>1.3 供应商应建立竞品数据库，并对对标分析技术进行趋势分析，应有系统对所有对标分析的结果应进行有条理的管理。</t>
  </si>
  <si>
    <t>★1.4 是否对标杆产品的技术进行分析？是否对标杆产品设计问题进行分析，并在现有产品的开发中进行规避？</t>
  </si>
  <si>
    <t>2. 项目管理及经验</t>
  </si>
  <si>
    <t>★2.1  是否为九大主机厂开发同类新产品（一轨）？成功开发几个项目并量产？</t>
  </si>
  <si>
    <t>2.2 为九大主机厂开发的新产品是否为批量供货状态，是否达成质量目标？</t>
  </si>
  <si>
    <t xml:space="preserve">2.3 担任技术开发中枢作用的组织是否在运营?   </t>
  </si>
  <si>
    <t>2.4 供应商应进行前瞻性技术开发并取得相应专利</t>
  </si>
  <si>
    <t>3.1 供应商应有一套完整的产品和过程开发流程，在开发过程中有完整的评价指标（指标包含但不限于各阶段质量目标、二级零部件的开发管控指标、模夹检开发的管控指标等）</t>
  </si>
  <si>
    <t>3.2 是否拥有行业内优秀的设计专家？具备同类产品开发经验6年以上人员与总的研发人员比例？专家的资源是否专项应对吉利项目？</t>
  </si>
  <si>
    <t>3.3 是否有通过模拟实验的能力（人员能力、设备能力、软件能力等）及成功的案例（包含外委）?</t>
  </si>
  <si>
    <r>
      <t>R&amp;D Resource</t>
    </r>
    <r>
      <rPr>
        <b/>
        <sz val="16"/>
        <color rgb="FFFF0000"/>
        <rFont val="微软雅黑"/>
        <family val="2"/>
        <charset val="134"/>
      </rPr>
      <t>修改</t>
    </r>
  </si>
  <si>
    <t>If supplier product research and development team in China?</t>
  </si>
  <si>
    <t xml:space="preserve">Is enough resource of R&amp;D allocated to or plan to Geely project? </t>
  </si>
  <si>
    <t>1. Lessons Learned and benchmark management</t>
  </si>
  <si>
    <t>1.1 Is supplier identify lessons learned items to the part? According to the severity and frequency of historical problems, FTA, DFMEA and other tools are used to analyze the problems and controlled according to the results</t>
  </si>
  <si>
    <t>★1.4 Does supplier analyze the benchmarking products? Does suppier analyze the construction of benchmarking products and avoid weakness in the development of current products?</t>
  </si>
  <si>
    <t>1.2 Is there a procedure to regulate how to prevent problems repeat in other/new project. Plan for lessons learned itmes, customer complain, and the corresponding corrective/  preventive actionn should be fully taken&amp;verified.</t>
  </si>
  <si>
    <t xml:space="preserve">1.3The supplier should establish database of competitive products and analyze the trend of benchmarking technology. Supplier should has system to management all the results of benchmarking analysis. </t>
  </si>
  <si>
    <t>2.Project Management and experience</t>
  </si>
  <si>
    <t xml:space="preserve">★2.1 Does the supplier have the experience of the similar products for the 9 mainstream OEMs? Has the supplier experienced on the part development and performance on production? </t>
  </si>
  <si>
    <t xml:space="preserve">2.2 The new products for mainsteam OEM are in mass production &amp;delivery status. The quality targets was achieved. </t>
  </si>
  <si>
    <t>2.3 How the R&amp;D team operates?</t>
  </si>
  <si>
    <t>2.4 Supplier should implement the forward-looking technologies study/development, and obtain the related patent.</t>
  </si>
  <si>
    <r>
      <t>3.产品和过程开发的策划及落实</t>
    </r>
    <r>
      <rPr>
        <b/>
        <sz val="16"/>
        <color rgb="FFFF0000"/>
        <rFont val="微软雅黑"/>
        <family val="2"/>
        <charset val="134"/>
      </rPr>
      <t>(3&amp;4合并成此标题)</t>
    </r>
  </si>
  <si>
    <t>3.1 the supplier shall have a completely set of product and process development process, a completely evaluation index for the development process (including but not limited to KPI of quality objectives at each milestone, KPI and plan for outsourced parts, KPI for jig, mold/die and checking fixture, etc)</t>
  </si>
  <si>
    <t>3.2 Has supplier excellent designers within the industry for the part? Percentage of R&amp;D engineers with 6+ years experience in similar parts to total R &amp; D engineers? Are Expert allocated to Geely project?</t>
  </si>
  <si>
    <t>3.3Does suppier have the ability to simulation and etst(personnel capacity, equipment capability, software capability, etc.) and achieved cases (including outsourcing)?</t>
  </si>
  <si>
    <t>3.4 Does suppilier have the cability and resources to design fixtures and gages? Are there mould, fixture suppliers cooperated to make sure the moudl/fixuture developement plan?</t>
  </si>
  <si>
    <t>3.4 是否有能力和资源用于工装和量检具的设计？是否有固定的模具、检具供应商，是否能保证开发。</t>
  </si>
  <si>
    <t>Expection and Requirements</t>
  </si>
  <si>
    <t xml:space="preserve">期望及要求 </t>
  </si>
  <si>
    <t xml:space="preserve"> A.研发能力R&amp;D Assement(TCA)</t>
  </si>
  <si>
    <t>关注点</t>
  </si>
  <si>
    <t xml:space="preserve">是否识别了历史相关设计问题并有效解决；是否有经验库；DFMEA是如何规定及使用的 </t>
  </si>
  <si>
    <t xml:space="preserve">是否建立了问题规避流程并有效实施，按实施有效性评级 </t>
  </si>
  <si>
    <t xml:space="preserve">Check the procedrue in place and effectiveness. </t>
  </si>
  <si>
    <t xml:space="preserve">whether identify all related design lessons learned items and fixed in new project; whether there is database to track all lessons learned items; The capability of R&amp;D team if DFMEA using. </t>
  </si>
  <si>
    <t>xxxx</t>
  </si>
  <si>
    <t>yyyy</t>
  </si>
  <si>
    <t>是否有对标室及相关要求，对标杆产品设计问题进行了分析并采取了有效方案，按有效性评定</t>
  </si>
  <si>
    <t>Is there benchmarking room and related regulations? Does analyzes the benchmarking product,and take action to the weakness found in analysis?</t>
  </si>
  <si>
    <t xml:space="preserve"> 为主流主机厂一轨开发3家以上10分；
为九大一轨开发1家以上8分；       
为主流主机厂二轨开发6分；        
为自主品牌一轨开发4分；          
无一轨开发经验0分；              </t>
  </si>
  <si>
    <t xml:space="preserve">Tier 1 to 9 famous OEMs for more than 3 projects; Score :10 
Tier 1 to 9 famous OEMs only 1 project experience, Score: 8;  
Make-to-print supplier to Global OEMs; Score 6; 
Tier 1 to local OEM, score 4; 
No development experience on the part; Score 0. </t>
  </si>
  <si>
    <t>Guideline</t>
  </si>
  <si>
    <t>A.研发能力R&amp;D Basement(TCA)</t>
  </si>
  <si>
    <t>6.2 The organization has an appointed risk manager(safety engineer) or organization with risk management tasks.
All location related risks to product quality,capacity and logistics shall be identified and quantified based on their severity and occurance likehood (nature disasters,political riskes,civil and military conflicts,logistics interruptions,cyber-crime).Effective means of risk mitigation shall be in place</t>
  </si>
  <si>
    <t>6.3 The organization secure that proposed final production site and supply chain is situated in a risk free area (e.g. flooding,corruption,political instable country,safety,.)</t>
  </si>
  <si>
    <t>6.4 In case of a problem the organization has possibilities for alternative production considering lead time to start up</t>
  </si>
  <si>
    <t>6.8 The organization has a process to identify and decrease the risk of fire/explosion in the production site area</t>
  </si>
  <si>
    <t>6.10 Fire drills are regulary performed and actionlog exists</t>
  </si>
  <si>
    <t>6.5 Tool/equipment documentation is available if needed for making replacement</t>
  </si>
  <si>
    <t>6.6 The organization has and follows procedure with consideration how to mange:
-- Loss of communication, to suppliers and Volvo cars
-- Disturbance in transport
-- Logistic chain</t>
  </si>
  <si>
    <t>6.7 The organization shall ensure that software used for production is protected from unauthorized changed and than there is appropriate storage for backups</t>
  </si>
  <si>
    <t>6.9 The production site is appropriately equipped with automatic sprinkler system, mobile fire extinghuishers,an alarm and notification system,fire production doors and escape toute sign in order to minimum fullfill the legal national requirements,</t>
  </si>
  <si>
    <t>6.11 The organization has a security policy to include procedures on among others on:
-- How to handle keys
-- Surveillance cameras
-- How to handle visitors
-- ID cards and access to the company
-- How to handle customer properties--hardware and intellectual properties</t>
  </si>
  <si>
    <t>Rate only yes if all statements are fulfilled.to have a risk manger alone is not sufficient to rate as yes</t>
  </si>
  <si>
    <t>when there is a risk for endangering production or inability for Volvo to visit supplier due to safety reasons,rate as No</t>
  </si>
  <si>
    <t>e.g. on site,within the comoany group either on the continent or elsewhere in the world, or in cooperation with other company</t>
  </si>
  <si>
    <t>werify whtat alternatives the supplier has to replace the regular transport. Suppier should be able to arrange airfreights,sprinters on their own.If any of the three statements is nok,rate as NO</t>
  </si>
  <si>
    <t>If ther are no findings or no actions coming after an firedrill, rate as No</t>
  </si>
  <si>
    <t>6.1 The quality manual describe how to handle different types of risks,e.g. product rights,patents,legal requirement,licenses or union conflicts</t>
  </si>
  <si>
    <t>10：Fully meets 完全满足期望要求。
8：Basically meets, only bit of items not meet. 基本满足期望要求, 只有轻微不符合项。
6：Partly meets, only obviously items not meet.部分满足期望要求, 但有明显不符合项。
4：Marginally meets , serious items not meet.只有一小部分满足期望要求，存在严重不符合项。
0：Can not meet the Expectation.不能满足期望要求
INC：not applicable不适用</t>
  </si>
  <si>
    <t>10：完全满足期望要求。
8：基本满足期望要求, 只有轻微不符合项。
6：部分满足期望要求, 但有明显不符合项。
4：只有一小部分满足期望要求，存在严重不符合项。
0：不能满足期望要求
INC：不适用</t>
  </si>
  <si>
    <t>质量管控能力</t>
  </si>
  <si>
    <t>A.研发技术能力评价Technology Capability Assessment(TCA)</t>
  </si>
  <si>
    <t>权重
Weight</t>
  </si>
  <si>
    <t>5.研发资源及投资</t>
  </si>
  <si>
    <t>6.新技术研究能力</t>
  </si>
  <si>
    <t>精益生产（B级升A级关注项）</t>
  </si>
  <si>
    <t>2.标准化作业</t>
  </si>
  <si>
    <t>5. 维护保养(响应的，预防性，预测性)</t>
  </si>
  <si>
    <t>1.制造人员准备和培训</t>
  </si>
  <si>
    <t>4.产能评估</t>
  </si>
  <si>
    <t>研发技术能力</t>
  </si>
  <si>
    <t>得分</t>
  </si>
  <si>
    <t>研发技术能力</t>
  </si>
  <si>
    <t>研发</t>
  </si>
  <si>
    <t>1.开发经验</t>
  </si>
  <si>
    <t>2.实验验证能力</t>
  </si>
  <si>
    <t>3.问题管理和规避</t>
  </si>
  <si>
    <t>动力底盘</t>
  </si>
  <si>
    <t>4.产品开发质量管理</t>
  </si>
  <si>
    <t>7.研发能力</t>
  </si>
  <si>
    <t>8.R&amp;D QCD研发目标管理</t>
  </si>
  <si>
    <t>生产制造能力</t>
  </si>
  <si>
    <t>车身内外饰</t>
  </si>
  <si>
    <t>修改</t>
  </si>
  <si>
    <t>3.制造过程能力</t>
  </si>
  <si>
    <t>电子电器</t>
  </si>
  <si>
    <t>新增</t>
  </si>
  <si>
    <t>6.标识及可追溯性/包装/仓储/物流</t>
  </si>
  <si>
    <t>移动</t>
  </si>
  <si>
    <t>7.5S</t>
  </si>
  <si>
    <t>新增</t>
  </si>
  <si>
    <t>8. 生产制造风险管理</t>
  </si>
  <si>
    <t>1.质量体系</t>
  </si>
  <si>
    <t>环境、职业健康安全体系</t>
  </si>
  <si>
    <t>新能源</t>
  </si>
  <si>
    <t>2.质量人员准备和培训</t>
  </si>
  <si>
    <t>3.变更管理</t>
  </si>
  <si>
    <t>4.分供方管理</t>
  </si>
  <si>
    <t>5.检测/试验管理</t>
  </si>
  <si>
    <t>6.来料质量控制</t>
  </si>
  <si>
    <t>7.问题解决和纠正措施、再发防止</t>
  </si>
  <si>
    <t>修改</t>
  </si>
  <si>
    <t>8.不合格品控制</t>
  </si>
  <si>
    <t>9.分层审核</t>
  </si>
  <si>
    <t>修改</t>
  </si>
  <si>
    <t>10.FMEAs/过程流程图/控制计划</t>
  </si>
  <si>
    <t>11.质量管控风险管理</t>
  </si>
  <si>
    <t>总分</t>
  </si>
  <si>
    <t>总分</t>
  </si>
  <si>
    <t>调整分数</t>
  </si>
  <si>
    <t>模块满分</t>
  </si>
  <si>
    <t>审核员填写蓝色部分信息和打分</t>
  </si>
  <si>
    <t>关键关注项key item</t>
  </si>
  <si>
    <t>关键关注项key item</t>
  </si>
  <si>
    <t>关键关注项key item</t>
  </si>
  <si>
    <t>审核结论：</t>
  </si>
  <si>
    <t>符合率：</t>
  </si>
  <si>
    <t>材料类别</t>
  </si>
  <si>
    <t>零部件类别</t>
  </si>
  <si>
    <t>金属</t>
  </si>
  <si>
    <t>金属冲压类零件</t>
  </si>
  <si>
    <t>焊接类零件</t>
  </si>
  <si>
    <t>铸造类零件</t>
  </si>
  <si>
    <t>化学成分、力学性能、硬度、金相（含孔隙度测试）、粗糙度、探伤</t>
  </si>
  <si>
    <t>锻造类零件</t>
  </si>
  <si>
    <t>化学成分、硬度、金相、超声检验、锻造流线</t>
  </si>
  <si>
    <t>悬置支架类零件</t>
  </si>
  <si>
    <t>化学成分、力学性能、金相（含孔隙度测试）、防腐性能</t>
  </si>
  <si>
    <t>螺栓、螺钉、螺母等紧固类零件</t>
  </si>
  <si>
    <t>拉索、弹簧类零件</t>
  </si>
  <si>
    <t>金相、力学性能、硬度、防腐性能</t>
  </si>
  <si>
    <t>夹箍夹头类零件</t>
  </si>
  <si>
    <t>硬度、夹紧力、防腐性能</t>
  </si>
  <si>
    <t>热处理类零件</t>
  </si>
  <si>
    <t>金相、力学性能、硬度</t>
  </si>
  <si>
    <t>各电机总成类零件</t>
  </si>
  <si>
    <t>防腐性能</t>
  </si>
  <si>
    <t>非金属</t>
  </si>
  <si>
    <t>塑料原材料</t>
  </si>
  <si>
    <t>工程塑料物性、气味、颜色评价</t>
  </si>
  <si>
    <t>管卡、卡扣</t>
  </si>
  <si>
    <t>硬度、拉伸强度、耐环境温度及温度变化、颜色评价</t>
  </si>
  <si>
    <t>织物、皮、革</t>
  </si>
  <si>
    <t>塑料涂装类零件</t>
  </si>
  <si>
    <t>外观评价、涂层厚度、涂层附着性能、耐环境温度及温度变化、材料性能、气味</t>
  </si>
  <si>
    <t>塑料电镀类零件</t>
  </si>
  <si>
    <t>电镀液化学分析、去应力分析、镀层系统、电镀层附着性能、腐蚀性能、耐环境温度及温度变化</t>
  </si>
  <si>
    <t>电子电器零件</t>
  </si>
  <si>
    <t>耐环境温度及温度变化、功能及可靠性</t>
  </si>
  <si>
    <t>内饰一般塑料件</t>
  </si>
  <si>
    <t>耐环境温度及温度变化、气味、颜色评价</t>
  </si>
  <si>
    <t>外饰一般塑料件</t>
  </si>
  <si>
    <t>耐环境温度及温度变化、颜色评价</t>
  </si>
  <si>
    <t>标签、胶带、防水膜</t>
  </si>
  <si>
    <t>胶黏剂性能</t>
  </si>
  <si>
    <t>座椅总成</t>
  </si>
  <si>
    <t>自制件材料性能、耐环境温度及温度变化、气味、颜色评价、耐摩擦色牢度、耐光色牢度、燃烧特性、漆膜附着力（需要时）</t>
  </si>
  <si>
    <t>自制件材料性能、耐环境温度及温度变化、气味、耐摩擦色牢度、耐光色牢度、颜色评价、燃烧特性、漆膜附着力、镀层附着力</t>
  </si>
  <si>
    <t>门内饰板总成</t>
  </si>
  <si>
    <t>自制件材料性能、耐环境温度及温度变化、气味、颜色评价、燃烧特性、耐化学试剂、耐光色牢度、镀层厚度、耐腐蚀</t>
  </si>
  <si>
    <t>顶饰总成（含遮阳板）</t>
  </si>
  <si>
    <t>自制件材料性能、耐环境温度及温度变化、气味、耐摩擦性能、耐起球、颜色评价、燃烧特性、耐光色牢度、耐化学药品</t>
  </si>
  <si>
    <t>主地毯</t>
  </si>
  <si>
    <t>耐环境温度、厚度、燃烧特性、耐光色牢度、耐磨色牢度、耐水色牢度、气味、颜色评价、断裂强度、断裂伸长率、耐磨耗试验、和耐起球性、</t>
  </si>
  <si>
    <t>衣帽架</t>
  </si>
  <si>
    <t>耐磨和耐起球性、耐环境温度及温度变化、气味、颜色评价</t>
  </si>
  <si>
    <t>行李箱内饰</t>
  </si>
  <si>
    <t>立柱饰板</t>
  </si>
  <si>
    <t>天窗总成</t>
  </si>
  <si>
    <t>耐环境温度及温度变化、盐雾试验</t>
  </si>
  <si>
    <t>密封条（门框、窗框、内外水切等）</t>
  </si>
  <si>
    <t>材料性能、耐环境温度及温度变化、植绒性能</t>
  </si>
  <si>
    <t>棉、毡类吸音隔热垫</t>
  </si>
  <si>
    <t>气味、防霉性、耐环境温度及温度变化</t>
  </si>
  <si>
    <t>仪表板/副仪表板总成</t>
  </si>
  <si>
    <t>方向盘/PAB/DAB</t>
  </si>
  <si>
    <r>
      <t>化学成分、</t>
    </r>
    <r>
      <rPr>
        <sz val="11"/>
        <color rgb="FF000000"/>
        <rFont val="微软雅黑"/>
        <family val="2"/>
        <charset val="134"/>
      </rPr>
      <t>硬度、抗拉强度/破坏扭矩、金相、摩擦系数、防腐性能</t>
    </r>
  </si>
  <si>
    <t>金相（焊接熔深等）、扭矩检测、防腐性能</t>
  </si>
  <si>
    <r>
      <t>力学性能、防腐性能</t>
    </r>
    <r>
      <rPr>
        <sz val="11"/>
        <color rgb="FFC00000"/>
        <rFont val="微软雅黑"/>
        <family val="2"/>
        <charset val="134"/>
      </rPr>
      <t>（除沃尔沃循环盐雾腐蚀之外）</t>
    </r>
  </si>
  <si>
    <t>应具备材料检测能力</t>
  </si>
  <si>
    <t>审核人签字：</t>
  </si>
  <si>
    <t>供应商开发能力综合评估</t>
  </si>
  <si>
    <t>1.是否能够有效调动全球（含国外、集团级）研发资源服务支持中国技术团队？
2.是否能够满足吉利项目的产品标准要求、开发成本和开发进度？
上述2项其中一项为否，研发技术能力最高等级不能为A</t>
  </si>
  <si>
    <t>1.是否具有独立的产品设计、软件程序开发？
2.是否具有独立CAE分析仿真能力?
3.是否能满足试制样件（不含手工）试制所有或关键工序能力？
4.是否有内部试验室支持零件按质量标准开展关键的测试和试验项目？
上述4项中不能满足其中2项，研发技术能力最高等级不能为A
是否针对嵌入式软件开展ASPICE软件认证？认证等级（0-5级）？（仅限于有嵌入式软件产品，需满足）</t>
  </si>
  <si>
    <t>1.1 应建立研发组织架构及配置充足人员</t>
  </si>
  <si>
    <t>1.2 应配备必要的研发硬件和软件</t>
  </si>
  <si>
    <t>1.3 应开展研发能力持续提升活动</t>
  </si>
  <si>
    <t>1.是否配置准入零件所需的设计软件？
2.是否配置准入零件所需的成熟CAE仿真分析软件？
3.内部配置设备型号、数量能满足准入零件的所有/关键工序能力？
4.是否配置测量测试设备、数量能满足准入零件的所有DV、ECV、PV试验项目？</t>
  </si>
  <si>
    <t>1.识别研发的改善点
2.针对薄弱点进行改善并形成计划
3.对改善计划实施跟踪管理</t>
  </si>
  <si>
    <t>2.1 应识别产品法规的要求，并实施管理</t>
  </si>
  <si>
    <t>2.2 应通过零部件相关法规认证</t>
  </si>
  <si>
    <t>2.3 应满足材料类相关要求</t>
  </si>
  <si>
    <t>2.4 应对产品的安全进行追溯管理</t>
  </si>
  <si>
    <t>2.5 应开展CR特性管理</t>
  </si>
  <si>
    <t>3.2 应针对R&amp;D QCD研发目标进行专项管理</t>
  </si>
  <si>
    <t>3.3 应开展研发内外部对标（产品、结构、标准、材料、工艺等方面）活动</t>
  </si>
  <si>
    <t>3.4 应开展新技术研究能力</t>
  </si>
  <si>
    <t>4.2 应开展相关产品开发评审活动</t>
  </si>
  <si>
    <t>4.3 应开展相关产品虚拟仿真验证活动</t>
  </si>
  <si>
    <t>4.4 应针对产品特殊特性开展管理</t>
  </si>
  <si>
    <t>4.5 应开展产品开发不同阶段的试制活动</t>
  </si>
  <si>
    <t>4.7 产品的设计应得到客户的批准</t>
  </si>
  <si>
    <t>5.1应开展设备、工装、模具、夹具、检具开发策划与管理</t>
  </si>
  <si>
    <t>5.2应进行工艺开发管理，识别过程特性，失效分析，编制过程文件；</t>
  </si>
  <si>
    <r>
      <t>4.1 应具备产品开发能力，建立产品的开发规范，开发流程，验证要求，根据</t>
    </r>
    <r>
      <rPr>
        <b/>
        <sz val="10"/>
        <color theme="1"/>
        <rFont val="微软雅黑"/>
        <family val="2"/>
        <charset val="134"/>
      </rPr>
      <t>客户要求实施</t>
    </r>
    <r>
      <rPr>
        <sz val="10"/>
        <color theme="1"/>
        <rFont val="微软雅黑"/>
        <family val="2"/>
        <charset val="134"/>
      </rPr>
      <t>了产品的开发活动</t>
    </r>
  </si>
  <si>
    <t>1.研发技术概况及资源</t>
  </si>
  <si>
    <t>2.产品合规与安全</t>
  </si>
  <si>
    <t>3.产品开发及风险管理</t>
  </si>
  <si>
    <t>1. 来料质量控制</t>
  </si>
  <si>
    <t>2、仓储及物流转运</t>
  </si>
  <si>
    <t>3、作业准备及验证</t>
  </si>
  <si>
    <t>3.2 作业人员应理解并遵守作业规范</t>
  </si>
  <si>
    <t>3.1 应建立适宜的生产指导文件，相关作业要素应准备就绪</t>
  </si>
  <si>
    <t>4.1应对已识别的产品特性和过程特性进行管理，特别关注特殊特性。</t>
  </si>
  <si>
    <t>4.2应按要求对相关作业形成记录</t>
  </si>
  <si>
    <t>4.3应对制造过程的变化点进行管理</t>
  </si>
  <si>
    <t>4.4应对生产异常时实施处理</t>
  </si>
  <si>
    <t>5、制造质量检验与控制</t>
  </si>
  <si>
    <t>5.1应建立制造质量检验标准，并实时更新，对批量重大质量问题进行质量警示</t>
  </si>
  <si>
    <t>5.2应建立感知类要求的质量评价方法，并按要求执行</t>
  </si>
  <si>
    <t>5.3应建立计划或非计划生产停工后，实施重新生产的产品符合性的检验要求</t>
  </si>
  <si>
    <t>5.4应按质量检验标准进行实施，并形成记录，并保持质量检验状态</t>
  </si>
  <si>
    <t>5.5应对检验岗位的设置定期进行评估</t>
  </si>
  <si>
    <t>1.应建立感知质量评价系统，注：供应商根据感知质量的要求（包含不限于视觉、触觉、听觉、嗅觉、NVH等系统），理解和转化成内部评价方法
  --应建立感知评价作业指导书
  --对客户、生产过程中发生的问题纳入到评价要求中
  --感知评价的问题升级管理
   --感知评价有专门的区域
2.建立感知质量评价团队，有完善的组织架构，并设立Leader
3.感知质量培训教材（视觉、触觉、听觉、嗅觉）
4.感知质量培训记录（理论培训、测量仪器使用、产品感知质量要求培训）</t>
  </si>
  <si>
    <t>6、不合格控制</t>
  </si>
  <si>
    <t>6.1应建立适宜的不合格控制程序</t>
  </si>
  <si>
    <t>6.2应及时对不合格品和可疑品进行标识、隔离、记录、评审和处置</t>
  </si>
  <si>
    <t>6.4应建立返工作业标准，并按返工标准实施返工，对返工产品进行重新检验和测试</t>
  </si>
  <si>
    <t>6.5应对不合格品数据进行收集和分析，并采取了必要的改进计划</t>
  </si>
  <si>
    <t>7.1对各个场所的所有的产品应有清晰的标识，标识应具备可追溯性</t>
  </si>
  <si>
    <t>7.2应建立可追溯性管理制度/系统/方案，确保产品追溯的准确和有效。</t>
  </si>
  <si>
    <t>8、产能评估与交付能力</t>
  </si>
  <si>
    <t>8.1应建立产能评估机制，并对产能进行动态管理</t>
  </si>
  <si>
    <t>8.2应实施订单交付评审，监控交付业绩，确保按期交付</t>
  </si>
  <si>
    <t>8.3发运前，应对产品的状态进行确认</t>
  </si>
  <si>
    <t>1.应建立成品交付前的质量检验标准，包含产品名称、型号、数量、包装、标识等内容
2.应建立成品抽样规则，对成品质量进行检验并形成记录
3.发运前，应进行发运确认，并得到批准
4.涉及到发货阻断或不合格被发运时，应立即通知客户，并下一步工作进行协调并达成一致意见 
5.对客户有特殊要求时（如变更、断点、样件等），必须加以确认和监控</t>
  </si>
  <si>
    <t>9、设备（工模夹）管理</t>
  </si>
  <si>
    <t>9.1应建立设备/工装/模具/夹具的管理流程、设置管理目标</t>
  </si>
  <si>
    <t>9.2应开展设备、工装、模具、夹具的验收活动</t>
  </si>
  <si>
    <t>9.3应建立设备、工装、模具、夹具维护保养计划并实施</t>
  </si>
  <si>
    <t>9.4应正确的存放工模夹具，确保不受环境影响</t>
  </si>
  <si>
    <t>9.5应识别备品备件包括易损件，并确保到位</t>
  </si>
  <si>
    <t>1.应建立包括选型、采购、验收、维护（预防性&amp;预测性）、改造、封存报废的管理流程
2.开展固定资产管理，建立设备/工装/模具/夹具的台帐
3.应明确设备的目标和绩效(如OEE、停机时间、故障之间的平均时间、平均修复时间等)，并进行监控、并对绩效结果进行分析和改善
4.应有高精度、自动化的设备投入生产线上使用，具有一定的行业先进性</t>
  </si>
  <si>
    <t>10、分层审核</t>
  </si>
  <si>
    <t>10.1应建立流程规定各层级管理人员对制造区域开展定期审核活动</t>
  </si>
  <si>
    <t>11、5S及目视化管理（现场管理）</t>
  </si>
  <si>
    <t>11.2 应建立5S现场管理规定，并有效执行</t>
  </si>
  <si>
    <t>11.1 应建立目视化管理规定，现场划分和标识出不同的区域场所，设备、工具、物料等的不同状况都应进行适宜的标识规定</t>
  </si>
  <si>
    <t>1.来料质量控制</t>
  </si>
  <si>
    <t>2.仓储及物流转运</t>
  </si>
  <si>
    <t>3.作业准备及验证</t>
  </si>
  <si>
    <t>4.制造过程管控</t>
  </si>
  <si>
    <t>5.制造质量检验与控制</t>
  </si>
  <si>
    <t>6.不合格控制</t>
  </si>
  <si>
    <t>8.产能评估与交付能力</t>
  </si>
  <si>
    <t>9.设备（工模夹）管理</t>
  </si>
  <si>
    <t>10.分层审核</t>
  </si>
  <si>
    <t>11.5S及目视化管理（现场管理）</t>
  </si>
  <si>
    <t>关键分供方的准入：使用行业标准进行准入审核，如VDA6.3、CQI(特殊过程审核标准)及其他等同标准；</t>
  </si>
  <si>
    <t>1. 应建立有效的沟通机制，包括外部客户沟通和内部员工沟通；
2. 适时开展客户满意度管理，开展满意度调研，识别外部客户评价，并结合各绩效目标达成情况进行统计分析；采取有效措施不断提升客户满意度；
3. 适时开展内部员工满意度管理，建立沟通渠道和实施调研，持续推进组织绩效发展。</t>
  </si>
  <si>
    <t>2、环境、职业健康与安全</t>
  </si>
  <si>
    <t>2.1应搭建和持续保持环境、职业健康与安全体系</t>
  </si>
  <si>
    <t>2.2应明确并落实环境管理要求--该条款适用于涉污企业，如电镀、喷漆、抛光、焊接、铸造等</t>
  </si>
  <si>
    <t>2.4应实施安全生产管理</t>
  </si>
  <si>
    <t>2.环境、职业健康与安全</t>
  </si>
  <si>
    <t>审核员填写蓝色部分信息和打分</t>
  </si>
  <si>
    <t>Score &amp; Ranking Definition总分和分级定义 :</t>
  </si>
  <si>
    <t>90%-100% Excellent符合期望/卓越</t>
  </si>
  <si>
    <t>80%-90% Good符合绝大部分期望/优秀</t>
  </si>
  <si>
    <t>70%-80% Basically satisfied大部分符合期望/基本满足</t>
  </si>
  <si>
    <t>60%-70% Unsatisfied不满足</t>
  </si>
  <si>
    <t xml:space="preserve">&lt;60&amp; Fully unsatisfied完全不满足 </t>
  </si>
  <si>
    <t>评分</t>
  </si>
  <si>
    <t>具体过程/过程步骤角度的风险评估</t>
  </si>
  <si>
    <t>具体产品角度的风险评估</t>
  </si>
  <si>
    <t>抽象系统化评估</t>
  </si>
  <si>
    <t>1.有系统性流程保证所有审核记录的问题得到有效回顾
2.对于那些不能立即改正的项目，纠正预防措施列出责任人和日期
3.将审核发现的问题扩展应用，例如：编写经验教训、更新控制计划PFMEA等</t>
  </si>
  <si>
    <t>请评价</t>
  </si>
  <si>
    <t>没有确认的薄弱环节</t>
  </si>
  <si>
    <t>输入文本</t>
  </si>
  <si>
    <t>评分计算表</t>
  </si>
  <si>
    <t>TCA 研发技术能力</t>
  </si>
  <si>
    <t>MPA 生产制造能力</t>
  </si>
  <si>
    <t>QSA质量管控能力</t>
  </si>
  <si>
    <t>B.生产制造能力Manufacturing Process Assessment(MPA)</t>
  </si>
  <si>
    <t>C.质量管控能力Quality ControlAbility(QSA)</t>
  </si>
  <si>
    <t>总计</t>
  </si>
  <si>
    <t>符合率</t>
  </si>
  <si>
    <t>符合率可视化</t>
  </si>
  <si>
    <t>评价模块</t>
  </si>
  <si>
    <r>
      <t xml:space="preserve">Downgrade rule </t>
    </r>
    <r>
      <rPr>
        <b/>
        <u/>
        <sz val="12"/>
        <rFont val="微软雅黑"/>
        <family val="2"/>
        <charset val="134"/>
      </rPr>
      <t>降级规则</t>
    </r>
    <r>
      <rPr>
        <b/>
        <u/>
        <sz val="12"/>
        <rFont val="Arial"/>
        <family val="2"/>
      </rPr>
      <t xml:space="preserve"> :</t>
    </r>
  </si>
  <si>
    <t>关键分供方的准入：使用行业标准进行准入审核，如VDA6.3、CQI(特殊过程审核标准)及其他等同标准；
此项若为否，则质量管控能力在现场审核评分基础上自动降一级</t>
  </si>
  <si>
    <t>若涉及气味性，供应商给吉利配套工厂是否具备气味性评价能力：应具备气味性实验室、人员及相关硬件能力或者具备主流主机厂气味实验评价能力证明
此项若为否，则质量管控能力在现场审核评分基础上自动降一级</t>
  </si>
  <si>
    <t>供应商有高精度、自动化的设备投入到吉利生产线上使用。如否，制造能力最高等级不能为A</t>
  </si>
  <si>
    <t>供应商是否是新工厂，为吉利项目使用全新生产线。如＜1年的生产记录视为新工厂，新产线，制造能力在现有现场评分基础上自动降一级；</t>
  </si>
  <si>
    <t>针对特殊产品/特殊工艺(铸造、喷涂及电镀、电泳、注塑成型、焊接、机加工、热处理、挤出、SMT、电子组装、电芯生产、电池组装、电机&amp;电控生产、充电系统)，按特殊产品/特殊工艺审核表检查。如审核结果不通过，制造能力在现有现场评分基础上自动降一级；</t>
  </si>
  <si>
    <t>实际评价数</t>
  </si>
  <si>
    <t>应评价总数</t>
  </si>
  <si>
    <t>评价的问题</t>
  </si>
  <si>
    <t>A</t>
  </si>
  <si>
    <t>B</t>
  </si>
  <si>
    <t>C</t>
  </si>
  <si>
    <t>数据分析  Data Analysis</t>
  </si>
  <si>
    <t>符合程度 [%]</t>
  </si>
  <si>
    <r>
      <t>E</t>
    </r>
    <r>
      <rPr>
        <vertAlign val="subscript"/>
        <sz val="10"/>
        <rFont val="Arial"/>
        <family val="2"/>
      </rPr>
      <t>A</t>
    </r>
  </si>
  <si>
    <r>
      <t>E</t>
    </r>
    <r>
      <rPr>
        <vertAlign val="subscript"/>
        <sz val="10"/>
        <rFont val="Arial"/>
        <family val="2"/>
      </rPr>
      <t>B</t>
    </r>
  </si>
  <si>
    <r>
      <t>E</t>
    </r>
    <r>
      <rPr>
        <vertAlign val="subscript"/>
        <sz val="10"/>
        <rFont val="Arial"/>
        <family val="2"/>
      </rPr>
      <t>C</t>
    </r>
  </si>
  <si>
    <t>1.是否具有独立的产品设计、软件程序开发？2.是否具有独立CAE分析仿真能力?  3.是否能满足试制样件（不含手工）试制所有或关键工序能力？ 4.是否有内部试验室支持零件按质量标准开展关键的测试和试验项目？
上述4项中不能满足其中2项，研发技术能力最高等级不能为A
是否针对嵌入式软件开展ASPICE软件认证？认证等级（0-5级）？（仅限于有嵌入式软件产品，需满足）</t>
  </si>
  <si>
    <t>Downgrade rule 降级规则 :</t>
  </si>
  <si>
    <t>不能为A</t>
  </si>
  <si>
    <t>自动降一级</t>
  </si>
  <si>
    <t>等
级</t>
  </si>
  <si>
    <t>5.3应进行过程的验证活动，并获得客户批准</t>
  </si>
  <si>
    <t>1.是否具备全职研究所组织？
2.是否具有完备的研发技术组织架构体系？
(含且不限于设计、CAE验证、技术工艺、模具检具夹具、程序开发、测试试验等）
3.研发技术人员占公司人员的比例是否合理（≥7%？）
4.是否拥有行业高级工程师？
5.具备同类产品开发经验6年以上人员与总的研发人员比例？
6.明确研发技术人员技能矩阵，职责分工和顶岗人员
7.顾客有需求时，安排研发技术人员驻场服务</t>
  </si>
  <si>
    <t>1. 应定期收集供货产品的汽车技术法规（含国内外），并保持最新版本
2. 应识别供货产品涉及到的具体法规要求，包括汽车技术规范中的主动安全要求、被动安全要求、一般安全要求、节能环保要求，三包要求等
3. 应对供货产品涉及的法规要求做风险管控，包括体现在图纸、技术规范、FMEA、控制计划、质量检验标准等文件中
4. 当发生产品法规风险时，应采取措施，并与客户保持沟通</t>
  </si>
  <si>
    <t>1.满足目标市场零部件的法规
2.满足目标市场零部件的认证要求，如欧盟E-mark，中国CCC等
3.满足目标市场零部件认证标识的要求
4.可提供前期产品认证证书，标识图样或者认证报告</t>
  </si>
  <si>
    <t>1.可基于图纸开发追溯标签（PTV码）
2.开发的PTV码可用、并可满足项目的追溯要求
3.产品开发变更及迭代追溯</t>
  </si>
  <si>
    <t>1.建立了跨部门的项目组织机构，明确了与客户的接口，建立了沟通机制
2.规定了项目负责人和团队成员的职责和权限，成员具备落实任务的资质
3.识别了顾客对项目的特殊要求，开展了事态升级管理、变更管理、问题管理等</t>
  </si>
  <si>
    <t>1.针对产品建立了产品的开发规范，明确了技术要求
2.建立了产品的开发流程和模型，明确了产品开发每个环节的先后顺序
3.建立了产品的验证规范，对开发流程中每一环节和产品规范符合性进行验证
4.整理顾客的设计要求输入并分解管理，进行可行性分析、产品概念和工程设计分析
5.对对标结果的适用性进行评估和应用
6.应充分征询吸收供应商的设计建议并具备同步开发能力
7.应充分了解准入零件的专利分布状态并进行有效规避
8.对于集成（嵌入式）软件产品，规定产品硬件与软件之间接口的特殊要求，开展了软件开发与管理活动</t>
  </si>
  <si>
    <t>1.进行产品设计理念、结构和软件程序等的设计评审活动，保证设计先进性和顾客要求满足性
2.根据产品结构等需要，适时开展/委外设备模具、检具、夹具、软件程序等的设计评审活动，确保符合产品要求
（图纸数据认可，获得开模指令）</t>
  </si>
  <si>
    <t>1.识别仿真验证的范围并进行仿真分析，仿真结果偏差是否在可接受范围内；
常用的CAE仿真含但不限于以下：
仿真强度如FEM、流体如CFD、制造如MOLDFLOE、安全如S-DYNA、模流分析、电机电磁特性、齿轴寿命、动力总成NVH分析、电机控制系统EMC分析、动力总成机械效率分析等
2.针对不可接受偏差，应制定改善方案予以改善
3.仿真分析结果应与实际应用结果一致，符合产品标准定义、车辆匹配要求</t>
  </si>
  <si>
    <t>1.梳理顾客需求和产品特殊特性，确保充分有效识别
2.识别产品特性，基于历史问题的规避和经验库，开展产品设计失效模式分析，形成DFMEA
3.制定特殊特性清单（含初始）
4.明确产品特殊和过程特性，保证特性在开发活动中传递的一致性
5.对特殊特性进行分析，并在各开发过程活动中进行有效管控</t>
  </si>
  <si>
    <t>1.针对设备、工装、模具、夹具、检具开发编制了开发计划；检具应与客户达成一致;
2.具备设备、工装、模具、夹具、检具的设计与开发能力（如不具备，应与供应商达成良好合作与沟通）
3.设备工装、工位设计应符合人机工程学
4.由专人按计划进行设备、工装等产品开发推进，并进行跟踪与记录</t>
  </si>
  <si>
    <t>1.制定了项目质量管理制度，并执行
2.制定了APQP项目开发计划且涵盖产品策划、质量策划、分供方开发等
3.明确了项目质量每个阀点的质量目标与要求，按计划进行评审，记录了项目问题
4.落实实物问题管理机制，应形成产品问题的记录，并进行分析、改进
5.对影响阀点通过的问题，进行升级管理</t>
  </si>
  <si>
    <t>1. 在试生产过程中对每个制造工位开展成熟度评审（人、机、料、法、环、信息、能源、测），旨在对制造要素的齐备情况进行评价
2. 开展过程审核并记录，审核范围包括总成产品，以及必要时的关键子零件及关键工序
3. 对发现的问题形成记录，进行原因分析，制定纠正措施，实施监控，验证措施有效性</t>
  </si>
  <si>
    <t>1.基于实验设计（DOE）进行工艺开发，制定工艺路线和编制过程流程图
2.识别过程特性，基于历史问题的规避和经验库，并基于风险进行过程失效分析（PFMEA）
3.编制产品和过程实现的控制计划，作业指导书，维护计划和检验指导书等
4.对产品的包装与运输的过程进行设计、确认和验证
5.对于特定的的服务（备件、问题诊断、产品维修、服务资料等）也要进行同步开发，以确保顾客满意/潜在的服务需求</t>
  </si>
  <si>
    <t>1.是否有内部试验室？如果没有，是否有固定的外部试验室资源？
2.通过ISO 17025标准CNAS认证或具有业内主流主机厂的认证，试验室有效运行
3.试验室能够实施的测量试验项目，应具有关键子零件&amp;总成验证能力
4.试验计划（试验大纲）应符合项目进度周期要求；
5.具有试验室测量试验标准/操作指导书等文件，以便测试员准确操作和结果判定
6.针对产品和子零部件等实物进行DV实验；并搭载整车进行系统性验证实验
7.针对试验失效项目，应具备拆解分析能力
8.能否满足当前主流整车厂的技术规范要求并开展试验？</t>
  </si>
  <si>
    <t>1.1应制定经营管理目标，并实施分解</t>
  </si>
  <si>
    <t>1.2应对经营目标达成情况统计分析，并持续改进</t>
  </si>
  <si>
    <t>1.7应建立完善的沟通机制</t>
  </si>
  <si>
    <t>1. 建设项目应根据国家环境相关的法律法规要求，获得相关有效证书或批复报告
2. 针对三废(噪声/废气/废水)，应年度检测且获得合格报告
3. 针对有害危险废弃物，按照国家法律法规要求处置</t>
  </si>
  <si>
    <t>1.确定内、外部实验室检验、试验或校准服务的范围
2.对外部实验室进行评价，确保其有能力满足组织的产品特性的测量、试验能力</t>
  </si>
  <si>
    <t>1.对客户要求进行传递，并且保证准确明白，可追溯
2.顾客要求还包括其他要求，如：图纸、零部件、软件或元器件规范，气味性要求、以及质量管理协议和其他适用的标准
3.对有传递特性的零件，供应商应当有标准流程识别、分析并控制下级供应商传递特性，并要求其实现可靠的控制和防错
4. 涉及下一级供应商的产品变更和过程变更，供应商应对其进行变更管控，并通知客户，必要时，得到客户的批准才能放行</t>
  </si>
  <si>
    <t>1.建立供应商的APQP开发计划、对模检夹的开发进度进行管控
2.识别高风险供应商，并对风险供应商采取必要的措施以降低开发风险
3.组织参与供应商的产品和过程评审
4.对模检夹具进行验收
5.对于采购的产品，必须在批量生产前进行批准和放行（PPAP）
6.对于模块化供货的产品，由供应商应全权负责所有单独组件的质量监控（A+B件）
7.以上同样适用于外包过程的管控</t>
  </si>
  <si>
    <t>1.应至少有一个规定的用于解决问题的程序，如8D。其记录表单需包含解决问题“六步”核心（问题定义、遏制、根本原因、纠正、验证、标准化等）
2.发生的问题，在对应的生产工序设置质量警示，对生产线和支持人员宣导，确保所有涉及的技术、质量、生产人员易获得并执行
3.应采用经验总结的方法，将问题解决的成果纳入经验数据库（如技术标准、FMEA、控制计划、作业标准、管理流程等），并对相关人员进行经验总结培训</t>
  </si>
  <si>
    <t>1.应建立与客户的沟通联络机制（如对接窗口、升级渠道等）
2.对于来自客户的特殊要求应实现并保证与客户快捷通畅的沟通，在接收到紧急要求时能够第一时间传达内部并迅速落实
3.当与客户达成服务协议时，必须在客户有需要时，能够准确快速的传达服务协议内容，并进行内部传递并落实</t>
  </si>
  <si>
    <t>1.明确了产品和设备的异常定义和处理流程，对应措施明确
2.对作业人员进行充分的培训和训练，异常发生时，按对应措施执行并记录
3.当异常判定NG时，按照不合格管理规定执行
4.对生产过程中的异常问题进行适当的行动（如使用异常管理表反馈、立即调查原因、实施对应于原因的追溯确认等），形成记录并可追溯
5.明确产线报警规则以及升级机制，建立停止生产的决策标准</t>
  </si>
  <si>
    <t>1.对检验后的产品质量表现（一次下线合格率（FTQ）、内废率等）进行统计分析，评估已有检验岗位设置的合理性，并优化
2.对突发的质量问题，是否及时设置检验岗位，开展遏制检验
3.对于新增的检验岗位，必须形成检验标准并得到批准</t>
  </si>
  <si>
    <t>1.应建立不合格控制的流程及标准，对不合格品的识别、标识、隔离、记录、评审、处置等管理作出明确规定
2.对不合格品的定义、种类分类和升级有明确的规定
3.建立了可满足对不合格品和可疑品进行及时追溯和召回物流管理机制</t>
  </si>
  <si>
    <t>1.应建立标签、标识和可视化管理规定（如：地面划线、标签等），保证不合格/可疑材料的识别和处理，避免与正常零件混淆
2.现场备有不合格品和可疑品的标识卡、收集箱、隔离区域，不合格品和可疑品被清晰的标识或有效的隔离
3.如果发现不合格品后，立即对相关可疑批次进行标识和隔离
4.不合格品隔离区域应进行物理隔断，进行数量台帐管理，定期确认
5.审核员应对各工序或场所的合格品和不合格品进行必要的抽样检验确认</t>
  </si>
  <si>
    <t>1.应有标准化的遏制表，遏制范围应包含所有可能的数量和位置，如在制/在途等
2.遏制范围内的产品应有适当的标识，遏制区域同生产区域分开，实施标准化作业
3.对于每个客诉抱怨确定遏制行动并进行验证，以防止进一步的缺陷。记录断点并通报给所有的相关方（例如：顾客、分供方）
4.制定停止遏制行动的条件</t>
  </si>
  <si>
    <t>1.对不合格品的控制目标有明确要求，如不合格率、返工及时率等
2.不合格品数据统计及时准确，采用柏拉图、趋势图、分布图等方法进行分析
3.针对缺陷进行分析并制订有效的改进措施并加以实施</t>
  </si>
  <si>
    <t>1.应建立产品标识及可追溯性管理制度，以满足可追溯性管理的要求
2.物料（原材料、外购件、线边料、半成品、完成品）须有明确的标识（零部件，容器等）
   --标识应包括产品基本信息和批次信息，信息应填写清晰正确
   --标识必须明确质量状态（合格件/返工件/报废品）
   --如有让步和偏差许可，必须加以标识和记录
3.标识还要考虑到不同的变更状态</t>
  </si>
  <si>
    <t>1.应建立标识及可追溯性制度/系统/方案来保证产品的可追溯性，包括返工的产品
2.抽查总成批次号，根据产品总成追溯组成产品的零件以及原材料对应的批次，能否实现完整的信息追溯以及追查相关的检验信息、过程信息参数（批次或精确追溯）
  --订单、库存管理、生产管理、出货管理的各系统同步，确实可追踪
  --材料、外购品、半成品、完成品的各制造批次都有品质、制造记录
  --品质、制造记录满足客户要求的保管期限
3.内部定期抽查跟踪的实际状态，确保产品追溯的准确和有效（实地抽查追溯方案是否有效）</t>
  </si>
  <si>
    <t>1.应在设备、工装、模具、夹具首次使用、大修和改造后要进行验收
2.采购合同或技术协议中有明确的验收标准
3.应包括动态和静态的验收（包括功能、性能、稳定性、可靠性等），应形成验收记录并加以保存
4.设备、工装、模具、夹具说明书、图纸、技术资料齐备，根据相关的资料形成作业和维护保养指导书
5.应形成验收问题记录，并对问题加以改善，确认问题改善的有效性
6.设备能力Cmk≥1.67，对设备能力不能满足特殊特性要求时应开展100%检验</t>
  </si>
  <si>
    <t>1.明确了对湿度、温度、振动、电磁干扰、静电等环境要素的要求，对相关的环境要素进行监控并采用必要的改善环境的设备装置
2.正确的存放工模夹具，确保在仓储及使用环境中不会受损和受到环境的影响，能够识别工具的状态
3.发放和使用都应加以规范/控制，并且做好相应的记录
4.对于顾客和外部供方的财产，应予以标识、验证、保护和防护</t>
  </si>
  <si>
    <t>1.应建立备品备件的采购获取渠道并考虑采购周期
2.应建立备品备件的存储管理要求，建立备品备件、易损件清单，确定安全库存量，帐物卡一致
3.建立备品备件仓库，备品备件存放区域进行划分、标识明确（包括名品、数量、规格等)</t>
  </si>
  <si>
    <t>1.建立标准化的审核检查单，包括：工位的特定检查项目（标准化作业、5S，培训）、过去的质量问题、顾客所指定的检查项目、系统特定的项目（预防性维护、业务计划回顾、车间现场管理、气味等）
2.分层审核应覆盖所有生产班次、每个工位建议月度覆盖
3.所有层级（班组长到管理层）均有审核计划并按计划实施</t>
  </si>
  <si>
    <t>1.场地、设备、工具、物料等摆放有序、整齐，保持清洁，无污染，无卫生死角
2.场地、设备、工具、物料摆放有序、整齐
3.对检验场所的环境（如噪声、照明）进行管理，对现场的异物源进行识别并进行管控</t>
  </si>
  <si>
    <t>1.建立了专项的现场管理及5S改善推进计划
2.按计划实施活动，定期检查评价
3.评价结果指出改进事项推进改善并横向展开</t>
  </si>
  <si>
    <t>1.开展样件管理与验证，内部批准后按期交付客户
2.在预量产条件下，开展节拍生产，并记录的过程数据和问题
3.对过程初始能力加以研究
4.针对节拍生产的样件进行PV实验，记录的实验原始数据和报告
5.在PPAP批准之前开展试生产活动，确认过程能力验证、测量系统研究、设备能力测试和产能验证</t>
  </si>
  <si>
    <t>1.应收集过去24小时内的发生的问题，根据触发机制，在快反看板上反馈
2.应针对所有上板问题的进度状态，关联责任人和计划时间等进行通报并实现目视化管理
3.应按标准化的问题解决流程，对上板问题进行了评审直到闭环，形成完整的问题解决报告
4.所有快速反应问题都应关注、记录、存档，并在分层审核时加以关注</t>
  </si>
  <si>
    <t>1.应建立问题快速响应的触发机制，不同的问题需要定义不同的层级和升级流程
2.问题来源应包括：安全问题、客户投诉、FTQ和报废、设备故障、调试失败、原材料问题等
3.各层级应有对应的跨部门小组，明确职责分工
4.建立每日现场问题例会制，分层级召开，一般包含班组级、车间级、公司级，下一层级的负责人需要参加上一层级的快反会议
5.建立快速反应看板（各层级升级的问题要有体现）</t>
  </si>
  <si>
    <t>1.3质量管理体系应符合IATF 16949要求（适用时需要软件保证能力）</t>
  </si>
  <si>
    <r>
      <t>1.4应开展质量管理体系文件</t>
    </r>
    <r>
      <rPr>
        <sz val="10"/>
        <rFont val="微软雅黑"/>
        <family val="2"/>
        <charset val="134"/>
      </rPr>
      <t>（含技术文件）的控制活动</t>
    </r>
  </si>
  <si>
    <t>1.与产品安全性相关的文件可被存档并标注CR
2.能针对CR特性进行特殊、有效的管控
3,组织或项目可设立产品安全与符合性代表（PSCR）负责产品安全管控等</t>
  </si>
  <si>
    <t>1.采用划线、颜色区分、栏杆隔离等方法对场地（来料区、检验区、中转区、生产区、包装区、成品区、发货区）进行了必要的划分
2.对不同区域场所进行了明确的标识；绘有现场布局图用来展示各类场地用途
3.设备、工具、物料、警示等的不同状况，已经进行了明确的标识规定
  --设备标识（铭牌、重点设备、关键设备、设备状态等）
  --原材料半成品标识（物料状态、待检、已检、不良、合格等）
  --危险物标识（危险、有毒、有害、易燃、易爆、强电等警示标志）
  --工厂及产线标识（XX产线、XX工位、关键工序等）
4.建立了目视看板并及时更新，包括5S管理、质量目标、内外部质量状态、岗位技能矩阵
5.开展了相关培训，建立了相关作业指导</t>
  </si>
  <si>
    <t>12.1 应建立班组的管理规范，并明确职能职责</t>
  </si>
  <si>
    <t>12.2  应保证班组管理活动有效运行</t>
  </si>
  <si>
    <t>12.班组管理</t>
  </si>
  <si>
    <t>12.班组管理</t>
  </si>
  <si>
    <t>6.5应进行项目问题经验总结及沉淀应用</t>
  </si>
  <si>
    <t>6.4应进行PPAP批准，实施项目移交，确保生产的顺利启动</t>
  </si>
  <si>
    <t>6.3应开展试生产活动，策划并实施产品早期遏制(EPC）</t>
  </si>
  <si>
    <t>6.1应落实APQP计划，明确项目开发各阶段要求输入输出物，并进行项目质量阀点评审</t>
  </si>
  <si>
    <t>4.6 应开展产品开发不同阶段的试验活动,如顾客有特殊要求，应配合实施</t>
  </si>
  <si>
    <t>3.1 应建立项目开发管理的组织机构，规定职责与权限开展项目开发管理活动，对项目进展及其符合性进行监控</t>
  </si>
  <si>
    <t>1.工装样件需要提交主机厂的清单及完成进展状态
2.资料清单中的文件和样件状态与实际的符合性
3.工装样件的认可状态确认，如节点时间已到且未认可/临时认可，应有改进计划措施
4.对于感知要求产品，必须加以验证和批准
5.产品的设计与开发获得了客户的批准和承认</t>
  </si>
  <si>
    <t>6.3应制定隔离可疑品的遏制流程，识别可疑品的所有可能的数量和区域。</t>
  </si>
  <si>
    <t>10.2应制定审核计划，编制审核表单并实施</t>
  </si>
  <si>
    <t>10.3审核问题应进行跟踪及管理</t>
  </si>
  <si>
    <t>11.3 应开展5S推进及现场管理改善活动</t>
  </si>
  <si>
    <t>1.5应开展内部审核--质量体系审核、制造过程审核、产品审核</t>
  </si>
  <si>
    <t>1.6应开展管理评审--输入、输出、持续改进</t>
  </si>
  <si>
    <t>1.开展内部的PPAP评审和批准（包括：物料的数据（M-BOM）的确认，生产资源确认，技术文件的确认，测量检验要求的确认；分供方的PSW已全部完成），并在顾客SOP前得到正式的PPAP批准；
2.开展将项目工作结果移交至生产阶段活动，且生产测试的绩效结果符合要求（生产部门组织）</t>
  </si>
  <si>
    <t>•完全满足要求
（有流程有标准在执行，结果有效）</t>
  </si>
  <si>
    <t>•要求基本得到落实；只有轻微的不符合情况
（有流程无标准在执行，结果有效或无流程有标准在执行，结果有效。）</t>
  </si>
  <si>
    <t>•要求部分得到落实；存在明显不符合情况
（无流程无标准在执行）</t>
  </si>
  <si>
    <t>•要求落实不够；存在严重不符合情况
（有流程无标准未执行/无流程有标准未执行/有流程有标准未执行）</t>
  </si>
  <si>
    <t>•要求没有得到落实
（无流程无标准未执行）</t>
  </si>
  <si>
    <t>1. 应定期统计目标完成情况，并有相应的书面分析和改进措施
2. 应确保数据的获得及时性和有效性，统一各项数据及指标的算法公式，及统计周期
3. 定期组织会议（如安全、生产、质量、项目例会等），推进问题解决和目标的达成
4.建立运营风险识别的机制，定期组织管理层实施风险分析</t>
  </si>
  <si>
    <t>1. 应设置安全生产组织，如安全生产委员会来负责安全生产管理
2. 涉及安全的特种设备因定期校准，如叉车、行车、电梯、压力容器等
3. 应有安全生产标准，如：包括安全生产的规章制度以及操作规程，并在生产作业中得到遵守、执行
4. 应指定一个培训合格的安全工程师来负责安全管理，定期开展安全检查</t>
  </si>
  <si>
    <t>3、人力资源</t>
  </si>
  <si>
    <t>3.1组织应建立与岗位相匹配的职责和权限，并确保有相应的人员配置、稳定性；</t>
  </si>
  <si>
    <t>3.2应建立完善的培训及评价体系，确保员工能胜任岗位工作；应对其保持相应培训。</t>
  </si>
  <si>
    <t>3.3应定期对制造相关的人员能力进行评估和管理（如员工多技能工培养和评定），确认其工作能力</t>
  </si>
  <si>
    <t>4.1内外部实验室实验能力应覆盖产品要求</t>
  </si>
  <si>
    <t>4、监视与测量资源</t>
  </si>
  <si>
    <t>4.2用来验证产品的监测和测量资源应建立可追溯性的测量溯源流程并加以实施</t>
  </si>
  <si>
    <t>4.3应开展测量系统分析活动</t>
  </si>
  <si>
    <t>5、供应商管理</t>
  </si>
  <si>
    <t>5.1对合作供方的质量能力进行评价，应确保供方具备质量保证能力</t>
  </si>
  <si>
    <t>5.2在供应链中应考虑顾客的要求</t>
  </si>
  <si>
    <t>5.3应确保供方同步开发新产品，对开发过程进行管控，对产品进行必要的批准和放行</t>
  </si>
  <si>
    <t>6、变更管理</t>
  </si>
  <si>
    <t>6.1应建立完善的变更管理体系</t>
  </si>
  <si>
    <t>6.2应落实变更申请、评审、验证、确认的管理过程</t>
  </si>
  <si>
    <t>7、问题解决与快速响应</t>
  </si>
  <si>
    <t>7.1应建立快速反应与升级管理机制</t>
  </si>
  <si>
    <t>7.2应对快速反应及升机流程的执行情况进行监控</t>
  </si>
  <si>
    <t>7.3问题解决应使用标准化的工具</t>
  </si>
  <si>
    <t>7.4应建立满足客户需求的服务渠道，并落实客户服务的相关要求，且得到客户的认可</t>
  </si>
  <si>
    <t>3.人力资源</t>
  </si>
  <si>
    <r>
      <t>4.监视与测量</t>
    </r>
    <r>
      <rPr>
        <u/>
        <sz val="8"/>
        <color theme="1"/>
        <rFont val="微软雅黑"/>
        <family val="2"/>
        <charset val="134"/>
      </rPr>
      <t>资源</t>
    </r>
  </si>
  <si>
    <t>5.供应商管理</t>
  </si>
  <si>
    <t>6.变更管理</t>
  </si>
  <si>
    <r>
      <t>4.监视与测量</t>
    </r>
    <r>
      <rPr>
        <u/>
        <sz val="10"/>
        <color theme="1"/>
        <rFont val="微软雅黑"/>
        <family val="2"/>
        <charset val="134"/>
      </rPr>
      <t>资源</t>
    </r>
  </si>
  <si>
    <t>7.问题解决与快速响应</t>
  </si>
  <si>
    <t>1.在预量产条件下开展了试生产活动；
2.实施产能爬坡管理，对一切影响交付的因素（如零部件的交付、辅材料的采购、人员到岗等）进行管理，监控节拍、生产计划，生产绩效等指标的的符合率，并进行改善；
3.对试生产活动中识别的问题进行改进
4.实施了产品早期遏制活动：在制程成熟稳定之前（新项目、变更、内部PPM高、重大批量问题），开展一系列在完整生产工艺之外的、临时的、附加的质量控制措施，规避了问题流出风险
5.早期遏制期间必须采取加严的质量控制，除原材料、标准件外，所有供应商出厂的产品必须执行全检，达到过程目标或客户批准前，不得取消
6.早期遏制的产品必须进行标识管理</t>
  </si>
  <si>
    <r>
      <t>6.2应开展过程审核，实施过</t>
    </r>
    <r>
      <rPr>
        <sz val="10"/>
        <rFont val="微软雅黑"/>
        <family val="2"/>
        <charset val="134"/>
      </rPr>
      <t>程的</t>
    </r>
    <r>
      <rPr>
        <sz val="10"/>
        <color theme="1"/>
        <rFont val="微软雅黑"/>
        <family val="2"/>
        <charset val="134"/>
      </rPr>
      <t>成熟度评价，并确保各类问题得到闭环</t>
    </r>
  </si>
  <si>
    <t>1.明确的分层审核管理流程及表单
2.包括审核层级（必须包括管理层）、各层级审核频次、各层级审核人员能力要求等各层级人员审核关注点、现场有看板管理</t>
  </si>
  <si>
    <t>4.产品开发与验证能力</t>
  </si>
  <si>
    <t>5.过程开发与验证能力</t>
  </si>
  <si>
    <t>1、质量体系及目标管理</t>
  </si>
  <si>
    <t>1.质量体系及目标管理</t>
  </si>
  <si>
    <t>7.产品标识与追溯</t>
  </si>
  <si>
    <t>7、产品标识与追溯</t>
  </si>
  <si>
    <t>填写说明：
1.  不适用或不相干条款打“na”
2. 各条款评为0,4,6分时，说明扣分原因并要求供应商整改；3个模块所有不符合项清单，需现场审核结束之后，由供应商签字确认
3.QSA模块等级按符合率折算成100分制：A级：90≤得分≤100；B级：80≤得分＜90；C级：70≤得分＜80；D级：60≤得分＜70；E级：得分＜60</t>
  </si>
  <si>
    <r>
      <t>•</t>
    </r>
    <r>
      <rPr>
        <sz val="10"/>
        <color rgb="FF000000"/>
        <rFont val="微软雅黑"/>
        <family val="2"/>
        <charset val="134"/>
      </rPr>
      <t>完全满足过程的技术要求与规范</t>
    </r>
  </si>
  <si>
    <r>
      <t>•</t>
    </r>
    <r>
      <rPr>
        <sz val="10"/>
        <color rgb="FF000000"/>
        <rFont val="微软雅黑"/>
        <family val="2"/>
        <charset val="134"/>
      </rPr>
      <t>无产品缺陷，符合技术标准</t>
    </r>
  </si>
  <si>
    <r>
      <t>•</t>
    </r>
    <r>
      <rPr>
        <sz val="10"/>
        <color rgb="FF000000"/>
        <rFont val="微软雅黑"/>
        <family val="2"/>
        <charset val="134"/>
      </rPr>
      <t>过程存在轻微的不符合情况，但不会影响符合顾客规范和后续过程步骤</t>
    </r>
  </si>
  <si>
    <r>
      <t>•</t>
    </r>
    <r>
      <rPr>
        <sz val="10"/>
        <color rgb="FF000000"/>
        <rFont val="微软雅黑"/>
        <family val="2"/>
        <charset val="134"/>
      </rPr>
      <t>存在产品缺陷，但不会影响功能、使用或进一步过程步骤</t>
    </r>
  </si>
  <si>
    <r>
      <t>•</t>
    </r>
    <r>
      <rPr>
        <sz val="10"/>
        <color rgb="FF000000"/>
        <rFont val="微软雅黑"/>
        <family val="2"/>
        <charset val="134"/>
      </rPr>
      <t>过程不总是满足规定的要求，对顾客或后续过程存在影响</t>
    </r>
  </si>
  <si>
    <r>
      <t>•</t>
    </r>
    <r>
      <rPr>
        <sz val="10"/>
        <color rgb="FF000000"/>
        <rFont val="微软雅黑"/>
        <family val="2"/>
        <charset val="134"/>
      </rPr>
      <t>产品不符合，但不影响功能；但失效会对使用和进一步过程步骤产生负面影响</t>
    </r>
  </si>
  <si>
    <r>
      <t>•</t>
    </r>
    <r>
      <rPr>
        <sz val="10"/>
        <color rgb="FF000000"/>
        <rFont val="微软雅黑"/>
        <family val="2"/>
        <charset val="134"/>
      </rPr>
      <t>过程不满足规定的要求，对顾客或后续过程步骤有显著的影响</t>
    </r>
  </si>
  <si>
    <r>
      <t>•</t>
    </r>
    <r>
      <rPr>
        <sz val="10"/>
        <color rgb="FF000000"/>
        <rFont val="微软雅黑"/>
        <family val="2"/>
        <charset val="134"/>
      </rPr>
      <t>产品存在缺陷，对功能产生影响；失效导致使用受限，并严重影响进一步过程步骤</t>
    </r>
  </si>
  <si>
    <r>
      <t>•</t>
    </r>
    <r>
      <rPr>
        <sz val="10"/>
        <color rgb="FF000000"/>
        <rFont val="微软雅黑"/>
        <family val="2"/>
        <charset val="134"/>
      </rPr>
      <t>不能确保过程符合规定要求的能力</t>
    </r>
  </si>
  <si>
    <r>
      <t>•</t>
    </r>
    <r>
      <rPr>
        <sz val="10"/>
        <color rgb="FF000000"/>
        <rFont val="微软雅黑"/>
        <family val="2"/>
        <charset val="134"/>
      </rPr>
      <t>产品存在缺陷，无功能，产品的使用严重受限，无法进行进一步加工</t>
    </r>
  </si>
  <si>
    <r>
      <rPr>
        <b/>
        <sz val="12"/>
        <rFont val="微软雅黑"/>
        <family val="2"/>
        <charset val="134"/>
      </rPr>
      <t xml:space="preserve">       </t>
    </r>
    <r>
      <rPr>
        <b/>
        <u/>
        <sz val="12"/>
        <rFont val="微软雅黑"/>
        <family val="2"/>
        <charset val="134"/>
      </rPr>
      <t>Expectation Sub-Element  DEFINITION条款评价指导方针:</t>
    </r>
  </si>
  <si>
    <t>★</t>
  </si>
  <si>
    <t>★</t>
  </si>
  <si>
    <t>1.应建立订单交付评审流程，包括订单的接收、评审、实施及跟踪交付管理
2.应合理安排生产计划，并考虑临时、紧急订单的处理及考虑售后备件订单的满足性，确保按客户要求进行交付
3.对交付业绩进行统计分析，持续改善</t>
  </si>
  <si>
    <t>1.针对控制计划所识别的每种检验、测量和试验设备进行变差研究，参考测量系统分析手册实施
2.建立年度测量系统分析计划，测量系统分析的优先级应当着重于关键或特殊产品或过程特性
3.当测量系统分析达不到要求时，进行测量系统改善</t>
  </si>
  <si>
    <t>生产制造关键关注项，降级项</t>
  </si>
  <si>
    <t>权重
Weight</t>
  </si>
  <si>
    <t>1.1 应建立来料检验的流程及检验标准，包含检验规范、抽样方案，免检规则等</t>
  </si>
  <si>
    <t>1.2 应按照检验流程和要求对来料进行检验，并形成相关记录，并标识状态；</t>
  </si>
  <si>
    <t>1.3 应建立来料检验不合格后的反应计划，并对不合格进行处理；</t>
  </si>
  <si>
    <t>2.1 应对物料实施仓储管理</t>
  </si>
  <si>
    <t>2.2 应实施物料的防护管理</t>
  </si>
  <si>
    <t>2.3 应对物料的运转实施管理</t>
  </si>
  <si>
    <t>1.使用合适的运输方式，将零件/部件送至指定的存储区/地点，物料供补上线/出入库顺畅
2.应对工序间搬运使用的搬运设备、周转器具、库存现场的包装、缓冲材料、操作等标准化
3.防止工序间搬运使用的搬运设备、周转器具等过程产生的撞击、环境产生的恶化影响
4.对仓储料架、半成品、周转器具等使用的包装、缓冲材料也进行定期管理
5.成品交货管理有标准作业文件，确保出货不遗漏、如期到货</t>
  </si>
  <si>
    <t>2.4 应遵守“先进先出（FIFO)”的管理原则</t>
  </si>
  <si>
    <t>1.作业员能够理解作业准备及验证的要求，并按照规范要求进行作业准备及验证
2.生产设备、工装模具、夹具、刀具、检具等已经得到认可并准备就位，清理现场无关的器具防止混用
3.生产所需的原材料、零部件、辅料、包材等已经准备就位
4.作业环境（噪音、照明）满足标准要求，对工艺和产品没有不良影响</t>
  </si>
  <si>
    <t>3.3 应按照作业准备及验证规范进行执行</t>
  </si>
  <si>
    <t>3.4 应对防错、自动控制、在线检测、自动报警等装置的有效性进行确认</t>
  </si>
  <si>
    <t>3.5 应通过首件检验活动，批准生产放行</t>
  </si>
  <si>
    <t>1.应建立首件检验规范并得到实施，形成首件检验记录，对首件样品加以标识
2.实施首件检验活动，批准生产放行（必要时，审核员对首件进行检验确认）</t>
  </si>
  <si>
    <t>4、制造过程管控</t>
  </si>
  <si>
    <t>1.作业人员需按要求及时、正确的在相关表单中进行作业记录
2.如采用自动数据采集的方法，采集的数据需进行有效的保存和备份
3.采取适当的检查监督措施，确保作业人员及时、正确进行作业记录</t>
  </si>
  <si>
    <t>2、产品合规与安全</t>
  </si>
  <si>
    <t>1、研发技术概况及资源</t>
  </si>
  <si>
    <t>3、产品开发及风险管理</t>
  </si>
  <si>
    <t>4、产品开发与验证能力</t>
  </si>
  <si>
    <t>5、过程开发与验证能力</t>
  </si>
  <si>
    <t>5.4应对供应商进行绩效监控</t>
  </si>
  <si>
    <t>1.制订供应商的业绩评价标准，包括供应商的优化工作
2.应考虑分供方（包括外包过程）、原材料、采购周期等外部因素对产能的影响，对供应链风险做评估，识别有供货风险的零部件做重点风险管控
3.对分供方的质量目标、交付业绩等在规定时间内进行绩效监控，并对其分析改进
4.对供应商实施动态管理，开展供应商优化、帮扶提升、淘汰等措施，促进供应链体系健康发展</t>
  </si>
  <si>
    <t>填写说明：
1.  不适用或不相干条款打“na”
2. 各条款评为0,4,6分时，说明扣分原因并要求供应商整改；3个模块所有不符合项清单，需现场审核结束之后，由供应商签字确认
3.MPA模块等级按符合率折算成100分制：A级：90≤得分≤100；B级：80≤得分＜90；C级：70≤得分＜80；D级：60≤得分＜70；E级：得分＜60</t>
  </si>
  <si>
    <t>2.6 如相关产品涉及网络安全，应开展产品网络安全管理</t>
  </si>
  <si>
    <r>
      <t>填写说明：
1.  不适用或不相干条款打“na”
2. 条款“6.产品开发质量管理”由SQE打分；其他条款由研究院打分；各条款由评价责任单位确认需要供应商整改的不符合项
3.</t>
    </r>
    <r>
      <rPr>
        <sz val="10"/>
        <rFont val="微软雅黑"/>
        <family val="2"/>
        <charset val="134"/>
      </rPr>
      <t>TCA模块等级按符合率折算成100分制：</t>
    </r>
    <r>
      <rPr>
        <sz val="10"/>
        <color theme="1"/>
        <rFont val="微软雅黑"/>
        <family val="2"/>
        <charset val="134"/>
      </rPr>
      <t>A级：90≤得分≤100；B级：80≤得分＜90；C级：70≤得分＜80；D级：60≤得分＜70；E级：得分＜60
4.《研发技术能力评价表》由研发汇总得分给出评价等级和结论，如SQE有异议则升级达成一致意见。</t>
    </r>
  </si>
  <si>
    <t>6、产品开发质量管理</t>
  </si>
  <si>
    <t>6.产品开发质量管理</t>
  </si>
  <si>
    <t>供应商产品研发团队在全球，中国有独立技术团队</t>
  </si>
  <si>
    <t>1.建立竞品数据/样品库
2.对技术发展趋势进行分析并进行持续管理
3.对对标产品的适用性和充分性进行评估总结
4.对对标杆产品的技术进行分析并对自身产品持续改善
（含但不限于产品、结构、标准、材料、工艺等方面）</t>
  </si>
  <si>
    <t>1.制定项目开发各阶段目标，并定期统计跟进，如未达成，应采取措施
2.制定开发设计目标和统计目标达成率，为达成产品设计或性能目标进行分析并制定相关目标达成计划并跟踪管理
3.制定开发质量目标和统计目标达成率，为达成项目开发产品质量目标进行分析并制定相关目标达成计划并跟踪管理
4.制定开发进度目标和统计目标达成率，为达成项目进度目标进行分析并制定相关目标达成计划并跟踪管理 
5.制定开发成本目标和统计目标达成率，为达成项目开发产品成本目标进行分析并制定相关目标达成计划并跟踪管理</t>
  </si>
  <si>
    <t>1.零件在行业内首先进行四新技术应用或开发
2.对行业内前瞻性技术进行开发，并取得相应专利
3.具备开展绿色设计的能力，如轻量化、易拆解、材料可回收
4.是否采用模块化或架构化设计方案
5.电池企业有电池拆卸.拆解及贮存等相关规范.编码溯源管理系统</t>
  </si>
  <si>
    <t>1.按检验规则实施检验；随机抽查关键外协件/零部件尺寸和性能是否满足要求
2.检验记录完整有效，记录内容应该符合规范要求，批次信息准确无误
3.应当有质量状态标识，以避免混料</t>
  </si>
  <si>
    <t>1.来料不合格的信息反馈、评审、处置、及追溯
2.不合格问题应反馈至供应商，并实施改善
3.来料不合格需返工时，必须有返工作业指导书</t>
  </si>
  <si>
    <t>1.使用规定的包装标准
  --规定了向客户运输使用的包装标准，必要时取得客户认可
  --管理从分供方处物料使用的包装标准
  --与包装标准相关的技术标准、运送形态、包装物品、重量、数量等
  --规定了零部件尾数管理与相似件区分防误的管理办法
2.应采取必要的物料防护措施。
  --应采取必要的物料防护措施，以防止物料在存储和搬运过程中损坏、污染、失效、混乱、错拿误放
  --明确物料的堆放/摆放要求
3.成品包装、标识、运输应符合客户的要求，采用客户批准的产品包装方案、标签和运输</t>
  </si>
  <si>
    <t>1.所有物料、物流按照先进先出（FIFO)原则设计及操作
2.应进行合理的空间划分和标识，确保原材料、外购件、线边料、半成品、成品FIFO的实现
2.应采用滑动料架、标识卡、条形码、自动货架等方法，确保FIFO的实现
3.现场检查监督，实际不存在老批次剩余
4.物料管理系统可以掌握老批次产品，提示先出此产品。（建议项）</t>
  </si>
  <si>
    <t>1.控制计划的要求落实在相关的作业指导书中，作业环境内的生产性文件已准备就绪，易于获取
2.作业指导书描述清楚、重点突出、直观易懂，配套表单设计合理，简单易用
3.针对特殊情况（如返工）需建立临时作业指导书，临时作业指导书的合理性也需经过适当的验证（必要时需获得客户批准）
4.已经明确作业准备及验证的相关要求，比如作业准备及验证的点检要求、调机的工艺文件
5.生产设备、工装模具、夹具、刀具、检具已经建立清单并纳入日常的维护保养
6.作业环境、人员要求等在相关文件中得到了明确规定</t>
  </si>
  <si>
    <t>1.对作业人员进行充分的培训和训练，熟练掌握岗位相关作业要求；排班时应考虑人员技能
2.作业人员理解相关作业的要求，作业动作、操作顺序、抽样方法、检查方法等
3.现场作业记录符合作业要求
4.采取了适当的检查监督措施，以确保作业人员正确作业</t>
  </si>
  <si>
    <t>1.明确因计划或非计划生产停工（生产中断、设备维修、模具更换、生产参数更改等）后，对生产和检验工位实施重新检查和检验要求，并形成规定
2.明确停工后检查和检验的控制方法，由相关责任人员根据验收标准进行放行并加以记录，必须记录偏差以及采取的措施</t>
  </si>
  <si>
    <t>1.按要求的抽样方案和检验方法对产品特性进行检验和测试
2.根据报警界限实施升级流程，并记录升级问题
3.记录检查结果（记录每种缺陷的数目）并张贴在检查工位上或附近位置，对结果进行实时跟踪
4.现场发现不合格品/可疑品时，按照不合格处理规定，检查和确认前后可疑的批次，保存处理的记录
5.对检查工位的高频问题进行分析，应及时开展QRCI（快速反应）改善
6.相应的改善措施是否更新到FMEA及控制计划中，并在现场作业文件中得到体现</t>
  </si>
  <si>
    <t>1.明确定义不适合返工的产品或特性，返工应有批准的返工作业和放行标准，明确规定返工次数上限（必要时得到客户批准）
2.返工操作必须是零件/过程认可的一部分，有关返工的失效模式须包含在PFMEA中，并在工艺流程中识别
3.返工后的产品须进行特别标识并记录，返工产品应在原工位或之前工位重新进行下游所有的检测，以确保完全实施控制计划中所有的检查&amp;试验
注：审核员应现场抽样检验并确认产品质量
4.使用标准标识来识别和追溯返工后产品，例如序列号或特殊标记，来显示操作人员和时间等信息
5.返工后的产品必须在成品上进行关联记录，并形成追溯</t>
  </si>
  <si>
    <t>12、班组管理</t>
  </si>
  <si>
    <t>1.应配备试制团队和试制产线，满足样件试制交付质量要求
2.应具备手工样件制作的能力
3.应具备完全自有的模具厂，模具生产外包时，应与供应商保持良好合作沟通
4.应具备模型/样件加工制作能力/有战略合作伙伴支持；满足样件交付需求
5.针对试制问题，试制团队应在规定时间内提出解决方案并推动解决
6. 试制作业前需要有检查基准书（来料检验规范等）</t>
  </si>
  <si>
    <t>1.形成防错、自动控制、在线检测、自动报警等装置的清单
2.形成防错、自动控制、在线检测、自动报警等装置点检确认的作业指导文件
3.定期对防错、自动控制、在线检测、自动报警等装置的有效性进行确认（实地抽查防错装置是否有效）</t>
  </si>
  <si>
    <t>1.建立有关流程，明确了在不同变化点发生时应采取的相应措施
2.针对变化点涉及作业人员进行培训和训练，确保得到理解并有效执行
3.人、机、料、法、环等变化点能够被准确及时的记录，并可追溯
4.能够按要求对变化点发生后的过程和产品进行确认</t>
  </si>
  <si>
    <t>1.此项若为否，则质量管控能力在现场审核评分基础上自动降一级</t>
  </si>
  <si>
    <r>
      <rPr>
        <b/>
        <sz val="14"/>
        <rFont val="微软雅黑"/>
        <family val="2"/>
        <charset val="134"/>
      </rPr>
      <t>Supplier Manufacturing Site Assessment (3A Form)Score&amp;Ranking</t>
    </r>
    <r>
      <rPr>
        <b/>
        <sz val="16"/>
        <rFont val="微软雅黑"/>
        <family val="2"/>
        <charset val="134"/>
      </rPr>
      <t xml:space="preserve">
供应商生产现场审核3A评价表打分和分级说明</t>
    </r>
  </si>
  <si>
    <r>
      <t>力学性能、</t>
    </r>
    <r>
      <rPr>
        <sz val="11"/>
        <color rgb="FF000000"/>
        <rFont val="微软雅黑"/>
        <family val="2"/>
        <charset val="134"/>
      </rPr>
      <t>燃烧特性、耐光色牢度、耐磨色牢度、耐水色牢度、气味、颜色评价、燃烧特性</t>
    </r>
  </si>
  <si>
    <t>1.应建立一套系统的培训管理体系，建立年度培训计划，其包括但不限于技术、质量、制造、特殊岗位在内的培训计划
2.定期不定期的对各岗位开展培训，并形成培训记录
3.对培训效果进行评估，促进培训的有效性
4.培训应包括内部员工和外部员工（技术、质量、工艺、检验等）
5.当4M有变化时，应对其进行变化点的培训，确保其知道变化内容并按变化点要求执行
6.对错误操作可能引起的失效后果，应对其进行培训，如错误装配可能导致产品功能失效，发生的质量问题等需要进行培训教育
7.对于从事质量体系审核和供应商管理人员，应具备相应的审核资质</t>
  </si>
  <si>
    <t>1.班组长对班组的业务活动进行日常监督管理（如作业观察等）
2.班组长是否依据事态升级机制对问题做出响应（如反馈、传递给上一层级）
3.开展员工改善提案，合理化建议等活动
4.开展班组内外部沟通（如班会、交接班、班组看板等）</t>
  </si>
  <si>
    <t>1.应建立班组（含维修、仓储和物流等班组）管理规范
管理范围包含但不限于：人员技能、设备、物料、工艺质量、生产计划落实、目标、安全、6S、 变化  点 管理、异常管理、问题管理、事态升级管理等
2.应明确班组的组成架构、职能职责，以保证生产及管理活动顺利开展</t>
  </si>
  <si>
    <t>3.针对特殊产品/特殊工艺(喷涂及电镀)，按特殊产品/特殊工艺审核表检查。如审核结果不通过，此项为否，制造能力在现有现场评分基础上自动降一级；</t>
  </si>
  <si>
    <t>若涉及气味性，供应商给吉利配套工厂是否具备气味性评价能力：应具备气味性实验室、人员及相关硬件能力或者具备主流主机厂气味实验评价能力证明</t>
    <phoneticPr fontId="90" type="noConversion"/>
  </si>
  <si>
    <t>1. 体系证书是否在有效期内，认证范围是否与供货产品一致
2. 公司高层和质量负责人应对质量体系有全面深入的理解，应体现质量管理原则的应用，尤其是过程方法、PDCA管理循环
3. 体系文件应满足如下要求：
a) 过程所需的输入和期望的输出
b) 过程的顺序和相互作用
c）确定和应用所需的准则和方法（包括监视、测量和相关绩效指标）,以确保这些过程的运行和有效控制
d）确定并确保获得这些过程所需的资源
e）规定与这些过程相关的责任和权限
4.  组织架构应与业务流程相匹配，以支持质量管理体系的有效运行
5. 针对嵌入式软件类产品的供应商软件保证能力应按照ISO/IEC 33020要求，软件过程能力达到CMMI或ASPICE 相关要求（具体要求与研发工程师共同确认）
6.本条款适用于ESD管理直接影响产品质量的供应商，组织需要建立ESD的管理标准或通过ESD认证（参考标准：ANSI/ESD S20.20)，ESD管理要求：
a）应建立系统化的ESD防护管理流程，设置目标管理，长期监控
b）应EPA区域内的设备、工装、模具、夹具、桌椅、货架、地面、周转箱、离子风机、静电服、包装材料、工具等开展ESD策划、验收、保持等活动
要求包括：培训、接地或者等电位连接系统、人员的接地、ESD管控区域要求、生产车间的ESD检查、包装系统、ESD标志、ESD检查仪器、现场的温湿度等
c）应持续开展ESD管控活动，如：定期开展ESD培训活动、定期检查生产过程中ESD违规情况、每年至少一次的ESD审核及改善
注：
①ESD（Electro-Static Discharge）指“静电放电”。
②EPA是ESD protected area的缩写，指静电放电保护区域
③CIT：Certified IPC Trainer，CIS：Certified IPC Specialist.
④推荐组织为满足条件的工艺/质量人员取得认证成为IPC认证培训员 (CIT) 或IPC认证专员(CIS)</t>
  </si>
  <si>
    <t>1.应根据组织机构建立标准化岗位，并配备相应的人员，确定其职责和权限，编制一份包括要求在内的岗位描述，必要时，包括产品合规管理岗，由公司管理层担任
2. 应根据各岗位的工作负荷考虑配备足够的人员
3. 应建立员工激励考核机制，并定期对员工进行评价
4.开展员工的稳定性风险管理，制定目标如人员流失率，并持续改善
5.涉及产品合规要求的供应商应指定一名“产品质量责任人”，负责产品安全和符合性代表（PSCR：product safety conformity representative）相关的职责，涉及产品合规相关岗位应有对应的培训记录</t>
  </si>
  <si>
    <t>1.建立测量设备管理程序，包括测量设备选型、采购、检定、报废到不合格追溯的管理过程
2.建立测量设备的检定/校准规程
3.形成测量设备台帐，制订校定/校准计划
4.保持测量设备的检定/校准状态
5.保持测量设备的检定/校准记录，必要时包含原始记录
6.建立测量设备的维护保养计划并有效实施
7.对于影响到测量结果的测量和检验设备的附属装置，应采取同样的方式加以监控
8.当发现测量设备不合格时，应立即启动不合格追溯，当发现不合格被发运时立即通知客户
9.如测量设备有内部校准过程，需要建立内部校准人员的资质和校准范围的管理要求
以上条款同样适用于检具管理</t>
  </si>
  <si>
    <t>1.制订供应商的选择、评价的管理体系，策划对关键分供方质量管理体系认证的要求，对每类供应商确定可接受的质量管理体系认证最低水平和目标水平，并制定供应商体系开发计划，有效实施监控
2.纳入合格供应商名录，确保供应商质量体系的有效性
3.建立供应商定点标准，确保选择的供应商是经过评价的合格供方，落实关键分供方质量管理体系认证要求的实施情况
4.对分供方有定期评价计划，并定期实施评价，以确保其质量保证能力持续满足要求
5.顾客指定时，组织应从顾客指定的货源处采购产品、材料或服务
6.当发现选择的供方与标准要求不相符时，必须采取应对措施，降低风险</t>
  </si>
  <si>
    <t>1.建立从变更申请、评审、验证、确认的管理体系流程
2.建立变更管理系统，最低要求建立变更管理台帐
3.针对设计变更和制造过程变更，充分评审变更并识别风险；变更方案在实施前须与顾客达成一致并顾客批准，当顾客对变更管理有特殊要求时，顾客变更要求需要纳入质量体系文件中
4.建立对分供方的变更管理流程，建立变更申请、审批流程并实施；对影响产品关键特性的分供方的变更管理，变更信息要反馈客户</t>
  </si>
  <si>
    <t>1.确保产品/过程变更的申请、评审、验证、断点和跟踪等活动的完整性，保留变更执行记录
2.变更实施前，应对变更的内容进行更新，如：图纸、过程流程图、FMEA、控制计划、作业指导书等
3.变更实施前，评估变更前物料是否可使用(立即停用或正常消耗)；应评估是否实施早期遏制管理；
4.变更实施中，设置有变更管理职能人员对变更过程进行跟踪确认，确保变更的全面落实；变更信息需要传递到制造现场，纳入目视化管理；对涉及相关岗位人员进行培训，确保变更被知晓并按要求执行
5. 针对产品/过程的变更实施中，对生产流转过程、产品发运过程予以标识
6.当变更物料断点切换后立即停用变更前物料时，需要全面排查并管控变更前物料，确保变更前物料不发生非预期使用，排查区域包含：分供方处、组织处（原材料库，半成品库，生产线，EPC处，成品库等），送往客户在途（中转库、三方库），客户处（客户仓库，客户生产线）等</t>
  </si>
  <si>
    <t>1.供应商有高精度、自动化的设备投入到吉利生产线上使用。如否，制造能力最高等级不能为A</t>
    <phoneticPr fontId="90" type="noConversion"/>
  </si>
  <si>
    <t>1.应建立物料仓储管理制度，能满足定置定位、先进先出（FIFO)、帐物一致、有效防护等原则
2.有仓库平面布置图，且平面布置图与现场实际情况一致
3.库位标识完整且采用目视化管理，物料的存储的场地、货架、柜子编号要易于检索
4.根据客户需求，制订合理的物料需求计划、库存计划、交付计划及实施，并建立安全库存
5.应对所有的物料（原材料、外购件、线边料、半成品、试验品、成品、不良品等）所有阶段、根据种类、数量进行在库、配送、退库的管理
6.应对在库品物料进行保管期限的管理，进行定期检查，以确保物料状态良好
  --定期对原材料、在制品、成品进行盘点，检查账物是否相符，产品状态是否良好
  --识别需要有效期管理的物料，需建立预警管控机制，严格按照FIFO控制要求执行
  --对呆滞品和不良品有管理流程和处理时限要求，并按照要求执行
7.应识别特殊存储环境要求的物料，建立明确的环境要求并执行，如温湿度、易燃物、ESD、洁净度等</t>
  </si>
  <si>
    <t>1.应建立产能评估流程，包括标准产能、设备稼动率、瓶颈工序、生产节拍等影响因素
2.应对产能进行动态评估，在承接新业务时，是否分析产能的满足率
3. 应建立持续开展生产风险评估机制，提高生产风险管控能力，定期对电网、设备人员等风险进行评估，并采取措施降低生产风险。
4. 应建立应急预案，包括断电，台风，火灾、公共安全，断料等突发情况，当发生重大生产风险时应采取措施，并与客户保持沟通</t>
    <phoneticPr fontId="90" type="noConversion"/>
  </si>
  <si>
    <t>1.是否具有独立的产品设计、软件程序开发？
2.是否具有独立CAE分析仿真能力?
3.是否能满足试制样件（不含手工）试制所有或关键工序能力？
4.是否有内部试验室支持零件按质量标准开展关键的测试和试验项目？
上述1~4项中不能满足其中2项，研发技术能力最高等级不能为A
5.嵌入式软件产品适用，是否开展A-SPICE软件认证？认证等级（0-5级）？具体执行见《研发技术软件能力评估》，研发技术能力最高等级不能高于《研发技术软件能力评估清单》评出的等级</t>
  </si>
  <si>
    <t>1.是否能够有效调动全球（含国外、集团级）研发资源服务支持中国技术团队？
2.是否能够满足吉利项目的产品标准要求、开发成本和开发进度？
上述2项其中一项为否，研发技术能力最高等级不能为A</t>
    <phoneticPr fontId="90" type="noConversion"/>
  </si>
  <si>
    <t>2.供应商是否是成熟工厂，吉利项目使用全新生产线。如＜1年的生产记录视为新工厂（非成熟工厂），新产线，制造能力在现有现场评分基础上自动降一级；</t>
    <phoneticPr fontId="90" type="noConversion"/>
  </si>
  <si>
    <t>2.此项若为否，则质量管控能力在现场审核评分基础上自动降一级
包括以下主流主机厂气味实验评价能力证明：
十大主流汽车主机厂(奔驰,宝马,大众,通用,福特,丰田,日产,本田,现代,沃尔沃)
自主品牌一线阵营主流乘用车（比亚迪、长安、长城、上汽、广汽传祺）</t>
    <phoneticPr fontId="90" type="noConversion"/>
  </si>
  <si>
    <t>1. 应建立经营计划管理程序，结合公司发展战略及经营状态，制定年度经营计划及目标
2. 年度经营目标至少包含安全、质量、成本、响应（服务）、人员发展、环境等内容，且应体现持续性，是具体的、可度量的、可实现的指标
3. 年度目标应分解到各相关过程和部门，指标间应具有承接性和关联性
4. 对制定的目标应进行分析，并制订保障措施、计划</t>
    <phoneticPr fontId="90" type="noConversion"/>
  </si>
  <si>
    <t>1. 项目结束后，应对项目过程中的经验教训进行总结
2. 项目结束后，应形成checklist 总结
3. 应对经验教训及checklist 总结应用于其他同类项目/零件
4. 应对问题总结后进行归零，导入/优化设计开发规范及技术标准，并横展</t>
    <phoneticPr fontId="90" type="noConversion"/>
  </si>
  <si>
    <t>审核人签字：</t>
    <phoneticPr fontId="90" type="noConversion"/>
  </si>
  <si>
    <t>1.满足目标市场有关禁限用物质、回收利用、REACH，RoHS等与材料相关的要求
2.所提供产品的材料满足以上及项目的相关要求
3.具备CAMDS/IMDS填报能力，有相关填报人、证书、项目填报经验（已被接受并批准）；</t>
    <phoneticPr fontId="90" type="noConversion"/>
  </si>
  <si>
    <t>1.针对设备、工装、模具、夹具制订并落实了保养和维护措施（保养、检查和维修）
2.对已落实的维护保养措施（计划和未计划的）应加以记录，并对其改进潜力进行分析
3.对停产时间、机器负荷以及模具寿命开展分析和优化
4.对于关键过程和瓶颈设备，应加以识别，并在风险维护保养基础上制定相应的维护保养措施（预防性或预见性）
5.应对模具实施一套模具管理系统，具体涉及以下一些事项：使用状态标记（例如：合格、不合格）、模具履历，其中包括对模具的历次变更（例如：模具跟踪卡）、模具寿命、模具所有权（例如：顾客财产） 
6.应建立维护保养档案，应根据维护的频率和内容适时更新设备过往履历（维修）内容，包括维护保养作业指导书</t>
    <phoneticPr fontId="90" type="noConversion"/>
  </si>
  <si>
    <t>适用于网络安全相关产品供应商的能力评估：
1.应建立并实施公司层级网络安全总体管理业务
2.应建立基于产品项目的网络安全管理活动
3.应建立分布式网络安全活动（供应商网络安全管理）
4.应建立并实施持续性网络安全活动
5.应建立并实施产品概念阶段网络安全活动
6.应建立并实施产品开发阶段网络安全活动
7.应建立并实施产品网络安全确认活动
8.应建立并实施产品开发后（生产、运营、报废）阶段网络安全活动
9.应建立并实施威胁分析与风险评估方法论
具体执行见《供应商产品网络能力评估清单》，此表总分100分，按10：1即10分折算到此表得分栏</t>
    <phoneticPr fontId="90" type="noConversion"/>
  </si>
  <si>
    <t>GL.C03.W43007001-4  E/3  生效日期：2024/9/30</t>
    <phoneticPr fontId="90" type="noConversion"/>
  </si>
  <si>
    <t>GL.C03.W43007001-5  E/3  生效日期：2024/9/30</t>
    <phoneticPr fontId="90" type="noConversion"/>
  </si>
  <si>
    <t>GL.C03.W43007001-6  E/3  生效日期：2024/9/30</t>
    <phoneticPr fontId="90" type="noConversion"/>
  </si>
  <si>
    <t>1.正确识别产品特性和过程特性，并对特殊特性进行标识
2.各工位的特殊特性要求被正确理解和知悉
3.特殊特性的传递是否有被完全执行，使用防错、100%检测、SPC、加严检测等方法加强关键特性的控制，尽量减少依赖人员经验的作业方法
4.当使用SPC控制时，应正确使用控制图，进行过程能力确认，要求CPK≥1.33
5.对于使用防错、自动检测管控的特殊特性，应考虑定期开展过程能力研究
6.此项适用于CR零部件例行审核：是否对具有存档责任的特性的所有关键生产参数作了书面规定，并且对定期检验形成文档 （该项存在问题时，本条款不得高于4分）</t>
    <phoneticPr fontId="90" type="noConversion"/>
  </si>
  <si>
    <t>1.控制计划的要求，建立了合适的制造质量门的检验标准和抽样方案，明确质量关注点
2.设置专门的检验工位或者工序（员工自互检、专检、巡检等），必要时，根据风险程度设置特殊检验岗位（包括早期遏制、GUPA等）
3.确保客户抱怨的内容在检验工位得到检查
4.对检验样件（如限度样件、标准色板、防错样件等）进行管理（如清单、设定有效期、定期点检），必要时，得到客户认可
5.在后端发生的问题，包括在市场上出现的问题，是否对导致该问题相应的作业工序员工进行警示和问题规避培训（效果固化）
6.此项适用于CR零部件例行审核：对CR特性的检验方法、检测设备是否能探测出缺陷 （该项存在问题时，本条款不得高于4分）</t>
    <phoneticPr fontId="90" type="noConversion"/>
  </si>
  <si>
    <t>1.应确保质量体系文件（纸质文件和电子档文件）的有效性和受控，应有适当的审批和发放控制流程
2.质量体系文件应有适当的版本控制，确保使用有效版本，防止失效文件的误用
3.质量体系文件应便于获得，并得到妥善保护和保存，保存期限应符合要求
4.应识别影响产品、过程开发及生产控制的外来文件(含顾客文件、法律法规等)，并对其进行有效的管理，如：保密要求、版本管理、受控分发管理等，外来文件包括：法律法规、客户输入的图纸、技术条件等
5.组织应有记录管理要求并执行，包括不限于：记录的版本管理、保存有效期、保存方式等
6.对于出口海外涉及法规和安全特性的零件（关注欧美日韩），供应商需建立存档责任要求，存档文件和记录的保存期限为20个日历年，需要时须在72小时内提供有效的存档文件和记录（CR适用）
7.此项适用于CR零部件例行审核：客户的CR特性要求是否被完全承接无遗漏且在供应商内部各文档间保持一致 （该项存在问题时，本条款不得高于4分）</t>
    <phoneticPr fontId="90" type="noConversion"/>
  </si>
  <si>
    <t>1. 应建立质量体系审核计划，需要涵盖整个质量管理体系，包括程序文件、制造过程、产品种类
2.产品审核需覆盖所有的产品，必要时需包括关键部件；过程审核必须包含所有产品线或产品类别
3. 应按计划实施审核，并对审核的不符合采取有效的纠正措施
4. 适当时，审核方案和计划需做动态的调整，考虑因素包括组织绩效、组织变革、内外部风险变化、重大不符合及顾客重大投诉等
5. 内部审核应推动持续改进，包括流程方法的改进和目标结果的改进
6.此项适用于CR零部件例行审核：：CR件供应商自身是否每年不少于1次对CR工作的实施情况进行自审（该项未开展，本条款不得高于4分）</t>
    <phoneticPr fontId="90" type="noConversion"/>
  </si>
  <si>
    <t>1.所有班次中所需数量的具有资质的员工已经到位。包含不限于：制造人员和质量人员 (包括工人、IQC、PQC、体系、实验室、质量经理、气味专员、感知质量评价人员或团队)
2.建立员工配置计划（一人三岗、一岗三人），需要考虑到员工的资质和能力水平（例如：柔性技能矩阵表）。配置计划需考虑人员顶岗要求，如缺勤、请假等
3.对于感知质量评价人员（视觉、触觉、听觉、嗅觉）开展技能资质确认；建议一岗多人
4.对于支持性区域（例如：实验室、测量室）的人员，应定期开展技能评估
5.定义关键岗位和特殊岗位、定期进行能力确认和再评估，必要时，须取得行业从业资格证</t>
    <phoneticPr fontId="90" type="noConversion"/>
  </si>
  <si>
    <t>评语：
优势：
1、xxxx
2、xxxx
劣势：
1、xxxx
2、xxxx</t>
    <phoneticPr fontId="90" type="noConversion"/>
  </si>
  <si>
    <t>1. 取得第三方认证，如GB/T 24001（环境质量管理体系）、GB/T 28001《职业健康安全管理体系》/ISO14001（环境质量管理体系），ISO45001（职业健康与安全）
2. 涉污企业应获得ISO14001证书
3. 环境职业健康与安全体系有效运行，风险点得到识别和控制</t>
    <phoneticPr fontId="90" type="noConversion"/>
  </si>
  <si>
    <t>1.来料检验流程，程序文件齐全
2.零件的检验规范、图纸及引用的相关标准，与过程开发时文件保持一致
3.合理的抽样管理规定和抽样方案,（抽样检验的接收数Ac=0，即“0收1退”）
4.建立免检产品的放行规范
5.应建立外协件周期性检检验计划
6.对于关键物料的关键特性具备检验设备及检验能力（含具备检验能力的三方合作机构）</t>
    <phoneticPr fontId="90" type="noConversion"/>
  </si>
  <si>
    <t>1. 管理评审应至少每年进行一次，并确保其持续的保持适宜性、充分性和有效性,并与组织的战略方向一致
2. 管理评审的输入应覆盖所有过程，应包含：以往管理评审所采取措施的实施情况；顾客满意和相关方的反馈；质量目标的实现程度；过程绩效以及产品和服务的符合性；不合格以及纠正措施；审核结果等
3. 管理评审的输出应包含：改进的机会；质量管理体系所需的变更；资源需求等
4. 管理评审的输入和输出都需要形成文件，相关数据真实有效，持续改进措施需要按计划实施并取得成效</t>
    <phoneticPr fontId="90" type="noConversion"/>
  </si>
  <si>
    <t>附表：各零件基本试验检测能力矩阵</t>
    <phoneticPr fontId="90" type="noConversion"/>
  </si>
  <si>
    <t>2.3应实施消防安全管理</t>
    <phoneticPr fontId="90" type="noConversion"/>
  </si>
  <si>
    <t>1. 建设项目满足国家房屋建筑安全和消防安全相关法律法规要求，获得相关有效证书或报告
2. 生产区域有合适的自动喷淋系统，灭火箱以及火灾报警系统，安装防火门，设定逃生通道
3. 应按规定定期开展消防演习
4. 是否开展消防定期巡检、年度维保项目
5. 消防控制室是否每日24小时双人值班，设有联动控制设备的消防控制室，值班人员是否持有中级（四级）及以上消防设施操作员证书，且人员操作熟练</t>
    <phoneticPr fontId="90" type="noConversion"/>
  </si>
  <si>
    <t>自制件材料性能、耐环境温度及温度变化、气味、颜色评价、燃烧特性</t>
    <phoneticPr fontId="90" type="noConversion"/>
  </si>
  <si>
    <t>采用客户系统打印条形码（含二维码）</t>
    <phoneticPr fontId="90" type="noConversion"/>
  </si>
  <si>
    <t>具备CAMDS填报能力</t>
    <phoneticPr fontId="90" type="noConversion"/>
  </si>
  <si>
    <t>光华荣昌是集团公司，有专业的研发团队，可查阅公司简介；</t>
    <phoneticPr fontId="90" type="noConversion"/>
  </si>
  <si>
    <t>光华荣昌是一家汽车座椅、后视镜、悬架等集团研发公司，详细可查阅公司简介；</t>
    <phoneticPr fontId="90" type="noConversion"/>
  </si>
  <si>
    <t>1、具有自己的法规库，内部包含国家强制性法规、奔驰戴姆勒法规、沃尔沃法规、北汽/福田法规、一汽、重汽、陕汽法规；
2、具有FMEA、特殊特性管理办法；对客户输入特殊特性及内部特殊特性能一一对应，并在图纸、FMEA、控制计划中具有传递性</t>
    <phoneticPr fontId="90" type="noConversion"/>
  </si>
  <si>
    <t>具有完整的APQP开发流程，评审管理办法；</t>
    <phoneticPr fontId="90" type="noConversion"/>
  </si>
  <si>
    <t>公司有专业的信息管理部门，体系有信息网络管理办法；</t>
    <phoneticPr fontId="90" type="noConversion"/>
  </si>
  <si>
    <t>根据项目计划转入工厂试生产，项目小组群不人员到现在跟踪、分析、解决所有问题点；</t>
    <phoneticPr fontId="90" type="noConversion"/>
  </si>
  <si>
    <t>在客户PPAP批准前，完成内部所有零部件PPAP批准；详见内部PPAP批准文件要求；</t>
    <phoneticPr fontId="90" type="noConversion"/>
  </si>
  <si>
    <t>在预量产前期，根据工艺及产能规划，调整和更改不符合项；
在预量产前期，所有零部件到货质量全检，根据阶段标识管理；</t>
    <phoneticPr fontId="90" type="noConversion"/>
  </si>
  <si>
    <t>根据APQP开发流程，项目每个阶段总结及项目量产后项目总结</t>
    <phoneticPr fontId="90" type="noConversion"/>
  </si>
  <si>
    <t>1.研发组织人员为全职
2.有完整的研发组织架构和开发流程，包括设计、CAE验证、技术工艺、模具检具夹具、程序开发、测试试验
3.依据顾客需求，提供驻场服务</t>
    <phoneticPr fontId="90" type="noConversion"/>
  </si>
  <si>
    <t>1.公司设计应用软件为CATIA
2.公司CAE分析软件为Hypermesh、ANSA、ABAQUS、DYNA
3.试验室经CNAS认证，配置完善的试验设备，可满足开发各阶段的试验验证</t>
    <phoneticPr fontId="90" type="noConversion"/>
  </si>
  <si>
    <t>1.依据FMEA、设计检查表及试验验证，识别设计改善点
2.产品薄弱点通过临时措施和永久措施分别制定管控计划
3.依据管控计划进行跟踪确认，进行断点切换</t>
    <phoneticPr fontId="90" type="noConversion"/>
  </si>
  <si>
    <t>1.已供货产品符合国内外认证要求，E-mark、CCC；
2.可提供上述认证相关资料</t>
    <phoneticPr fontId="90" type="noConversion"/>
  </si>
  <si>
    <t>1.资料归档及档案室有专职人员进行负责管理
2.依据项目和相关特性，归档资料进行了分类管理</t>
    <phoneticPr fontId="90" type="noConversion"/>
  </si>
  <si>
    <t>1.项目开发以小组成员形式推动各个部门进行参与，依据部门职责对接主机厂相关接口人
2.项目小组成员职责和分工明确，开发流程中进行了明确的职责划分
3.针对顾客对项目的特殊需求，有相关的管理办法及流程进行应对</t>
    <phoneticPr fontId="90" type="noConversion"/>
  </si>
  <si>
    <t>1.分解顾客开发大计划，制定产品开发1级计划，各相关职责部门依据1级计划进行分解，制定2级计划
2.各部门设定考核指标，由各部门对指标进行分解并制定计划，项目管理人员进行跟踪及综合评定</t>
    <phoneticPr fontId="90" type="noConversion"/>
  </si>
  <si>
    <t>1.公司设有新品开发部门，主要负责行业内新技术的开发应用，申请专利进行技术保护
2.公司产品均有平台模块化的应用，对应不同车型的开发</t>
    <phoneticPr fontId="90" type="noConversion"/>
  </si>
  <si>
    <t>1、具有完整的APQP开发流程，评审管理办法；
2.有企标对产品技术要求进行了规范
3.有完善的产品开发流程，明确了产品开发过程
4.有企标对产品的各项指标规定了要求和验证方法</t>
    <phoneticPr fontId="90" type="noConversion"/>
  </si>
  <si>
    <t>1、具有完整的APQP开发流程，评审管理办法：包含设计点检表（骨架、发泡、塑料件）、数据设计阶段评审表、样件评审表等；
2.项目初始对产品的开发路线进行评审，确定开发方向
3.数据阶段，数据进行全面评审点检，确认数据符合设计标准
4.开发阶段，对模具、工装，夹具等进行工艺路线评审，确保工艺可行性</t>
    <phoneticPr fontId="90" type="noConversion"/>
  </si>
  <si>
    <t>CAE：具有专门的CAE小组，项目数据冻结前内部可完成完整CAE分析并给出改进意见，依据分析结果给出相应的整改措施，并进行样件验证；</t>
    <phoneticPr fontId="90" type="noConversion"/>
  </si>
  <si>
    <t>1、具有FMEA、特殊特性管理办法；对客户输入特殊特性及内部特殊特性能一一对应，并在图纸、FMEA、控制计划中具有传递性；
2、依据客户的输入识别产品的特殊特性，输出产品和过程的特殊特性清单
3、通过识别特殊特性和结合历史失效模式，更新并完善DFMEA</t>
    <phoneticPr fontId="90" type="noConversion"/>
  </si>
  <si>
    <t>1.有单独的试制车间进行试装试装工作
2.试制人员能具备手工样件制作能力及试制过程问题的识别能力，可提出相关整改建议措施
3.公司供应商体系内有长期合作的模具厂，保证模具开发质量
4.试制过程有完整的技术资料，保证试制符合规范</t>
    <phoneticPr fontId="90" type="noConversion"/>
  </si>
  <si>
    <t>1.试验室经CNAS认证，配置完善的试验设备，可满足开发各阶段的试验验证及测量工作，包含零件及总成件
2.DVP试验计划由实验室制定，严格按照试验计划开展
3.每个实验项目都有相关的规范指导文件，确保过程一致性
4.针对失效试验，可进行拆解及分析，并提出整改意见
5.实验室能够满足当前主流主机厂的技术规范要求并开展试验</t>
    <phoneticPr fontId="90" type="noConversion"/>
  </si>
  <si>
    <t>1.提交的工装样件经评审，与顾客进行封样
2.产品按照PPAP批准程序，批准后量产</t>
    <phoneticPr fontId="90" type="noConversion"/>
  </si>
  <si>
    <t>专职人员对设备、工装、夹具、检具进行开发，设计工作主要由供应商完成，专职人员进行评审和监控进度及验收</t>
    <phoneticPr fontId="90" type="noConversion"/>
  </si>
  <si>
    <t>1.由工艺工程师识别过程特性，基于历史失效模式更新完善PFMEA
2.工艺人员编制过程控制计划、作业指导书
3.物流人员对完成包装运输方案
4.由售后服务人员与主机厂售后共同确认备件、维修方案等需求</t>
    <phoneticPr fontId="90" type="noConversion"/>
  </si>
  <si>
    <t>1.依据项目开发流程，试生产满足内部工艺、设计以及顾客要求后，交付客户
2.试生产阶段，以实际的生产节拍、装配工艺验证前期的工艺规划，以符合规划要求
3.通过小批的生产，验证过程能力，测量系统及设备能力</t>
    <phoneticPr fontId="9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</si>
</sst>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 #,##0.0_ ;_ * &quot;\&quot;\!\-#,##0.0_ ;_ * &quot;-&quot;_ ;_ @_ "/>
    <numFmt numFmtId="177" formatCode="_-* #,##0_-;\-* #,##0_-;_-* &quot;-&quot;_-;_-@_-"/>
    <numFmt numFmtId="178" formatCode="0_ "/>
    <numFmt numFmtId="179" formatCode="_-* #,##0.00_-;\-* #,##0.00_-;_-* &quot;-&quot;??_-;_-@_-"/>
    <numFmt numFmtId="180" formatCode="0.0"/>
    <numFmt numFmtId="181" formatCode="0.00_);[Red]\(0.00\)"/>
  </numFmts>
  <fonts count="92">
    <font>
      <sz val="11"/>
      <color theme="1"/>
      <name val="宋体"/>
      <family val="2"/>
      <charset val="134"/>
      <scheme val="minor"/>
    </font>
    <font>
      <sz val="10"/>
      <name val="Arial"/>
      <family val="2"/>
    </font>
    <font>
      <b/>
      <sz val="10"/>
      <name val="Arial"/>
      <family val="2"/>
    </font>
    <font>
      <b/>
      <sz val="14"/>
      <name val="Arial"/>
      <family val="2"/>
    </font>
    <font>
      <b/>
      <sz val="12"/>
      <name val="Arial"/>
      <family val="2"/>
    </font>
    <font>
      <sz val="12"/>
      <name val="Arial"/>
      <family val="2"/>
    </font>
    <font>
      <sz val="8"/>
      <name val="Arial"/>
      <family val="2"/>
    </font>
    <font>
      <b/>
      <u/>
      <sz val="12"/>
      <name val="Arial"/>
      <family val="2"/>
    </font>
    <font>
      <sz val="9"/>
      <name val="Arial"/>
      <family val="2"/>
    </font>
    <font>
      <sz val="9"/>
      <color theme="1"/>
      <name val="微软雅黑"/>
      <family val="2"/>
      <charset val="134"/>
    </font>
    <font>
      <sz val="9"/>
      <color theme="0"/>
      <name val="微软雅黑"/>
      <family val="2"/>
      <charset val="134"/>
    </font>
    <font>
      <b/>
      <sz val="9"/>
      <color theme="1"/>
      <name val="微软雅黑"/>
      <family val="2"/>
      <charset val="134"/>
    </font>
    <font>
      <sz val="9"/>
      <name val="微软雅黑"/>
      <family val="2"/>
      <charset val="134"/>
    </font>
    <font>
      <b/>
      <sz val="9"/>
      <color rgb="FFFF0000"/>
      <name val="微软雅黑"/>
      <family val="2"/>
      <charset val="134"/>
    </font>
    <font>
      <b/>
      <sz val="14"/>
      <name val="微软雅黑"/>
      <family val="2"/>
      <charset val="134"/>
    </font>
    <font>
      <b/>
      <sz val="11"/>
      <color indexed="56"/>
      <name val="宋体"/>
      <family val="3"/>
      <charset val="134"/>
    </font>
    <font>
      <b/>
      <sz val="11"/>
      <color indexed="52"/>
      <name val="宋体"/>
      <family val="3"/>
      <charset val="134"/>
    </font>
    <font>
      <sz val="11"/>
      <color indexed="9"/>
      <name val="맑은 고딕"/>
      <family val="2"/>
    </font>
    <font>
      <sz val="12"/>
      <name val="뼻뮝"/>
      <family val="2"/>
      <charset val="134"/>
    </font>
    <font>
      <b/>
      <sz val="11"/>
      <color indexed="63"/>
      <name val="맑은 고딕"/>
      <family val="2"/>
    </font>
    <font>
      <sz val="11"/>
      <color indexed="8"/>
      <name val="맑은 고딕"/>
      <family val="2"/>
    </font>
    <font>
      <sz val="11"/>
      <color indexed="62"/>
      <name val="맑은 고딕"/>
      <family val="2"/>
    </font>
    <font>
      <sz val="11"/>
      <color indexed="20"/>
      <name val="宋体"/>
      <family val="3"/>
      <charset val="134"/>
    </font>
    <font>
      <sz val="11"/>
      <name val="돋움"/>
      <family val="2"/>
    </font>
    <font>
      <i/>
      <sz val="11"/>
      <color indexed="23"/>
      <name val="맑은 고딕"/>
      <family val="2"/>
    </font>
    <font>
      <b/>
      <sz val="11"/>
      <color indexed="9"/>
      <name val="宋体"/>
      <family val="3"/>
      <charset val="134"/>
    </font>
    <font>
      <sz val="12"/>
      <name val="Tms Rmn"/>
      <family val="1"/>
    </font>
    <font>
      <b/>
      <sz val="15"/>
      <color indexed="56"/>
      <name val="맑은 고딕"/>
      <family val="2"/>
    </font>
    <font>
      <b/>
      <sz val="11"/>
      <color indexed="63"/>
      <name val="宋体"/>
      <family val="3"/>
      <charset val="134"/>
    </font>
    <font>
      <b/>
      <sz val="18"/>
      <color indexed="56"/>
      <name val="맑은 고딕"/>
      <family val="2"/>
    </font>
    <font>
      <sz val="11"/>
      <color indexed="8"/>
      <name val="宋体"/>
      <family val="3"/>
      <charset val="134"/>
    </font>
    <font>
      <sz val="11"/>
      <color indexed="60"/>
      <name val="宋体"/>
      <family val="3"/>
      <charset val="134"/>
    </font>
    <font>
      <sz val="11"/>
      <color indexed="52"/>
      <name val="맑은 고딕"/>
      <family val="2"/>
    </font>
    <font>
      <sz val="11"/>
      <color indexed="10"/>
      <name val="宋体"/>
      <family val="3"/>
      <charset val="134"/>
    </font>
    <font>
      <sz val="11"/>
      <color indexed="10"/>
      <name val="맑은 고딕"/>
      <family val="2"/>
    </font>
    <font>
      <b/>
      <sz val="11"/>
      <color indexed="8"/>
      <name val="맑은 고딕"/>
      <family val="2"/>
    </font>
    <font>
      <sz val="11"/>
      <color indexed="52"/>
      <name val="宋体"/>
      <family val="3"/>
      <charset val="134"/>
    </font>
    <font>
      <b/>
      <sz val="11"/>
      <color indexed="52"/>
      <name val="맑은 고딕"/>
      <family val="2"/>
    </font>
    <font>
      <sz val="11"/>
      <color indexed="60"/>
      <name val="맑은 고딕"/>
      <family val="2"/>
    </font>
    <font>
      <b/>
      <sz val="11"/>
      <color indexed="56"/>
      <name val="맑은 고딕"/>
      <family val="2"/>
    </font>
    <font>
      <sz val="11"/>
      <color indexed="17"/>
      <name val="宋体"/>
      <family val="3"/>
      <charset val="134"/>
    </font>
    <font>
      <b/>
      <sz val="15"/>
      <color indexed="56"/>
      <name val="宋体"/>
      <family val="3"/>
      <charset val="134"/>
    </font>
    <font>
      <sz val="7"/>
      <name val="Small Fonts"/>
      <family val="2"/>
    </font>
    <font>
      <sz val="11"/>
      <color indexed="17"/>
      <name val="맑은 고딕"/>
      <family val="2"/>
    </font>
    <font>
      <sz val="10"/>
      <name val="굴림체"/>
      <family val="3"/>
    </font>
    <font>
      <b/>
      <sz val="13"/>
      <color indexed="56"/>
      <name val="宋体"/>
      <family val="3"/>
      <charset val="134"/>
    </font>
    <font>
      <b/>
      <sz val="11"/>
      <color indexed="8"/>
      <name val="宋体"/>
      <family val="3"/>
      <charset val="134"/>
    </font>
    <font>
      <b/>
      <sz val="13"/>
      <color indexed="56"/>
      <name val="맑은 고딕"/>
      <family val="2"/>
    </font>
    <font>
      <sz val="11"/>
      <color indexed="62"/>
      <name val="宋体"/>
      <family val="3"/>
      <charset val="134"/>
    </font>
    <font>
      <b/>
      <sz val="11"/>
      <color indexed="9"/>
      <name val="맑은 고딕"/>
      <family val="2"/>
    </font>
    <font>
      <i/>
      <sz val="11"/>
      <color indexed="23"/>
      <name val="宋体"/>
      <family val="3"/>
      <charset val="134"/>
    </font>
    <font>
      <b/>
      <sz val="18"/>
      <color indexed="56"/>
      <name val="宋体"/>
      <family val="3"/>
      <charset val="134"/>
    </font>
    <font>
      <sz val="11"/>
      <color indexed="20"/>
      <name val="맑은 고딕"/>
      <family val="2"/>
    </font>
    <font>
      <sz val="12"/>
      <name val="바탕체"/>
      <family val="3"/>
    </font>
    <font>
      <b/>
      <sz val="11"/>
      <color theme="1"/>
      <name val="微软雅黑"/>
      <family val="2"/>
      <charset val="134"/>
    </font>
    <font>
      <sz val="11"/>
      <name val="Arial"/>
      <family val="2"/>
    </font>
    <font>
      <b/>
      <sz val="11"/>
      <name val="微软雅黑"/>
      <family val="2"/>
      <charset val="134"/>
    </font>
    <font>
      <b/>
      <sz val="9"/>
      <color theme="0"/>
      <name val="微软雅黑"/>
      <family val="2"/>
      <charset val="134"/>
    </font>
    <font>
      <sz val="8"/>
      <color theme="1"/>
      <name val="微软雅黑"/>
      <family val="2"/>
      <charset val="134"/>
    </font>
    <font>
      <sz val="9"/>
      <color rgb="FF000000"/>
      <name val="Microsoft YaHei UI"/>
      <family val="2"/>
      <charset val="134"/>
    </font>
    <font>
      <sz val="10"/>
      <name val="微软雅黑"/>
      <family val="2"/>
      <charset val="134"/>
    </font>
    <font>
      <sz val="11"/>
      <color theme="1"/>
      <name val="微软雅黑"/>
      <family val="2"/>
      <charset val="134"/>
    </font>
    <font>
      <sz val="9"/>
      <color rgb="FFFF0000"/>
      <name val="微软雅黑"/>
      <family val="2"/>
      <charset val="134"/>
    </font>
    <font>
      <b/>
      <sz val="16"/>
      <color rgb="FFFF0000"/>
      <name val="微软雅黑"/>
      <family val="2"/>
      <charset val="134"/>
    </font>
    <font>
      <sz val="10"/>
      <color theme="0"/>
      <name val="微软雅黑"/>
      <family val="2"/>
      <charset val="134"/>
    </font>
    <font>
      <b/>
      <sz val="11"/>
      <color theme="0"/>
      <name val="微软雅黑"/>
      <family val="2"/>
      <charset val="134"/>
    </font>
    <font>
      <b/>
      <sz val="10"/>
      <color theme="1"/>
      <name val="微软雅黑"/>
      <family val="2"/>
      <charset val="134"/>
    </font>
    <font>
      <sz val="10"/>
      <color theme="1"/>
      <name val="微软雅黑"/>
      <family val="2"/>
      <charset val="134"/>
    </font>
    <font>
      <b/>
      <sz val="10"/>
      <name val="微软雅黑"/>
      <family val="2"/>
      <charset val="134"/>
    </font>
    <font>
      <b/>
      <sz val="12"/>
      <name val="微软雅黑"/>
      <family val="2"/>
      <charset val="134"/>
    </font>
    <font>
      <b/>
      <sz val="10"/>
      <color theme="0"/>
      <name val="微软雅黑"/>
      <family val="2"/>
      <charset val="134"/>
    </font>
    <font>
      <b/>
      <sz val="10"/>
      <color rgb="FFFF0000"/>
      <name val="微软雅黑"/>
      <family val="2"/>
      <charset val="134"/>
    </font>
    <font>
      <sz val="11"/>
      <color rgb="FF000000"/>
      <name val="微软雅黑"/>
      <family val="2"/>
      <charset val="134"/>
    </font>
    <font>
      <sz val="11"/>
      <color rgb="FF1F4E79"/>
      <name val="微软雅黑"/>
      <family val="2"/>
      <charset val="134"/>
    </font>
    <font>
      <sz val="11"/>
      <color rgb="FFC00000"/>
      <name val="微软雅黑"/>
      <family val="2"/>
      <charset val="134"/>
    </font>
    <font>
      <u/>
      <sz val="10"/>
      <color theme="1"/>
      <name val="微软雅黑"/>
      <family val="2"/>
      <charset val="134"/>
    </font>
    <font>
      <sz val="11"/>
      <name val="宋体"/>
      <family val="3"/>
      <charset val="134"/>
    </font>
    <font>
      <b/>
      <sz val="12"/>
      <color theme="1"/>
      <name val="微软雅黑"/>
      <family val="2"/>
      <charset val="134"/>
    </font>
    <font>
      <b/>
      <sz val="16"/>
      <color theme="1"/>
      <name val="微软雅黑"/>
      <family val="2"/>
      <charset val="134"/>
    </font>
    <font>
      <b/>
      <u/>
      <sz val="12"/>
      <name val="微软雅黑"/>
      <family val="2"/>
      <charset val="134"/>
    </font>
    <font>
      <b/>
      <sz val="16"/>
      <name val="微软雅黑"/>
      <family val="2"/>
      <charset val="134"/>
    </font>
    <font>
      <b/>
      <sz val="12"/>
      <color theme="0"/>
      <name val="微软雅黑"/>
      <family val="2"/>
      <charset val="134"/>
    </font>
    <font>
      <b/>
      <sz val="9"/>
      <name val="Arial"/>
      <family val="2"/>
    </font>
    <font>
      <b/>
      <sz val="18"/>
      <color theme="1"/>
      <name val="微软雅黑"/>
      <family val="2"/>
      <charset val="134"/>
    </font>
    <font>
      <u/>
      <sz val="8"/>
      <color theme="1"/>
      <name val="微软雅黑"/>
      <family val="2"/>
      <charset val="134"/>
    </font>
    <font>
      <vertAlign val="subscript"/>
      <sz val="10"/>
      <name val="Arial"/>
      <family val="2"/>
    </font>
    <font>
      <sz val="10"/>
      <color rgb="FF000000"/>
      <name val="微软雅黑"/>
      <family val="2"/>
      <charset val="134"/>
    </font>
    <font>
      <b/>
      <sz val="10"/>
      <color indexed="10"/>
      <name val="宋体"/>
      <family val="3"/>
      <charset val="134"/>
    </font>
    <font>
      <sz val="10"/>
      <color theme="1"/>
      <name val="宋体"/>
      <family val="3"/>
      <charset val="134"/>
      <scheme val="major"/>
    </font>
    <font>
      <sz val="11"/>
      <color theme="1"/>
      <name val="宋体"/>
      <family val="2"/>
      <charset val="134"/>
      <scheme val="minor"/>
    </font>
    <font>
      <sz val="9"/>
      <name val="宋体"/>
      <family val="2"/>
      <charset val="134"/>
      <scheme val="minor"/>
    </font>
    <font>
      <sz val="9"/>
      <color theme="0" tint="-0.499984740745262"/>
      <name val="微软雅黑"/>
      <family val="2"/>
      <charset val="134"/>
    </font>
  </fonts>
  <fills count="37">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46"/>
        <bgColor indexed="64"/>
      </patternFill>
    </fill>
    <fill>
      <patternFill patternType="solid">
        <fgColor indexed="11"/>
        <bgColor indexed="64"/>
      </patternFill>
    </fill>
    <fill>
      <patternFill patternType="solid">
        <fgColor indexed="44"/>
        <bgColor indexed="64"/>
      </patternFill>
    </fill>
    <fill>
      <patternFill patternType="solid">
        <fgColor indexed="29"/>
        <bgColor indexed="64"/>
      </patternFill>
    </fill>
    <fill>
      <patternFill patternType="solid">
        <fgColor indexed="51"/>
        <bgColor indexed="64"/>
      </patternFill>
    </fill>
    <fill>
      <patternFill patternType="solid">
        <fgColor indexed="31"/>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indexed="62"/>
        <bgColor indexed="64"/>
      </patternFill>
    </fill>
    <fill>
      <patternFill patternType="solid">
        <fgColor indexed="27"/>
        <bgColor indexed="64"/>
      </patternFill>
    </fill>
    <fill>
      <patternFill patternType="solid">
        <fgColor indexed="10"/>
        <bgColor indexed="64"/>
      </patternFill>
    </fill>
    <fill>
      <patternFill patternType="solid">
        <fgColor indexed="47"/>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26"/>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theme="0" tint="-0.14993743705557422"/>
        <bgColor indexed="64"/>
      </patternFill>
    </fill>
    <fill>
      <patternFill patternType="solid">
        <fgColor theme="9" tint="0.79992065187536243"/>
        <bgColor indexed="64"/>
      </patternFill>
    </fill>
    <fill>
      <patternFill patternType="solid">
        <fgColor theme="8" tint="0.59996337778862885"/>
        <bgColor indexed="64"/>
      </patternFill>
    </fill>
    <fill>
      <patternFill patternType="solid">
        <fgColor theme="0"/>
        <bgColor indexed="64"/>
      </patternFill>
    </fill>
    <fill>
      <patternFill patternType="solid">
        <fgColor theme="8" tint="-0.49995422223578601"/>
        <bgColor indexed="64"/>
      </patternFill>
    </fill>
    <fill>
      <patternFill patternType="solid">
        <fgColor theme="4" tint="0.79995117038483843"/>
        <bgColor indexed="64"/>
      </patternFill>
    </fill>
    <fill>
      <patternFill patternType="solid">
        <fgColor theme="0" tint="-0.14996795556505021"/>
        <bgColor indexed="64"/>
      </patternFill>
    </fill>
    <fill>
      <patternFill patternType="solid">
        <fgColor theme="3" tint="-0.49995422223578601"/>
        <bgColor indexed="64"/>
      </patternFill>
    </fill>
    <fill>
      <patternFill patternType="solid">
        <fgColor rgb="FFC0C0C0"/>
        <bgColor indexed="64"/>
      </patternFill>
    </fill>
    <fill>
      <patternFill patternType="solid">
        <fgColor rgb="FFFFFFFF"/>
        <bgColor indexed="64"/>
      </patternFill>
    </fill>
    <fill>
      <patternFill patternType="solid">
        <fgColor rgb="FFDDEBF7"/>
        <bgColor indexed="64"/>
      </patternFill>
    </fill>
    <fill>
      <patternFill patternType="solid">
        <fgColor rgb="FFDDEBF7"/>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style="medium">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theme="0" tint="-0.34995574816125979"/>
      </left>
      <right style="thin">
        <color theme="0" tint="-0.34995574816125979"/>
      </right>
      <top style="thin">
        <color theme="0" tint="-0.34995574816125979"/>
      </top>
      <bottom style="thin">
        <color theme="0" tint="-0.34995574816125979"/>
      </bottom>
      <diagonal/>
    </border>
    <border>
      <left/>
      <right style="thin">
        <color auto="1"/>
      </right>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dashed">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thin">
        <color theme="0" tint="-0.49995422223578601"/>
      </left>
      <right style="thin">
        <color theme="0" tint="-0.49995422223578601"/>
      </right>
      <top style="thin">
        <color theme="0" tint="-0.49995422223578601"/>
      </top>
      <bottom style="thin">
        <color theme="0" tint="-0.49995422223578601"/>
      </bottom>
      <diagonal/>
    </border>
    <border>
      <left style="thin">
        <color theme="0" tint="-0.49995422223578601"/>
      </left>
      <right style="thin">
        <color theme="0" tint="-0.49995422223578601"/>
      </right>
      <top/>
      <bottom style="thin">
        <color theme="0" tint="-0.49995422223578601"/>
      </bottom>
      <diagonal/>
    </border>
    <border>
      <left/>
      <right/>
      <top style="thin">
        <color auto="1"/>
      </top>
      <bottom/>
      <diagonal/>
    </border>
    <border>
      <left/>
      <right style="thin">
        <color auto="1"/>
      </right>
      <top style="thin">
        <color auto="1"/>
      </top>
      <bottom/>
      <diagonal/>
    </border>
    <border>
      <left/>
      <right style="thin">
        <color theme="0" tint="-0.49995422223578601"/>
      </right>
      <top/>
      <bottom/>
      <diagonal/>
    </border>
    <border>
      <left style="medium">
        <color auto="1"/>
      </left>
      <right/>
      <top/>
      <bottom style="thin">
        <color auto="1"/>
      </bottom>
      <diagonal/>
    </border>
    <border>
      <left/>
      <right style="thin">
        <color theme="0" tint="-0.49995422223578601"/>
      </right>
      <top/>
      <bottom style="thin">
        <color auto="1"/>
      </bottom>
      <diagonal/>
    </border>
    <border>
      <left/>
      <right/>
      <top style="thin">
        <color theme="0" tint="-0.34995574816125979"/>
      </top>
      <bottom style="thin">
        <color theme="0" tint="-0.34995574816125979"/>
      </bottom>
      <diagonal/>
    </border>
    <border>
      <left style="medium">
        <color auto="1"/>
      </left>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88">
    <xf numFmtId="0" fontId="0" fillId="0" borderId="0"/>
    <xf numFmtId="0" fontId="17" fillId="2" borderId="0" applyNumberFormat="0" applyBorder="0" applyProtection="0"/>
    <xf numFmtId="0" fontId="16" fillId="3" borderId="1" applyNumberFormat="0" applyProtection="0"/>
    <xf numFmtId="0" fontId="20" fillId="4" borderId="0" applyNumberFormat="0" applyBorder="0" applyProtection="0"/>
    <xf numFmtId="0" fontId="20" fillId="5" borderId="0" applyNumberFormat="0" applyBorder="0" applyProtection="0"/>
    <xf numFmtId="177" fontId="23" fillId="0" borderId="0" applyFont="0" applyFill="0" applyBorder="0" applyAlignment="0" applyProtection="0"/>
    <xf numFmtId="0" fontId="20" fillId="6" borderId="0" applyNumberFormat="0" applyBorder="0" applyProtection="0"/>
    <xf numFmtId="0" fontId="20" fillId="7" borderId="0" applyNumberFormat="0" applyBorder="0" applyProtection="0"/>
    <xf numFmtId="0" fontId="20" fillId="6" borderId="0" applyNumberFormat="0" applyBorder="0" applyProtection="0"/>
    <xf numFmtId="0" fontId="18" fillId="0" borderId="0"/>
    <xf numFmtId="0" fontId="28" fillId="3" borderId="2" applyNumberFormat="0" applyProtection="0"/>
    <xf numFmtId="177" fontId="23" fillId="0" borderId="0" applyFont="0" applyFill="0" applyBorder="0" applyProtection="0"/>
    <xf numFmtId="0" fontId="20" fillId="8" borderId="0" applyNumberFormat="0" applyBorder="0" applyProtection="0"/>
    <xf numFmtId="0" fontId="20" fillId="9" borderId="0" applyNumberFormat="0" applyBorder="0" applyProtection="0"/>
    <xf numFmtId="0" fontId="19" fillId="3" borderId="2" applyNumberFormat="0" applyProtection="0"/>
    <xf numFmtId="0" fontId="31" fillId="10" borderId="0" applyNumberFormat="0" applyBorder="0" applyProtection="0"/>
    <xf numFmtId="0" fontId="20" fillId="11" borderId="0" applyNumberFormat="0" applyBorder="0" applyProtection="0"/>
    <xf numFmtId="0" fontId="20" fillId="12" borderId="0" applyNumberFormat="0" applyBorder="0" applyProtection="0"/>
    <xf numFmtId="0" fontId="20" fillId="4" borderId="0" applyNumberFormat="0" applyBorder="0" applyProtection="0"/>
    <xf numFmtId="0" fontId="17" fillId="13" borderId="0" applyNumberFormat="0" applyBorder="0" applyProtection="0"/>
    <xf numFmtId="0" fontId="20" fillId="14" borderId="0" applyNumberFormat="0" applyBorder="0" applyProtection="0"/>
    <xf numFmtId="0" fontId="17" fillId="15" borderId="0" applyNumberFormat="0" applyBorder="0" applyProtection="0"/>
    <xf numFmtId="0" fontId="20" fillId="16" borderId="0" applyNumberFormat="0" applyBorder="0" applyProtection="0"/>
    <xf numFmtId="0" fontId="17" fillId="17" borderId="0" applyNumberFormat="0" applyBorder="0" applyProtection="0"/>
    <xf numFmtId="0" fontId="17" fillId="7" borderId="0" applyNumberFormat="0" applyBorder="0" applyProtection="0"/>
    <xf numFmtId="0" fontId="17" fillId="5" borderId="0" applyNumberFormat="0" applyBorder="0" applyProtection="0"/>
    <xf numFmtId="0" fontId="17" fillId="18" borderId="0" applyNumberFormat="0" applyBorder="0" applyProtection="0"/>
    <xf numFmtId="0" fontId="17" fillId="19" borderId="0" applyNumberFormat="0" applyBorder="0" applyProtection="0"/>
    <xf numFmtId="0" fontId="26" fillId="0" borderId="0" applyNumberFormat="0" applyFill="0" applyBorder="0" applyAlignment="0" applyProtection="0"/>
    <xf numFmtId="0" fontId="48" fillId="16" borderId="1" applyNumberFormat="0" applyProtection="0"/>
    <xf numFmtId="0" fontId="46" fillId="0" borderId="3" applyNumberFormat="0" applyFill="0" applyProtection="0"/>
    <xf numFmtId="0" fontId="52" fillId="11" borderId="0" applyNumberFormat="0" applyBorder="0" applyProtection="0"/>
    <xf numFmtId="0" fontId="45" fillId="0" borderId="4" applyNumberFormat="0" applyFill="0" applyProtection="0"/>
    <xf numFmtId="0" fontId="6" fillId="3" borderId="0" applyNumberFormat="0" applyBorder="0" applyAlignment="0" applyProtection="0"/>
    <xf numFmtId="0" fontId="4" fillId="0" borderId="5" applyNumberFormat="0" applyProtection="0"/>
    <xf numFmtId="0" fontId="4" fillId="0" borderId="6">
      <alignment horizontal="left" vertical="center"/>
    </xf>
    <xf numFmtId="0" fontId="6" fillId="20" borderId="7" applyNumberFormat="0" applyBorder="0" applyAlignment="0" applyProtection="0"/>
    <xf numFmtId="37" fontId="42" fillId="0" borderId="0"/>
    <xf numFmtId="0" fontId="44" fillId="0" borderId="0"/>
    <xf numFmtId="3" fontId="53" fillId="0" borderId="8"/>
    <xf numFmtId="10" fontId="23" fillId="0" borderId="0" applyFont="0" applyFill="0" applyBorder="0" applyAlignment="0" applyProtection="0"/>
    <xf numFmtId="0" fontId="8" fillId="0" borderId="0"/>
    <xf numFmtId="0" fontId="17" fillId="21" borderId="0" applyNumberFormat="0" applyBorder="0" applyProtection="0"/>
    <xf numFmtId="0" fontId="17" fillId="18" borderId="0" applyNumberFormat="0" applyBorder="0" applyProtection="0"/>
    <xf numFmtId="0" fontId="17" fillId="19" borderId="0" applyNumberFormat="0" applyBorder="0" applyProtection="0"/>
    <xf numFmtId="0" fontId="17" fillId="22" borderId="0" applyNumberFormat="0" applyBorder="0" applyProtection="0"/>
    <xf numFmtId="9" fontId="23" fillId="0" borderId="0" applyFont="0" applyFill="0" applyBorder="0" applyProtection="0"/>
    <xf numFmtId="0" fontId="41" fillId="0" borderId="9" applyNumberFormat="0" applyFill="0" applyProtection="0"/>
    <xf numFmtId="0" fontId="15" fillId="0" borderId="10" applyNumberFormat="0" applyFill="0" applyProtection="0"/>
    <xf numFmtId="0" fontId="15" fillId="0" borderId="0" applyNumberFormat="0" applyFill="0" applyBorder="0" applyProtection="0"/>
    <xf numFmtId="0" fontId="51" fillId="0" borderId="0" applyNumberFormat="0" applyFill="0" applyBorder="0" applyProtection="0"/>
    <xf numFmtId="0" fontId="34" fillId="0" borderId="0" applyNumberFormat="0" applyFill="0" applyBorder="0" applyProtection="0"/>
    <xf numFmtId="0" fontId="37" fillId="3" borderId="1" applyNumberFormat="0" applyProtection="0"/>
    <xf numFmtId="0" fontId="22" fillId="11" borderId="0" applyNumberFormat="0" applyBorder="0" applyProtection="0"/>
    <xf numFmtId="176" fontId="30" fillId="0" borderId="0">
      <alignment vertical="center"/>
      <protection locked="0"/>
    </xf>
    <xf numFmtId="0" fontId="23" fillId="0" borderId="0">
      <alignment vertical="center"/>
    </xf>
    <xf numFmtId="0" fontId="1" fillId="0" borderId="0"/>
    <xf numFmtId="0" fontId="40" fillId="12" borderId="0" applyNumberFormat="0" applyBorder="0" applyProtection="0"/>
    <xf numFmtId="0" fontId="25" fillId="23" borderId="11" applyNumberFormat="0" applyProtection="0"/>
    <xf numFmtId="0" fontId="50" fillId="0" borderId="0" applyNumberFormat="0" applyFill="0" applyBorder="0" applyProtection="0"/>
    <xf numFmtId="0" fontId="33" fillId="0" borderId="0" applyNumberFormat="0" applyFill="0" applyBorder="0" applyProtection="0"/>
    <xf numFmtId="0" fontId="39" fillId="0" borderId="0" applyNumberFormat="0" applyFill="0" applyBorder="0" applyProtection="0"/>
    <xf numFmtId="0" fontId="36" fillId="0" borderId="12" applyNumberFormat="0" applyFill="0" applyProtection="0"/>
    <xf numFmtId="0" fontId="23" fillId="20" borderId="13" applyNumberFormat="0" applyFont="0" applyProtection="0"/>
    <xf numFmtId="0" fontId="38" fillId="10" borderId="0" applyNumberFormat="0" applyBorder="0" applyProtection="0"/>
    <xf numFmtId="0" fontId="23" fillId="20" borderId="13" applyNumberFormat="0" applyFont="0" applyProtection="0"/>
    <xf numFmtId="0" fontId="24" fillId="0" borderId="0" applyNumberFormat="0" applyFill="0" applyBorder="0" applyProtection="0"/>
    <xf numFmtId="0" fontId="49" fillId="23" borderId="11" applyNumberFormat="0" applyProtection="0"/>
    <xf numFmtId="0" fontId="32" fillId="0" borderId="12" applyNumberFormat="0" applyFill="0" applyProtection="0"/>
    <xf numFmtId="0" fontId="35" fillId="0" borderId="3" applyNumberFormat="0" applyFill="0" applyProtection="0"/>
    <xf numFmtId="0" fontId="21" fillId="16" borderId="1" applyNumberFormat="0" applyProtection="0"/>
    <xf numFmtId="0" fontId="29" fillId="0" borderId="0" applyNumberFormat="0" applyFill="0" applyBorder="0" applyProtection="0"/>
    <xf numFmtId="0" fontId="27" fillId="0" borderId="9" applyNumberFormat="0" applyFill="0" applyProtection="0"/>
    <xf numFmtId="0" fontId="47" fillId="0" borderId="4" applyNumberFormat="0" applyFill="0" applyProtection="0"/>
    <xf numFmtId="0" fontId="39" fillId="0" borderId="10" applyNumberFormat="0" applyFill="0" applyProtection="0"/>
    <xf numFmtId="0" fontId="43" fillId="12" borderId="0" applyNumberFormat="0" applyBorder="0" applyProtection="0"/>
    <xf numFmtId="179" fontId="23" fillId="0" borderId="0" applyFont="0" applyFill="0" applyBorder="0" applyAlignment="0" applyProtection="0"/>
    <xf numFmtId="0" fontId="20" fillId="0" borderId="0">
      <alignment vertical="center"/>
    </xf>
    <xf numFmtId="0" fontId="89" fillId="0" borderId="0"/>
    <xf numFmtId="0" fontId="6" fillId="20" borderId="7" applyNumberFormat="0" applyBorder="0" applyAlignment="0" applyProtection="0"/>
    <xf numFmtId="0" fontId="89" fillId="0" borderId="0">
      <alignment vertical="center"/>
    </xf>
    <xf numFmtId="9" fontId="89" fillId="0" borderId="0" applyFont="0" applyFill="0" applyBorder="0" applyProtection="0"/>
    <xf numFmtId="0" fontId="76" fillId="0" borderId="0">
      <alignment vertical="center"/>
    </xf>
    <xf numFmtId="0" fontId="55" fillId="0" borderId="0"/>
    <xf numFmtId="0" fontId="55" fillId="0" borderId="0"/>
    <xf numFmtId="0" fontId="4" fillId="0" borderId="6">
      <alignment horizontal="left" vertical="center"/>
    </xf>
    <xf numFmtId="9" fontId="89" fillId="0" borderId="0" applyFont="0" applyFill="0" applyBorder="0" applyProtection="0"/>
    <xf numFmtId="0" fontId="89" fillId="0" borderId="0"/>
  </cellStyleXfs>
  <cellXfs count="292">
    <xf numFmtId="0" fontId="0" fillId="0" borderId="0" xfId="0"/>
    <xf numFmtId="0" fontId="1" fillId="3" borderId="0" xfId="56" applyFill="1"/>
    <xf numFmtId="0" fontId="5" fillId="3" borderId="0" xfId="56" applyFont="1" applyFill="1"/>
    <xf numFmtId="0" fontId="1" fillId="0" borderId="0" xfId="56"/>
    <xf numFmtId="0" fontId="4" fillId="3" borderId="0" xfId="56" applyFont="1" applyFill="1" applyAlignment="1">
      <alignment horizontal="right"/>
    </xf>
    <xf numFmtId="0" fontId="2" fillId="24" borderId="15" xfId="56" applyFont="1" applyFill="1" applyBorder="1" applyAlignment="1">
      <alignment horizontal="right"/>
    </xf>
    <xf numFmtId="0" fontId="1" fillId="24" borderId="16" xfId="56" applyFill="1" applyBorder="1"/>
    <xf numFmtId="0" fontId="2" fillId="24" borderId="17" xfId="56" applyFont="1" applyFill="1" applyBorder="1" applyAlignment="1">
      <alignment horizontal="right"/>
    </xf>
    <xf numFmtId="0" fontId="2" fillId="24" borderId="18" xfId="56" applyFont="1" applyFill="1" applyBorder="1" applyAlignment="1">
      <alignment horizontal="right"/>
    </xf>
    <xf numFmtId="0" fontId="3" fillId="24" borderId="19" xfId="56" applyFont="1" applyFill="1" applyBorder="1" applyAlignment="1">
      <alignment horizontal="center" vertical="center" wrapText="1"/>
    </xf>
    <xf numFmtId="0" fontId="2" fillId="24" borderId="20" xfId="56" applyFont="1" applyFill="1" applyBorder="1" applyAlignment="1">
      <alignment horizontal="right"/>
    </xf>
    <xf numFmtId="0" fontId="3" fillId="24" borderId="21" xfId="56" applyFont="1" applyFill="1" applyBorder="1" applyAlignment="1">
      <alignment horizontal="center" vertical="center" wrapText="1"/>
    </xf>
    <xf numFmtId="0" fontId="1" fillId="24" borderId="21" xfId="56" applyFill="1" applyBorder="1"/>
    <xf numFmtId="0" fontId="1" fillId="24" borderId="19" xfId="56" applyFill="1" applyBorder="1"/>
    <xf numFmtId="0" fontId="9" fillId="0" borderId="0" xfId="0" applyFont="1"/>
    <xf numFmtId="0" fontId="9" fillId="25" borderId="0" xfId="0" applyFont="1" applyFill="1"/>
    <xf numFmtId="0" fontId="9" fillId="0" borderId="0" xfId="0" applyFont="1" applyAlignment="1">
      <alignment horizontal="center"/>
    </xf>
    <xf numFmtId="0" fontId="9" fillId="26" borderId="0" xfId="0" applyFont="1" applyFill="1" applyAlignment="1">
      <alignment horizontal="center"/>
    </xf>
    <xf numFmtId="180" fontId="9" fillId="0" borderId="0" xfId="0" applyNumberFormat="1" applyFont="1"/>
    <xf numFmtId="180" fontId="10" fillId="0" borderId="0" xfId="0" applyNumberFormat="1" applyFont="1"/>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11" fillId="0" borderId="7" xfId="0" applyFont="1" applyBorder="1" applyAlignment="1">
      <alignment horizontal="center" vertical="center" wrapText="1"/>
    </xf>
    <xf numFmtId="0" fontId="9" fillId="0" borderId="7" xfId="0" applyFont="1" applyBorder="1" applyAlignment="1">
      <alignment horizontal="left" vertical="center" wrapText="1"/>
    </xf>
    <xf numFmtId="0" fontId="8" fillId="0" borderId="7" xfId="0" applyFont="1" applyBorder="1" applyAlignment="1" applyProtection="1">
      <alignment horizontal="center" vertical="center"/>
      <protection locked="0"/>
    </xf>
    <xf numFmtId="0" fontId="9" fillId="0" borderId="0" xfId="0" applyFont="1" applyAlignment="1">
      <alignment vertical="center" wrapText="1"/>
    </xf>
    <xf numFmtId="0" fontId="9" fillId="0" borderId="7" xfId="77" applyFont="1" applyBorder="1" applyAlignment="1">
      <alignment horizontal="left" vertical="center" wrapText="1"/>
    </xf>
    <xf numFmtId="0" fontId="9" fillId="0" borderId="7" xfId="77" applyFont="1" applyBorder="1" applyAlignment="1">
      <alignment vertical="center" wrapText="1"/>
    </xf>
    <xf numFmtId="0" fontId="9" fillId="0" borderId="7" xfId="0" applyFont="1" applyBorder="1" applyAlignment="1">
      <alignment vertical="center" wrapText="1"/>
    </xf>
    <xf numFmtId="0" fontId="9" fillId="27" borderId="0" xfId="0" applyFont="1" applyFill="1"/>
    <xf numFmtId="0" fontId="12" fillId="0" borderId="7" xfId="0" applyFont="1" applyBorder="1" applyAlignment="1">
      <alignment vertical="center" wrapText="1"/>
    </xf>
    <xf numFmtId="0" fontId="11" fillId="0" borderId="7"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wrapText="1"/>
      <protection locked="0"/>
    </xf>
    <xf numFmtId="0" fontId="9" fillId="0" borderId="7" xfId="77" applyFont="1" applyBorder="1" applyAlignment="1" applyProtection="1">
      <alignment horizontal="center" vertical="center" wrapText="1"/>
      <protection locked="0"/>
    </xf>
    <xf numFmtId="0" fontId="2" fillId="24" borderId="22" xfId="56" applyFont="1" applyFill="1" applyBorder="1" applyAlignment="1">
      <alignment horizontal="right"/>
    </xf>
    <xf numFmtId="0" fontId="2" fillId="24" borderId="0" xfId="56" applyFont="1" applyFill="1" applyAlignment="1">
      <alignment horizontal="right"/>
    </xf>
    <xf numFmtId="0" fontId="4" fillId="24" borderId="8" xfId="56" applyFont="1" applyFill="1" applyBorder="1" applyAlignment="1">
      <alignment horizontal="center" vertical="top"/>
    </xf>
    <xf numFmtId="0" fontId="4" fillId="24" borderId="23" xfId="56" applyFont="1" applyFill="1" applyBorder="1" applyAlignment="1">
      <alignment horizontal="center" vertical="center"/>
    </xf>
    <xf numFmtId="0" fontId="9" fillId="0" borderId="7" xfId="0" applyFont="1" applyBorder="1" applyAlignment="1" applyProtection="1">
      <alignment horizontal="left" vertical="center" wrapText="1"/>
      <protection locked="0"/>
    </xf>
    <xf numFmtId="0" fontId="56" fillId="28" borderId="0" xfId="0" applyFont="1" applyFill="1" applyAlignment="1">
      <alignment horizontal="center" vertical="center"/>
    </xf>
    <xf numFmtId="0" fontId="9" fillId="28" borderId="7" xfId="77" applyFont="1" applyFill="1" applyBorder="1" applyAlignment="1">
      <alignment horizontal="left" vertical="center" wrapText="1"/>
    </xf>
    <xf numFmtId="0" fontId="9" fillId="28" borderId="7" xfId="77" applyFont="1" applyFill="1" applyBorder="1" applyAlignment="1">
      <alignment vertical="center" wrapText="1"/>
    </xf>
    <xf numFmtId="0" fontId="57" fillId="29" borderId="7" xfId="0" applyFont="1" applyFill="1" applyBorder="1" applyAlignment="1">
      <alignment horizontal="left" vertical="center" wrapText="1"/>
    </xf>
    <xf numFmtId="0" fontId="57" fillId="29" borderId="7" xfId="0" applyFont="1" applyFill="1" applyBorder="1" applyAlignment="1" applyProtection="1">
      <alignment horizontal="center" vertical="center" wrapText="1"/>
      <protection locked="0"/>
    </xf>
    <xf numFmtId="0" fontId="57" fillId="29" borderId="7" xfId="0" applyFont="1" applyFill="1" applyBorder="1" applyAlignment="1" applyProtection="1">
      <alignment horizontal="left" vertical="center" wrapText="1"/>
      <protection locked="0"/>
    </xf>
    <xf numFmtId="0" fontId="10" fillId="29" borderId="7" xfId="0" applyFont="1" applyFill="1" applyBorder="1" applyAlignment="1" applyProtection="1">
      <alignment horizontal="center" vertical="center" wrapText="1"/>
      <protection locked="0"/>
    </xf>
    <xf numFmtId="0" fontId="10" fillId="29" borderId="7" xfId="0" applyFont="1" applyFill="1" applyBorder="1" applyAlignment="1" applyProtection="1">
      <alignment horizontal="left" vertical="center"/>
      <protection locked="0"/>
    </xf>
    <xf numFmtId="0" fontId="11" fillId="29" borderId="7" xfId="0" applyFont="1" applyFill="1" applyBorder="1" applyAlignment="1">
      <alignment horizontal="center" vertical="center" wrapText="1"/>
    </xf>
    <xf numFmtId="0" fontId="58" fillId="28" borderId="7" xfId="0" applyFont="1" applyFill="1" applyBorder="1" applyAlignment="1">
      <alignment horizontal="left" vertical="top" wrapText="1"/>
    </xf>
    <xf numFmtId="0" fontId="9" fillId="28" borderId="0" xfId="0" applyFont="1" applyFill="1" applyAlignment="1">
      <alignment horizontal="left" vertical="center"/>
    </xf>
    <xf numFmtId="0" fontId="9" fillId="28" borderId="0" xfId="0" applyFont="1" applyFill="1" applyAlignment="1">
      <alignment vertical="center" wrapText="1"/>
    </xf>
    <xf numFmtId="0" fontId="9" fillId="28" borderId="0" xfId="0" applyFont="1" applyFill="1" applyAlignment="1">
      <alignment horizontal="left" vertical="center" wrapText="1"/>
    </xf>
    <xf numFmtId="0" fontId="9" fillId="28" borderId="0" xfId="0" applyFont="1" applyFill="1" applyAlignment="1">
      <alignment horizontal="center" vertical="center" wrapText="1"/>
    </xf>
    <xf numFmtId="0" fontId="12" fillId="0" borderId="7" xfId="0" applyFont="1" applyBorder="1" applyAlignment="1" applyProtection="1">
      <alignment horizontal="left" vertical="center" wrapText="1"/>
      <protection locked="0"/>
    </xf>
    <xf numFmtId="0" fontId="9" fillId="0" borderId="7" xfId="77" applyFont="1" applyBorder="1" applyAlignment="1" applyProtection="1">
      <alignment horizontal="left" vertical="center" wrapText="1"/>
      <protection locked="0"/>
    </xf>
    <xf numFmtId="0" fontId="62" fillId="0" borderId="0" xfId="0" applyFont="1" applyAlignment="1">
      <alignment horizontal="center" vertical="center"/>
    </xf>
    <xf numFmtId="0" fontId="57" fillId="0" borderId="0" xfId="0" applyFont="1" applyAlignment="1">
      <alignment horizontal="left" vertical="center" wrapText="1"/>
    </xf>
    <xf numFmtId="0" fontId="10" fillId="0" borderId="0" xfId="0" applyFont="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13" fillId="0" borderId="0" xfId="0" applyFont="1" applyAlignment="1">
      <alignment horizontal="left" vertical="center" wrapText="1"/>
    </xf>
    <xf numFmtId="0" fontId="56" fillId="28" borderId="23" xfId="0" applyFont="1" applyFill="1" applyBorder="1" applyAlignment="1">
      <alignment vertical="center"/>
    </xf>
    <xf numFmtId="0" fontId="56" fillId="28" borderId="14" xfId="0" applyFont="1" applyFill="1" applyBorder="1" applyAlignment="1">
      <alignment vertical="center"/>
    </xf>
    <xf numFmtId="0" fontId="62" fillId="0" borderId="0" xfId="0" applyFont="1" applyAlignment="1" applyProtection="1">
      <alignment horizontal="left" vertical="top" wrapText="1"/>
      <protection locked="0"/>
    </xf>
    <xf numFmtId="178" fontId="9" fillId="27" borderId="0" xfId="0" applyNumberFormat="1" applyFont="1" applyFill="1"/>
    <xf numFmtId="0" fontId="61" fillId="28" borderId="0" xfId="0" applyFont="1" applyFill="1"/>
    <xf numFmtId="0" fontId="13" fillId="0" borderId="0" xfId="0" applyFont="1" applyAlignment="1">
      <alignment horizontal="center" vertical="center"/>
    </xf>
    <xf numFmtId="0" fontId="9" fillId="28" borderId="0" xfId="78" applyFont="1" applyFill="1" applyAlignment="1">
      <alignment horizontal="left" vertical="center"/>
    </xf>
    <xf numFmtId="0" fontId="9" fillId="28" borderId="0" xfId="78" applyFont="1" applyFill="1" applyAlignment="1">
      <alignment horizontal="center" vertical="center"/>
    </xf>
    <xf numFmtId="0" fontId="9" fillId="0" borderId="0" xfId="78" applyFont="1" applyAlignment="1">
      <alignment horizontal="left" vertical="center"/>
    </xf>
    <xf numFmtId="0" fontId="9" fillId="28" borderId="0" xfId="0" applyFont="1" applyFill="1" applyAlignment="1">
      <alignment horizontal="center" vertical="center"/>
    </xf>
    <xf numFmtId="0" fontId="62" fillId="28" borderId="0" xfId="0" applyFont="1" applyFill="1" applyAlignment="1">
      <alignment horizontal="center" vertical="center"/>
    </xf>
    <xf numFmtId="0" fontId="72" fillId="28" borderId="19" xfId="0" applyFont="1" applyFill="1" applyBorder="1" applyAlignment="1">
      <alignment horizontal="left" vertical="center" wrapText="1"/>
    </xf>
    <xf numFmtId="0" fontId="61" fillId="28" borderId="19" xfId="0" applyFont="1" applyFill="1" applyBorder="1" applyAlignment="1">
      <alignment horizontal="left" vertical="center" wrapText="1"/>
    </xf>
    <xf numFmtId="0" fontId="73" fillId="28" borderId="0" xfId="0" applyFont="1" applyFill="1" applyAlignment="1">
      <alignment horizontal="justify" vertical="center"/>
    </xf>
    <xf numFmtId="0" fontId="67" fillId="0" borderId="7" xfId="0" applyFont="1" applyBorder="1" applyAlignment="1">
      <alignment vertical="center"/>
    </xf>
    <xf numFmtId="0" fontId="67" fillId="0" borderId="7" xfId="0" applyFont="1" applyBorder="1" applyAlignment="1">
      <alignment horizontal="left" vertical="center"/>
    </xf>
    <xf numFmtId="0" fontId="67" fillId="0" borderId="24" xfId="0" applyFont="1" applyBorder="1" applyAlignment="1">
      <alignment horizontal="left" vertical="center" wrapText="1"/>
    </xf>
    <xf numFmtId="0" fontId="67" fillId="0" borderId="7" xfId="0" applyFont="1" applyBorder="1" applyAlignment="1">
      <alignment horizontal="left" vertical="center" wrapText="1"/>
    </xf>
    <xf numFmtId="0" fontId="67" fillId="28" borderId="7" xfId="0" applyFont="1" applyFill="1" applyBorder="1" applyAlignment="1">
      <alignment horizontal="left" vertical="center" wrapText="1"/>
    </xf>
    <xf numFmtId="0" fontId="67" fillId="28" borderId="7" xfId="0" applyFont="1" applyFill="1" applyBorder="1" applyAlignment="1">
      <alignment vertical="center" wrapText="1"/>
    </xf>
    <xf numFmtId="0" fontId="61" fillId="0" borderId="0" xfId="0" applyFont="1" applyAlignment="1">
      <alignment horizontal="left" vertical="center" wrapText="1"/>
    </xf>
    <xf numFmtId="0" fontId="70" fillId="29" borderId="7" xfId="78" applyFont="1" applyFill="1" applyBorder="1" applyAlignment="1">
      <alignment horizontal="left" vertical="center" wrapText="1"/>
    </xf>
    <xf numFmtId="0" fontId="57" fillId="29" borderId="7" xfId="78" applyFont="1" applyFill="1" applyBorder="1" applyAlignment="1">
      <alignment horizontal="center" vertical="center" wrapText="1"/>
    </xf>
    <xf numFmtId="0" fontId="57" fillId="29" borderId="7" xfId="78" applyFont="1" applyFill="1" applyBorder="1" applyAlignment="1">
      <alignment horizontal="left" vertical="center" wrapText="1"/>
    </xf>
    <xf numFmtId="0" fontId="70" fillId="29" borderId="7" xfId="0" applyFont="1" applyFill="1" applyBorder="1" applyAlignment="1">
      <alignment horizontal="left" vertical="center" wrapText="1"/>
    </xf>
    <xf numFmtId="0" fontId="70" fillId="29" borderId="7" xfId="0" applyFont="1" applyFill="1" applyBorder="1" applyAlignment="1">
      <alignment horizontal="left" vertical="center"/>
    </xf>
    <xf numFmtId="0" fontId="61" fillId="28" borderId="25" xfId="78" applyFont="1" applyFill="1" applyBorder="1" applyAlignment="1">
      <alignment horizontal="center" vertical="center"/>
    </xf>
    <xf numFmtId="0" fontId="9" fillId="0" borderId="0" xfId="0" applyFont="1" applyAlignment="1">
      <alignment horizontal="center" vertical="center"/>
    </xf>
    <xf numFmtId="0" fontId="2" fillId="24" borderId="20" xfId="56" applyFont="1" applyFill="1" applyBorder="1" applyAlignment="1">
      <alignment horizontal="right" vertical="center"/>
    </xf>
    <xf numFmtId="0" fontId="69" fillId="24" borderId="26" xfId="56" applyFont="1" applyFill="1" applyBorder="1" applyAlignment="1">
      <alignment horizontal="center" vertical="top"/>
    </xf>
    <xf numFmtId="0" fontId="68" fillId="24" borderId="8" xfId="56" applyFont="1" applyFill="1" applyBorder="1" applyAlignment="1">
      <alignment horizontal="center" vertical="center"/>
    </xf>
    <xf numFmtId="0" fontId="68" fillId="24" borderId="23" xfId="56" applyFont="1" applyFill="1" applyBorder="1" applyAlignment="1">
      <alignment horizontal="center" vertical="center"/>
    </xf>
    <xf numFmtId="0" fontId="9" fillId="31" borderId="0" xfId="0" applyFont="1" applyFill="1" applyAlignment="1">
      <alignment horizontal="center" vertical="center"/>
    </xf>
    <xf numFmtId="0" fontId="9" fillId="27" borderId="0" xfId="0" applyFont="1" applyFill="1" applyAlignment="1">
      <alignment horizontal="center" vertical="center"/>
    </xf>
    <xf numFmtId="0" fontId="9" fillId="28" borderId="0" xfId="0" applyFont="1" applyFill="1" applyAlignment="1">
      <alignment horizontal="center"/>
    </xf>
    <xf numFmtId="0" fontId="9" fillId="28" borderId="0" xfId="0" applyFont="1" applyFill="1"/>
    <xf numFmtId="0" fontId="78" fillId="28" borderId="0" xfId="78" applyFont="1" applyFill="1" applyAlignment="1">
      <alignment horizontal="center" vertical="center"/>
    </xf>
    <xf numFmtId="0" fontId="81" fillId="32" borderId="0" xfId="0" applyFont="1" applyFill="1" applyAlignment="1">
      <alignment horizontal="right" vertical="center"/>
    </xf>
    <xf numFmtId="0" fontId="81" fillId="32" borderId="0" xfId="0" applyFont="1" applyFill="1" applyAlignment="1">
      <alignment horizontal="center" vertical="center"/>
    </xf>
    <xf numFmtId="0" fontId="81" fillId="32" borderId="0" xfId="0" applyFont="1" applyFill="1" applyAlignment="1">
      <alignment vertical="center"/>
    </xf>
    <xf numFmtId="0" fontId="9" fillId="0" borderId="0" xfId="0" applyFont="1" applyAlignment="1">
      <alignment vertical="center"/>
    </xf>
    <xf numFmtId="0" fontId="9" fillId="26" borderId="0" xfId="0" applyFont="1" applyFill="1" applyAlignment="1">
      <alignment horizontal="center" vertical="center"/>
    </xf>
    <xf numFmtId="0" fontId="9" fillId="27" borderId="0" xfId="0" applyFont="1" applyFill="1" applyAlignment="1">
      <alignment horizontal="left" vertical="center"/>
    </xf>
    <xf numFmtId="0" fontId="9" fillId="27" borderId="0" xfId="0" applyFont="1" applyFill="1" applyAlignment="1">
      <alignment vertical="center"/>
    </xf>
    <xf numFmtId="0" fontId="77" fillId="25" borderId="0" xfId="0" applyFont="1" applyFill="1" applyAlignment="1">
      <alignment vertical="center"/>
    </xf>
    <xf numFmtId="0" fontId="9" fillId="30" borderId="27" xfId="0" applyFont="1" applyFill="1" applyBorder="1" applyAlignment="1">
      <alignment horizontal="center" vertical="center"/>
    </xf>
    <xf numFmtId="0" fontId="4" fillId="24" borderId="14" xfId="56" applyFont="1" applyFill="1" applyBorder="1" applyAlignment="1">
      <alignment horizontal="center" vertical="center"/>
    </xf>
    <xf numFmtId="0" fontId="82" fillId="24" borderId="8" xfId="56" applyFont="1" applyFill="1" applyBorder="1" applyAlignment="1">
      <alignment horizontal="center" vertical="center"/>
    </xf>
    <xf numFmtId="0" fontId="4" fillId="31" borderId="8" xfId="56" applyFont="1" applyFill="1" applyBorder="1" applyAlignment="1">
      <alignment horizontal="center" vertical="center"/>
    </xf>
    <xf numFmtId="0" fontId="1" fillId="28" borderId="22" xfId="56" applyFill="1" applyBorder="1"/>
    <xf numFmtId="0" fontId="2" fillId="28" borderId="18" xfId="56" applyFont="1" applyFill="1" applyBorder="1" applyAlignment="1">
      <alignment horizontal="right"/>
    </xf>
    <xf numFmtId="0" fontId="3" fillId="28" borderId="0" xfId="56" applyFont="1" applyFill="1" applyAlignment="1">
      <alignment horizontal="center" vertical="center" wrapText="1"/>
    </xf>
    <xf numFmtId="49" fontId="5" fillId="28" borderId="25" xfId="0" applyNumberFormat="1" applyFont="1" applyFill="1" applyBorder="1" applyAlignment="1">
      <alignment vertical="top"/>
    </xf>
    <xf numFmtId="0" fontId="4" fillId="28" borderId="28" xfId="56" applyFont="1" applyFill="1" applyBorder="1" applyAlignment="1">
      <alignment horizontal="center" vertical="center"/>
    </xf>
    <xf numFmtId="0" fontId="1" fillId="28" borderId="18" xfId="56" applyFill="1" applyBorder="1"/>
    <xf numFmtId="0" fontId="1" fillId="33" borderId="0" xfId="56" applyFill="1"/>
    <xf numFmtId="0" fontId="2" fillId="33" borderId="0" xfId="56" applyFont="1" applyFill="1" applyAlignment="1">
      <alignment horizontal="right"/>
    </xf>
    <xf numFmtId="0" fontId="5" fillId="33" borderId="0" xfId="56" applyFont="1" applyFill="1"/>
    <xf numFmtId="0" fontId="4" fillId="33" borderId="0" xfId="56" applyFont="1" applyFill="1" applyAlignment="1">
      <alignment horizontal="right"/>
    </xf>
    <xf numFmtId="0" fontId="9" fillId="28" borderId="15" xfId="0" applyFont="1" applyFill="1" applyBorder="1"/>
    <xf numFmtId="0" fontId="9" fillId="28" borderId="16" xfId="0" applyFont="1" applyFill="1" applyBorder="1"/>
    <xf numFmtId="0" fontId="9" fillId="28" borderId="20" xfId="0" applyFont="1" applyFill="1" applyBorder="1"/>
    <xf numFmtId="0" fontId="9" fillId="28" borderId="21" xfId="0" applyFont="1" applyFill="1" applyBorder="1"/>
    <xf numFmtId="0" fontId="9" fillId="28" borderId="17" xfId="0" applyFont="1" applyFill="1" applyBorder="1"/>
    <xf numFmtId="0" fontId="9" fillId="28" borderId="18" xfId="0" applyFont="1" applyFill="1" applyBorder="1"/>
    <xf numFmtId="0" fontId="9" fillId="28" borderId="18" xfId="0" applyFont="1" applyFill="1" applyBorder="1" applyAlignment="1">
      <alignment horizontal="center" vertical="center"/>
    </xf>
    <xf numFmtId="0" fontId="9" fillId="28" borderId="18" xfId="0" applyFont="1" applyFill="1" applyBorder="1" applyAlignment="1">
      <alignment horizontal="center"/>
    </xf>
    <xf numFmtId="0" fontId="9" fillId="28" borderId="19" xfId="0" applyFont="1" applyFill="1" applyBorder="1"/>
    <xf numFmtId="0" fontId="67" fillId="28" borderId="7" xfId="0" applyFont="1" applyFill="1" applyBorder="1" applyAlignment="1">
      <alignment horizontal="center" vertical="center" wrapText="1"/>
    </xf>
    <xf numFmtId="0" fontId="9" fillId="28" borderId="29" xfId="0" applyFont="1" applyFill="1" applyBorder="1" applyAlignment="1">
      <alignment horizontal="center" vertical="center"/>
    </xf>
    <xf numFmtId="0" fontId="67" fillId="0" borderId="0" xfId="0" applyFont="1" applyAlignment="1">
      <alignment vertical="center"/>
    </xf>
    <xf numFmtId="0" fontId="67" fillId="0" borderId="0" xfId="0" applyFont="1" applyAlignment="1">
      <alignment vertical="center" wrapText="1"/>
    </xf>
    <xf numFmtId="0" fontId="58" fillId="0" borderId="0" xfId="0" applyFont="1" applyAlignment="1">
      <alignment vertical="center"/>
    </xf>
    <xf numFmtId="0" fontId="2" fillId="0" borderId="0" xfId="83" applyFont="1" applyAlignment="1">
      <alignment vertical="center"/>
    </xf>
    <xf numFmtId="0" fontId="9" fillId="0" borderId="30" xfId="0" applyFont="1" applyBorder="1" applyAlignment="1">
      <alignment horizontal="center"/>
    </xf>
    <xf numFmtId="0" fontId="9" fillId="0" borderId="30" xfId="0" applyFont="1" applyBorder="1"/>
    <xf numFmtId="0" fontId="9" fillId="0" borderId="20" xfId="0" applyFont="1" applyBorder="1"/>
    <xf numFmtId="0" fontId="54" fillId="0" borderId="0" xfId="0" applyFont="1" applyAlignment="1">
      <alignment horizontal="center" vertical="center" wrapText="1"/>
    </xf>
    <xf numFmtId="0" fontId="61" fillId="0" borderId="0" xfId="0" applyFont="1"/>
    <xf numFmtId="0" fontId="9" fillId="0" borderId="21" xfId="0" applyFont="1" applyBorder="1"/>
    <xf numFmtId="0" fontId="9" fillId="0" borderId="0" xfId="0" applyFont="1" applyAlignment="1">
      <alignment horizontal="left"/>
    </xf>
    <xf numFmtId="0" fontId="58" fillId="0" borderId="0" xfId="0" applyFont="1"/>
    <xf numFmtId="0" fontId="58" fillId="0" borderId="0" xfId="0" applyFont="1" applyAlignment="1">
      <alignment horizontal="center" vertical="center"/>
    </xf>
    <xf numFmtId="0" fontId="9" fillId="0" borderId="17" xfId="0" applyFont="1" applyBorder="1"/>
    <xf numFmtId="0" fontId="9" fillId="0" borderId="18" xfId="0" applyFont="1" applyBorder="1" applyAlignment="1">
      <alignment horizontal="center" vertical="center"/>
    </xf>
    <xf numFmtId="0" fontId="9" fillId="0" borderId="18" xfId="0" applyFont="1" applyBorder="1" applyAlignment="1">
      <alignment horizontal="center"/>
    </xf>
    <xf numFmtId="0" fontId="9" fillId="0" borderId="18" xfId="0" applyFont="1" applyBorder="1"/>
    <xf numFmtId="0" fontId="9" fillId="0" borderId="19" xfId="0" applyFont="1" applyBorder="1"/>
    <xf numFmtId="0" fontId="83" fillId="0" borderId="20" xfId="0" applyFont="1" applyBorder="1" applyAlignment="1">
      <alignment horizontal="center" vertical="center"/>
    </xf>
    <xf numFmtId="0" fontId="83" fillId="0" borderId="0" xfId="0" applyFont="1" applyAlignment="1">
      <alignment horizontal="center" vertical="center"/>
    </xf>
    <xf numFmtId="0" fontId="83" fillId="0" borderId="21" xfId="0" applyFont="1" applyBorder="1" applyAlignment="1">
      <alignment horizontal="center" vertical="center"/>
    </xf>
    <xf numFmtId="0" fontId="82" fillId="24" borderId="0" xfId="56" applyFont="1" applyFill="1" applyAlignment="1">
      <alignment horizontal="center" vertical="center"/>
    </xf>
    <xf numFmtId="0" fontId="54" fillId="0" borderId="0" xfId="0" applyFont="1" applyAlignment="1">
      <alignment horizontal="left" vertical="center"/>
    </xf>
    <xf numFmtId="9" fontId="9" fillId="0" borderId="0" xfId="81" applyFont="1" applyBorder="1" applyAlignment="1">
      <alignment horizontal="center" vertical="center"/>
    </xf>
    <xf numFmtId="0" fontId="65" fillId="29" borderId="31" xfId="0" applyFont="1" applyFill="1" applyBorder="1" applyAlignment="1">
      <alignment horizontal="center" vertical="center" wrapText="1"/>
    </xf>
    <xf numFmtId="0" fontId="65" fillId="29" borderId="32" xfId="0" applyFont="1" applyFill="1" applyBorder="1" applyAlignment="1">
      <alignment horizontal="center" vertical="center" wrapText="1"/>
    </xf>
    <xf numFmtId="0" fontId="60" fillId="28" borderId="7" xfId="0" applyFont="1" applyFill="1" applyBorder="1" applyAlignment="1">
      <alignment vertical="center" wrapText="1"/>
    </xf>
    <xf numFmtId="0" fontId="60" fillId="0" borderId="7" xfId="0" applyFont="1" applyBorder="1" applyAlignment="1">
      <alignment horizontal="left" vertical="center" wrapText="1"/>
    </xf>
    <xf numFmtId="0" fontId="60" fillId="0" borderId="7" xfId="0" applyFont="1" applyBorder="1" applyAlignment="1">
      <alignment vertical="center" wrapText="1"/>
    </xf>
    <xf numFmtId="0" fontId="60" fillId="0" borderId="24" xfId="0" applyFont="1" applyBorder="1" applyAlignment="1">
      <alignment horizontal="left" vertical="center" wrapText="1"/>
    </xf>
    <xf numFmtId="0" fontId="60" fillId="28" borderId="7" xfId="0" applyFont="1" applyFill="1" applyBorder="1" applyAlignment="1">
      <alignment horizontal="center" vertical="center" wrapText="1"/>
    </xf>
    <xf numFmtId="0" fontId="9" fillId="0" borderId="7" xfId="0" applyFont="1" applyBorder="1" applyAlignment="1">
      <alignment horizontal="center" vertical="center"/>
    </xf>
    <xf numFmtId="180" fontId="9" fillId="0" borderId="0" xfId="0" applyNumberFormat="1" applyFont="1" applyAlignment="1">
      <alignment horizontal="center" vertical="center"/>
    </xf>
    <xf numFmtId="180" fontId="81" fillId="32" borderId="0" xfId="0" applyNumberFormat="1" applyFont="1" applyFill="1" applyAlignment="1">
      <alignment horizontal="center" vertical="center"/>
    </xf>
    <xf numFmtId="0" fontId="9" fillId="28" borderId="18" xfId="0" applyFont="1" applyFill="1" applyBorder="1" applyAlignment="1">
      <alignment horizontal="center" vertical="top"/>
    </xf>
    <xf numFmtId="0" fontId="9" fillId="28" borderId="0" xfId="0" applyFont="1" applyFill="1" applyAlignment="1">
      <alignment horizontal="center" vertical="top"/>
    </xf>
    <xf numFmtId="0" fontId="9" fillId="0" borderId="0" xfId="0" applyFont="1" applyAlignment="1">
      <alignment horizontal="center" vertical="top"/>
    </xf>
    <xf numFmtId="0" fontId="9" fillId="0" borderId="7" xfId="0" applyFont="1" applyBorder="1" applyAlignment="1">
      <alignment horizontal="center"/>
    </xf>
    <xf numFmtId="0" fontId="9" fillId="0" borderId="30" xfId="0" applyFont="1" applyBorder="1" applyAlignment="1">
      <alignment horizontal="center" vertical="center"/>
    </xf>
    <xf numFmtId="0" fontId="61" fillId="0" borderId="7" xfId="0" applyFont="1" applyBorder="1" applyAlignment="1">
      <alignment vertical="center" wrapText="1"/>
    </xf>
    <xf numFmtId="0" fontId="67" fillId="0" borderId="7" xfId="0" applyFont="1" applyBorder="1" applyAlignment="1">
      <alignment vertical="center" wrapText="1"/>
    </xf>
    <xf numFmtId="10" fontId="66" fillId="0" borderId="7" xfId="81" applyNumberFormat="1" applyFont="1" applyFill="1" applyBorder="1" applyAlignment="1" applyProtection="1">
      <alignment horizontal="center" vertical="center" wrapText="1"/>
    </xf>
    <xf numFmtId="0" fontId="61" fillId="28" borderId="0" xfId="78" applyFont="1" applyFill="1" applyAlignment="1">
      <alignment horizontal="center" vertical="center"/>
    </xf>
    <xf numFmtId="0" fontId="70" fillId="28" borderId="0" xfId="0" applyFont="1" applyFill="1" applyAlignment="1">
      <alignment vertical="center"/>
    </xf>
    <xf numFmtId="0" fontId="67" fillId="34" borderId="7" xfId="0" applyFont="1" applyFill="1" applyBorder="1" applyAlignment="1">
      <alignment horizontal="left" vertical="center" wrapText="1"/>
    </xf>
    <xf numFmtId="0" fontId="67" fillId="35" borderId="38" xfId="78" applyFont="1" applyFill="1" applyBorder="1" applyAlignment="1">
      <alignment horizontal="left" vertical="center" wrapText="1"/>
    </xf>
    <xf numFmtId="0" fontId="67" fillId="35" borderId="38" xfId="78" applyFont="1" applyFill="1" applyBorder="1" applyAlignment="1" applyProtection="1">
      <alignment horizontal="left" vertical="center" wrapText="1"/>
      <protection locked="0"/>
    </xf>
    <xf numFmtId="0" fontId="78" fillId="28" borderId="0" xfId="78" applyFont="1" applyFill="1" applyAlignment="1">
      <alignment vertical="center"/>
    </xf>
    <xf numFmtId="0" fontId="9" fillId="28" borderId="0" xfId="0" applyFont="1" applyFill="1" applyAlignment="1">
      <alignment vertical="center"/>
    </xf>
    <xf numFmtId="0" fontId="67" fillId="28" borderId="0" xfId="0" applyFont="1" applyFill="1" applyAlignment="1">
      <alignment horizontal="left" vertical="center"/>
    </xf>
    <xf numFmtId="0" fontId="67" fillId="28" borderId="0" xfId="0" applyFont="1" applyFill="1" applyAlignment="1">
      <alignment horizontal="left" vertical="center" wrapText="1"/>
    </xf>
    <xf numFmtId="0" fontId="70" fillId="29" borderId="7" xfId="0" applyFont="1" applyFill="1" applyBorder="1" applyAlignment="1">
      <alignment horizontal="center" vertical="center" wrapText="1"/>
    </xf>
    <xf numFmtId="0" fontId="60" fillId="30" borderId="7" xfId="0" applyFont="1" applyFill="1" applyBorder="1" applyAlignment="1" applyProtection="1">
      <alignment horizontal="center" vertical="center" wrapText="1"/>
      <protection locked="0"/>
    </xf>
    <xf numFmtId="0" fontId="67" fillId="0" borderId="7" xfId="0" applyFont="1" applyBorder="1" applyAlignment="1">
      <alignment horizontal="center" vertical="center" wrapText="1"/>
    </xf>
    <xf numFmtId="0" fontId="60" fillId="0" borderId="7" xfId="0" applyFont="1" applyBorder="1" applyAlignment="1">
      <alignment horizontal="left" vertical="top"/>
    </xf>
    <xf numFmtId="0" fontId="60" fillId="30" borderId="7" xfId="78" applyFont="1" applyFill="1" applyBorder="1" applyAlignment="1" applyProtection="1">
      <alignment horizontal="left" vertical="center"/>
      <protection locked="0"/>
    </xf>
    <xf numFmtId="0" fontId="1" fillId="30" borderId="7" xfId="0" applyFont="1" applyFill="1" applyBorder="1" applyAlignment="1" applyProtection="1">
      <alignment horizontal="center" vertical="center" wrapText="1"/>
      <protection locked="0"/>
    </xf>
    <xf numFmtId="0" fontId="67" fillId="28" borderId="7" xfId="78" applyFont="1" applyFill="1" applyBorder="1" applyAlignment="1">
      <alignment horizontal="center" vertical="center" wrapText="1"/>
    </xf>
    <xf numFmtId="0" fontId="67" fillId="30" borderId="7" xfId="0" applyFont="1" applyFill="1" applyBorder="1" applyAlignment="1" applyProtection="1">
      <alignment horizontal="left" vertical="center" wrapText="1"/>
      <protection locked="0"/>
    </xf>
    <xf numFmtId="0" fontId="64" fillId="29" borderId="7" xfId="0" applyFont="1" applyFill="1" applyBorder="1" applyAlignment="1">
      <alignment horizontal="center" vertical="center" wrapText="1"/>
    </xf>
    <xf numFmtId="0" fontId="67" fillId="0" borderId="7" xfId="78" applyFont="1" applyBorder="1" applyAlignment="1">
      <alignment horizontal="right" vertical="center"/>
    </xf>
    <xf numFmtId="2" fontId="67" fillId="35" borderId="39" xfId="78" applyNumberFormat="1" applyFont="1" applyFill="1" applyBorder="1" applyAlignment="1">
      <alignment horizontal="center" vertical="center" wrapText="1"/>
    </xf>
    <xf numFmtId="0" fontId="67" fillId="35" borderId="38" xfId="78" applyFont="1" applyFill="1" applyBorder="1" applyAlignment="1">
      <alignment horizontal="center" vertical="center" wrapText="1"/>
    </xf>
    <xf numFmtId="0" fontId="66" fillId="0" borderId="7" xfId="0" applyFont="1" applyBorder="1" applyAlignment="1">
      <alignment horizontal="center" vertical="center" wrapText="1"/>
    </xf>
    <xf numFmtId="0" fontId="60" fillId="30" borderId="7" xfId="78" applyFont="1" applyFill="1" applyBorder="1" applyAlignment="1" applyProtection="1">
      <alignment horizontal="left" vertical="center" wrapText="1"/>
      <protection locked="0"/>
    </xf>
    <xf numFmtId="0" fontId="66" fillId="30" borderId="0" xfId="0" applyFont="1" applyFill="1" applyAlignment="1">
      <alignment horizontal="right" vertical="center" wrapText="1"/>
    </xf>
    <xf numFmtId="0" fontId="60" fillId="0" borderId="7" xfId="0" applyFont="1" applyBorder="1" applyAlignment="1">
      <alignment horizontal="left" vertical="center"/>
    </xf>
    <xf numFmtId="0" fontId="1" fillId="30" borderId="7" xfId="0" applyFont="1" applyFill="1" applyBorder="1" applyAlignment="1" applyProtection="1">
      <alignment horizontal="center" vertical="center"/>
      <protection locked="0"/>
    </xf>
    <xf numFmtId="0" fontId="60" fillId="30" borderId="7" xfId="0" applyFont="1" applyFill="1" applyBorder="1" applyAlignment="1" applyProtection="1">
      <alignment horizontal="left" vertical="center" wrapText="1"/>
      <protection locked="0"/>
    </xf>
    <xf numFmtId="0" fontId="12" fillId="0" borderId="0" xfId="0" applyFont="1" applyAlignment="1">
      <alignment horizontal="center" vertical="center"/>
    </xf>
    <xf numFmtId="0" fontId="60" fillId="0" borderId="7" xfId="80" applyFont="1" applyBorder="1" applyAlignment="1">
      <alignment vertical="center" wrapText="1"/>
    </xf>
    <xf numFmtId="181" fontId="67" fillId="0" borderId="7" xfId="0" applyNumberFormat="1" applyFont="1" applyBorder="1" applyAlignment="1" applyProtection="1">
      <alignment vertical="center" wrapText="1"/>
      <protection locked="0"/>
    </xf>
    <xf numFmtId="0" fontId="60" fillId="28" borderId="7" xfId="0" applyFont="1" applyFill="1" applyBorder="1" applyAlignment="1">
      <alignment horizontal="left" vertical="center" wrapText="1"/>
    </xf>
    <xf numFmtId="0" fontId="60" fillId="28" borderId="7" xfId="78" applyFont="1" applyFill="1" applyBorder="1" applyAlignment="1">
      <alignment horizontal="center" vertical="center" wrapText="1"/>
    </xf>
    <xf numFmtId="0" fontId="60" fillId="0" borderId="7" xfId="0" applyFont="1" applyBorder="1" applyAlignment="1">
      <alignment horizontal="left" vertical="top" wrapText="1"/>
    </xf>
    <xf numFmtId="0" fontId="60" fillId="34" borderId="35" xfId="0" applyFont="1" applyFill="1" applyBorder="1" applyAlignment="1">
      <alignment horizontal="left" vertical="top" wrapText="1"/>
    </xf>
    <xf numFmtId="0" fontId="60" fillId="28" borderId="7" xfId="0" applyFont="1" applyFill="1" applyBorder="1" applyAlignment="1">
      <alignment horizontal="left" vertical="top" wrapText="1"/>
    </xf>
    <xf numFmtId="180" fontId="91" fillId="0" borderId="0" xfId="0" applyNumberFormat="1" applyFont="1" applyAlignment="1">
      <alignment horizontal="center" vertical="center"/>
    </xf>
    <xf numFmtId="0" fontId="11" fillId="0" borderId="2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3" xfId="0" applyFont="1" applyBorder="1" applyAlignment="1">
      <alignment horizontal="center" vertical="center" wrapText="1"/>
    </xf>
    <xf numFmtId="0" fontId="56" fillId="28" borderId="14" xfId="0" applyFont="1" applyFill="1" applyBorder="1" applyAlignment="1">
      <alignment horizontal="left" vertical="center"/>
    </xf>
    <xf numFmtId="0" fontId="56" fillId="28" borderId="14" xfId="0" applyFont="1" applyFill="1" applyBorder="1" applyAlignment="1">
      <alignment horizontal="left" vertical="top"/>
    </xf>
    <xf numFmtId="0" fontId="56" fillId="28" borderId="23" xfId="0" applyFont="1" applyFill="1" applyBorder="1" applyAlignment="1">
      <alignment horizontal="center" vertical="center"/>
    </xf>
    <xf numFmtId="0" fontId="56" fillId="28" borderId="14" xfId="0" applyFont="1" applyFill="1" applyBorder="1" applyAlignment="1">
      <alignment horizontal="center" vertical="center"/>
    </xf>
    <xf numFmtId="0" fontId="67" fillId="0" borderId="38" xfId="77" applyFont="1" applyBorder="1" applyAlignment="1">
      <alignment horizontal="left" vertical="center" wrapText="1"/>
    </xf>
    <xf numFmtId="0" fontId="78" fillId="28" borderId="0" xfId="78" applyFont="1" applyFill="1" applyAlignment="1">
      <alignment horizontal="center" vertical="center"/>
    </xf>
    <xf numFmtId="0" fontId="70" fillId="29" borderId="7" xfId="0" applyFont="1" applyFill="1" applyBorder="1" applyAlignment="1">
      <alignment horizontal="center" vertical="center" wrapText="1"/>
    </xf>
    <xf numFmtId="0" fontId="88" fillId="36" borderId="20" xfId="77" applyFont="1" applyFill="1" applyBorder="1" applyAlignment="1" applyProtection="1">
      <alignment horizontal="left" vertical="top" wrapText="1"/>
      <protection locked="0"/>
    </xf>
    <xf numFmtId="0" fontId="88" fillId="36" borderId="0" xfId="77" applyFont="1" applyFill="1" applyAlignment="1" applyProtection="1">
      <alignment horizontal="left" vertical="top" wrapText="1"/>
      <protection locked="0"/>
    </xf>
    <xf numFmtId="0" fontId="88" fillId="36" borderId="42" xfId="77" applyFont="1" applyFill="1" applyBorder="1" applyAlignment="1" applyProtection="1">
      <alignment horizontal="left" vertical="top" wrapText="1"/>
      <protection locked="0"/>
    </xf>
    <xf numFmtId="0" fontId="88" fillId="36" borderId="43" xfId="77" applyFont="1" applyFill="1" applyBorder="1" applyAlignment="1" applyProtection="1">
      <alignment horizontal="left" vertical="top" wrapText="1"/>
      <protection locked="0"/>
    </xf>
    <xf numFmtId="0" fontId="88" fillId="36" borderId="14" xfId="77" applyFont="1" applyFill="1" applyBorder="1" applyAlignment="1" applyProtection="1">
      <alignment horizontal="left" vertical="top" wrapText="1"/>
      <protection locked="0"/>
    </xf>
    <xf numFmtId="0" fontId="88" fillId="36" borderId="44" xfId="77" applyFont="1" applyFill="1" applyBorder="1" applyAlignment="1" applyProtection="1">
      <alignment horizontal="left" vertical="top" wrapText="1"/>
      <protection locked="0"/>
    </xf>
    <xf numFmtId="0" fontId="66" fillId="0" borderId="0" xfId="0" applyFont="1" applyAlignment="1">
      <alignment horizontal="left" vertical="center" wrapText="1"/>
    </xf>
    <xf numFmtId="0" fontId="66" fillId="0" borderId="7" xfId="0" applyFont="1" applyBorder="1" applyAlignment="1">
      <alignment horizontal="center" vertical="center" wrapText="1"/>
    </xf>
    <xf numFmtId="0" fontId="70" fillId="29" borderId="7" xfId="0" applyFont="1" applyFill="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70" fillId="29" borderId="34" xfId="0" applyFont="1" applyFill="1" applyBorder="1" applyAlignment="1">
      <alignment horizontal="center" vertical="center" wrapText="1"/>
    </xf>
    <xf numFmtId="0" fontId="70" fillId="29" borderId="6" xfId="0" applyFont="1" applyFill="1" applyBorder="1" applyAlignment="1">
      <alignment horizontal="center" vertical="center" wrapText="1"/>
    </xf>
    <xf numFmtId="0" fontId="70" fillId="29" borderId="35" xfId="0" applyFont="1" applyFill="1" applyBorder="1" applyAlignment="1">
      <alignment horizontal="center" vertical="center" wrapText="1"/>
    </xf>
    <xf numFmtId="0" fontId="9" fillId="28" borderId="45" xfId="0" applyFont="1" applyFill="1" applyBorder="1" applyAlignment="1">
      <alignment horizontal="center" vertical="center"/>
    </xf>
    <xf numFmtId="0" fontId="9" fillId="30" borderId="27" xfId="0" applyFont="1" applyFill="1" applyBorder="1" applyAlignment="1">
      <alignment horizontal="center"/>
    </xf>
    <xf numFmtId="0" fontId="9" fillId="30" borderId="27" xfId="0" applyFont="1" applyFill="1" applyBorder="1" applyAlignment="1">
      <alignment horizontal="center" vertical="center" wrapText="1"/>
    </xf>
    <xf numFmtId="0" fontId="9" fillId="30" borderId="27" xfId="0" applyFont="1" applyFill="1" applyBorder="1" applyAlignment="1">
      <alignment horizontal="center" vertical="center"/>
    </xf>
    <xf numFmtId="0" fontId="78" fillId="0" borderId="22" xfId="0" applyFont="1" applyBorder="1" applyAlignment="1">
      <alignment horizontal="center" vertical="center"/>
    </xf>
    <xf numFmtId="0" fontId="9" fillId="0" borderId="21" xfId="0" applyFont="1" applyBorder="1" applyAlignment="1">
      <alignment horizontal="center" vertical="center" wrapText="1"/>
    </xf>
    <xf numFmtId="0" fontId="9" fillId="0" borderId="21" xfId="0" applyFont="1" applyBorder="1" applyAlignment="1">
      <alignment horizontal="center" vertical="center"/>
    </xf>
    <xf numFmtId="0" fontId="61" fillId="28" borderId="15" xfId="0" applyFont="1" applyFill="1" applyBorder="1" applyAlignment="1">
      <alignment horizontal="center" vertical="center"/>
    </xf>
    <xf numFmtId="0" fontId="61" fillId="28" borderId="16" xfId="0" applyFont="1" applyFill="1" applyBorder="1" applyAlignment="1">
      <alignment horizontal="center" vertical="center"/>
    </xf>
    <xf numFmtId="0" fontId="61" fillId="28" borderId="17" xfId="0" applyFont="1" applyFill="1" applyBorder="1" applyAlignment="1">
      <alignment horizontal="center" vertical="center"/>
    </xf>
    <xf numFmtId="0" fontId="61" fillId="28" borderId="19" xfId="0" applyFont="1" applyFill="1" applyBorder="1" applyAlignment="1">
      <alignment horizontal="center" vertical="center"/>
    </xf>
    <xf numFmtId="0" fontId="54" fillId="0" borderId="0" xfId="0" applyFont="1" applyAlignment="1">
      <alignment horizontal="right" vertical="center"/>
    </xf>
    <xf numFmtId="0" fontId="54" fillId="31" borderId="0" xfId="0" applyFont="1" applyFill="1" applyAlignment="1">
      <alignment horizontal="left" vertical="center"/>
    </xf>
    <xf numFmtId="0" fontId="67" fillId="0" borderId="0" xfId="0" applyFont="1" applyAlignment="1">
      <alignment horizontal="left" vertical="center" wrapText="1"/>
    </xf>
    <xf numFmtId="0" fontId="9" fillId="0" borderId="7" xfId="0" applyFont="1" applyBorder="1" applyAlignment="1">
      <alignment horizontal="center" vertical="center"/>
    </xf>
    <xf numFmtId="9" fontId="2" fillId="0" borderId="33" xfId="81" applyFont="1" applyBorder="1" applyAlignment="1" applyProtection="1">
      <alignment horizontal="center" vertical="center"/>
    </xf>
    <xf numFmtId="9" fontId="2" fillId="0" borderId="32" xfId="81" applyFont="1" applyBorder="1" applyAlignment="1" applyProtection="1">
      <alignment horizontal="center" vertical="center"/>
    </xf>
    <xf numFmtId="0" fontId="78" fillId="0" borderId="46" xfId="0" applyFont="1" applyBorder="1" applyAlignment="1">
      <alignment horizontal="center" vertical="center"/>
    </xf>
    <xf numFmtId="0" fontId="78" fillId="0" borderId="36" xfId="0" applyFont="1" applyBorder="1" applyAlignment="1">
      <alignment horizontal="center" vertical="center"/>
    </xf>
    <xf numFmtId="0" fontId="78" fillId="0" borderId="37" xfId="0" applyFont="1" applyBorder="1" applyAlignment="1">
      <alignment horizontal="center" vertical="center"/>
    </xf>
    <xf numFmtId="0" fontId="54" fillId="0" borderId="0" xfId="0" applyFont="1" applyAlignment="1">
      <alignment horizontal="center" vertical="center"/>
    </xf>
    <xf numFmtId="0" fontId="54" fillId="0" borderId="0" xfId="0" applyFont="1" applyAlignment="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54" fillId="0" borderId="14" xfId="0" applyFont="1" applyBorder="1" applyAlignment="1">
      <alignment vertical="center"/>
    </xf>
    <xf numFmtId="0" fontId="13" fillId="0" borderId="0" xfId="0" applyFont="1" applyAlignment="1">
      <alignment horizontal="center" vertical="center"/>
    </xf>
    <xf numFmtId="0" fontId="9" fillId="0" borderId="0" xfId="0" applyFont="1" applyAlignment="1">
      <alignment horizontal="center"/>
    </xf>
    <xf numFmtId="0" fontId="71" fillId="0" borderId="0" xfId="0" applyFont="1" applyAlignment="1">
      <alignment horizontal="center" vertical="center" wrapText="1"/>
    </xf>
    <xf numFmtId="0" fontId="0" fillId="0" borderId="0" xfId="0" applyAlignment="1">
      <alignment horizontal="left" wrapText="1"/>
    </xf>
    <xf numFmtId="49" fontId="68" fillId="24" borderId="7" xfId="56" applyNumberFormat="1" applyFont="1" applyFill="1" applyBorder="1" applyAlignment="1">
      <alignment horizontal="center" vertical="center" wrapText="1"/>
    </xf>
    <xf numFmtId="0" fontId="60" fillId="0" borderId="7" xfId="56" applyFont="1" applyBorder="1" applyAlignment="1">
      <alignment horizontal="left" vertical="center" wrapText="1"/>
    </xf>
    <xf numFmtId="0" fontId="60" fillId="0" borderId="34" xfId="56" applyFont="1" applyBorder="1" applyAlignment="1">
      <alignment horizontal="left" vertical="center" wrapText="1"/>
    </xf>
    <xf numFmtId="0" fontId="60" fillId="0" borderId="6" xfId="56" applyFont="1" applyBorder="1" applyAlignment="1">
      <alignment horizontal="left" vertical="center" wrapText="1"/>
    </xf>
    <xf numFmtId="0" fontId="60" fillId="0" borderId="35" xfId="56" applyFont="1" applyBorder="1" applyAlignment="1">
      <alignment horizontal="left" vertical="center" wrapText="1"/>
    </xf>
    <xf numFmtId="0" fontId="7" fillId="24" borderId="40" xfId="56" applyFont="1" applyFill="1" applyBorder="1" applyAlignment="1">
      <alignment vertical="center" wrapText="1"/>
    </xf>
    <xf numFmtId="0" fontId="7" fillId="24" borderId="41" xfId="56" applyFont="1" applyFill="1" applyBorder="1" applyAlignment="1">
      <alignment vertical="center" wrapText="1"/>
    </xf>
    <xf numFmtId="49" fontId="60" fillId="24" borderId="14" xfId="0" applyNumberFormat="1" applyFont="1" applyFill="1" applyBorder="1" applyAlignment="1">
      <alignment horizontal="left" vertical="center" wrapText="1"/>
    </xf>
    <xf numFmtId="49" fontId="60" fillId="24" borderId="28" xfId="0" applyNumberFormat="1" applyFont="1" applyFill="1" applyBorder="1" applyAlignment="1">
      <alignment horizontal="left" vertical="center" wrapText="1"/>
    </xf>
    <xf numFmtId="0" fontId="68" fillId="24" borderId="34" xfId="56" applyFont="1" applyFill="1" applyBorder="1" applyAlignment="1">
      <alignment horizontal="center" vertical="center"/>
    </xf>
    <xf numFmtId="0" fontId="68" fillId="24" borderId="6" xfId="56" applyFont="1" applyFill="1" applyBorder="1" applyAlignment="1">
      <alignment horizontal="center" vertical="center"/>
    </xf>
    <xf numFmtId="0" fontId="68" fillId="24" borderId="35" xfId="56" applyFont="1" applyFill="1" applyBorder="1" applyAlignment="1">
      <alignment horizontal="center" vertical="center"/>
    </xf>
    <xf numFmtId="0" fontId="79" fillId="24" borderId="34" xfId="56" applyFont="1" applyFill="1" applyBorder="1" applyAlignment="1">
      <alignment horizontal="left" vertical="center" wrapText="1"/>
    </xf>
    <xf numFmtId="0" fontId="79" fillId="24" borderId="6" xfId="56" applyFont="1" applyFill="1" applyBorder="1" applyAlignment="1">
      <alignment horizontal="left" vertical="center" wrapText="1"/>
    </xf>
    <xf numFmtId="0" fontId="79" fillId="24" borderId="35" xfId="56" applyFont="1" applyFill="1" applyBorder="1" applyAlignment="1">
      <alignment horizontal="left" vertical="center" wrapText="1"/>
    </xf>
    <xf numFmtId="49" fontId="12" fillId="31" borderId="7" xfId="56" applyNumberFormat="1" applyFont="1" applyFill="1" applyBorder="1" applyAlignment="1">
      <alignment horizontal="center" vertical="center" wrapText="1"/>
    </xf>
    <xf numFmtId="0" fontId="12" fillId="31" borderId="7" xfId="56" applyFont="1" applyFill="1" applyBorder="1" applyAlignment="1">
      <alignment horizontal="center" vertical="center" wrapText="1"/>
    </xf>
    <xf numFmtId="0" fontId="12" fillId="31" borderId="34" xfId="56" applyFont="1" applyFill="1" applyBorder="1" applyAlignment="1">
      <alignment horizontal="center" vertical="center" wrapText="1"/>
    </xf>
    <xf numFmtId="0" fontId="12" fillId="31" borderId="6" xfId="56" applyFont="1" applyFill="1" applyBorder="1" applyAlignment="1">
      <alignment horizontal="center" vertical="center" wrapText="1"/>
    </xf>
    <xf numFmtId="0" fontId="12" fillId="31" borderId="35" xfId="56" applyFont="1" applyFill="1" applyBorder="1" applyAlignment="1">
      <alignment horizontal="center" vertical="center" wrapText="1"/>
    </xf>
    <xf numFmtId="49" fontId="60" fillId="24" borderId="0" xfId="0" applyNumberFormat="1" applyFont="1" applyFill="1" applyAlignment="1">
      <alignment horizontal="left" vertical="center" wrapText="1"/>
    </xf>
    <xf numFmtId="49" fontId="60" fillId="24" borderId="25" xfId="0" applyNumberFormat="1" applyFont="1" applyFill="1" applyBorder="1" applyAlignment="1">
      <alignment horizontal="left" vertical="center" wrapText="1"/>
    </xf>
    <xf numFmtId="0" fontId="80" fillId="24" borderId="18" xfId="56" applyFont="1" applyFill="1" applyBorder="1" applyAlignment="1">
      <alignment horizontal="center" vertical="center" wrapText="1"/>
    </xf>
    <xf numFmtId="0" fontId="79" fillId="24" borderId="40" xfId="56" applyFont="1" applyFill="1" applyBorder="1" applyAlignment="1">
      <alignment horizontal="left" vertical="center" wrapText="1"/>
    </xf>
    <xf numFmtId="0" fontId="79" fillId="24" borderId="41" xfId="56" applyFont="1" applyFill="1" applyBorder="1" applyAlignment="1">
      <alignment horizontal="left" vertical="center" wrapText="1"/>
    </xf>
    <xf numFmtId="0" fontId="72" fillId="28" borderId="47" xfId="0" applyFont="1" applyFill="1" applyBorder="1" applyAlignment="1">
      <alignment horizontal="center" vertical="center" wrapText="1"/>
    </xf>
    <xf numFmtId="0" fontId="72" fillId="28" borderId="48" xfId="0" applyFont="1" applyFill="1" applyBorder="1" applyAlignment="1">
      <alignment horizontal="center" vertical="center" wrapText="1"/>
    </xf>
    <xf numFmtId="0" fontId="72" fillId="28" borderId="49" xfId="0" applyFont="1" applyFill="1" applyBorder="1" applyAlignment="1">
      <alignment horizontal="center" vertical="center" wrapText="1"/>
    </xf>
    <xf numFmtId="0" fontId="78" fillId="28" borderId="18" xfId="0" applyFont="1" applyFill="1" applyBorder="1" applyAlignment="1">
      <alignment horizontal="center" vertical="center"/>
    </xf>
  </cellXfs>
  <cellStyles count="88">
    <cellStyle name="20% - 강조색1" xfId="13" xr:uid="{00000000-0005-0000-0000-000012000000}"/>
    <cellStyle name="20% - 강조색2" xfId="16" xr:uid="{00000000-0005-0000-0000-000015000000}"/>
    <cellStyle name="20% - 강조색3" xfId="17" xr:uid="{00000000-0005-0000-0000-000016000000}"/>
    <cellStyle name="20% - 강조색4" xfId="18" xr:uid="{00000000-0005-0000-0000-000017000000}"/>
    <cellStyle name="20% - 강조색5" xfId="20" xr:uid="{00000000-0005-0000-0000-000019000000}"/>
    <cellStyle name="20% - 강조색6" xfId="22" xr:uid="{00000000-0005-0000-0000-00001B000000}"/>
    <cellStyle name="40% - 강조색1" xfId="6" xr:uid="{00000000-0005-0000-0000-00000B000000}"/>
    <cellStyle name="40% - 강조색2" xfId="7" xr:uid="{00000000-0005-0000-0000-00000C000000}"/>
    <cellStyle name="40% - 강조색3" xfId="4" xr:uid="{00000000-0005-0000-0000-000009000000}"/>
    <cellStyle name="40% - 강조색4" xfId="3" xr:uid="{00000000-0005-0000-0000-000008000000}"/>
    <cellStyle name="40% - 강조색5" xfId="8" xr:uid="{00000000-0005-0000-0000-00000D000000}"/>
    <cellStyle name="40% - 강조색6" xfId="12" xr:uid="{00000000-0005-0000-0000-000011000000}"/>
    <cellStyle name="60% - 강조색1" xfId="23" xr:uid="{00000000-0005-0000-0000-00001C000000}"/>
    <cellStyle name="60% - 강조색2" xfId="24" xr:uid="{00000000-0005-0000-0000-00001D000000}"/>
    <cellStyle name="60% - 강조색3" xfId="25" xr:uid="{00000000-0005-0000-0000-00001E000000}"/>
    <cellStyle name="60% - 강조색4" xfId="26" xr:uid="{00000000-0005-0000-0000-00001F000000}"/>
    <cellStyle name="60% - 강조색5" xfId="27" xr:uid="{00000000-0005-0000-0000-000020000000}"/>
    <cellStyle name="60% - 강조색6" xfId="1" xr:uid="{00000000-0005-0000-0000-000006000000}"/>
    <cellStyle name="Body" xfId="28" xr:uid="{00000000-0005-0000-0000-000021000000}"/>
    <cellStyle name="Grey" xfId="33" xr:uid="{00000000-0005-0000-0000-000026000000}"/>
    <cellStyle name="Header1" xfId="34" xr:uid="{00000000-0005-0000-0000-000027000000}"/>
    <cellStyle name="Header2" xfId="35" xr:uid="{00000000-0005-0000-0000-000028000000}"/>
    <cellStyle name="Header2 2" xfId="85" xr:uid="{00000000-0005-0000-0000-00005A000000}"/>
    <cellStyle name="Input [yellow]" xfId="36" xr:uid="{00000000-0005-0000-0000-000029000000}"/>
    <cellStyle name="Input [yellow] 2" xfId="79" xr:uid="{00000000-0005-0000-0000-000055000000}"/>
    <cellStyle name="no dec" xfId="37" xr:uid="{00000000-0005-0000-0000-00002A000000}"/>
    <cellStyle name="Normal - Style1" xfId="38" xr:uid="{00000000-0005-0000-0000-00002B000000}"/>
    <cellStyle name="Percent [2]" xfId="40" xr:uid="{00000000-0005-0000-0000-00002D000000}"/>
    <cellStyle name="Standard_Deckblatt" xfId="84" xr:uid="{00000000-0005-0000-0000-000059000000}"/>
    <cellStyle name="Standard_VAAUSWER" xfId="83" xr:uid="{00000000-0005-0000-0000-000058000000}"/>
    <cellStyle name=" 坪 l_Sheet1_Q4 (2)" xfId="41" xr:uid="{00000000-0005-0000-0000-00002E000000}"/>
    <cellStyle name="강조색1" xfId="19" xr:uid="{00000000-0005-0000-0000-000018000000}"/>
    <cellStyle name="강조색2" xfId="21" xr:uid="{00000000-0005-0000-0000-00001A000000}"/>
    <cellStyle name="강조색3" xfId="42" xr:uid="{00000000-0005-0000-0000-00002F000000}"/>
    <cellStyle name="강조색4" xfId="43" xr:uid="{00000000-0005-0000-0000-000030000000}"/>
    <cellStyle name="강조색5" xfId="44" xr:uid="{00000000-0005-0000-0000-000031000000}"/>
    <cellStyle name="강조색6" xfId="45" xr:uid="{00000000-0005-0000-0000-000032000000}"/>
    <cellStyle name="百分比" xfId="81" builtinId="5"/>
    <cellStyle name="百分比 2" xfId="46" xr:uid="{00000000-0005-0000-0000-000033000000}"/>
    <cellStyle name="百分比 3" xfId="86" xr:uid="{00000000-0005-0000-0000-00005B000000}"/>
    <cellStyle name="标题 1 2" xfId="47" xr:uid="{00000000-0005-0000-0000-000034000000}"/>
    <cellStyle name="标题 2 2" xfId="32" xr:uid="{00000000-0005-0000-0000-000025000000}"/>
    <cellStyle name="标题 3 2" xfId="48" xr:uid="{00000000-0005-0000-0000-000035000000}"/>
    <cellStyle name="标题 4 2" xfId="49" xr:uid="{00000000-0005-0000-0000-000036000000}"/>
    <cellStyle name="标题 5" xfId="50" xr:uid="{00000000-0005-0000-0000-000037000000}"/>
    <cellStyle name="경고문" xfId="51" xr:uid="{00000000-0005-0000-0000-000038000000}"/>
    <cellStyle name="계산" xfId="52" xr:uid="{00000000-0005-0000-0000-000039000000}"/>
    <cellStyle name="差 2" xfId="53" xr:uid="{00000000-0005-0000-0000-00003A000000}"/>
    <cellStyle name="常规" xfId="0" builtinId="0"/>
    <cellStyle name="常规 2" xfId="54" xr:uid="{00000000-0005-0000-0000-00003B000000}"/>
    <cellStyle name="常规 2 2" xfId="80" xr:uid="{00000000-0005-0000-0000-000056000000}"/>
    <cellStyle name="常规 3" xfId="55" xr:uid="{00000000-0005-0000-0000-00003C000000}"/>
    <cellStyle name="常规 4" xfId="56" xr:uid="{00000000-0005-0000-0000-00003D000000}"/>
    <cellStyle name="常规 5" xfId="78" xr:uid="{00000000-0005-0000-0000-000054000000}"/>
    <cellStyle name="常规 6" xfId="82" xr:uid="{00000000-0005-0000-0000-000057000000}"/>
    <cellStyle name="常规 7" xfId="87" xr:uid="{00000000-0005-0000-0000-00005C000000}"/>
    <cellStyle name="나쁨" xfId="31" xr:uid="{00000000-0005-0000-0000-000024000000}"/>
    <cellStyle name="好 2" xfId="57" xr:uid="{00000000-0005-0000-0000-00003E000000}"/>
    <cellStyle name="汇总 2" xfId="30" xr:uid="{00000000-0005-0000-0000-000023000000}"/>
    <cellStyle name="计算 2" xfId="2" xr:uid="{00000000-0005-0000-0000-000007000000}"/>
    <cellStyle name="检查单元格 2" xfId="58" xr:uid="{00000000-0005-0000-0000-00003F000000}"/>
    <cellStyle name="解释性文本 2" xfId="59" xr:uid="{00000000-0005-0000-0000-000040000000}"/>
    <cellStyle name="警告文本 2" xfId="60" xr:uid="{00000000-0005-0000-0000-000041000000}"/>
    <cellStyle name="链接单元格 2" xfId="62" xr:uid="{00000000-0005-0000-0000-000043000000}"/>
    <cellStyle name="千位分隔[0] 2" xfId="11" xr:uid="{00000000-0005-0000-0000-000010000000}"/>
    <cellStyle name="适中 2" xfId="15" xr:uid="{00000000-0005-0000-0000-000014000000}"/>
    <cellStyle name="输出 2" xfId="10" xr:uid="{00000000-0005-0000-0000-00000F000000}"/>
    <cellStyle name="输入 2" xfId="29" xr:uid="{00000000-0005-0000-0000-000022000000}"/>
    <cellStyle name="메모" xfId="63" xr:uid="{00000000-0005-0000-0000-000044000000}"/>
    <cellStyle name="보통" xfId="64" xr:uid="{00000000-0005-0000-0000-000045000000}"/>
    <cellStyle name="注释 2" xfId="65" xr:uid="{00000000-0005-0000-0000-000046000000}"/>
    <cellStyle name="뷭?_BOOKSHIP" xfId="9" xr:uid="{00000000-0005-0000-0000-00000E000000}"/>
    <cellStyle name="설명 텍스트" xfId="66" xr:uid="{00000000-0005-0000-0000-000047000000}"/>
    <cellStyle name="셀 확인" xfId="67" xr:uid="{00000000-0005-0000-0000-000048000000}"/>
    <cellStyle name="연결된 셀" xfId="68" xr:uid="{00000000-0005-0000-0000-000049000000}"/>
    <cellStyle name="요약" xfId="69" xr:uid="{00000000-0005-0000-0000-00004A000000}"/>
    <cellStyle name="입력" xfId="70" xr:uid="{00000000-0005-0000-0000-00004B000000}"/>
    <cellStyle name="제목" xfId="71" xr:uid="{00000000-0005-0000-0000-00004C000000}"/>
    <cellStyle name="제목 1" xfId="72" xr:uid="{00000000-0005-0000-0000-00004D000000}"/>
    <cellStyle name="제목 2" xfId="73" xr:uid="{00000000-0005-0000-0000-00004E000000}"/>
    <cellStyle name="제목 3" xfId="74" xr:uid="{00000000-0005-0000-0000-00004F000000}"/>
    <cellStyle name="제목 4" xfId="61" xr:uid="{00000000-0005-0000-0000-000042000000}"/>
    <cellStyle name="좋음" xfId="75" xr:uid="{00000000-0005-0000-0000-000050000000}"/>
    <cellStyle name="출력" xfId="14" xr:uid="{00000000-0005-0000-0000-000013000000}"/>
    <cellStyle name="콤마 [0]_0f839m4yytAvDZPTcNxjaUm2F" xfId="5" xr:uid="{00000000-0005-0000-0000-00000A000000}"/>
    <cellStyle name="콤마_0f839m4yytAvDZPTcNxjaUm2F" xfId="76" xr:uid="{00000000-0005-0000-0000-000051000000}"/>
    <cellStyle name="콤마숫자" xfId="39" xr:uid="{00000000-0005-0000-0000-00002C000000}"/>
    <cellStyle name="표준_(수정원본)GQES_Checklist_ver3" xfId="77" xr:uid="{00000000-0005-0000-0000-000052000000}"/>
  </cellStyles>
  <dxfs count="4">
    <dxf>
      <fill>
        <patternFill>
          <bgColor theme="9" tint="-0.24991607409894101"/>
        </patternFill>
      </fill>
    </dxf>
    <dxf>
      <fill>
        <patternFill>
          <bgColor theme="9" tint="0.39994506668294322"/>
        </patternFill>
      </fill>
    </dxf>
    <dxf>
      <fill>
        <patternFill>
          <bgColor rgb="FF92D050"/>
        </patternFill>
      </fill>
    </dxf>
    <dxf>
      <fill>
        <patternFill>
          <bgColor rgb="FF00B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 Id="rId5" Type="http://schemas.openxmlformats.org/officeDocument/2006/relationships/image" Target="../media/image3.png"/><Relationship Id="rId4" Type="http://schemas.openxmlformats.org/officeDocument/2006/relationships/hyperlink" Target="#&#20027;&#39029;!F4"/></Relationships>
</file>

<file path=xl/drawings/_rels/drawing5.xml.rels><?xml version="1.0" encoding="UTF-8" standalone="yes"?>
<Relationships xmlns="http://schemas.openxmlformats.org/package/2006/relationships"><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 Id="rId5" Type="http://schemas.openxmlformats.org/officeDocument/2006/relationships/image" Target="../media/image3.png"/><Relationship Id="rId4" Type="http://schemas.openxmlformats.org/officeDocument/2006/relationships/hyperlink" Target="#&#20027;&#39029;!F4"/></Relationships>
</file>

<file path=xl/drawings/_rels/drawing6.xml.rels><?xml version="1.0" encoding="UTF-8" standalone="yes"?>
<Relationships xmlns="http://schemas.openxmlformats.org/package/2006/relationships"><Relationship Id="rId3" Type="http://schemas.openxmlformats.org/officeDocument/2006/relationships/hyperlink" Target="#QSA&#36136;&#37327;&#31649;&#25511;&#33021;&#21147;!A1"/><Relationship Id="rId2" Type="http://schemas.openxmlformats.org/officeDocument/2006/relationships/hyperlink" Target="#'MPA &#29983;&#20135;&#21046;&#36896;&#33021;&#21147;'!A1"/><Relationship Id="rId1" Type="http://schemas.openxmlformats.org/officeDocument/2006/relationships/hyperlink" Target="#'TCA &#30740;&#21457;&#25216;&#26415;&#33021;&#21147;'!A1"/><Relationship Id="rId5" Type="http://schemas.openxmlformats.org/officeDocument/2006/relationships/image" Target="../media/image3.png"/><Relationship Id="rId4" Type="http://schemas.openxmlformats.org/officeDocument/2006/relationships/hyperlink" Target="#&#20027;&#39029;!F4"/></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_rels/drawing8.xml.rels><?xml version="1.0" encoding="UTF-8" standalone="yes"?>
<Relationships xmlns="http://schemas.openxmlformats.org/package/2006/relationships"><Relationship Id="rId3" Type="http://schemas.openxmlformats.org/officeDocument/2006/relationships/hyperlink" Target="#'TCA &#30740;&#21457;&#25216;&#26415;&#33021;&#21147;'!A1"/><Relationship Id="rId2" Type="http://schemas.openxmlformats.org/officeDocument/2006/relationships/image" Target="../media/image3.png"/><Relationship Id="rId1" Type="http://schemas.openxmlformats.org/officeDocument/2006/relationships/hyperlink" Target="#&#20027;&#39029;!F4"/><Relationship Id="rId5" Type="http://schemas.openxmlformats.org/officeDocument/2006/relationships/hyperlink" Target="#QSA&#36136;&#37327;&#31649;&#25511;&#33021;&#21147;!A1"/><Relationship Id="rId4" Type="http://schemas.openxmlformats.org/officeDocument/2006/relationships/hyperlink" Target="#'MPA &#29983;&#20135;&#21046;&#36896;&#33021;&#21147;'!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027;&#39029;!F4"/></Relationships>
</file>

<file path=xl/drawings/drawing1.xml><?xml version="1.0" encoding="utf-8"?>
<xdr:wsDr xmlns:xdr="http://schemas.openxmlformats.org/drawingml/2006/spreadsheetDrawing" xmlns:a="http://schemas.openxmlformats.org/drawingml/2006/main">
  <xdr:twoCellAnchor>
    <xdr:from>
      <xdr:col>2</xdr:col>
      <xdr:colOff>717176</xdr:colOff>
      <xdr:row>0</xdr:row>
      <xdr:rowOff>67236</xdr:rowOff>
    </xdr:from>
    <xdr:to>
      <xdr:col>2</xdr:col>
      <xdr:colOff>2155737</xdr:colOff>
      <xdr:row>0</xdr:row>
      <xdr:rowOff>281893</xdr:rowOff>
    </xdr:to>
    <xdr:pic>
      <xdr:nvPicPr>
        <xdr:cNvPr id="2" name="图片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l="7937" t="18180" r="7406" b="23635"/>
        <a:stretch>
          <a:fillRect/>
        </a:stretch>
      </xdr:blipFill>
      <xdr:spPr bwMode="auto">
        <a:xfrm>
          <a:off x="1574800" y="69850"/>
          <a:ext cx="14414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2641600</xdr:colOff>
      <xdr:row>0</xdr:row>
      <xdr:rowOff>57150</xdr:rowOff>
    </xdr:from>
    <xdr:ext cx="1689100" cy="266700"/>
    <xdr:sp macro="" textlink="">
      <xdr:nvSpPr>
        <xdr:cNvPr id="3" name="文本框 2">
          <a:extLst>
            <a:ext uri="{FF2B5EF4-FFF2-40B4-BE49-F238E27FC236}">
              <a16:creationId xmlns:a16="http://schemas.microsoft.com/office/drawing/2014/main" id="{00000000-0008-0000-0000-000003000000}"/>
            </a:ext>
          </a:extLst>
        </xdr:cNvPr>
        <xdr:cNvSpPr txBox="1"/>
      </xdr:nvSpPr>
      <xdr:spPr>
        <a:xfrm>
          <a:off x="13081000" y="571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33618</xdr:colOff>
      <xdr:row>1</xdr:row>
      <xdr:rowOff>22412</xdr:rowOff>
    </xdr:from>
    <xdr:to>
      <xdr:col>1</xdr:col>
      <xdr:colOff>358588</xdr:colOff>
      <xdr:row>1</xdr:row>
      <xdr:rowOff>257736</xdr:rowOff>
    </xdr:to>
    <xdr:sp macro="[0]!Chinese1" textlink="">
      <xdr:nvSpPr>
        <xdr:cNvPr id="5" name="矩形 4">
          <a:extLst>
            <a:ext uri="{FF2B5EF4-FFF2-40B4-BE49-F238E27FC236}">
              <a16:creationId xmlns:a16="http://schemas.microsoft.com/office/drawing/2014/main" id="{00000000-0008-0000-0000-000005000000}"/>
            </a:ext>
          </a:extLst>
        </xdr:cNvPr>
        <xdr:cNvSpPr/>
      </xdr:nvSpPr>
      <xdr:spPr>
        <a:xfrm>
          <a:off x="31750" y="393700"/>
          <a:ext cx="736600" cy="23495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p>
      </xdr:txBody>
    </xdr:sp>
    <xdr:clientData/>
  </xdr:twoCellAnchor>
  <xdr:twoCellAnchor>
    <xdr:from>
      <xdr:col>0</xdr:col>
      <xdr:colOff>0</xdr:colOff>
      <xdr:row>1</xdr:row>
      <xdr:rowOff>403411</xdr:rowOff>
    </xdr:from>
    <xdr:to>
      <xdr:col>1</xdr:col>
      <xdr:colOff>358588</xdr:colOff>
      <xdr:row>2</xdr:row>
      <xdr:rowOff>100854</xdr:rowOff>
    </xdr:to>
    <xdr:sp macro="[0]!English1" textlink="">
      <xdr:nvSpPr>
        <xdr:cNvPr id="6" name="矩形 5">
          <a:extLst>
            <a:ext uri="{FF2B5EF4-FFF2-40B4-BE49-F238E27FC236}">
              <a16:creationId xmlns:a16="http://schemas.microsoft.com/office/drawing/2014/main" id="{00000000-0008-0000-0000-000006000000}"/>
            </a:ext>
          </a:extLst>
        </xdr:cNvPr>
        <xdr:cNvSpPr/>
      </xdr:nvSpPr>
      <xdr:spPr>
        <a:xfrm>
          <a:off x="0" y="774700"/>
          <a:ext cx="768350" cy="23495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twoCellAnchor>
    <xdr:from>
      <xdr:col>3</xdr:col>
      <xdr:colOff>694764</xdr:colOff>
      <xdr:row>0</xdr:row>
      <xdr:rowOff>78441</xdr:rowOff>
    </xdr:from>
    <xdr:to>
      <xdr:col>3</xdr:col>
      <xdr:colOff>2133325</xdr:colOff>
      <xdr:row>0</xdr:row>
      <xdr:rowOff>293098</xdr:rowOff>
    </xdr:to>
    <xdr:pic>
      <xdr:nvPicPr>
        <xdr:cNvPr id="7" name="图片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l="7937" t="18180" r="7406" b="23635"/>
        <a:stretch>
          <a:fillRect/>
        </a:stretch>
      </xdr:blipFill>
      <xdr:spPr bwMode="auto">
        <a:xfrm>
          <a:off x="4438650" y="76200"/>
          <a:ext cx="14414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4210538</xdr:colOff>
      <xdr:row>0</xdr:row>
      <xdr:rowOff>109903</xdr:rowOff>
    </xdr:from>
    <xdr:to>
      <xdr:col>2</xdr:col>
      <xdr:colOff>4537070</xdr:colOff>
      <xdr:row>0</xdr:row>
      <xdr:rowOff>459153</xdr:rowOff>
    </xdr:to>
    <xdr:pic>
      <xdr:nvPicPr>
        <xdr:cNvPr id="4" name="图片 3">
          <a:hlinkClick xmlns:r="http://schemas.openxmlformats.org/officeDocument/2006/relationships" r:id="rId1"/>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stretch>
          <a:fillRect/>
        </a:stretch>
      </xdr:blipFill>
      <xdr:spPr>
        <a:xfrm>
          <a:off x="6845300" y="107950"/>
          <a:ext cx="323850" cy="349250"/>
        </a:xfrm>
        <a:prstGeom prst="rect">
          <a:avLst/>
        </a:prstGeom>
        <a:effectLst>
          <a:outerShdw blurRad="50800" dist="38100" dir="2700000" algn="tl"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862852</xdr:colOff>
      <xdr:row>0</xdr:row>
      <xdr:rowOff>67236</xdr:rowOff>
    </xdr:from>
    <xdr:to>
      <xdr:col>2</xdr:col>
      <xdr:colOff>2301413</xdr:colOff>
      <xdr:row>0</xdr:row>
      <xdr:rowOff>281893</xdr:rowOff>
    </xdr:to>
    <xdr:pic>
      <xdr:nvPicPr>
        <xdr:cNvPr id="4" name="图片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l="7937" t="18180" r="7406" b="23635"/>
        <a:stretch>
          <a:fillRect/>
        </a:stretch>
      </xdr:blipFill>
      <xdr:spPr bwMode="auto">
        <a:xfrm>
          <a:off x="1778000" y="69850"/>
          <a:ext cx="14414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694764</xdr:colOff>
      <xdr:row>0</xdr:row>
      <xdr:rowOff>78441</xdr:rowOff>
    </xdr:from>
    <xdr:to>
      <xdr:col>3</xdr:col>
      <xdr:colOff>2133325</xdr:colOff>
      <xdr:row>0</xdr:row>
      <xdr:rowOff>293098</xdr:rowOff>
    </xdr:to>
    <xdr:pic>
      <xdr:nvPicPr>
        <xdr:cNvPr id="6" name="图片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l="7937" t="18180" r="7406" b="23635"/>
        <a:stretch>
          <a:fillRect/>
        </a:stretch>
      </xdr:blipFill>
      <xdr:spPr bwMode="auto">
        <a:xfrm>
          <a:off x="4946650" y="76200"/>
          <a:ext cx="14414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520700</xdr:colOff>
      <xdr:row>0</xdr:row>
      <xdr:rowOff>222250</xdr:rowOff>
    </xdr:from>
    <xdr:ext cx="1689100" cy="266700"/>
    <xdr:sp macro="" textlink="">
      <xdr:nvSpPr>
        <xdr:cNvPr id="7" name="文本框 6">
          <a:extLst>
            <a:ext uri="{FF2B5EF4-FFF2-40B4-BE49-F238E27FC236}">
              <a16:creationId xmlns:a16="http://schemas.microsoft.com/office/drawing/2014/main" id="{00000000-0008-0000-0100-000007000000}"/>
            </a:ext>
          </a:extLst>
        </xdr:cNvPr>
        <xdr:cNvSpPr txBox="1"/>
      </xdr:nvSpPr>
      <xdr:spPr>
        <a:xfrm>
          <a:off x="8305800" y="2222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134469</xdr:colOff>
      <xdr:row>0</xdr:row>
      <xdr:rowOff>358588</xdr:rowOff>
    </xdr:from>
    <xdr:to>
      <xdr:col>1</xdr:col>
      <xdr:colOff>302557</xdr:colOff>
      <xdr:row>1</xdr:row>
      <xdr:rowOff>145676</xdr:rowOff>
    </xdr:to>
    <xdr:sp macro="[0]!Chinese2" textlink="">
      <xdr:nvSpPr>
        <xdr:cNvPr id="8" name="矩形 7">
          <a:extLst>
            <a:ext uri="{FF2B5EF4-FFF2-40B4-BE49-F238E27FC236}">
              <a16:creationId xmlns:a16="http://schemas.microsoft.com/office/drawing/2014/main" id="{00000000-0008-0000-0100-000008000000}"/>
            </a:ext>
          </a:extLst>
        </xdr:cNvPr>
        <xdr:cNvSpPr/>
      </xdr:nvSpPr>
      <xdr:spPr>
        <a:xfrm>
          <a:off x="133350" y="355600"/>
          <a:ext cx="628650" cy="28575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p>
      </xdr:txBody>
    </xdr:sp>
    <xdr:clientData/>
  </xdr:twoCellAnchor>
  <xdr:twoCellAnchor>
    <xdr:from>
      <xdr:col>0</xdr:col>
      <xdr:colOff>145675</xdr:colOff>
      <xdr:row>1</xdr:row>
      <xdr:rowOff>493059</xdr:rowOff>
    </xdr:from>
    <xdr:to>
      <xdr:col>1</xdr:col>
      <xdr:colOff>302557</xdr:colOff>
      <xdr:row>2</xdr:row>
      <xdr:rowOff>381001</xdr:rowOff>
    </xdr:to>
    <xdr:sp macro="[0]!English2" textlink="">
      <xdr:nvSpPr>
        <xdr:cNvPr id="9" name="矩形 8">
          <a:extLst>
            <a:ext uri="{FF2B5EF4-FFF2-40B4-BE49-F238E27FC236}">
              <a16:creationId xmlns:a16="http://schemas.microsoft.com/office/drawing/2014/main" id="{00000000-0008-0000-0100-000009000000}"/>
            </a:ext>
          </a:extLst>
        </xdr:cNvPr>
        <xdr:cNvSpPr/>
      </xdr:nvSpPr>
      <xdr:spPr>
        <a:xfrm>
          <a:off x="146050" y="996950"/>
          <a:ext cx="622300" cy="21590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1185334</xdr:colOff>
      <xdr:row>0</xdr:row>
      <xdr:rowOff>237067</xdr:rowOff>
    </xdr:to>
    <xdr:pic>
      <xdr:nvPicPr>
        <xdr:cNvPr id="2" name="图片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l="7937" t="18180" r="7406" b="23635"/>
        <a:stretch>
          <a:fillRect/>
        </a:stretch>
      </xdr:blipFill>
      <xdr:spPr bwMode="auto">
        <a:xfrm>
          <a:off x="831850" y="0"/>
          <a:ext cx="11874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342900</xdr:colOff>
      <xdr:row>0</xdr:row>
      <xdr:rowOff>158750</xdr:rowOff>
    </xdr:from>
    <xdr:ext cx="1689100" cy="266700"/>
    <xdr:sp macro="" textlink="">
      <xdr:nvSpPr>
        <xdr:cNvPr id="3" name="文本框 2">
          <a:extLst>
            <a:ext uri="{FF2B5EF4-FFF2-40B4-BE49-F238E27FC236}">
              <a16:creationId xmlns:a16="http://schemas.microsoft.com/office/drawing/2014/main" id="{00000000-0008-0000-0200-000003000000}"/>
            </a:ext>
          </a:extLst>
        </xdr:cNvPr>
        <xdr:cNvSpPr txBox="1"/>
      </xdr:nvSpPr>
      <xdr:spPr>
        <a:xfrm>
          <a:off x="711200" y="158750"/>
          <a:ext cx="16891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lang="en-US" altLang="zh-CN" sz="1100">
              <a:solidFill>
                <a:srgbClr val="FF0000"/>
              </a:solidFill>
              <a:effectLst/>
              <a:latin typeface="+mn-lt"/>
              <a:ea typeface="+mn-ea"/>
              <a:cs typeface="+mn-cs"/>
            </a:rPr>
            <a:t>GL.S04.W43012414-1  B/0</a:t>
          </a:r>
          <a:endParaRPr lang="zh-CN" altLang="en-US" sz="1100">
            <a:solidFill>
              <a:srgbClr val="FF0000"/>
            </a:solidFill>
          </a:endParaRPr>
        </a:p>
      </xdr:txBody>
    </xdr:sp>
    <xdr:clientData/>
  </xdr:oneCellAnchor>
  <xdr:twoCellAnchor>
    <xdr:from>
      <xdr:col>0</xdr:col>
      <xdr:colOff>89647</xdr:colOff>
      <xdr:row>1</xdr:row>
      <xdr:rowOff>123265</xdr:rowOff>
    </xdr:from>
    <xdr:to>
      <xdr:col>1</xdr:col>
      <xdr:colOff>291353</xdr:colOff>
      <xdr:row>1</xdr:row>
      <xdr:rowOff>515471</xdr:rowOff>
    </xdr:to>
    <xdr:sp macro="[0]!Chinese3" textlink="">
      <xdr:nvSpPr>
        <xdr:cNvPr id="4" name="矩形 3">
          <a:extLst>
            <a:ext uri="{FF2B5EF4-FFF2-40B4-BE49-F238E27FC236}">
              <a16:creationId xmlns:a16="http://schemas.microsoft.com/office/drawing/2014/main" id="{00000000-0008-0000-0200-000004000000}"/>
            </a:ext>
          </a:extLst>
        </xdr:cNvPr>
        <xdr:cNvSpPr/>
      </xdr:nvSpPr>
      <xdr:spPr>
        <a:xfrm>
          <a:off x="88900" y="488950"/>
          <a:ext cx="571500" cy="39370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zh-CN" altLang="en-US" sz="1100">
              <a:solidFill>
                <a:schemeClr val="bg1"/>
              </a:solidFill>
            </a:rPr>
            <a:t>中文</a:t>
          </a:r>
        </a:p>
      </xdr:txBody>
    </xdr:sp>
    <xdr:clientData/>
  </xdr:twoCellAnchor>
  <xdr:twoCellAnchor>
    <xdr:from>
      <xdr:col>0</xdr:col>
      <xdr:colOff>100854</xdr:colOff>
      <xdr:row>2</xdr:row>
      <xdr:rowOff>212912</xdr:rowOff>
    </xdr:from>
    <xdr:to>
      <xdr:col>1</xdr:col>
      <xdr:colOff>392206</xdr:colOff>
      <xdr:row>3</xdr:row>
      <xdr:rowOff>112059</xdr:rowOff>
    </xdr:to>
    <xdr:sp macro="[0]!English3" textlink="">
      <xdr:nvSpPr>
        <xdr:cNvPr id="5" name="矩形 4">
          <a:extLst>
            <a:ext uri="{FF2B5EF4-FFF2-40B4-BE49-F238E27FC236}">
              <a16:creationId xmlns:a16="http://schemas.microsoft.com/office/drawing/2014/main" id="{00000000-0008-0000-0200-000005000000}"/>
            </a:ext>
          </a:extLst>
        </xdr:cNvPr>
        <xdr:cNvSpPr/>
      </xdr:nvSpPr>
      <xdr:spPr>
        <a:xfrm>
          <a:off x="101600" y="1123950"/>
          <a:ext cx="660400" cy="393700"/>
        </a:xfrm>
        <a:prstGeom prst="rect">
          <a:avLst/>
        </a:prstGeom>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lang="en-US" altLang="zh-CN" sz="1100">
              <a:solidFill>
                <a:schemeClr val="bg1"/>
              </a:solidFill>
            </a:rPr>
            <a:t>English</a:t>
          </a:r>
          <a:endParaRPr lang="zh-CN"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1333500</xdr:colOff>
          <xdr:row>44</xdr:row>
          <xdr:rowOff>127000</xdr:rowOff>
        </xdr:from>
        <xdr:to>
          <xdr:col>7</xdr:col>
          <xdr:colOff>2120900</xdr:colOff>
          <xdr:row>46</xdr:row>
          <xdr:rowOff>177799</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3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a:ea typeface="Microsoft YaHei UI"/>
                </a:rPr>
                <a:t>通过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2362200</xdr:colOff>
          <xdr:row>44</xdr:row>
          <xdr:rowOff>71967</xdr:rowOff>
        </xdr:from>
        <xdr:to>
          <xdr:col>7</xdr:col>
          <xdr:colOff>3272367</xdr:colOff>
          <xdr:row>46</xdr:row>
          <xdr:rowOff>224366</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3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a:ea typeface="Microsoft YaHei UI"/>
                </a:rPr>
                <a:t>未通过</a:t>
              </a:r>
            </a:p>
          </xdr:txBody>
        </xdr:sp>
        <xdr:clientData/>
      </xdr:twoCellAnchor>
    </mc:Choice>
    <mc:Fallback/>
  </mc:AlternateContent>
  <xdr:twoCellAnchor>
    <xdr:from>
      <xdr:col>7</xdr:col>
      <xdr:colOff>58111</xdr:colOff>
      <xdr:row>43</xdr:row>
      <xdr:rowOff>48010</xdr:rowOff>
    </xdr:from>
    <xdr:to>
      <xdr:col>7</xdr:col>
      <xdr:colOff>1195819</xdr:colOff>
      <xdr:row>43</xdr:row>
      <xdr:rowOff>295660</xdr:rowOff>
    </xdr:to>
    <xdr:sp macro="" textlink="">
      <xdr:nvSpPr>
        <xdr:cNvPr id="6" name="文本框 5">
          <a:extLst>
            <a:ext uri="{FF2B5EF4-FFF2-40B4-BE49-F238E27FC236}">
              <a16:creationId xmlns:a16="http://schemas.microsoft.com/office/drawing/2014/main" id="{00000000-0008-0000-0300-000006000000}"/>
            </a:ext>
          </a:extLst>
        </xdr:cNvPr>
        <xdr:cNvSpPr txBox="1"/>
      </xdr:nvSpPr>
      <xdr:spPr>
        <a:xfrm>
          <a:off x="7550150" y="37033200"/>
          <a:ext cx="113665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p>
      </xdr:txBody>
    </xdr:sp>
    <xdr:clientData/>
  </xdr:twoCellAnchor>
  <xdr:twoCellAnchor>
    <xdr:from>
      <xdr:col>7</xdr:col>
      <xdr:colOff>26361</xdr:colOff>
      <xdr:row>43</xdr:row>
      <xdr:rowOff>292485</xdr:rowOff>
    </xdr:from>
    <xdr:to>
      <xdr:col>7</xdr:col>
      <xdr:colOff>1602220</xdr:colOff>
      <xdr:row>44</xdr:row>
      <xdr:rowOff>244860</xdr:rowOff>
    </xdr:to>
    <xdr:sp macro="" textlink="">
      <xdr:nvSpPr>
        <xdr:cNvPr id="7" name="文本框 6">
          <a:extLst>
            <a:ext uri="{FF2B5EF4-FFF2-40B4-BE49-F238E27FC236}">
              <a16:creationId xmlns:a16="http://schemas.microsoft.com/office/drawing/2014/main" id="{00000000-0008-0000-0300-000007000000}"/>
            </a:ext>
          </a:extLst>
        </xdr:cNvPr>
        <xdr:cNvSpPr txBox="1"/>
      </xdr:nvSpPr>
      <xdr:spPr>
        <a:xfrm>
          <a:off x="7518400" y="37274500"/>
          <a:ext cx="1574800" cy="2603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p>
      </xdr:txBody>
    </xdr:sp>
    <xdr:clientData/>
  </xdr:twoCellAnchor>
  <xdr:twoCellAnchor>
    <xdr:from>
      <xdr:col>7</xdr:col>
      <xdr:colOff>3288391</xdr:colOff>
      <xdr:row>0</xdr:row>
      <xdr:rowOff>261919</xdr:rowOff>
    </xdr:from>
    <xdr:to>
      <xdr:col>7</xdr:col>
      <xdr:colOff>3559155</xdr:colOff>
      <xdr:row>0</xdr:row>
      <xdr:rowOff>414318</xdr:rowOff>
    </xdr:to>
    <xdr:sp macro="" textlink="">
      <xdr:nvSpPr>
        <xdr:cNvPr id="8" name="roundRect">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10782300" y="260350"/>
          <a:ext cx="273050"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TCA</a:t>
          </a:r>
        </a:p>
      </xdr:txBody>
    </xdr:sp>
    <xdr:clientData/>
  </xdr:twoCellAnchor>
  <xdr:twoCellAnchor>
    <xdr:from>
      <xdr:col>7</xdr:col>
      <xdr:colOff>3617515</xdr:colOff>
      <xdr:row>0</xdr:row>
      <xdr:rowOff>259143</xdr:rowOff>
    </xdr:from>
    <xdr:to>
      <xdr:col>7</xdr:col>
      <xdr:colOff>3888279</xdr:colOff>
      <xdr:row>0</xdr:row>
      <xdr:rowOff>417093</xdr:rowOff>
    </xdr:to>
    <xdr:sp macro="" textlink="">
      <xdr:nvSpPr>
        <xdr:cNvPr id="9" name="roundRect">
          <a:hlinkClick xmlns:r="http://schemas.openxmlformats.org/officeDocument/2006/relationships" r:id="rId2"/>
          <a:extLst>
            <a:ext uri="{FF2B5EF4-FFF2-40B4-BE49-F238E27FC236}">
              <a16:creationId xmlns:a16="http://schemas.microsoft.com/office/drawing/2014/main" id="{00000000-0008-0000-0300-000009000000}"/>
            </a:ext>
          </a:extLst>
        </xdr:cNvPr>
        <xdr:cNvSpPr/>
      </xdr:nvSpPr>
      <xdr:spPr>
        <a:xfrm>
          <a:off x="11112500" y="260350"/>
          <a:ext cx="273050"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MPA</a:t>
          </a:r>
        </a:p>
      </xdr:txBody>
    </xdr:sp>
    <xdr:clientData/>
  </xdr:twoCellAnchor>
  <xdr:twoCellAnchor>
    <xdr:from>
      <xdr:col>7</xdr:col>
      <xdr:colOff>3946639</xdr:colOff>
      <xdr:row>0</xdr:row>
      <xdr:rowOff>258535</xdr:rowOff>
    </xdr:from>
    <xdr:to>
      <xdr:col>7</xdr:col>
      <xdr:colOff>4218577</xdr:colOff>
      <xdr:row>0</xdr:row>
      <xdr:rowOff>417701</xdr:rowOff>
    </xdr:to>
    <xdr:sp macro="" textlink="">
      <xdr:nvSpPr>
        <xdr:cNvPr id="10" name="roundRect">
          <a:hlinkClick xmlns:r="http://schemas.openxmlformats.org/officeDocument/2006/relationships" r:id="rId3"/>
          <a:extLst>
            <a:ext uri="{FF2B5EF4-FFF2-40B4-BE49-F238E27FC236}">
              <a16:creationId xmlns:a16="http://schemas.microsoft.com/office/drawing/2014/main" id="{00000000-0008-0000-0300-00000A000000}"/>
            </a:ext>
          </a:extLst>
        </xdr:cNvPr>
        <xdr:cNvSpPr/>
      </xdr:nvSpPr>
      <xdr:spPr>
        <a:xfrm>
          <a:off x="11442700" y="260350"/>
          <a:ext cx="273050"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QSA</a:t>
          </a:r>
        </a:p>
      </xdr:txBody>
    </xdr:sp>
    <xdr:clientData/>
  </xdr:twoCellAnchor>
  <xdr:twoCellAnchor editAs="oneCell">
    <xdr:from>
      <xdr:col>7</xdr:col>
      <xdr:colOff>4370315</xdr:colOff>
      <xdr:row>0</xdr:row>
      <xdr:rowOff>179292</xdr:rowOff>
    </xdr:from>
    <xdr:to>
      <xdr:col>8</xdr:col>
      <xdr:colOff>72330</xdr:colOff>
      <xdr:row>0</xdr:row>
      <xdr:rowOff>477742</xdr:rowOff>
    </xdr:to>
    <xdr:pic>
      <xdr:nvPicPr>
        <xdr:cNvPr id="11" name="图片 10">
          <a:hlinkClick xmlns:r="http://schemas.openxmlformats.org/officeDocument/2006/relationships" r:id="rId4"/>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tretch>
          <a:fillRect/>
        </a:stretch>
      </xdr:blipFill>
      <xdr:spPr>
        <a:xfrm>
          <a:off x="11861800" y="177800"/>
          <a:ext cx="704850"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1447800</xdr:colOff>
          <xdr:row>68</xdr:row>
          <xdr:rowOff>25400</xdr:rowOff>
        </xdr:from>
        <xdr:to>
          <xdr:col>7</xdr:col>
          <xdr:colOff>2129367</xdr:colOff>
          <xdr:row>69</xdr:row>
          <xdr:rowOff>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4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a:ea typeface="Microsoft YaHei UI"/>
                </a:rPr>
                <a:t>通过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2654300</xdr:colOff>
          <xdr:row>68</xdr:row>
          <xdr:rowOff>25400</xdr:rowOff>
        </xdr:from>
        <xdr:to>
          <xdr:col>7</xdr:col>
          <xdr:colOff>3327400</xdr:colOff>
          <xdr:row>69</xdr:row>
          <xdr:rowOff>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4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a:ea typeface="Microsoft YaHei UI"/>
                </a:rPr>
                <a:t>未通过</a:t>
              </a:r>
            </a:p>
          </xdr:txBody>
        </xdr:sp>
        <xdr:clientData/>
      </xdr:twoCellAnchor>
    </mc:Choice>
    <mc:Fallback/>
  </mc:AlternateContent>
  <xdr:twoCellAnchor>
    <xdr:from>
      <xdr:col>7</xdr:col>
      <xdr:colOff>58111</xdr:colOff>
      <xdr:row>66</xdr:row>
      <xdr:rowOff>48010</xdr:rowOff>
    </xdr:from>
    <xdr:to>
      <xdr:col>7</xdr:col>
      <xdr:colOff>1195819</xdr:colOff>
      <xdr:row>66</xdr:row>
      <xdr:rowOff>295660</xdr:rowOff>
    </xdr:to>
    <xdr:sp macro="" textlink="">
      <xdr:nvSpPr>
        <xdr:cNvPr id="6" name="文本框 5">
          <a:extLst>
            <a:ext uri="{FF2B5EF4-FFF2-40B4-BE49-F238E27FC236}">
              <a16:creationId xmlns:a16="http://schemas.microsoft.com/office/drawing/2014/main" id="{00000000-0008-0000-0400-000006000000}"/>
            </a:ext>
          </a:extLst>
        </xdr:cNvPr>
        <xdr:cNvSpPr txBox="1"/>
      </xdr:nvSpPr>
      <xdr:spPr>
        <a:xfrm>
          <a:off x="7626350" y="56978550"/>
          <a:ext cx="113665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p>
      </xdr:txBody>
    </xdr:sp>
    <xdr:clientData/>
  </xdr:twoCellAnchor>
  <xdr:twoCellAnchor>
    <xdr:from>
      <xdr:col>7</xdr:col>
      <xdr:colOff>26361</xdr:colOff>
      <xdr:row>66</xdr:row>
      <xdr:rowOff>292485</xdr:rowOff>
    </xdr:from>
    <xdr:to>
      <xdr:col>7</xdr:col>
      <xdr:colOff>1602220</xdr:colOff>
      <xdr:row>67</xdr:row>
      <xdr:rowOff>244860</xdr:rowOff>
    </xdr:to>
    <xdr:sp macro="" textlink="">
      <xdr:nvSpPr>
        <xdr:cNvPr id="7" name="文本框 6">
          <a:extLst>
            <a:ext uri="{FF2B5EF4-FFF2-40B4-BE49-F238E27FC236}">
              <a16:creationId xmlns:a16="http://schemas.microsoft.com/office/drawing/2014/main" id="{00000000-0008-0000-0400-000007000000}"/>
            </a:ext>
          </a:extLst>
        </xdr:cNvPr>
        <xdr:cNvSpPr txBox="1"/>
      </xdr:nvSpPr>
      <xdr:spPr>
        <a:xfrm>
          <a:off x="7594600" y="57219850"/>
          <a:ext cx="1574800" cy="2603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p>
      </xdr:txBody>
    </xdr:sp>
    <xdr:clientData/>
  </xdr:twoCellAnchor>
  <xdr:twoCellAnchor>
    <xdr:from>
      <xdr:col>7</xdr:col>
      <xdr:colOff>3236095</xdr:colOff>
      <xdr:row>0</xdr:row>
      <xdr:rowOff>261919</xdr:rowOff>
    </xdr:from>
    <xdr:to>
      <xdr:col>7</xdr:col>
      <xdr:colOff>3506859</xdr:colOff>
      <xdr:row>0</xdr:row>
      <xdr:rowOff>414318</xdr:rowOff>
    </xdr:to>
    <xdr:sp macro="" textlink="">
      <xdr:nvSpPr>
        <xdr:cNvPr id="8" name="roundRect">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10807700" y="260350"/>
          <a:ext cx="273050"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TCA</a:t>
          </a:r>
        </a:p>
      </xdr:txBody>
    </xdr:sp>
    <xdr:clientData/>
  </xdr:twoCellAnchor>
  <xdr:twoCellAnchor>
    <xdr:from>
      <xdr:col>7</xdr:col>
      <xdr:colOff>3565219</xdr:colOff>
      <xdr:row>0</xdr:row>
      <xdr:rowOff>259143</xdr:rowOff>
    </xdr:from>
    <xdr:to>
      <xdr:col>7</xdr:col>
      <xdr:colOff>3835983</xdr:colOff>
      <xdr:row>0</xdr:row>
      <xdr:rowOff>417093</xdr:rowOff>
    </xdr:to>
    <xdr:sp macro="" textlink="">
      <xdr:nvSpPr>
        <xdr:cNvPr id="9" name="roundRect">
          <a:hlinkClick xmlns:r="http://schemas.openxmlformats.org/officeDocument/2006/relationships" r:id="rId2"/>
          <a:extLst>
            <a:ext uri="{FF2B5EF4-FFF2-40B4-BE49-F238E27FC236}">
              <a16:creationId xmlns:a16="http://schemas.microsoft.com/office/drawing/2014/main" id="{00000000-0008-0000-0400-000009000000}"/>
            </a:ext>
          </a:extLst>
        </xdr:cNvPr>
        <xdr:cNvSpPr/>
      </xdr:nvSpPr>
      <xdr:spPr>
        <a:xfrm>
          <a:off x="11131550" y="260350"/>
          <a:ext cx="273050"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MPA</a:t>
          </a:r>
        </a:p>
      </xdr:txBody>
    </xdr:sp>
    <xdr:clientData/>
  </xdr:twoCellAnchor>
  <xdr:twoCellAnchor>
    <xdr:from>
      <xdr:col>7</xdr:col>
      <xdr:colOff>3894343</xdr:colOff>
      <xdr:row>0</xdr:row>
      <xdr:rowOff>258535</xdr:rowOff>
    </xdr:from>
    <xdr:to>
      <xdr:col>7</xdr:col>
      <xdr:colOff>4166281</xdr:colOff>
      <xdr:row>0</xdr:row>
      <xdr:rowOff>417701</xdr:rowOff>
    </xdr:to>
    <xdr:sp macro="" textlink="">
      <xdr:nvSpPr>
        <xdr:cNvPr id="10" name="roundRect">
          <a:hlinkClick xmlns:r="http://schemas.openxmlformats.org/officeDocument/2006/relationships" r:id="rId3"/>
          <a:extLst>
            <a:ext uri="{FF2B5EF4-FFF2-40B4-BE49-F238E27FC236}">
              <a16:creationId xmlns:a16="http://schemas.microsoft.com/office/drawing/2014/main" id="{00000000-0008-0000-0400-00000A000000}"/>
            </a:ext>
          </a:extLst>
        </xdr:cNvPr>
        <xdr:cNvSpPr/>
      </xdr:nvSpPr>
      <xdr:spPr>
        <a:xfrm>
          <a:off x="11461750" y="260350"/>
          <a:ext cx="273050"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QSA</a:t>
          </a:r>
        </a:p>
      </xdr:txBody>
    </xdr:sp>
    <xdr:clientData/>
  </xdr:twoCellAnchor>
  <xdr:twoCellAnchor editAs="oneCell">
    <xdr:from>
      <xdr:col>7</xdr:col>
      <xdr:colOff>4444997</xdr:colOff>
      <xdr:row>0</xdr:row>
      <xdr:rowOff>186771</xdr:rowOff>
    </xdr:from>
    <xdr:to>
      <xdr:col>8</xdr:col>
      <xdr:colOff>147013</xdr:colOff>
      <xdr:row>0</xdr:row>
      <xdr:rowOff>485221</xdr:rowOff>
    </xdr:to>
    <xdr:pic>
      <xdr:nvPicPr>
        <xdr:cNvPr id="11" name="图片 10">
          <a:hlinkClick xmlns:r="http://schemas.openxmlformats.org/officeDocument/2006/relationships" r:id="rId4"/>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5"/>
        <a:stretch>
          <a:fillRect/>
        </a:stretch>
      </xdr:blipFill>
      <xdr:spPr>
        <a:xfrm>
          <a:off x="12014200" y="184150"/>
          <a:ext cx="704850"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1447800</xdr:colOff>
          <xdr:row>45</xdr:row>
          <xdr:rowOff>25400</xdr:rowOff>
        </xdr:from>
        <xdr:to>
          <xdr:col>7</xdr:col>
          <xdr:colOff>2129367</xdr:colOff>
          <xdr:row>46</xdr:row>
          <xdr:rowOff>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a:ea typeface="Microsoft YaHei UI"/>
                </a:rPr>
                <a:t>通过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2654300</xdr:colOff>
          <xdr:row>45</xdr:row>
          <xdr:rowOff>25400</xdr:rowOff>
        </xdr:from>
        <xdr:to>
          <xdr:col>7</xdr:col>
          <xdr:colOff>3327400</xdr:colOff>
          <xdr:row>46</xdr:row>
          <xdr:rowOff>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45720" tIns="45720" rIns="0" bIns="45720" anchor="ctr" upright="1"/>
            <a:lstStyle/>
            <a:p>
              <a:pPr algn="l" rtl="0">
                <a:defRPr sz="1000"/>
              </a:pPr>
              <a:r>
                <a:rPr lang="zh-CN" altLang="en-US" sz="900" b="0" i="0" u="none" strike="noStrike" baseline="0">
                  <a:solidFill>
                    <a:srgbClr val="000000"/>
                  </a:solidFill>
                  <a:latin typeface="Microsoft YaHei UI"/>
                  <a:ea typeface="Microsoft YaHei UI"/>
                </a:rPr>
                <a:t>未通过</a:t>
              </a:r>
            </a:p>
          </xdr:txBody>
        </xdr:sp>
        <xdr:clientData/>
      </xdr:twoCellAnchor>
    </mc:Choice>
    <mc:Fallback/>
  </mc:AlternateContent>
  <xdr:twoCellAnchor>
    <xdr:from>
      <xdr:col>7</xdr:col>
      <xdr:colOff>58111</xdr:colOff>
      <xdr:row>43</xdr:row>
      <xdr:rowOff>48010</xdr:rowOff>
    </xdr:from>
    <xdr:to>
      <xdr:col>7</xdr:col>
      <xdr:colOff>1195819</xdr:colOff>
      <xdr:row>43</xdr:row>
      <xdr:rowOff>295660</xdr:rowOff>
    </xdr:to>
    <xdr:sp macro="" textlink="">
      <xdr:nvSpPr>
        <xdr:cNvPr id="6" name="文本框 5">
          <a:extLst>
            <a:ext uri="{FF2B5EF4-FFF2-40B4-BE49-F238E27FC236}">
              <a16:creationId xmlns:a16="http://schemas.microsoft.com/office/drawing/2014/main" id="{00000000-0008-0000-0500-000006000000}"/>
            </a:ext>
          </a:extLst>
        </xdr:cNvPr>
        <xdr:cNvSpPr txBox="1"/>
      </xdr:nvSpPr>
      <xdr:spPr>
        <a:xfrm>
          <a:off x="7626350" y="47599600"/>
          <a:ext cx="113665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l"/>
          <a:r>
            <a:rPr lang="zh-CN" altLang="en-US" sz="1050">
              <a:solidFill>
                <a:schemeClr val="tx1"/>
              </a:solidFill>
              <a:latin typeface="微软雅黑" panose="020B0503020204020204" pitchFamily="34" charset="-122"/>
              <a:ea typeface="微软雅黑" panose="020B0503020204020204" pitchFamily="34" charset="-122"/>
            </a:rPr>
            <a:t>得分：</a:t>
          </a:r>
        </a:p>
      </xdr:txBody>
    </xdr:sp>
    <xdr:clientData/>
  </xdr:twoCellAnchor>
  <xdr:twoCellAnchor>
    <xdr:from>
      <xdr:col>7</xdr:col>
      <xdr:colOff>26361</xdr:colOff>
      <xdr:row>43</xdr:row>
      <xdr:rowOff>292485</xdr:rowOff>
    </xdr:from>
    <xdr:to>
      <xdr:col>7</xdr:col>
      <xdr:colOff>1602220</xdr:colOff>
      <xdr:row>44</xdr:row>
      <xdr:rowOff>244860</xdr:rowOff>
    </xdr:to>
    <xdr:sp macro="" textlink="">
      <xdr:nvSpPr>
        <xdr:cNvPr id="7" name="文本框 6">
          <a:extLst>
            <a:ext uri="{FF2B5EF4-FFF2-40B4-BE49-F238E27FC236}">
              <a16:creationId xmlns:a16="http://schemas.microsoft.com/office/drawing/2014/main" id="{00000000-0008-0000-0500-000007000000}"/>
            </a:ext>
          </a:extLst>
        </xdr:cNvPr>
        <xdr:cNvSpPr txBox="1"/>
      </xdr:nvSpPr>
      <xdr:spPr>
        <a:xfrm>
          <a:off x="7594600" y="47840900"/>
          <a:ext cx="1574800" cy="2603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lang="zh-CN" altLang="en-US" sz="1050">
              <a:solidFill>
                <a:schemeClr val="tx1"/>
              </a:solidFill>
              <a:latin typeface="微软雅黑" panose="020B0503020204020204" pitchFamily="34" charset="-122"/>
              <a:ea typeface="微软雅黑" panose="020B0503020204020204" pitchFamily="34" charset="-122"/>
            </a:rPr>
            <a:t>审核等级：</a:t>
          </a:r>
        </a:p>
      </xdr:txBody>
    </xdr:sp>
    <xdr:clientData/>
  </xdr:twoCellAnchor>
  <xdr:twoCellAnchor>
    <xdr:from>
      <xdr:col>7</xdr:col>
      <xdr:colOff>3242225</xdr:colOff>
      <xdr:row>0</xdr:row>
      <xdr:rowOff>217092</xdr:rowOff>
    </xdr:from>
    <xdr:to>
      <xdr:col>7</xdr:col>
      <xdr:colOff>3512989</xdr:colOff>
      <xdr:row>0</xdr:row>
      <xdr:rowOff>369491</xdr:rowOff>
    </xdr:to>
    <xdr:sp macro="" textlink="">
      <xdr:nvSpPr>
        <xdr:cNvPr id="15" name="roundRect">
          <a:hlinkClick xmlns:r="http://schemas.openxmlformats.org/officeDocument/2006/relationships" r:id="rId1"/>
          <a:extLst>
            <a:ext uri="{FF2B5EF4-FFF2-40B4-BE49-F238E27FC236}">
              <a16:creationId xmlns:a16="http://schemas.microsoft.com/office/drawing/2014/main" id="{00000000-0008-0000-0500-00000F000000}"/>
            </a:ext>
          </a:extLst>
        </xdr:cNvPr>
        <xdr:cNvSpPr/>
      </xdr:nvSpPr>
      <xdr:spPr>
        <a:xfrm>
          <a:off x="10814050" y="215900"/>
          <a:ext cx="273050"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TCA</a:t>
          </a:r>
        </a:p>
      </xdr:txBody>
    </xdr:sp>
    <xdr:clientData/>
  </xdr:twoCellAnchor>
  <xdr:twoCellAnchor>
    <xdr:from>
      <xdr:col>7</xdr:col>
      <xdr:colOff>3571349</xdr:colOff>
      <xdr:row>0</xdr:row>
      <xdr:rowOff>214316</xdr:rowOff>
    </xdr:from>
    <xdr:to>
      <xdr:col>7</xdr:col>
      <xdr:colOff>3842113</xdr:colOff>
      <xdr:row>0</xdr:row>
      <xdr:rowOff>372266</xdr:rowOff>
    </xdr:to>
    <xdr:sp macro="" textlink="">
      <xdr:nvSpPr>
        <xdr:cNvPr id="16" name="roundRect">
          <a:hlinkClick xmlns:r="http://schemas.openxmlformats.org/officeDocument/2006/relationships" r:id="rId2"/>
          <a:extLst>
            <a:ext uri="{FF2B5EF4-FFF2-40B4-BE49-F238E27FC236}">
              <a16:creationId xmlns:a16="http://schemas.microsoft.com/office/drawing/2014/main" id="{00000000-0008-0000-0500-000010000000}"/>
            </a:ext>
          </a:extLst>
        </xdr:cNvPr>
        <xdr:cNvSpPr/>
      </xdr:nvSpPr>
      <xdr:spPr>
        <a:xfrm>
          <a:off x="11137900" y="215900"/>
          <a:ext cx="273050"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MPA</a:t>
          </a:r>
        </a:p>
      </xdr:txBody>
    </xdr:sp>
    <xdr:clientData/>
  </xdr:twoCellAnchor>
  <xdr:twoCellAnchor>
    <xdr:from>
      <xdr:col>7</xdr:col>
      <xdr:colOff>3900473</xdr:colOff>
      <xdr:row>0</xdr:row>
      <xdr:rowOff>213708</xdr:rowOff>
    </xdr:from>
    <xdr:to>
      <xdr:col>7</xdr:col>
      <xdr:colOff>4172411</xdr:colOff>
      <xdr:row>0</xdr:row>
      <xdr:rowOff>372874</xdr:rowOff>
    </xdr:to>
    <xdr:sp macro="" textlink="">
      <xdr:nvSpPr>
        <xdr:cNvPr id="17" name="roundRect">
          <a:hlinkClick xmlns:r="http://schemas.openxmlformats.org/officeDocument/2006/relationships" r:id="rId3"/>
          <a:extLst>
            <a:ext uri="{FF2B5EF4-FFF2-40B4-BE49-F238E27FC236}">
              <a16:creationId xmlns:a16="http://schemas.microsoft.com/office/drawing/2014/main" id="{00000000-0008-0000-0500-000011000000}"/>
            </a:ext>
          </a:extLst>
        </xdr:cNvPr>
        <xdr:cNvSpPr/>
      </xdr:nvSpPr>
      <xdr:spPr>
        <a:xfrm>
          <a:off x="11468100" y="215900"/>
          <a:ext cx="273050"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QSA</a:t>
          </a:r>
        </a:p>
      </xdr:txBody>
    </xdr:sp>
    <xdr:clientData/>
  </xdr:twoCellAnchor>
  <xdr:twoCellAnchor editAs="oneCell">
    <xdr:from>
      <xdr:col>7</xdr:col>
      <xdr:colOff>4451127</xdr:colOff>
      <xdr:row>0</xdr:row>
      <xdr:rowOff>141944</xdr:rowOff>
    </xdr:from>
    <xdr:to>
      <xdr:col>8</xdr:col>
      <xdr:colOff>153142</xdr:colOff>
      <xdr:row>0</xdr:row>
      <xdr:rowOff>440394</xdr:rowOff>
    </xdr:to>
    <xdr:pic>
      <xdr:nvPicPr>
        <xdr:cNvPr id="18" name="图片 17">
          <a:hlinkClick xmlns:r="http://schemas.openxmlformats.org/officeDocument/2006/relationships" r:id="rId4"/>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5"/>
        <a:stretch>
          <a:fillRect/>
        </a:stretch>
      </xdr:blipFill>
      <xdr:spPr>
        <a:xfrm>
          <a:off x="12020550" y="139700"/>
          <a:ext cx="704850"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1795776</xdr:colOff>
      <xdr:row>0</xdr:row>
      <xdr:rowOff>73269</xdr:rowOff>
    </xdr:from>
    <xdr:to>
      <xdr:col>21</xdr:col>
      <xdr:colOff>344</xdr:colOff>
      <xdr:row>0</xdr:row>
      <xdr:rowOff>408609</xdr:rowOff>
    </xdr:to>
    <xdr:pic>
      <xdr:nvPicPr>
        <xdr:cNvPr id="3" name="图片 2">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8946428" y="73269"/>
          <a:ext cx="330438" cy="335340"/>
        </a:xfrm>
        <a:prstGeom prst="rect">
          <a:avLst/>
        </a:prstGeom>
        <a:effectLst>
          <a:outerShdw blurRad="50800" dist="38100" dir="2700000" algn="tl" rotWithShape="0">
            <a:prstClr val="black">
              <a:alpha val="40000"/>
            </a:prst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55</xdr:col>
      <xdr:colOff>4321</xdr:colOff>
      <xdr:row>1</xdr:row>
      <xdr:rowOff>50243</xdr:rowOff>
    </xdr:from>
    <xdr:to>
      <xdr:col>56</xdr:col>
      <xdr:colOff>135778</xdr:colOff>
      <xdr:row>1</xdr:row>
      <xdr:rowOff>394607</xdr:rowOff>
    </xdr:to>
    <xdr:pic>
      <xdr:nvPicPr>
        <xdr:cNvPr id="3" name="图片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16141700" y="222250"/>
          <a:ext cx="412750" cy="342900"/>
        </a:xfrm>
        <a:prstGeom prst="rect">
          <a:avLst/>
        </a:prstGeom>
        <a:effectLst>
          <a:outerShdw blurRad="50800" dist="38100" dir="2700000" algn="tl" rotWithShape="0">
            <a:prstClr val="black">
              <a:alpha val="40000"/>
            </a:prstClr>
          </a:outerShdw>
        </a:effectLst>
      </xdr:spPr>
    </xdr:pic>
    <xdr:clientData/>
  </xdr:twoCellAnchor>
  <xdr:twoCellAnchor>
    <xdr:from>
      <xdr:col>51</xdr:col>
      <xdr:colOff>27215</xdr:colOff>
      <xdr:row>1</xdr:row>
      <xdr:rowOff>166669</xdr:rowOff>
    </xdr:from>
    <xdr:to>
      <xdr:col>52</xdr:col>
      <xdr:colOff>25836</xdr:colOff>
      <xdr:row>1</xdr:row>
      <xdr:rowOff>319068</xdr:rowOff>
    </xdr:to>
    <xdr:sp macro="" textlink="">
      <xdr:nvSpPr>
        <xdr:cNvPr id="4" name="roundRect">
          <a:hlinkClick xmlns:r="http://schemas.openxmlformats.org/officeDocument/2006/relationships" r:id="rId3"/>
          <a:extLst>
            <a:ext uri="{FF2B5EF4-FFF2-40B4-BE49-F238E27FC236}">
              <a16:creationId xmlns:a16="http://schemas.microsoft.com/office/drawing/2014/main" id="{00000000-0008-0000-0700-000004000000}"/>
            </a:ext>
          </a:extLst>
        </xdr:cNvPr>
        <xdr:cNvSpPr/>
      </xdr:nvSpPr>
      <xdr:spPr>
        <a:xfrm>
          <a:off x="14992350" y="336550"/>
          <a:ext cx="279400" cy="15240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TCA</a:t>
          </a:r>
        </a:p>
      </xdr:txBody>
    </xdr:sp>
    <xdr:clientData/>
  </xdr:twoCellAnchor>
  <xdr:twoCellAnchor>
    <xdr:from>
      <xdr:col>52</xdr:col>
      <xdr:colOff>84196</xdr:colOff>
      <xdr:row>1</xdr:row>
      <xdr:rowOff>163893</xdr:rowOff>
    </xdr:from>
    <xdr:to>
      <xdr:col>53</xdr:col>
      <xdr:colOff>55603</xdr:colOff>
      <xdr:row>1</xdr:row>
      <xdr:rowOff>321843</xdr:rowOff>
    </xdr:to>
    <xdr:sp macro="" textlink="">
      <xdr:nvSpPr>
        <xdr:cNvPr id="5" name="roundRect">
          <a:hlinkClick xmlns:r="http://schemas.openxmlformats.org/officeDocument/2006/relationships" r:id="rId4"/>
          <a:extLst>
            <a:ext uri="{FF2B5EF4-FFF2-40B4-BE49-F238E27FC236}">
              <a16:creationId xmlns:a16="http://schemas.microsoft.com/office/drawing/2014/main" id="{00000000-0008-0000-0700-000005000000}"/>
            </a:ext>
          </a:extLst>
        </xdr:cNvPr>
        <xdr:cNvSpPr/>
      </xdr:nvSpPr>
      <xdr:spPr>
        <a:xfrm>
          <a:off x="15328900" y="336550"/>
          <a:ext cx="273050"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MPA</a:t>
          </a:r>
        </a:p>
      </xdr:txBody>
    </xdr:sp>
    <xdr:clientData/>
  </xdr:twoCellAnchor>
  <xdr:twoCellAnchor>
    <xdr:from>
      <xdr:col>53</xdr:col>
      <xdr:colOff>113963</xdr:colOff>
      <xdr:row>1</xdr:row>
      <xdr:rowOff>163285</xdr:rowOff>
    </xdr:from>
    <xdr:to>
      <xdr:col>54</xdr:col>
      <xdr:colOff>86544</xdr:colOff>
      <xdr:row>1</xdr:row>
      <xdr:rowOff>322451</xdr:rowOff>
    </xdr:to>
    <xdr:sp macro="" textlink="">
      <xdr:nvSpPr>
        <xdr:cNvPr id="6" name="roundRect">
          <a:hlinkClick xmlns:r="http://schemas.openxmlformats.org/officeDocument/2006/relationships" r:id="rId5"/>
          <a:extLst>
            <a:ext uri="{FF2B5EF4-FFF2-40B4-BE49-F238E27FC236}">
              <a16:creationId xmlns:a16="http://schemas.microsoft.com/office/drawing/2014/main" id="{00000000-0008-0000-0700-000006000000}"/>
            </a:ext>
          </a:extLst>
        </xdr:cNvPr>
        <xdr:cNvSpPr/>
      </xdr:nvSpPr>
      <xdr:spPr>
        <a:xfrm>
          <a:off x="15665450" y="336550"/>
          <a:ext cx="279400" cy="158750"/>
        </a:xfrm>
        <a:prstGeom prst="roundRect">
          <a:avLst/>
        </a:prstGeom>
        <a:solidFill>
          <a:schemeClr val="bg1"/>
        </a:solidFill>
        <a:ln w="9525" cap="flat" cmpd="sng">
          <a:noFill/>
          <a:prstDash val="solid"/>
          <a:miter lim="800000"/>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lIns="0" tIns="0" rIns="0" bIns="0" anchor="ctr"/>
        <a:lstStyle/>
        <a:p>
          <a:pPr marL="0" indent="0" algn="ctr"/>
          <a:r>
            <a:rPr lang="en-US" altLang="zh-CN" sz="800" b="1">
              <a:solidFill>
                <a:srgbClr val="000000"/>
              </a:solidFill>
              <a:latin typeface="微软雅黑" panose="00000000000000000000" charset="0"/>
              <a:ea typeface="微软雅黑" panose="00000000000000000000" charset="0"/>
              <a:cs typeface="+mn-cs"/>
            </a:rPr>
            <a:t>QSA</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137621</xdr:colOff>
      <xdr:row>1</xdr:row>
      <xdr:rowOff>68788</xdr:rowOff>
    </xdr:from>
    <xdr:to>
      <xdr:col>20</xdr:col>
      <xdr:colOff>24412</xdr:colOff>
      <xdr:row>2</xdr:row>
      <xdr:rowOff>113238</xdr:rowOff>
    </xdr:to>
    <xdr:pic>
      <xdr:nvPicPr>
        <xdr:cNvPr id="4" name="图片 3">
          <a:hlinkClick xmlns:r="http://schemas.openxmlformats.org/officeDocument/2006/relationships" r:id="rId1"/>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7924800" y="184150"/>
          <a:ext cx="330200" cy="298450"/>
        </a:xfrm>
        <a:prstGeom prst="rect">
          <a:avLst/>
        </a:prstGeom>
        <a:effectLst>
          <a:outerShdw blurRad="50800" dist="38100" dir="2700000" algn="tl" rotWithShape="0">
            <a:prstClr val="black">
              <a:alpha val="40000"/>
            </a:prstClr>
          </a:outerShdw>
        </a:effec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Work%20File\SQE\000%20To%20do%20list\000%20&#20379;&#24212;&#21830;AAA%20&#25512;&#36827;&#35745;&#21010;\&#25991;&#20214;&#21253;\&#27169;&#26495;-2%20GL.S04.W43010601%20MSA&#20379;&#24212;&#21830;&#29616;&#22330;&#35780;&#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user\Local%20Settings\Temporary%20Internet%20Files\Content.IE5\YF1JYRHT\(&#38867;)GQES_&#54217;&#44032;&#54364;_For%20Geely_&#50629;&#51333;&#48324;%20&#52404;&#53356;&#54252;&#546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bpm.geely.com/Users/liuzhaoxi/Desktop/3A%20&#23457;&#26680;&#34920;&#21333;/VDA6.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valuation Matrix"/>
      <sheetName val="CCAR"/>
      <sheetName val="Light Summary"/>
      <sheetName val="Full Summary"/>
      <sheetName val="Score Definitions"/>
      <sheetName val="Acronyms"/>
      <sheetName val="Change Log"/>
      <sheetName val="3个100%KPI统计"/>
      <sheetName val="Sheet1"/>
      <sheetName val="研发能力TCA V1"/>
      <sheetName val="研发能力TCA V2"/>
      <sheetName val="研发能力TCA V3"/>
      <sheetName val="Sheet2"/>
      <sheetName val=" CCAR"/>
      <sheetName val="Sheet3"/>
      <sheetName val="Scoring"/>
      <sheetName val="报告"/>
    </sheetNames>
    <sheetDataSet>
      <sheetData sheetId="0" refreshError="1"/>
      <sheetData sheetId="1" refreshError="1">
        <row r="4">
          <cell r="L4" t="str">
            <v>xxx</v>
          </cell>
          <cell r="M4">
            <v>0</v>
          </cell>
          <cell r="N4">
            <v>0</v>
          </cell>
          <cell r="O4">
            <v>0</v>
          </cell>
          <cell r="U4" t="str">
            <v>xxx</v>
          </cell>
          <cell r="V4">
            <v>0</v>
          </cell>
          <cell r="W4">
            <v>0</v>
          </cell>
          <cell r="X4">
            <v>0</v>
          </cell>
        </row>
        <row r="6">
          <cell r="L6" t="str">
            <v>xxx</v>
          </cell>
          <cell r="M6">
            <v>0</v>
          </cell>
          <cell r="N6">
            <v>0</v>
          </cell>
          <cell r="O6">
            <v>0</v>
          </cell>
          <cell r="U6" t="str">
            <v>xxx</v>
          </cell>
          <cell r="V6">
            <v>0</v>
          </cell>
          <cell r="W6">
            <v>0</v>
          </cell>
          <cell r="X6">
            <v>0</v>
          </cell>
        </row>
        <row r="8">
          <cell r="L8" t="str">
            <v>xxx</v>
          </cell>
          <cell r="M8">
            <v>0</v>
          </cell>
          <cell r="N8">
            <v>0</v>
          </cell>
          <cell r="O8">
            <v>0</v>
          </cell>
        </row>
        <row r="16">
          <cell r="C16" t="str">
            <v>INC</v>
          </cell>
          <cell r="N16">
            <v>0</v>
          </cell>
          <cell r="V16">
            <v>0</v>
          </cell>
          <cell r="W16">
            <v>0</v>
          </cell>
        </row>
        <row r="18">
          <cell r="C18" t="str">
            <v>INC</v>
          </cell>
          <cell r="N18">
            <v>0</v>
          </cell>
          <cell r="V18">
            <v>0</v>
          </cell>
          <cell r="W18">
            <v>0</v>
          </cell>
        </row>
        <row r="194">
          <cell r="N194">
            <v>0</v>
          </cell>
          <cell r="O194">
            <v>0</v>
          </cell>
          <cell r="P194">
            <v>0</v>
          </cell>
          <cell r="Q194">
            <v>0</v>
          </cell>
          <cell r="R194">
            <v>0</v>
          </cell>
          <cell r="S194">
            <v>0</v>
          </cell>
          <cell r="T194">
            <v>0</v>
          </cell>
          <cell r="U194">
            <v>0</v>
          </cell>
          <cell r="V194">
            <v>0</v>
          </cell>
          <cell r="W194">
            <v>0</v>
          </cell>
        </row>
        <row r="195">
          <cell r="N195">
            <v>0</v>
          </cell>
          <cell r="O195">
            <v>0</v>
          </cell>
          <cell r="P195">
            <v>0</v>
          </cell>
          <cell r="Q195">
            <v>0</v>
          </cell>
          <cell r="R195">
            <v>0</v>
          </cell>
          <cell r="S195">
            <v>0</v>
          </cell>
          <cell r="T195">
            <v>0</v>
          </cell>
          <cell r="U195">
            <v>0</v>
          </cell>
          <cell r="V195">
            <v>0</v>
          </cell>
          <cell r="W195">
            <v>0</v>
          </cell>
        </row>
        <row r="197">
          <cell r="C197" t="str">
            <v>INC</v>
          </cell>
          <cell r="N197">
            <v>0</v>
          </cell>
          <cell r="O197">
            <v>0</v>
          </cell>
          <cell r="P197">
            <v>0</v>
          </cell>
          <cell r="Q197">
            <v>0</v>
          </cell>
          <cell r="R197">
            <v>0</v>
          </cell>
          <cell r="S197">
            <v>0</v>
          </cell>
          <cell r="T197">
            <v>0</v>
          </cell>
          <cell r="U197">
            <v>0</v>
          </cell>
          <cell r="V197">
            <v>0</v>
          </cell>
          <cell r="W197">
            <v>0</v>
          </cell>
        </row>
        <row r="198">
          <cell r="C198" t="str">
            <v>INC</v>
          </cell>
          <cell r="N198">
            <v>0</v>
          </cell>
          <cell r="O198">
            <v>0</v>
          </cell>
          <cell r="P198">
            <v>0</v>
          </cell>
          <cell r="Q198">
            <v>0</v>
          </cell>
          <cell r="R198">
            <v>0</v>
          </cell>
          <cell r="S198">
            <v>0</v>
          </cell>
          <cell r="T198">
            <v>0</v>
          </cell>
          <cell r="U198">
            <v>0</v>
          </cell>
          <cell r="V198">
            <v>0</v>
          </cell>
          <cell r="W198">
            <v>0</v>
          </cell>
        </row>
        <row r="199">
          <cell r="C199" t="str">
            <v>INC</v>
          </cell>
          <cell r="N199">
            <v>0</v>
          </cell>
          <cell r="O199">
            <v>0</v>
          </cell>
          <cell r="P199">
            <v>0</v>
          </cell>
          <cell r="Q199">
            <v>0</v>
          </cell>
          <cell r="R199">
            <v>0</v>
          </cell>
          <cell r="S199">
            <v>0</v>
          </cell>
          <cell r="T199">
            <v>0</v>
          </cell>
          <cell r="U199">
            <v>0</v>
          </cell>
          <cell r="V199">
            <v>0</v>
          </cell>
          <cell r="W199">
            <v>0</v>
          </cell>
        </row>
        <row r="200">
          <cell r="C200" t="str">
            <v>INC</v>
          </cell>
          <cell r="N200">
            <v>0</v>
          </cell>
          <cell r="O200">
            <v>0</v>
          </cell>
          <cell r="P200">
            <v>0</v>
          </cell>
          <cell r="Q200">
            <v>0</v>
          </cell>
          <cell r="R200">
            <v>0</v>
          </cell>
          <cell r="S200">
            <v>0</v>
          </cell>
          <cell r="T200">
            <v>0</v>
          </cell>
          <cell r="U200">
            <v>0</v>
          </cell>
          <cell r="V200">
            <v>0</v>
          </cell>
          <cell r="W200">
            <v>0</v>
          </cell>
        </row>
        <row r="201">
          <cell r="C201" t="str">
            <v>INC</v>
          </cell>
          <cell r="N201">
            <v>0</v>
          </cell>
          <cell r="O201">
            <v>0</v>
          </cell>
          <cell r="P201">
            <v>0</v>
          </cell>
          <cell r="Q201">
            <v>0</v>
          </cell>
          <cell r="R201">
            <v>0</v>
          </cell>
          <cell r="S201">
            <v>0</v>
          </cell>
          <cell r="T201">
            <v>0</v>
          </cell>
          <cell r="U201">
            <v>0</v>
          </cell>
          <cell r="V201">
            <v>0</v>
          </cell>
          <cell r="W201">
            <v>0</v>
          </cell>
        </row>
        <row r="202">
          <cell r="C202" t="str">
            <v>INC</v>
          </cell>
          <cell r="N202">
            <v>0</v>
          </cell>
          <cell r="O202">
            <v>0</v>
          </cell>
          <cell r="P202">
            <v>0</v>
          </cell>
          <cell r="Q202">
            <v>0</v>
          </cell>
          <cell r="R202">
            <v>0</v>
          </cell>
          <cell r="S202">
            <v>0</v>
          </cell>
          <cell r="T202">
            <v>0</v>
          </cell>
          <cell r="U202">
            <v>0</v>
          </cell>
          <cell r="V202">
            <v>0</v>
          </cell>
          <cell r="W202">
            <v>0</v>
          </cell>
        </row>
        <row r="204">
          <cell r="C204" t="str">
            <v>INC</v>
          </cell>
          <cell r="N204">
            <v>0</v>
          </cell>
          <cell r="O204">
            <v>0</v>
          </cell>
          <cell r="P204">
            <v>0</v>
          </cell>
          <cell r="Q204">
            <v>0</v>
          </cell>
          <cell r="R204">
            <v>0</v>
          </cell>
          <cell r="S204">
            <v>0</v>
          </cell>
          <cell r="T204">
            <v>0</v>
          </cell>
          <cell r="U204">
            <v>0</v>
          </cell>
          <cell r="V204">
            <v>0</v>
          </cell>
          <cell r="W204">
            <v>0</v>
          </cell>
        </row>
        <row r="205">
          <cell r="C205" t="str">
            <v>INC</v>
          </cell>
          <cell r="N205">
            <v>0</v>
          </cell>
          <cell r="O205">
            <v>0</v>
          </cell>
          <cell r="P205">
            <v>0</v>
          </cell>
          <cell r="Q205">
            <v>0</v>
          </cell>
          <cell r="R205">
            <v>0</v>
          </cell>
          <cell r="S205">
            <v>0</v>
          </cell>
          <cell r="T205">
            <v>0</v>
          </cell>
          <cell r="U205">
            <v>0</v>
          </cell>
          <cell r="V205">
            <v>0</v>
          </cell>
          <cell r="W205">
            <v>0</v>
          </cell>
        </row>
        <row r="207">
          <cell r="C207" t="str">
            <v>INC</v>
          </cell>
          <cell r="N207">
            <v>0</v>
          </cell>
          <cell r="O207">
            <v>0</v>
          </cell>
          <cell r="P207">
            <v>0</v>
          </cell>
          <cell r="Q207">
            <v>0</v>
          </cell>
          <cell r="R207">
            <v>0</v>
          </cell>
          <cell r="S207">
            <v>0</v>
          </cell>
          <cell r="T207">
            <v>0</v>
          </cell>
          <cell r="U207">
            <v>0</v>
          </cell>
          <cell r="V207">
            <v>0</v>
          </cell>
          <cell r="W207">
            <v>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ow r="16">
          <cell r="C16" t="str">
            <v>2.3 担任技术开发中枢作用的组织是否在运营?</v>
          </cell>
        </row>
      </sheetData>
      <sheetData sheetId="11"/>
      <sheetData sheetId="12"/>
      <sheetData sheetId="13" refreshError="1"/>
      <sheetData sheetId="14"/>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结果表"/>
      <sheetName val="打分表"/>
      <sheetName val="MIS1"/>
      <sheetName val="MIL1"/>
      <sheetName val="各行业检点."/>
      <sheetName val="Comment"/>
      <sheetName val="参照"/>
      <sheetName val="X-R (2)"/>
      <sheetName val="Evaluation Matrix"/>
    </sheetNames>
    <sheetDataSet>
      <sheetData sheetId="0"/>
      <sheetData sheetId="1">
        <row r="6">
          <cell r="I6" t="str">
            <v>E</v>
          </cell>
          <cell r="J6" t="str">
            <v/>
          </cell>
          <cell r="K6" t="str">
            <v/>
          </cell>
          <cell r="L6" t="str">
            <v/>
          </cell>
        </row>
        <row r="7">
          <cell r="I7" t="str">
            <v>E</v>
          </cell>
          <cell r="J7" t="str">
            <v/>
          </cell>
          <cell r="K7" t="str">
            <v/>
          </cell>
          <cell r="L7" t="str">
            <v/>
          </cell>
        </row>
        <row r="8">
          <cell r="I8" t="str">
            <v>E</v>
          </cell>
          <cell r="J8" t="str">
            <v/>
          </cell>
          <cell r="K8" t="str">
            <v/>
          </cell>
          <cell r="L8" t="str">
            <v/>
          </cell>
        </row>
        <row r="9">
          <cell r="I9" t="str">
            <v>E</v>
          </cell>
          <cell r="J9" t="str">
            <v/>
          </cell>
          <cell r="K9" t="str">
            <v/>
          </cell>
          <cell r="L9" t="str">
            <v/>
          </cell>
        </row>
        <row r="10">
          <cell r="I10" t="str">
            <v>E</v>
          </cell>
          <cell r="J10" t="str">
            <v/>
          </cell>
          <cell r="K10" t="str">
            <v/>
          </cell>
          <cell r="L10" t="str">
            <v/>
          </cell>
        </row>
        <row r="11">
          <cell r="I11" t="str">
            <v>E</v>
          </cell>
          <cell r="J11" t="str">
            <v/>
          </cell>
          <cell r="K11" t="str">
            <v/>
          </cell>
          <cell r="L11" t="str">
            <v/>
          </cell>
        </row>
        <row r="12">
          <cell r="I12" t="str">
            <v>E</v>
          </cell>
          <cell r="J12" t="str">
            <v/>
          </cell>
          <cell r="K12" t="str">
            <v/>
          </cell>
          <cell r="L12" t="str">
            <v/>
          </cell>
        </row>
        <row r="13">
          <cell r="I13" t="str">
            <v>E</v>
          </cell>
          <cell r="J13" t="str">
            <v/>
          </cell>
          <cell r="K13" t="str">
            <v/>
          </cell>
          <cell r="L13" t="str">
            <v/>
          </cell>
        </row>
        <row r="14">
          <cell r="I14" t="str">
            <v>E</v>
          </cell>
          <cell r="J14" t="str">
            <v/>
          </cell>
          <cell r="K14" t="str">
            <v/>
          </cell>
          <cell r="L14" t="str">
            <v/>
          </cell>
        </row>
        <row r="15">
          <cell r="I15" t="str">
            <v>E</v>
          </cell>
          <cell r="J15" t="str">
            <v/>
          </cell>
          <cell r="K15" t="str">
            <v/>
          </cell>
          <cell r="L15" t="str">
            <v/>
          </cell>
        </row>
        <row r="16">
          <cell r="I16" t="str">
            <v>E</v>
          </cell>
          <cell r="J16" t="str">
            <v/>
          </cell>
          <cell r="K16" t="str">
            <v/>
          </cell>
          <cell r="L16" t="str">
            <v/>
          </cell>
        </row>
        <row r="17">
          <cell r="I17" t="str">
            <v>E</v>
          </cell>
          <cell r="J17" t="str">
            <v/>
          </cell>
          <cell r="K17" t="str">
            <v/>
          </cell>
          <cell r="L17" t="str">
            <v/>
          </cell>
        </row>
        <row r="18">
          <cell r="I18" t="str">
            <v>E</v>
          </cell>
          <cell r="J18" t="str">
            <v/>
          </cell>
          <cell r="K18" t="str">
            <v/>
          </cell>
          <cell r="L18" t="str">
            <v/>
          </cell>
        </row>
        <row r="19">
          <cell r="I19" t="str">
            <v>E</v>
          </cell>
          <cell r="J19" t="str">
            <v/>
          </cell>
          <cell r="K19" t="str">
            <v/>
          </cell>
          <cell r="L19" t="str">
            <v/>
          </cell>
        </row>
        <row r="20">
          <cell r="I20" t="str">
            <v>E</v>
          </cell>
          <cell r="J20" t="str">
            <v/>
          </cell>
          <cell r="K20" t="str">
            <v/>
          </cell>
          <cell r="L20" t="str">
            <v/>
          </cell>
        </row>
        <row r="21">
          <cell r="I21" t="str">
            <v>E</v>
          </cell>
          <cell r="J21" t="str">
            <v/>
          </cell>
          <cell r="K21" t="str">
            <v/>
          </cell>
          <cell r="L21" t="str">
            <v/>
          </cell>
        </row>
        <row r="22">
          <cell r="I22" t="str">
            <v>E</v>
          </cell>
          <cell r="J22" t="str">
            <v/>
          </cell>
          <cell r="K22" t="str">
            <v/>
          </cell>
          <cell r="L22" t="str">
            <v/>
          </cell>
        </row>
        <row r="23">
          <cell r="I23" t="str">
            <v>E</v>
          </cell>
          <cell r="J23" t="str">
            <v/>
          </cell>
          <cell r="K23" t="str">
            <v/>
          </cell>
          <cell r="L23" t="str">
            <v/>
          </cell>
        </row>
        <row r="24">
          <cell r="I24" t="str">
            <v>E</v>
          </cell>
          <cell r="J24" t="str">
            <v/>
          </cell>
          <cell r="K24" t="str">
            <v/>
          </cell>
          <cell r="L24" t="str">
            <v/>
          </cell>
        </row>
        <row r="25">
          <cell r="I25" t="str">
            <v>E</v>
          </cell>
          <cell r="J25" t="str">
            <v/>
          </cell>
          <cell r="K25" t="str">
            <v/>
          </cell>
          <cell r="L25" t="str">
            <v/>
          </cell>
        </row>
        <row r="26">
          <cell r="I26" t="str">
            <v>E</v>
          </cell>
          <cell r="J26" t="str">
            <v/>
          </cell>
          <cell r="K26" t="str">
            <v/>
          </cell>
          <cell r="L26" t="str">
            <v/>
          </cell>
        </row>
        <row r="27">
          <cell r="I27" t="str">
            <v>E</v>
          </cell>
          <cell r="J27" t="str">
            <v/>
          </cell>
          <cell r="K27" t="str">
            <v/>
          </cell>
          <cell r="L27" t="str">
            <v/>
          </cell>
        </row>
        <row r="28">
          <cell r="I28" t="str">
            <v>E</v>
          </cell>
          <cell r="J28" t="str">
            <v/>
          </cell>
          <cell r="K28" t="str">
            <v/>
          </cell>
          <cell r="L28" t="str">
            <v/>
          </cell>
        </row>
        <row r="29">
          <cell r="I29" t="str">
            <v>E</v>
          </cell>
          <cell r="J29" t="str">
            <v/>
          </cell>
          <cell r="K29" t="str">
            <v/>
          </cell>
          <cell r="L29" t="str">
            <v/>
          </cell>
        </row>
        <row r="30">
          <cell r="I30" t="str">
            <v>E</v>
          </cell>
          <cell r="J30" t="str">
            <v/>
          </cell>
          <cell r="K30" t="str">
            <v/>
          </cell>
          <cell r="L30" t="str">
            <v/>
          </cell>
        </row>
        <row r="35">
          <cell r="I35" t="str">
            <v>E</v>
          </cell>
          <cell r="J35" t="str">
            <v/>
          </cell>
          <cell r="K35" t="str">
            <v/>
          </cell>
          <cell r="L35" t="str">
            <v/>
          </cell>
        </row>
        <row r="36">
          <cell r="I36" t="str">
            <v>E</v>
          </cell>
          <cell r="J36" t="str">
            <v/>
          </cell>
          <cell r="K36" t="str">
            <v/>
          </cell>
          <cell r="L36" t="str">
            <v/>
          </cell>
        </row>
        <row r="37">
          <cell r="I37" t="str">
            <v>E</v>
          </cell>
          <cell r="J37" t="str">
            <v/>
          </cell>
          <cell r="K37" t="str">
            <v/>
          </cell>
          <cell r="L37" t="str">
            <v/>
          </cell>
        </row>
        <row r="38">
          <cell r="I38" t="str">
            <v>E</v>
          </cell>
          <cell r="J38" t="str">
            <v/>
          </cell>
          <cell r="K38" t="str">
            <v/>
          </cell>
          <cell r="L38" t="str">
            <v/>
          </cell>
        </row>
        <row r="39">
          <cell r="I39" t="str">
            <v>E</v>
          </cell>
          <cell r="J39" t="str">
            <v/>
          </cell>
          <cell r="K39" t="str">
            <v/>
          </cell>
          <cell r="L39" t="str">
            <v/>
          </cell>
        </row>
        <row r="40">
          <cell r="I40" t="str">
            <v>E</v>
          </cell>
          <cell r="J40" t="str">
            <v/>
          </cell>
          <cell r="K40" t="str">
            <v/>
          </cell>
          <cell r="L40" t="str">
            <v/>
          </cell>
        </row>
        <row r="41">
          <cell r="I41" t="str">
            <v>E</v>
          </cell>
          <cell r="J41" t="str">
            <v/>
          </cell>
          <cell r="K41" t="str">
            <v/>
          </cell>
          <cell r="L41" t="str">
            <v/>
          </cell>
        </row>
        <row r="42">
          <cell r="I42" t="str">
            <v>E</v>
          </cell>
          <cell r="J42" t="str">
            <v/>
          </cell>
          <cell r="K42" t="str">
            <v/>
          </cell>
          <cell r="L42" t="str">
            <v/>
          </cell>
        </row>
        <row r="43">
          <cell r="I43" t="str">
            <v>E</v>
          </cell>
          <cell r="J43" t="str">
            <v/>
          </cell>
          <cell r="K43" t="str">
            <v/>
          </cell>
          <cell r="L43" t="str">
            <v/>
          </cell>
        </row>
        <row r="44">
          <cell r="I44" t="str">
            <v>E</v>
          </cell>
          <cell r="J44" t="str">
            <v/>
          </cell>
          <cell r="K44" t="str">
            <v/>
          </cell>
          <cell r="L44" t="str">
            <v/>
          </cell>
        </row>
        <row r="45">
          <cell r="I45" t="str">
            <v>E</v>
          </cell>
          <cell r="J45" t="str">
            <v/>
          </cell>
          <cell r="K45" t="str">
            <v/>
          </cell>
          <cell r="L45" t="str">
            <v/>
          </cell>
        </row>
        <row r="46">
          <cell r="I46" t="str">
            <v>E</v>
          </cell>
          <cell r="J46" t="str">
            <v/>
          </cell>
          <cell r="K46" t="str">
            <v/>
          </cell>
          <cell r="L46" t="str">
            <v/>
          </cell>
        </row>
        <row r="47">
          <cell r="I47" t="str">
            <v>E</v>
          </cell>
          <cell r="J47" t="str">
            <v/>
          </cell>
          <cell r="K47" t="str">
            <v/>
          </cell>
          <cell r="L47" t="str">
            <v/>
          </cell>
        </row>
        <row r="48">
          <cell r="I48" t="str">
            <v>E</v>
          </cell>
          <cell r="J48" t="str">
            <v/>
          </cell>
          <cell r="K48" t="str">
            <v/>
          </cell>
          <cell r="L48" t="str">
            <v/>
          </cell>
        </row>
        <row r="49">
          <cell r="I49" t="str">
            <v>E</v>
          </cell>
          <cell r="J49" t="str">
            <v/>
          </cell>
          <cell r="K49" t="str">
            <v/>
          </cell>
          <cell r="L49" t="str">
            <v/>
          </cell>
        </row>
        <row r="50">
          <cell r="I50" t="str">
            <v>E</v>
          </cell>
          <cell r="J50" t="str">
            <v/>
          </cell>
          <cell r="K50" t="str">
            <v/>
          </cell>
          <cell r="L50" t="str">
            <v/>
          </cell>
        </row>
        <row r="51">
          <cell r="I51" t="str">
            <v>E</v>
          </cell>
          <cell r="J51" t="str">
            <v/>
          </cell>
          <cell r="K51" t="str">
            <v/>
          </cell>
          <cell r="L51" t="str">
            <v/>
          </cell>
        </row>
        <row r="56">
          <cell r="I56" t="str">
            <v>E</v>
          </cell>
          <cell r="J56" t="str">
            <v/>
          </cell>
          <cell r="K56" t="str">
            <v/>
          </cell>
          <cell r="L56" t="str">
            <v/>
          </cell>
        </row>
        <row r="57">
          <cell r="I57" t="str">
            <v>E</v>
          </cell>
          <cell r="J57" t="str">
            <v/>
          </cell>
          <cell r="K57" t="str">
            <v/>
          </cell>
          <cell r="L57" t="str">
            <v/>
          </cell>
        </row>
        <row r="58">
          <cell r="I58" t="str">
            <v>E</v>
          </cell>
          <cell r="J58" t="str">
            <v/>
          </cell>
          <cell r="K58" t="str">
            <v/>
          </cell>
          <cell r="L58" t="str">
            <v/>
          </cell>
        </row>
        <row r="59">
          <cell r="I59" t="str">
            <v>E</v>
          </cell>
          <cell r="J59" t="str">
            <v/>
          </cell>
          <cell r="K59" t="str">
            <v/>
          </cell>
          <cell r="L59" t="str">
            <v/>
          </cell>
        </row>
        <row r="60">
          <cell r="I60" t="str">
            <v>E</v>
          </cell>
          <cell r="J60" t="str">
            <v/>
          </cell>
          <cell r="K60" t="str">
            <v/>
          </cell>
          <cell r="L60" t="str">
            <v/>
          </cell>
        </row>
        <row r="61">
          <cell r="I61" t="str">
            <v>E</v>
          </cell>
          <cell r="J61" t="str">
            <v/>
          </cell>
          <cell r="K61" t="str">
            <v/>
          </cell>
          <cell r="L61" t="str">
            <v/>
          </cell>
        </row>
        <row r="62">
          <cell r="I62" t="str">
            <v>E</v>
          </cell>
          <cell r="J62" t="str">
            <v/>
          </cell>
          <cell r="K62" t="str">
            <v/>
          </cell>
          <cell r="L62" t="str">
            <v/>
          </cell>
        </row>
        <row r="63">
          <cell r="I63" t="str">
            <v>E</v>
          </cell>
          <cell r="J63" t="str">
            <v/>
          </cell>
          <cell r="K63" t="str">
            <v/>
          </cell>
          <cell r="L63" t="str">
            <v/>
          </cell>
        </row>
        <row r="64">
          <cell r="I64" t="str">
            <v>E</v>
          </cell>
          <cell r="J64" t="str">
            <v/>
          </cell>
          <cell r="K64" t="str">
            <v/>
          </cell>
          <cell r="L64" t="str">
            <v/>
          </cell>
        </row>
        <row r="65">
          <cell r="I65" t="str">
            <v>E</v>
          </cell>
          <cell r="J65" t="str">
            <v/>
          </cell>
          <cell r="K65" t="str">
            <v/>
          </cell>
          <cell r="L65" t="str">
            <v/>
          </cell>
        </row>
        <row r="66">
          <cell r="I66" t="str">
            <v>E</v>
          </cell>
          <cell r="J66" t="str">
            <v/>
          </cell>
          <cell r="K66" t="str">
            <v/>
          </cell>
          <cell r="L66" t="str">
            <v/>
          </cell>
        </row>
        <row r="67">
          <cell r="I67" t="str">
            <v>E</v>
          </cell>
          <cell r="J67" t="str">
            <v/>
          </cell>
          <cell r="K67" t="str">
            <v/>
          </cell>
          <cell r="L67" t="str">
            <v/>
          </cell>
        </row>
        <row r="68">
          <cell r="I68" t="str">
            <v>E</v>
          </cell>
          <cell r="J68" t="str">
            <v/>
          </cell>
          <cell r="K68" t="str">
            <v/>
          </cell>
          <cell r="L68" t="str">
            <v/>
          </cell>
        </row>
        <row r="69">
          <cell r="I69" t="str">
            <v>E</v>
          </cell>
          <cell r="J69" t="str">
            <v/>
          </cell>
          <cell r="K69" t="str">
            <v/>
          </cell>
          <cell r="L69" t="str">
            <v/>
          </cell>
        </row>
        <row r="70">
          <cell r="I70" t="str">
            <v>E</v>
          </cell>
          <cell r="J70" t="str">
            <v/>
          </cell>
          <cell r="K70" t="str">
            <v/>
          </cell>
          <cell r="L70" t="str">
            <v/>
          </cell>
        </row>
        <row r="71">
          <cell r="I71" t="str">
            <v>E</v>
          </cell>
          <cell r="J71" t="str">
            <v/>
          </cell>
          <cell r="K71" t="str">
            <v/>
          </cell>
          <cell r="L71" t="str">
            <v/>
          </cell>
        </row>
        <row r="72">
          <cell r="I72" t="str">
            <v>E</v>
          </cell>
          <cell r="J72" t="str">
            <v/>
          </cell>
          <cell r="K72" t="str">
            <v/>
          </cell>
          <cell r="L72" t="str">
            <v/>
          </cell>
        </row>
        <row r="73">
          <cell r="I73" t="str">
            <v>E</v>
          </cell>
          <cell r="J73" t="str">
            <v/>
          </cell>
          <cell r="K73" t="str">
            <v/>
          </cell>
          <cell r="L73" t="str">
            <v/>
          </cell>
        </row>
        <row r="74">
          <cell r="I74" t="str">
            <v>E</v>
          </cell>
          <cell r="J74" t="str">
            <v/>
          </cell>
          <cell r="K74" t="str">
            <v/>
          </cell>
          <cell r="L74" t="str">
            <v/>
          </cell>
        </row>
        <row r="75">
          <cell r="I75" t="str">
            <v>E</v>
          </cell>
          <cell r="J75" t="str">
            <v/>
          </cell>
          <cell r="K75" t="str">
            <v/>
          </cell>
          <cell r="L75" t="str">
            <v/>
          </cell>
        </row>
        <row r="76">
          <cell r="I76" t="str">
            <v>E</v>
          </cell>
          <cell r="J76" t="str">
            <v/>
          </cell>
          <cell r="K76" t="str">
            <v/>
          </cell>
          <cell r="L76" t="str">
            <v/>
          </cell>
        </row>
        <row r="77">
          <cell r="I77" t="str">
            <v>E</v>
          </cell>
          <cell r="J77" t="str">
            <v/>
          </cell>
          <cell r="K77" t="str">
            <v/>
          </cell>
          <cell r="L77" t="str">
            <v/>
          </cell>
        </row>
        <row r="78">
          <cell r="I78" t="str">
            <v>E</v>
          </cell>
          <cell r="J78" t="str">
            <v/>
          </cell>
          <cell r="K78" t="str">
            <v/>
          </cell>
          <cell r="L78" t="str">
            <v/>
          </cell>
        </row>
        <row r="79">
          <cell r="I79" t="str">
            <v>E</v>
          </cell>
          <cell r="J79" t="str">
            <v/>
          </cell>
          <cell r="K79" t="str">
            <v/>
          </cell>
          <cell r="L79" t="str">
            <v/>
          </cell>
        </row>
        <row r="80">
          <cell r="I80" t="str">
            <v>E</v>
          </cell>
          <cell r="J80" t="str">
            <v/>
          </cell>
          <cell r="K80" t="str">
            <v/>
          </cell>
          <cell r="L80" t="str">
            <v/>
          </cell>
        </row>
        <row r="81">
          <cell r="I81" t="str">
            <v>E</v>
          </cell>
          <cell r="J81" t="str">
            <v/>
          </cell>
          <cell r="K81" t="str">
            <v/>
          </cell>
          <cell r="L81" t="str">
            <v/>
          </cell>
        </row>
        <row r="82">
          <cell r="I82" t="str">
            <v>E</v>
          </cell>
          <cell r="J82" t="str">
            <v/>
          </cell>
          <cell r="K82" t="str">
            <v/>
          </cell>
          <cell r="L82" t="str">
            <v/>
          </cell>
        </row>
        <row r="83">
          <cell r="I83" t="str">
            <v>E</v>
          </cell>
          <cell r="J83" t="str">
            <v/>
          </cell>
          <cell r="K83" t="str">
            <v/>
          </cell>
          <cell r="L83" t="str">
            <v/>
          </cell>
        </row>
        <row r="86">
          <cell r="I86" t="str">
            <v>E</v>
          </cell>
          <cell r="J86" t="str">
            <v/>
          </cell>
          <cell r="K86" t="str">
            <v/>
          </cell>
          <cell r="L86" t="str">
            <v/>
          </cell>
        </row>
        <row r="87">
          <cell r="I87" t="str">
            <v>E</v>
          </cell>
          <cell r="J87" t="str">
            <v/>
          </cell>
          <cell r="K87" t="str">
            <v/>
          </cell>
          <cell r="L87" t="str">
            <v/>
          </cell>
        </row>
        <row r="88">
          <cell r="I88" t="str">
            <v>E</v>
          </cell>
          <cell r="J88" t="str">
            <v/>
          </cell>
          <cell r="K88" t="str">
            <v/>
          </cell>
          <cell r="L88" t="str">
            <v/>
          </cell>
        </row>
        <row r="89">
          <cell r="I89" t="str">
            <v>E</v>
          </cell>
          <cell r="J89" t="str">
            <v/>
          </cell>
          <cell r="K89" t="str">
            <v/>
          </cell>
          <cell r="L89" t="str">
            <v/>
          </cell>
        </row>
        <row r="90">
          <cell r="I90" t="str">
            <v>E</v>
          </cell>
          <cell r="J90" t="str">
            <v/>
          </cell>
          <cell r="K90" t="str">
            <v/>
          </cell>
          <cell r="L90" t="str">
            <v/>
          </cell>
        </row>
        <row r="91">
          <cell r="I91" t="str">
            <v>E</v>
          </cell>
          <cell r="J91" t="str">
            <v/>
          </cell>
          <cell r="K91" t="str">
            <v/>
          </cell>
          <cell r="L91" t="str">
            <v/>
          </cell>
        </row>
        <row r="92">
          <cell r="I92" t="str">
            <v>E</v>
          </cell>
          <cell r="J92" t="str">
            <v/>
          </cell>
          <cell r="K92" t="str">
            <v/>
          </cell>
          <cell r="L92" t="str">
            <v/>
          </cell>
        </row>
        <row r="93">
          <cell r="I93" t="str">
            <v>E</v>
          </cell>
          <cell r="J93" t="str">
            <v/>
          </cell>
          <cell r="K93" t="str">
            <v/>
          </cell>
          <cell r="L93" t="str">
            <v/>
          </cell>
        </row>
        <row r="98">
          <cell r="I98" t="str">
            <v>E</v>
          </cell>
          <cell r="J98" t="str">
            <v/>
          </cell>
          <cell r="K98" t="str">
            <v/>
          </cell>
          <cell r="L98" t="str">
            <v/>
          </cell>
        </row>
        <row r="99">
          <cell r="I99" t="str">
            <v>E</v>
          </cell>
          <cell r="J99" t="str">
            <v/>
          </cell>
          <cell r="K99" t="str">
            <v/>
          </cell>
          <cell r="L99" t="str">
            <v/>
          </cell>
        </row>
        <row r="100">
          <cell r="I100" t="str">
            <v>E</v>
          </cell>
          <cell r="J100" t="str">
            <v/>
          </cell>
          <cell r="K100" t="str">
            <v/>
          </cell>
          <cell r="L100" t="str">
            <v/>
          </cell>
        </row>
        <row r="101">
          <cell r="I101" t="str">
            <v>E</v>
          </cell>
          <cell r="J101" t="str">
            <v/>
          </cell>
          <cell r="K101" t="str">
            <v/>
          </cell>
          <cell r="L101" t="str">
            <v/>
          </cell>
        </row>
        <row r="102">
          <cell r="I102" t="str">
            <v>E</v>
          </cell>
          <cell r="J102" t="str">
            <v/>
          </cell>
          <cell r="K102" t="str">
            <v/>
          </cell>
          <cell r="L102" t="str">
            <v/>
          </cell>
        </row>
        <row r="103">
          <cell r="I103" t="str">
            <v>E</v>
          </cell>
          <cell r="J103" t="str">
            <v/>
          </cell>
          <cell r="K103" t="str">
            <v/>
          </cell>
          <cell r="L103" t="str">
            <v/>
          </cell>
        </row>
        <row r="104">
          <cell r="I104" t="str">
            <v>E</v>
          </cell>
          <cell r="J104" t="str">
            <v/>
          </cell>
          <cell r="K104" t="str">
            <v/>
          </cell>
          <cell r="L104" t="str">
            <v/>
          </cell>
        </row>
        <row r="105">
          <cell r="I105" t="str">
            <v>E</v>
          </cell>
          <cell r="J105" t="str">
            <v/>
          </cell>
          <cell r="K105" t="str">
            <v/>
          </cell>
          <cell r="L105" t="str">
            <v/>
          </cell>
        </row>
        <row r="106">
          <cell r="I106" t="str">
            <v>E</v>
          </cell>
          <cell r="J106" t="str">
            <v/>
          </cell>
          <cell r="K106" t="str">
            <v/>
          </cell>
          <cell r="L106" t="str">
            <v/>
          </cell>
        </row>
        <row r="107">
          <cell r="I107" t="str">
            <v>E</v>
          </cell>
          <cell r="J107" t="str">
            <v/>
          </cell>
          <cell r="K107" t="str">
            <v/>
          </cell>
          <cell r="L107" t="str">
            <v/>
          </cell>
        </row>
        <row r="108">
          <cell r="I108" t="str">
            <v>E</v>
          </cell>
          <cell r="J108" t="str">
            <v/>
          </cell>
          <cell r="K108" t="str">
            <v/>
          </cell>
          <cell r="L108" t="str">
            <v/>
          </cell>
        </row>
        <row r="109">
          <cell r="I109" t="str">
            <v>E</v>
          </cell>
          <cell r="J109" t="str">
            <v/>
          </cell>
          <cell r="K109" t="str">
            <v/>
          </cell>
          <cell r="L109" t="str">
            <v/>
          </cell>
        </row>
        <row r="110">
          <cell r="I110" t="str">
            <v>E</v>
          </cell>
          <cell r="J110" t="str">
            <v/>
          </cell>
          <cell r="K110" t="str">
            <v/>
          </cell>
          <cell r="L110" t="str">
            <v/>
          </cell>
        </row>
        <row r="111">
          <cell r="I111" t="str">
            <v>E</v>
          </cell>
          <cell r="J111" t="str">
            <v/>
          </cell>
          <cell r="K111" t="str">
            <v/>
          </cell>
          <cell r="L111" t="str">
            <v/>
          </cell>
        </row>
        <row r="112">
          <cell r="I112" t="str">
            <v>E</v>
          </cell>
          <cell r="J112" t="str">
            <v/>
          </cell>
          <cell r="K112" t="str">
            <v/>
          </cell>
          <cell r="L112" t="str">
            <v/>
          </cell>
        </row>
        <row r="113">
          <cell r="I113" t="str">
            <v>E</v>
          </cell>
          <cell r="J113" t="str">
            <v/>
          </cell>
          <cell r="K113" t="str">
            <v/>
          </cell>
          <cell r="L113" t="str">
            <v/>
          </cell>
        </row>
        <row r="114">
          <cell r="I114" t="str">
            <v>E</v>
          </cell>
          <cell r="J114" t="str">
            <v/>
          </cell>
          <cell r="K114" t="str">
            <v/>
          </cell>
          <cell r="L114" t="str">
            <v/>
          </cell>
        </row>
        <row r="115">
          <cell r="I115" t="str">
            <v>E</v>
          </cell>
          <cell r="J115" t="str">
            <v/>
          </cell>
          <cell r="K115" t="str">
            <v/>
          </cell>
          <cell r="L115" t="str">
            <v/>
          </cell>
        </row>
        <row r="120">
          <cell r="I120" t="str">
            <v>E</v>
          </cell>
          <cell r="J120" t="str">
            <v/>
          </cell>
          <cell r="K120" t="str">
            <v/>
          </cell>
          <cell r="L120" t="str">
            <v/>
          </cell>
        </row>
        <row r="121">
          <cell r="I121" t="str">
            <v>E</v>
          </cell>
          <cell r="J121" t="str">
            <v/>
          </cell>
          <cell r="K121" t="str">
            <v/>
          </cell>
          <cell r="L121" t="str">
            <v/>
          </cell>
        </row>
        <row r="122">
          <cell r="I122" t="str">
            <v>E</v>
          </cell>
          <cell r="J122" t="str">
            <v/>
          </cell>
          <cell r="K122" t="str">
            <v/>
          </cell>
          <cell r="L122" t="str">
            <v/>
          </cell>
        </row>
        <row r="123">
          <cell r="I123" t="str">
            <v>E</v>
          </cell>
          <cell r="J123" t="str">
            <v/>
          </cell>
          <cell r="K123" t="str">
            <v/>
          </cell>
          <cell r="L123" t="str">
            <v/>
          </cell>
        </row>
        <row r="124">
          <cell r="I124" t="str">
            <v>E</v>
          </cell>
          <cell r="J124" t="str">
            <v/>
          </cell>
          <cell r="K124" t="str">
            <v/>
          </cell>
          <cell r="L124" t="str">
            <v/>
          </cell>
        </row>
        <row r="125">
          <cell r="I125" t="str">
            <v>E</v>
          </cell>
          <cell r="J125" t="str">
            <v/>
          </cell>
          <cell r="K125" t="str">
            <v/>
          </cell>
          <cell r="L125" t="str">
            <v/>
          </cell>
        </row>
        <row r="126">
          <cell r="I126" t="str">
            <v>E</v>
          </cell>
          <cell r="J126" t="str">
            <v/>
          </cell>
          <cell r="K126" t="str">
            <v/>
          </cell>
          <cell r="L126" t="str">
            <v/>
          </cell>
        </row>
        <row r="127">
          <cell r="I127" t="str">
            <v>E</v>
          </cell>
          <cell r="J127" t="str">
            <v/>
          </cell>
          <cell r="K127" t="str">
            <v/>
          </cell>
          <cell r="L127" t="str">
            <v/>
          </cell>
        </row>
        <row r="128">
          <cell r="I128" t="str">
            <v>E</v>
          </cell>
          <cell r="J128" t="str">
            <v/>
          </cell>
          <cell r="K128" t="str">
            <v/>
          </cell>
          <cell r="L128" t="str">
            <v/>
          </cell>
        </row>
        <row r="129">
          <cell r="I129" t="str">
            <v>E</v>
          </cell>
          <cell r="J129" t="str">
            <v/>
          </cell>
          <cell r="K129" t="str">
            <v/>
          </cell>
          <cell r="L129" t="str">
            <v/>
          </cell>
        </row>
        <row r="130">
          <cell r="I130" t="str">
            <v>E</v>
          </cell>
          <cell r="J130" t="str">
            <v/>
          </cell>
          <cell r="K130" t="str">
            <v/>
          </cell>
          <cell r="L130" t="str">
            <v/>
          </cell>
        </row>
        <row r="131">
          <cell r="I131" t="str">
            <v>E</v>
          </cell>
          <cell r="J131" t="str">
            <v/>
          </cell>
          <cell r="K131" t="str">
            <v/>
          </cell>
          <cell r="L131" t="str">
            <v/>
          </cell>
        </row>
        <row r="132">
          <cell r="I132" t="str">
            <v>E</v>
          </cell>
          <cell r="J132" t="str">
            <v/>
          </cell>
          <cell r="K132" t="str">
            <v/>
          </cell>
          <cell r="L132" t="str">
            <v/>
          </cell>
        </row>
        <row r="133">
          <cell r="I133" t="str">
            <v>E</v>
          </cell>
          <cell r="J133" t="str">
            <v/>
          </cell>
          <cell r="K133" t="str">
            <v/>
          </cell>
          <cell r="L133" t="str">
            <v/>
          </cell>
        </row>
        <row r="134">
          <cell r="I134" t="str">
            <v>E</v>
          </cell>
          <cell r="J134" t="str">
            <v/>
          </cell>
          <cell r="K134" t="str">
            <v/>
          </cell>
          <cell r="L134" t="str">
            <v/>
          </cell>
        </row>
        <row r="135">
          <cell r="I135" t="str">
            <v>E</v>
          </cell>
          <cell r="J135" t="str">
            <v/>
          </cell>
          <cell r="K135" t="str">
            <v/>
          </cell>
          <cell r="L135" t="str">
            <v/>
          </cell>
        </row>
        <row r="136">
          <cell r="I136" t="str">
            <v>E</v>
          </cell>
          <cell r="J136" t="str">
            <v/>
          </cell>
          <cell r="K136" t="str">
            <v/>
          </cell>
          <cell r="L136" t="str">
            <v/>
          </cell>
        </row>
        <row r="137">
          <cell r="I137" t="str">
            <v>E</v>
          </cell>
          <cell r="J137" t="str">
            <v/>
          </cell>
          <cell r="K137" t="str">
            <v/>
          </cell>
          <cell r="L137" t="str">
            <v/>
          </cell>
        </row>
        <row r="138">
          <cell r="I138" t="str">
            <v>E</v>
          </cell>
          <cell r="J138" t="str">
            <v/>
          </cell>
          <cell r="K138" t="str">
            <v/>
          </cell>
          <cell r="L138" t="str">
            <v/>
          </cell>
        </row>
        <row r="139">
          <cell r="I139" t="str">
            <v>E</v>
          </cell>
          <cell r="J139" t="str">
            <v/>
          </cell>
          <cell r="K139" t="str">
            <v/>
          </cell>
          <cell r="L139" t="str">
            <v/>
          </cell>
        </row>
        <row r="140">
          <cell r="I140" t="str">
            <v>E</v>
          </cell>
          <cell r="J140" t="str">
            <v/>
          </cell>
          <cell r="K140" t="str">
            <v/>
          </cell>
          <cell r="L140" t="str">
            <v/>
          </cell>
        </row>
        <row r="141">
          <cell r="I141" t="str">
            <v>E</v>
          </cell>
          <cell r="J141" t="str">
            <v/>
          </cell>
          <cell r="K141" t="str">
            <v/>
          </cell>
          <cell r="L141" t="str">
            <v/>
          </cell>
        </row>
        <row r="142">
          <cell r="I142" t="str">
            <v>E</v>
          </cell>
          <cell r="J142" t="str">
            <v/>
          </cell>
          <cell r="K142" t="str">
            <v/>
          </cell>
          <cell r="L142" t="str">
            <v/>
          </cell>
        </row>
        <row r="147">
          <cell r="I147" t="str">
            <v>E</v>
          </cell>
          <cell r="J147" t="str">
            <v/>
          </cell>
          <cell r="K147" t="str">
            <v/>
          </cell>
          <cell r="L147" t="str">
            <v/>
          </cell>
        </row>
        <row r="148">
          <cell r="I148" t="str">
            <v>E</v>
          </cell>
          <cell r="J148" t="str">
            <v/>
          </cell>
          <cell r="K148" t="str">
            <v/>
          </cell>
          <cell r="L148" t="str">
            <v/>
          </cell>
        </row>
        <row r="149">
          <cell r="I149" t="str">
            <v>E</v>
          </cell>
          <cell r="J149" t="str">
            <v/>
          </cell>
          <cell r="K149" t="str">
            <v/>
          </cell>
          <cell r="L149" t="str">
            <v/>
          </cell>
        </row>
        <row r="150">
          <cell r="I150" t="str">
            <v>E</v>
          </cell>
          <cell r="J150" t="str">
            <v/>
          </cell>
          <cell r="K150" t="str">
            <v/>
          </cell>
          <cell r="L150" t="str">
            <v/>
          </cell>
        </row>
        <row r="151">
          <cell r="I151" t="str">
            <v>E</v>
          </cell>
          <cell r="J151" t="str">
            <v/>
          </cell>
          <cell r="K151" t="str">
            <v/>
          </cell>
          <cell r="L151" t="str">
            <v/>
          </cell>
        </row>
        <row r="152">
          <cell r="I152" t="str">
            <v>E</v>
          </cell>
          <cell r="J152" t="str">
            <v/>
          </cell>
          <cell r="K152" t="str">
            <v/>
          </cell>
          <cell r="L152" t="str">
            <v/>
          </cell>
        </row>
        <row r="153">
          <cell r="I153" t="str">
            <v>E</v>
          </cell>
          <cell r="J153" t="str">
            <v/>
          </cell>
          <cell r="K153" t="str">
            <v/>
          </cell>
          <cell r="L153" t="str">
            <v/>
          </cell>
        </row>
        <row r="154">
          <cell r="I154" t="str">
            <v>E</v>
          </cell>
          <cell r="J154" t="str">
            <v/>
          </cell>
          <cell r="K154" t="str">
            <v/>
          </cell>
          <cell r="L154" t="str">
            <v/>
          </cell>
        </row>
        <row r="155">
          <cell r="I155" t="str">
            <v>E</v>
          </cell>
          <cell r="J155" t="str">
            <v/>
          </cell>
          <cell r="K155" t="str">
            <v/>
          </cell>
          <cell r="L155" t="str">
            <v/>
          </cell>
        </row>
        <row r="156">
          <cell r="I156" t="str">
            <v>E</v>
          </cell>
          <cell r="J156" t="str">
            <v/>
          </cell>
          <cell r="K156" t="str">
            <v/>
          </cell>
          <cell r="L156" t="str">
            <v/>
          </cell>
        </row>
        <row r="157">
          <cell r="I157" t="str">
            <v>E</v>
          </cell>
          <cell r="J157" t="str">
            <v/>
          </cell>
          <cell r="K157" t="str">
            <v/>
          </cell>
          <cell r="L157" t="str">
            <v/>
          </cell>
        </row>
        <row r="158">
          <cell r="I158" t="str">
            <v>E</v>
          </cell>
          <cell r="J158" t="str">
            <v/>
          </cell>
          <cell r="K158" t="str">
            <v/>
          </cell>
          <cell r="L158" t="str">
            <v/>
          </cell>
        </row>
        <row r="159">
          <cell r="I159" t="str">
            <v>E</v>
          </cell>
          <cell r="J159" t="str">
            <v/>
          </cell>
          <cell r="K159" t="str">
            <v/>
          </cell>
          <cell r="L159" t="str">
            <v/>
          </cell>
        </row>
        <row r="160">
          <cell r="I160" t="str">
            <v>E</v>
          </cell>
          <cell r="J160" t="str">
            <v/>
          </cell>
          <cell r="K160" t="str">
            <v/>
          </cell>
          <cell r="L160" t="str">
            <v/>
          </cell>
        </row>
        <row r="161">
          <cell r="I161" t="str">
            <v>E</v>
          </cell>
          <cell r="J161" t="str">
            <v/>
          </cell>
          <cell r="K161" t="str">
            <v/>
          </cell>
          <cell r="L161" t="str">
            <v/>
          </cell>
        </row>
        <row r="162">
          <cell r="I162" t="str">
            <v>E</v>
          </cell>
          <cell r="J162" t="str">
            <v/>
          </cell>
          <cell r="K162" t="str">
            <v/>
          </cell>
          <cell r="L162" t="str">
            <v/>
          </cell>
        </row>
        <row r="163">
          <cell r="I163" t="str">
            <v>E</v>
          </cell>
          <cell r="J163" t="str">
            <v/>
          </cell>
          <cell r="K163" t="str">
            <v/>
          </cell>
          <cell r="L163" t="str">
            <v/>
          </cell>
        </row>
        <row r="164">
          <cell r="I164" t="str">
            <v>E</v>
          </cell>
          <cell r="J164" t="str">
            <v/>
          </cell>
          <cell r="K164" t="str">
            <v/>
          </cell>
          <cell r="L164" t="str">
            <v/>
          </cell>
        </row>
        <row r="165">
          <cell r="I165" t="str">
            <v>E</v>
          </cell>
          <cell r="J165" t="str">
            <v/>
          </cell>
          <cell r="K165" t="str">
            <v/>
          </cell>
          <cell r="L165" t="str">
            <v/>
          </cell>
        </row>
        <row r="166">
          <cell r="I166" t="str">
            <v>E</v>
          </cell>
          <cell r="J166" t="str">
            <v/>
          </cell>
          <cell r="K166" t="str">
            <v/>
          </cell>
          <cell r="L166" t="str">
            <v/>
          </cell>
        </row>
        <row r="167">
          <cell r="I167" t="str">
            <v>E</v>
          </cell>
          <cell r="J167" t="str">
            <v/>
          </cell>
          <cell r="K167" t="str">
            <v/>
          </cell>
          <cell r="L167" t="str">
            <v/>
          </cell>
        </row>
        <row r="168">
          <cell r="I168" t="str">
            <v>E</v>
          </cell>
          <cell r="J168" t="str">
            <v/>
          </cell>
          <cell r="K168" t="str">
            <v/>
          </cell>
          <cell r="L168" t="str">
            <v/>
          </cell>
        </row>
        <row r="169">
          <cell r="I169" t="str">
            <v>E</v>
          </cell>
          <cell r="J169" t="str">
            <v/>
          </cell>
          <cell r="K169" t="str">
            <v/>
          </cell>
          <cell r="L169" t="str">
            <v/>
          </cell>
        </row>
        <row r="170">
          <cell r="I170" t="str">
            <v>E</v>
          </cell>
          <cell r="J170" t="str">
            <v/>
          </cell>
          <cell r="K170" t="str">
            <v/>
          </cell>
          <cell r="L170" t="str">
            <v/>
          </cell>
        </row>
        <row r="171">
          <cell r="I171" t="str">
            <v>E</v>
          </cell>
          <cell r="J171" t="str">
            <v/>
          </cell>
          <cell r="K171" t="str">
            <v/>
          </cell>
          <cell r="L171" t="str">
            <v/>
          </cell>
        </row>
        <row r="172">
          <cell r="I172" t="str">
            <v>E</v>
          </cell>
          <cell r="J172" t="str">
            <v/>
          </cell>
          <cell r="K172" t="str">
            <v/>
          </cell>
          <cell r="L172" t="str">
            <v/>
          </cell>
        </row>
        <row r="173">
          <cell r="I173" t="str">
            <v>E</v>
          </cell>
          <cell r="J173" t="str">
            <v/>
          </cell>
          <cell r="K173" t="str">
            <v/>
          </cell>
          <cell r="L173" t="str">
            <v/>
          </cell>
        </row>
        <row r="178">
          <cell r="I178" t="str">
            <v>E</v>
          </cell>
          <cell r="J178" t="str">
            <v/>
          </cell>
          <cell r="K178" t="str">
            <v/>
          </cell>
          <cell r="L178" t="str">
            <v/>
          </cell>
        </row>
        <row r="179">
          <cell r="I179" t="str">
            <v>E</v>
          </cell>
          <cell r="J179" t="str">
            <v/>
          </cell>
          <cell r="K179" t="str">
            <v/>
          </cell>
          <cell r="L179" t="str">
            <v/>
          </cell>
        </row>
        <row r="180">
          <cell r="I180" t="str">
            <v>E</v>
          </cell>
          <cell r="J180" t="str">
            <v/>
          </cell>
          <cell r="K180" t="str">
            <v/>
          </cell>
          <cell r="L180" t="str">
            <v/>
          </cell>
        </row>
        <row r="181">
          <cell r="I181" t="str">
            <v>E</v>
          </cell>
          <cell r="J181" t="str">
            <v/>
          </cell>
          <cell r="K181" t="str">
            <v/>
          </cell>
          <cell r="L181" t="str">
            <v/>
          </cell>
        </row>
        <row r="182">
          <cell r="I182" t="str">
            <v>E</v>
          </cell>
          <cell r="J182" t="str">
            <v/>
          </cell>
          <cell r="K182" t="str">
            <v/>
          </cell>
          <cell r="L182" t="str">
            <v/>
          </cell>
        </row>
        <row r="183">
          <cell r="I183" t="str">
            <v>E</v>
          </cell>
          <cell r="J183" t="str">
            <v/>
          </cell>
          <cell r="K183" t="str">
            <v/>
          </cell>
          <cell r="L183" t="str">
            <v/>
          </cell>
        </row>
        <row r="184">
          <cell r="I184" t="str">
            <v>E</v>
          </cell>
          <cell r="J184" t="str">
            <v/>
          </cell>
          <cell r="K184" t="str">
            <v/>
          </cell>
          <cell r="L184" t="str">
            <v/>
          </cell>
        </row>
        <row r="185">
          <cell r="I185" t="str">
            <v>E</v>
          </cell>
          <cell r="J185" t="str">
            <v/>
          </cell>
          <cell r="K185" t="str">
            <v/>
          </cell>
          <cell r="L185" t="str">
            <v/>
          </cell>
        </row>
        <row r="186">
          <cell r="I186" t="str">
            <v>E</v>
          </cell>
          <cell r="J186" t="str">
            <v/>
          </cell>
          <cell r="K186" t="str">
            <v/>
          </cell>
          <cell r="L186" t="str">
            <v/>
          </cell>
        </row>
        <row r="187">
          <cell r="I187" t="str">
            <v>E</v>
          </cell>
          <cell r="J187" t="str">
            <v/>
          </cell>
          <cell r="K187" t="str">
            <v/>
          </cell>
          <cell r="L187" t="str">
            <v/>
          </cell>
        </row>
        <row r="188">
          <cell r="I188" t="str">
            <v>E</v>
          </cell>
          <cell r="J188" t="str">
            <v/>
          </cell>
          <cell r="K188" t="str">
            <v/>
          </cell>
          <cell r="L188" t="str">
            <v/>
          </cell>
        </row>
        <row r="189">
          <cell r="I189" t="str">
            <v>E</v>
          </cell>
          <cell r="J189" t="str">
            <v/>
          </cell>
          <cell r="K189" t="str">
            <v/>
          </cell>
          <cell r="L189" t="str">
            <v/>
          </cell>
        </row>
        <row r="190">
          <cell r="I190" t="str">
            <v>E</v>
          </cell>
          <cell r="J190" t="str">
            <v/>
          </cell>
          <cell r="K190" t="str">
            <v/>
          </cell>
          <cell r="L190" t="str">
            <v/>
          </cell>
        </row>
        <row r="191">
          <cell r="I191" t="str">
            <v>E</v>
          </cell>
          <cell r="J191" t="str">
            <v/>
          </cell>
          <cell r="K191" t="str">
            <v/>
          </cell>
          <cell r="L191" t="str">
            <v/>
          </cell>
        </row>
        <row r="192">
          <cell r="I192" t="str">
            <v>E</v>
          </cell>
          <cell r="J192" t="str">
            <v/>
          </cell>
          <cell r="K192" t="str">
            <v/>
          </cell>
          <cell r="L192" t="str">
            <v/>
          </cell>
        </row>
        <row r="193">
          <cell r="I193" t="str">
            <v>E</v>
          </cell>
          <cell r="J193" t="str">
            <v/>
          </cell>
          <cell r="K193" t="str">
            <v/>
          </cell>
          <cell r="L193" t="str">
            <v/>
          </cell>
        </row>
        <row r="194">
          <cell r="I194" t="str">
            <v>E</v>
          </cell>
          <cell r="J194" t="str">
            <v/>
          </cell>
          <cell r="K194" t="str">
            <v/>
          </cell>
          <cell r="L194" t="str">
            <v/>
          </cell>
        </row>
        <row r="195">
          <cell r="I195" t="str">
            <v>E</v>
          </cell>
          <cell r="J195" t="str">
            <v/>
          </cell>
          <cell r="K195" t="str">
            <v/>
          </cell>
          <cell r="L195" t="str">
            <v/>
          </cell>
        </row>
        <row r="196">
          <cell r="I196" t="str">
            <v>E</v>
          </cell>
          <cell r="J196" t="str">
            <v/>
          </cell>
          <cell r="K196" t="str">
            <v/>
          </cell>
          <cell r="L196" t="str">
            <v/>
          </cell>
        </row>
      </sheetData>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First Sheet - Deckblatt"/>
      <sheetName val="Input Form - EingabeMaske"/>
      <sheetName val="Questions - Fragen"/>
      <sheetName val="Evaluation-Bewertung"/>
      <sheetName val="PrGr1"/>
      <sheetName val="PrGr2"/>
      <sheetName val="PrGr3"/>
      <sheetName val="PrGr4"/>
      <sheetName val="Report-Bericht"/>
      <sheetName val="Actionplan-Maßnahmenplan"/>
      <sheetName val="History"/>
      <sheetName val="Language-Sprachen"/>
      <sheetName val="CS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image" Target="../media/image1.png"/></Relationships>
</file>

<file path=xl/worksheets/_rels/sheet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image" Target="../media/image1.png"/></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image" Target="../media/image1.png"/></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image" Target="../media/image1.png"/></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J88"/>
  <sheetViews>
    <sheetView zoomScale="85" zoomScaleNormal="85" zoomScaleSheetLayoutView="100" workbookViewId="0">
      <pane xSplit="3" ySplit="4" topLeftCell="D35" activePane="bottomRight" state="frozen"/>
      <selection activeCell="E9" sqref="E9"/>
      <selection pane="topRight" activeCell="E9" sqref="E9"/>
      <selection pane="bottomLeft" activeCell="E9" sqref="E9"/>
      <selection pane="bottomRight" activeCell="F7" sqref="F7"/>
    </sheetView>
  </sheetViews>
  <sheetFormatPr defaultColWidth="9" defaultRowHeight="12.35"/>
  <cols>
    <col min="1" max="1" width="5.46875" style="51" customWidth="1"/>
    <col min="2" max="2" width="5.8203125" style="57" customWidth="1"/>
    <col min="3" max="3" width="37.87890625" style="21" customWidth="1"/>
    <col min="4" max="4" width="40.3515625" style="21" customWidth="1"/>
    <col min="5" max="5" width="12.8203125" style="22" customWidth="1"/>
    <col min="6" max="6" width="34.64453125" style="20" customWidth="1"/>
    <col min="7" max="7" width="58.64453125" style="20" customWidth="1"/>
    <col min="8" max="36" width="9" style="51"/>
    <col min="37" max="16384" width="9" style="20"/>
  </cols>
  <sheetData>
    <row r="1" spans="1:36" ht="29.25" customHeight="1">
      <c r="C1" s="62"/>
      <c r="D1" s="63"/>
      <c r="E1" s="213" t="s">
        <v>86</v>
      </c>
      <c r="F1" s="213"/>
      <c r="G1" s="213"/>
    </row>
    <row r="2" spans="1:36" ht="42.75" customHeight="1">
      <c r="C2" s="210" t="s">
        <v>85</v>
      </c>
      <c r="D2" s="210" t="s">
        <v>84</v>
      </c>
      <c r="E2" s="23" t="s">
        <v>40</v>
      </c>
      <c r="F2" s="23" t="s">
        <v>18</v>
      </c>
      <c r="G2" s="23" t="s">
        <v>45</v>
      </c>
    </row>
    <row r="3" spans="1:36" ht="39" customHeight="1">
      <c r="C3" s="211"/>
      <c r="D3" s="211"/>
      <c r="E3" s="49"/>
      <c r="F3" s="49"/>
      <c r="G3" s="49"/>
    </row>
    <row r="4" spans="1:36" ht="24.75" customHeight="1">
      <c r="C4" s="212"/>
      <c r="D4" s="212"/>
      <c r="E4" s="23"/>
      <c r="F4" s="23"/>
      <c r="G4" s="23"/>
    </row>
    <row r="5" spans="1:36" ht="25" customHeight="1">
      <c r="C5" s="44" t="s">
        <v>52</v>
      </c>
      <c r="D5" s="44" t="s">
        <v>65</v>
      </c>
      <c r="E5" s="45"/>
      <c r="F5" s="46"/>
      <c r="G5" s="46"/>
    </row>
    <row r="6" spans="1:36" ht="24.7">
      <c r="C6" s="27" t="s">
        <v>49</v>
      </c>
      <c r="D6" s="27" t="s">
        <v>66</v>
      </c>
      <c r="E6" s="32" t="s">
        <v>9</v>
      </c>
      <c r="F6" s="34"/>
      <c r="G6" s="34" t="s">
        <v>47</v>
      </c>
      <c r="H6" s="51">
        <f>IF(E6="是",1,0)</f>
        <v>1</v>
      </c>
    </row>
    <row r="7" spans="1:36" ht="42" customHeight="1">
      <c r="C7" s="27" t="s">
        <v>50</v>
      </c>
      <c r="D7" s="27" t="s">
        <v>67</v>
      </c>
      <c r="E7" s="32" t="s">
        <v>9</v>
      </c>
      <c r="F7" s="34"/>
      <c r="G7" s="34" t="s">
        <v>48</v>
      </c>
      <c r="H7" s="51">
        <f>IF(E7="是",0,-1)</f>
        <v>0</v>
      </c>
    </row>
    <row r="8" spans="1:36" ht="27" customHeight="1">
      <c r="C8" s="44" t="s">
        <v>51</v>
      </c>
      <c r="D8" s="44" t="s">
        <v>68</v>
      </c>
      <c r="E8" s="45"/>
      <c r="F8" s="46"/>
      <c r="G8" s="46"/>
    </row>
    <row r="9" spans="1:36" s="26" customFormat="1" ht="61.7">
      <c r="A9" s="52"/>
      <c r="B9" s="57"/>
      <c r="C9" s="28" t="s">
        <v>53</v>
      </c>
      <c r="D9" s="28" t="s">
        <v>69</v>
      </c>
      <c r="E9" s="25"/>
      <c r="F9" s="35"/>
      <c r="G9" s="56" t="s">
        <v>25</v>
      </c>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row>
    <row r="10" spans="1:36" s="26" customFormat="1" ht="61.7">
      <c r="A10" s="52"/>
      <c r="B10" s="57"/>
      <c r="C10" s="28" t="s">
        <v>54</v>
      </c>
      <c r="D10" s="28" t="s">
        <v>71</v>
      </c>
      <c r="E10" s="25"/>
      <c r="F10" s="35"/>
      <c r="G10" s="56" t="s">
        <v>26</v>
      </c>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row>
    <row r="11" spans="1:36" ht="61.7">
      <c r="C11" s="29" t="s">
        <v>55</v>
      </c>
      <c r="D11" s="29" t="s">
        <v>72</v>
      </c>
      <c r="E11" s="25"/>
      <c r="F11" s="33"/>
      <c r="G11" s="33"/>
    </row>
    <row r="12" spans="1:36" s="26" customFormat="1" ht="49.35">
      <c r="A12" s="52"/>
      <c r="B12" s="57" t="s">
        <v>42</v>
      </c>
      <c r="C12" s="43" t="s">
        <v>56</v>
      </c>
      <c r="D12" s="43" t="s">
        <v>70</v>
      </c>
      <c r="E12" s="25"/>
      <c r="F12" s="35"/>
      <c r="G12" s="56" t="s">
        <v>27</v>
      </c>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row>
    <row r="13" spans="1:36" ht="25" customHeight="1">
      <c r="C13" s="44" t="s">
        <v>57</v>
      </c>
      <c r="D13" s="44" t="s">
        <v>73</v>
      </c>
      <c r="E13" s="45"/>
      <c r="F13" s="46"/>
      <c r="G13" s="46"/>
    </row>
    <row r="14" spans="1:36" ht="123.35">
      <c r="B14" s="57" t="s">
        <v>42</v>
      </c>
      <c r="C14" s="42" t="s">
        <v>58</v>
      </c>
      <c r="D14" s="42" t="s">
        <v>74</v>
      </c>
      <c r="E14" s="25"/>
      <c r="F14" s="40"/>
      <c r="G14" s="40" t="s">
        <v>21</v>
      </c>
      <c r="H14" s="51">
        <f>IF(AND(E14&gt;=8,E12&gt;=8),1,0)</f>
        <v>0</v>
      </c>
    </row>
    <row r="15" spans="1:36" ht="37">
      <c r="C15" s="27" t="s">
        <v>59</v>
      </c>
      <c r="D15" s="27" t="s">
        <v>75</v>
      </c>
      <c r="E15" s="25"/>
      <c r="F15" s="40"/>
      <c r="G15" s="40"/>
    </row>
    <row r="16" spans="1:36" ht="135.69999999999999">
      <c r="C16" s="28" t="s">
        <v>60</v>
      </c>
      <c r="D16" s="28" t="s">
        <v>76</v>
      </c>
      <c r="E16" s="25"/>
      <c r="F16" s="40"/>
      <c r="G16" s="40" t="s">
        <v>22</v>
      </c>
    </row>
    <row r="17" spans="2:8" ht="154">
      <c r="B17" s="57" t="s">
        <v>24</v>
      </c>
      <c r="C17" s="28" t="s">
        <v>61</v>
      </c>
      <c r="D17" s="28" t="s">
        <v>77</v>
      </c>
      <c r="E17" s="25"/>
      <c r="F17" s="40"/>
      <c r="G17" s="50" t="s">
        <v>23</v>
      </c>
    </row>
    <row r="18" spans="2:8" ht="25" customHeight="1">
      <c r="C18" s="44" t="s">
        <v>43</v>
      </c>
      <c r="D18" s="44" t="s">
        <v>78</v>
      </c>
      <c r="E18" s="45"/>
      <c r="F18" s="46"/>
      <c r="G18" s="46"/>
    </row>
    <row r="19" spans="2:8" ht="86.35">
      <c r="C19" s="29" t="s">
        <v>62</v>
      </c>
      <c r="D19" s="29" t="s">
        <v>79</v>
      </c>
      <c r="E19" s="25"/>
      <c r="F19" s="33"/>
      <c r="G19" s="33"/>
    </row>
    <row r="20" spans="2:8" ht="61.7">
      <c r="C20" s="31" t="s">
        <v>63</v>
      </c>
      <c r="D20" s="31" t="s">
        <v>80</v>
      </c>
      <c r="E20" s="25"/>
      <c r="F20" s="33"/>
      <c r="G20" s="40" t="s">
        <v>28</v>
      </c>
    </row>
    <row r="21" spans="2:8" ht="49.35">
      <c r="C21" s="29" t="s">
        <v>64</v>
      </c>
      <c r="D21" s="29" t="s">
        <v>81</v>
      </c>
      <c r="E21" s="25"/>
      <c r="F21" s="33"/>
      <c r="G21" s="33"/>
    </row>
    <row r="22" spans="2:8" ht="74">
      <c r="C22" s="29" t="s">
        <v>83</v>
      </c>
      <c r="D22" s="29" t="s">
        <v>82</v>
      </c>
      <c r="E22" s="25"/>
      <c r="F22" s="33"/>
      <c r="G22" s="40" t="s">
        <v>29</v>
      </c>
    </row>
    <row r="23" spans="2:8" ht="86.35">
      <c r="C23" s="24" t="s">
        <v>30</v>
      </c>
      <c r="D23" s="24" t="s">
        <v>30</v>
      </c>
      <c r="E23" s="25"/>
      <c r="F23" s="33"/>
      <c r="G23" s="40" t="s">
        <v>31</v>
      </c>
    </row>
    <row r="24" spans="2:8" ht="88.5" customHeight="1">
      <c r="C24" s="24" t="s">
        <v>32</v>
      </c>
      <c r="D24" s="24" t="s">
        <v>32</v>
      </c>
      <c r="E24" s="25"/>
      <c r="F24" s="33"/>
      <c r="G24" s="40" t="s">
        <v>33</v>
      </c>
    </row>
    <row r="25" spans="2:8" ht="37">
      <c r="C25" s="24" t="s">
        <v>34</v>
      </c>
      <c r="D25" s="24" t="s">
        <v>34</v>
      </c>
      <c r="E25" s="25"/>
      <c r="F25" s="33"/>
      <c r="G25" s="40" t="s">
        <v>35</v>
      </c>
    </row>
    <row r="26" spans="2:8" ht="49.35">
      <c r="C26" s="27" t="s">
        <v>37</v>
      </c>
      <c r="D26" s="27" t="s">
        <v>37</v>
      </c>
      <c r="E26" s="25"/>
      <c r="F26" s="34"/>
      <c r="G26" s="55" t="s">
        <v>36</v>
      </c>
    </row>
    <row r="27" spans="2:8" ht="123.35">
      <c r="C27" s="24" t="s">
        <v>38</v>
      </c>
      <c r="D27" s="24" t="s">
        <v>38</v>
      </c>
      <c r="E27" s="25"/>
      <c r="F27" s="33"/>
      <c r="G27" s="40" t="s">
        <v>39</v>
      </c>
    </row>
    <row r="28" spans="2:8" ht="114.7" customHeight="1">
      <c r="C28" s="24" t="s">
        <v>15</v>
      </c>
      <c r="D28" s="24" t="s">
        <v>15</v>
      </c>
      <c r="E28" s="25"/>
      <c r="F28" s="33"/>
      <c r="G28" s="33"/>
      <c r="H28" s="51">
        <v>8.1999999999999993</v>
      </c>
    </row>
    <row r="29" spans="2:8" ht="89" customHeight="1">
      <c r="C29" s="24" t="s">
        <v>11</v>
      </c>
      <c r="D29" s="24" t="s">
        <v>11</v>
      </c>
      <c r="E29" s="25"/>
      <c r="F29" s="33"/>
      <c r="G29" s="33"/>
    </row>
    <row r="30" spans="2:8" ht="98.7">
      <c r="C30" s="24" t="s">
        <v>16</v>
      </c>
      <c r="D30" s="24" t="s">
        <v>16</v>
      </c>
      <c r="E30" s="25"/>
      <c r="F30" s="33"/>
      <c r="G30" s="33"/>
      <c r="H30" s="51">
        <v>11.6</v>
      </c>
    </row>
    <row r="31" spans="2:8" ht="123.35">
      <c r="C31" s="24" t="s">
        <v>12</v>
      </c>
      <c r="D31" s="24" t="s">
        <v>12</v>
      </c>
      <c r="E31" s="25"/>
      <c r="F31" s="33"/>
      <c r="G31" s="33"/>
      <c r="H31" s="51">
        <v>11.3</v>
      </c>
    </row>
    <row r="32" spans="2:8" ht="50" customHeight="1">
      <c r="C32" s="24" t="s">
        <v>13</v>
      </c>
      <c r="D32" s="24" t="s">
        <v>13</v>
      </c>
      <c r="E32" s="25"/>
      <c r="F32" s="40"/>
      <c r="G32" s="40"/>
    </row>
    <row r="33" spans="2:7" ht="25" customHeight="1">
      <c r="C33" s="44" t="s">
        <v>44</v>
      </c>
      <c r="D33" s="44" t="s">
        <v>44</v>
      </c>
      <c r="E33" s="47"/>
      <c r="F33" s="48"/>
      <c r="G33" s="48"/>
    </row>
    <row r="34" spans="2:7" s="20" customFormat="1" ht="25" customHeight="1">
      <c r="B34" s="57"/>
      <c r="C34" s="61" t="s">
        <v>46</v>
      </c>
      <c r="D34" s="61" t="s">
        <v>46</v>
      </c>
      <c r="E34" s="59"/>
      <c r="F34" s="60"/>
      <c r="G34" s="60"/>
    </row>
    <row r="35" spans="2:7" s="20" customFormat="1" ht="25" customHeight="1">
      <c r="B35" s="57"/>
      <c r="C35" s="58"/>
      <c r="D35" s="58"/>
      <c r="E35" s="59"/>
      <c r="F35" s="60"/>
      <c r="G35" s="60"/>
    </row>
    <row r="36" spans="2:7" s="20" customFormat="1" ht="25" customHeight="1">
      <c r="B36" s="57"/>
      <c r="C36" s="58"/>
      <c r="D36" s="58"/>
      <c r="E36" s="59"/>
      <c r="F36" s="60"/>
      <c r="G36" s="60"/>
    </row>
    <row r="37" spans="2:7" s="20" customFormat="1" ht="25" customHeight="1">
      <c r="B37" s="57"/>
      <c r="C37" s="58"/>
      <c r="D37" s="58"/>
      <c r="E37" s="59"/>
      <c r="F37" s="60"/>
      <c r="G37" s="60"/>
    </row>
    <row r="38" spans="2:7" s="20" customFormat="1" ht="25" customHeight="1">
      <c r="B38" s="57"/>
      <c r="C38" s="58"/>
      <c r="D38" s="58"/>
      <c r="E38" s="59"/>
      <c r="F38" s="60"/>
      <c r="G38" s="60"/>
    </row>
    <row r="39" spans="2:7" s="20" customFormat="1" ht="25" customHeight="1">
      <c r="B39" s="57"/>
      <c r="C39" s="58"/>
      <c r="D39" s="58"/>
      <c r="E39" s="59"/>
      <c r="F39" s="60"/>
      <c r="G39" s="60"/>
    </row>
    <row r="40" spans="2:7" s="20" customFormat="1" ht="25" customHeight="1">
      <c r="B40" s="57"/>
      <c r="C40" s="58"/>
      <c r="D40" s="58"/>
      <c r="E40" s="59"/>
      <c r="F40" s="60"/>
      <c r="G40" s="60"/>
    </row>
    <row r="41" spans="2:7" s="20" customFormat="1" ht="25" customHeight="1">
      <c r="B41" s="57"/>
      <c r="C41" s="58"/>
      <c r="D41" s="58"/>
      <c r="E41" s="59"/>
      <c r="F41" s="60"/>
      <c r="G41" s="60"/>
    </row>
    <row r="42" spans="2:7" s="51" customFormat="1">
      <c r="B42" s="57"/>
      <c r="C42" s="21" t="s">
        <v>1</v>
      </c>
      <c r="D42" s="21"/>
      <c r="E42" s="54"/>
    </row>
    <row r="43" spans="2:7" s="51" customFormat="1" ht="29" customHeight="1">
      <c r="B43" s="57"/>
      <c r="C43" s="21" t="s">
        <v>14</v>
      </c>
      <c r="D43" s="21"/>
      <c r="E43" s="54"/>
    </row>
    <row r="44" spans="2:7" s="51" customFormat="1">
      <c r="B44" s="57"/>
      <c r="C44" s="53"/>
      <c r="D44" s="53"/>
      <c r="E44" s="54"/>
    </row>
    <row r="45" spans="2:7" s="51" customFormat="1">
      <c r="B45" s="57"/>
      <c r="C45" s="53"/>
      <c r="D45" s="53"/>
      <c r="E45" s="54"/>
    </row>
    <row r="46" spans="2:7" s="51" customFormat="1">
      <c r="B46" s="57"/>
      <c r="C46" s="53"/>
      <c r="D46" s="53"/>
      <c r="E46" s="54"/>
    </row>
    <row r="47" spans="2:7" s="51" customFormat="1">
      <c r="B47" s="57"/>
      <c r="C47" s="53"/>
      <c r="D47" s="53"/>
      <c r="E47" s="54"/>
    </row>
    <row r="48" spans="2:7" s="51" customFormat="1">
      <c r="B48" s="57"/>
      <c r="C48" s="53"/>
      <c r="D48" s="53"/>
      <c r="E48" s="54"/>
    </row>
    <row r="49" spans="2:5" s="51" customFormat="1">
      <c r="B49" s="57"/>
      <c r="C49" s="53"/>
      <c r="D49" s="53"/>
      <c r="E49" s="54"/>
    </row>
    <row r="50" spans="2:5" s="51" customFormat="1">
      <c r="B50" s="57"/>
      <c r="C50" s="53"/>
      <c r="D50" s="53"/>
      <c r="E50" s="54"/>
    </row>
    <row r="51" spans="2:5" s="51" customFormat="1">
      <c r="B51" s="57"/>
      <c r="C51" s="53"/>
      <c r="D51" s="53"/>
      <c r="E51" s="54"/>
    </row>
    <row r="52" spans="2:5" s="51" customFormat="1">
      <c r="B52" s="57"/>
      <c r="C52" s="53"/>
      <c r="D52" s="53"/>
      <c r="E52" s="54"/>
    </row>
    <row r="53" spans="2:5" s="51" customFormat="1">
      <c r="B53" s="57"/>
      <c r="C53" s="53"/>
      <c r="D53" s="53"/>
      <c r="E53" s="54"/>
    </row>
    <row r="54" spans="2:5" s="51" customFormat="1">
      <c r="B54" s="57"/>
      <c r="C54" s="53"/>
      <c r="D54" s="53"/>
      <c r="E54" s="54"/>
    </row>
    <row r="55" spans="2:5" s="51" customFormat="1">
      <c r="B55" s="57"/>
      <c r="C55" s="53"/>
      <c r="D55" s="53"/>
      <c r="E55" s="54"/>
    </row>
    <row r="56" spans="2:5" s="51" customFormat="1">
      <c r="B56" s="57"/>
      <c r="C56" s="53"/>
      <c r="D56" s="53"/>
      <c r="E56" s="54"/>
    </row>
    <row r="57" spans="2:5" s="51" customFormat="1">
      <c r="B57" s="57"/>
      <c r="C57" s="53"/>
      <c r="D57" s="53"/>
      <c r="E57" s="54"/>
    </row>
    <row r="58" spans="2:5" s="51" customFormat="1">
      <c r="B58" s="57"/>
      <c r="C58" s="53"/>
      <c r="D58" s="53"/>
      <c r="E58" s="54"/>
    </row>
    <row r="59" spans="2:5" s="51" customFormat="1">
      <c r="B59" s="57"/>
      <c r="C59" s="53"/>
      <c r="D59" s="53"/>
      <c r="E59" s="54"/>
    </row>
    <row r="60" spans="2:5" s="51" customFormat="1">
      <c r="B60" s="57"/>
      <c r="C60" s="53"/>
      <c r="D60" s="53"/>
      <c r="E60" s="54"/>
    </row>
    <row r="61" spans="2:5" s="51" customFormat="1">
      <c r="B61" s="57"/>
      <c r="C61" s="53"/>
      <c r="D61" s="53"/>
      <c r="E61" s="54"/>
    </row>
    <row r="62" spans="2:5" s="51" customFormat="1">
      <c r="B62" s="57"/>
      <c r="C62" s="53"/>
      <c r="D62" s="53"/>
      <c r="E62" s="54"/>
    </row>
    <row r="63" spans="2:5" s="51" customFormat="1">
      <c r="B63" s="57"/>
      <c r="C63" s="53"/>
      <c r="D63" s="53"/>
      <c r="E63" s="54"/>
    </row>
    <row r="64" spans="2:5" s="51" customFormat="1">
      <c r="B64" s="57"/>
      <c r="C64" s="53"/>
      <c r="D64" s="53"/>
      <c r="E64" s="54"/>
    </row>
    <row r="65" spans="2:5" s="51" customFormat="1">
      <c r="B65" s="57"/>
      <c r="C65" s="53"/>
      <c r="D65" s="53"/>
      <c r="E65" s="54"/>
    </row>
    <row r="66" spans="2:5" s="51" customFormat="1">
      <c r="B66" s="57"/>
      <c r="C66" s="53"/>
      <c r="D66" s="53"/>
      <c r="E66" s="54"/>
    </row>
    <row r="67" spans="2:5" s="51" customFormat="1">
      <c r="B67" s="57"/>
      <c r="C67" s="53"/>
      <c r="D67" s="53"/>
      <c r="E67" s="54"/>
    </row>
    <row r="68" spans="2:5" s="51" customFormat="1">
      <c r="B68" s="57"/>
      <c r="C68" s="53"/>
      <c r="D68" s="53"/>
      <c r="E68" s="54"/>
    </row>
    <row r="69" spans="2:5" s="51" customFormat="1">
      <c r="B69" s="57"/>
      <c r="C69" s="53"/>
      <c r="D69" s="53"/>
      <c r="E69" s="54"/>
    </row>
    <row r="70" spans="2:5" s="51" customFormat="1">
      <c r="B70" s="57"/>
      <c r="C70" s="53"/>
      <c r="D70" s="53"/>
      <c r="E70" s="54"/>
    </row>
    <row r="71" spans="2:5" s="51" customFormat="1">
      <c r="B71" s="57"/>
      <c r="C71" s="53"/>
      <c r="D71" s="53"/>
      <c r="E71" s="54"/>
    </row>
    <row r="72" spans="2:5" s="51" customFormat="1">
      <c r="B72" s="57"/>
      <c r="C72" s="53"/>
      <c r="D72" s="53"/>
      <c r="E72" s="54"/>
    </row>
    <row r="73" spans="2:5" s="51" customFormat="1">
      <c r="B73" s="57"/>
      <c r="C73" s="53"/>
      <c r="D73" s="53"/>
      <c r="E73" s="54"/>
    </row>
    <row r="74" spans="2:5" s="51" customFormat="1">
      <c r="B74" s="57"/>
      <c r="C74" s="53"/>
      <c r="D74" s="53"/>
      <c r="E74" s="54"/>
    </row>
    <row r="75" spans="2:5" s="51" customFormat="1">
      <c r="B75" s="57"/>
      <c r="C75" s="53"/>
      <c r="D75" s="53"/>
      <c r="E75" s="54"/>
    </row>
    <row r="76" spans="2:5" s="51" customFormat="1">
      <c r="B76" s="57"/>
      <c r="C76" s="53"/>
      <c r="D76" s="53"/>
      <c r="E76" s="54"/>
    </row>
    <row r="77" spans="2:5" s="51" customFormat="1">
      <c r="B77" s="57"/>
      <c r="C77" s="53"/>
      <c r="D77" s="53"/>
      <c r="E77" s="54"/>
    </row>
    <row r="78" spans="2:5" s="51" customFormat="1">
      <c r="B78" s="57"/>
      <c r="C78" s="53"/>
      <c r="D78" s="53"/>
      <c r="E78" s="54"/>
    </row>
    <row r="79" spans="2:5" s="51" customFormat="1">
      <c r="B79" s="57"/>
      <c r="C79" s="53"/>
      <c r="D79" s="53"/>
      <c r="E79" s="54"/>
    </row>
    <row r="80" spans="2:5" s="51" customFormat="1">
      <c r="B80" s="57"/>
      <c r="C80" s="53"/>
      <c r="D80" s="53"/>
      <c r="E80" s="54"/>
    </row>
    <row r="81" spans="2:5" s="51" customFormat="1">
      <c r="B81" s="57"/>
      <c r="C81" s="53"/>
      <c r="D81" s="53"/>
      <c r="E81" s="54"/>
    </row>
    <row r="82" spans="2:5" s="51" customFormat="1">
      <c r="B82" s="57"/>
      <c r="C82" s="53"/>
      <c r="D82" s="53"/>
      <c r="E82" s="54"/>
    </row>
    <row r="83" spans="2:5" s="51" customFormat="1">
      <c r="B83" s="57"/>
      <c r="C83" s="53"/>
      <c r="D83" s="53"/>
      <c r="E83" s="54"/>
    </row>
    <row r="84" spans="2:5" s="51" customFormat="1">
      <c r="B84" s="57"/>
      <c r="C84" s="53"/>
      <c r="D84" s="53"/>
      <c r="E84" s="54"/>
    </row>
    <row r="85" spans="2:5" s="51" customFormat="1">
      <c r="B85" s="57"/>
      <c r="C85" s="53"/>
      <c r="D85" s="53"/>
      <c r="E85" s="54"/>
    </row>
    <row r="86" spans="2:5" s="51" customFormat="1">
      <c r="B86" s="57"/>
      <c r="C86" s="53"/>
      <c r="D86" s="53"/>
      <c r="E86" s="54"/>
    </row>
    <row r="87" spans="2:5" s="51" customFormat="1">
      <c r="B87" s="57"/>
      <c r="C87" s="53"/>
      <c r="D87" s="53"/>
      <c r="E87" s="54"/>
    </row>
    <row r="88" spans="2:5" s="51" customFormat="1">
      <c r="B88" s="57"/>
      <c r="C88" s="53"/>
      <c r="D88" s="53"/>
      <c r="E88" s="54"/>
    </row>
  </sheetData>
  <sheetProtection formatCells="0" selectLockedCells="1"/>
  <mergeCells count="3">
    <mergeCell ref="C2:C4"/>
    <mergeCell ref="D2:D4"/>
    <mergeCell ref="E1:G1"/>
  </mergeCells>
  <phoneticPr fontId="90" type="noConversion"/>
  <conditionalFormatting sqref="E9:E12">
    <cfRule type="colorScale" priority="1">
      <colorScale>
        <cfvo type="num" val="0"/>
        <cfvo type="num" val="7"/>
        <cfvo type="num" val="10"/>
        <color rgb="FFFF0000"/>
        <color rgb="FFFFC000"/>
        <color rgb="FF92D050"/>
      </colorScale>
    </cfRule>
  </conditionalFormatting>
  <conditionalFormatting sqref="E14:E17">
    <cfRule type="colorScale" priority="2">
      <colorScale>
        <cfvo type="num" val="0"/>
        <cfvo type="num" val="7"/>
        <cfvo type="num" val="10"/>
        <color rgb="FFFF0000"/>
        <color rgb="FFFFC000"/>
        <color rgb="FF92D050"/>
      </colorScale>
    </cfRule>
  </conditionalFormatting>
  <conditionalFormatting sqref="E19:E25">
    <cfRule type="colorScale" priority="3">
      <colorScale>
        <cfvo type="num" val="0"/>
        <cfvo type="num" val="7"/>
        <cfvo type="num" val="10"/>
        <color rgb="FFFF0000"/>
        <color rgb="FFFFC000"/>
        <color rgb="FF92D050"/>
      </colorScale>
    </cfRule>
  </conditionalFormatting>
  <conditionalFormatting sqref="E26">
    <cfRule type="colorScale" priority="5">
      <colorScale>
        <cfvo type="num" val="0"/>
        <cfvo type="num" val="7"/>
        <cfvo type="num" val="10"/>
        <color rgb="FFFF0000"/>
        <color rgb="FFFFC000"/>
        <color rgb="FF92D050"/>
      </colorScale>
    </cfRule>
  </conditionalFormatting>
  <conditionalFormatting sqref="E27:E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E9:E12 E14:E17 E19:E32" xr:uid="{00000000-0002-0000-0200-000000000000}">
      <formula1>"0,4,6,8,10,INC"</formula1>
    </dataValidation>
    <dataValidation type="list" allowBlank="1" showInputMessage="1" showErrorMessage="1" sqref="E6:E7" xr:uid="{00000000-0002-0000-0200-000001000000}">
      <formula1>"是, 否"</formula1>
    </dataValidation>
  </dataValidations>
  <pageMargins left="0.31496062992126" right="0.31496062992126" top="0.35433070866141703" bottom="0.35433070866141703" header="0.31496062992126" footer="0.31496062992126"/>
  <pageSetup paperSize="9" orientation="portrait" horizontalDpi="300" verticalDpi="300" r:id="rId1"/>
  <headerFooter>
    <oddFooter>&amp;L&amp;"微软雅黑,常规"&amp;9&amp;A&amp;C&amp;"微软雅黑,常规"&amp;9&amp;Pof &amp;N&amp;R&amp;"微软雅黑,常规"&amp;9&amp;F</oddFooter>
  </headerFooter>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H4"/>
  <sheetViews>
    <sheetView workbookViewId="0">
      <selection activeCell="C8" sqref="C8"/>
    </sheetView>
  </sheetViews>
  <sheetFormatPr defaultRowHeight="14.35"/>
  <sheetData>
    <row r="1" spans="1:8" ht="68.25" customHeight="1">
      <c r="A1" s="262" t="s">
        <v>116</v>
      </c>
      <c r="B1" s="262"/>
      <c r="C1" s="262"/>
      <c r="D1" s="262"/>
      <c r="E1" s="262"/>
      <c r="F1" s="262"/>
      <c r="G1" s="262"/>
      <c r="H1" s="262"/>
    </row>
    <row r="4" spans="1:8" ht="130.5" customHeight="1">
      <c r="A4" s="262" t="s">
        <v>117</v>
      </c>
      <c r="B4" s="262"/>
      <c r="C4" s="262"/>
      <c r="D4" s="262"/>
      <c r="E4" s="262"/>
      <c r="F4" s="262"/>
      <c r="G4" s="262"/>
      <c r="H4" s="262"/>
    </row>
  </sheetData>
  <mergeCells count="2">
    <mergeCell ref="A1:H1"/>
    <mergeCell ref="A4:H4"/>
  </mergeCells>
  <phoneticPr fontId="90" type="noConversion"/>
  <pageMargins left="0.7" right="0.7" top="0.75" bottom="0.75" header="0.3" footer="0.3"/>
  <pictur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5999-334B-4C93-A9C1-3AA941426633}">
  <sheetPr>
    <tabColor theme="0" tint="-0.49995422223578601"/>
    <pageSetUpPr fitToPage="1"/>
  </sheetPr>
  <dimension ref="A1:BQ166"/>
  <sheetViews>
    <sheetView topLeftCell="A4" zoomScale="120" zoomScaleNormal="120" workbookViewId="0">
      <selection activeCell="D21" sqref="D21:S22"/>
    </sheetView>
  </sheetViews>
  <sheetFormatPr defaultColWidth="0" defaultRowHeight="15.75" customHeight="1" zeroHeight="1"/>
  <cols>
    <col min="1" max="1" width="3.87890625" style="117" customWidth="1"/>
    <col min="2" max="2" width="1.46875" style="120" customWidth="1"/>
    <col min="3" max="3" width="3.8203125" style="120" customWidth="1"/>
    <col min="4" max="4" width="4.17578125" style="120" customWidth="1"/>
    <col min="5" max="5" width="4.46875" style="120" customWidth="1"/>
    <col min="6" max="16" width="5.8203125" style="120" customWidth="1"/>
    <col min="17" max="17" width="6.46875" style="120" customWidth="1"/>
    <col min="18" max="18" width="7.17578125" style="120" customWidth="1"/>
    <col min="19" max="19" width="6.64453125" style="120" customWidth="1"/>
    <col min="20" max="20" width="5.8203125" style="119" customWidth="1"/>
    <col min="21" max="21" width="1.46875" style="119" customWidth="1"/>
    <col min="22" max="22" width="5" style="119" customWidth="1"/>
    <col min="23" max="27" width="14.05859375" style="119" hidden="1" customWidth="1"/>
    <col min="28" max="28" width="98.17578125" style="117" hidden="1" customWidth="1"/>
    <col min="29" max="69" width="0" style="117" hidden="1" customWidth="1"/>
    <col min="70" max="16384" width="0" style="117" hidden="1"/>
  </cols>
  <sheetData>
    <row r="1" spans="1:69" s="3" customFormat="1" ht="9" customHeight="1" thickBot="1">
      <c r="A1" s="1"/>
      <c r="B1" s="4"/>
      <c r="C1" s="4"/>
      <c r="D1" s="4"/>
      <c r="E1" s="4"/>
      <c r="F1" s="4"/>
      <c r="G1" s="4"/>
      <c r="H1" s="4"/>
      <c r="I1" s="4"/>
      <c r="J1" s="4"/>
      <c r="K1" s="4"/>
      <c r="L1" s="4"/>
      <c r="M1" s="4"/>
      <c r="N1" s="4"/>
      <c r="O1" s="4"/>
      <c r="P1" s="4"/>
      <c r="Q1" s="4"/>
      <c r="R1" s="4"/>
      <c r="S1" s="4"/>
      <c r="T1" s="4"/>
      <c r="U1" s="2"/>
      <c r="V1" s="2"/>
      <c r="W1" s="2"/>
      <c r="X1" s="2"/>
      <c r="Y1" s="2"/>
      <c r="Z1" s="2"/>
      <c r="AA1" s="2"/>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row>
    <row r="2" spans="1:69" s="3" customFormat="1" ht="20.25" customHeight="1">
      <c r="A2" s="1"/>
      <c r="B2" s="5"/>
      <c r="C2" s="36"/>
      <c r="D2" s="36"/>
      <c r="E2" s="36"/>
      <c r="F2" s="36"/>
      <c r="G2" s="36"/>
      <c r="H2" s="36"/>
      <c r="I2" s="36"/>
      <c r="J2" s="36"/>
      <c r="K2" s="36"/>
      <c r="L2" s="36"/>
      <c r="M2" s="36"/>
      <c r="N2" s="36"/>
      <c r="O2" s="36"/>
      <c r="P2" s="36"/>
      <c r="Q2" s="36"/>
      <c r="R2" s="36"/>
      <c r="S2" s="36"/>
      <c r="T2" s="111"/>
      <c r="U2" s="6"/>
      <c r="V2" s="2"/>
      <c r="W2" s="2"/>
      <c r="X2" s="2"/>
      <c r="Y2" s="2"/>
      <c r="Z2" s="2"/>
      <c r="AA2" s="2"/>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row>
    <row r="3" spans="1:69" s="3" customFormat="1" ht="63" customHeight="1" thickBot="1">
      <c r="A3" s="1"/>
      <c r="B3" s="7"/>
      <c r="C3" s="8"/>
      <c r="D3" s="285" t="s">
        <v>538</v>
      </c>
      <c r="E3" s="285"/>
      <c r="F3" s="285"/>
      <c r="G3" s="285"/>
      <c r="H3" s="285"/>
      <c r="I3" s="285"/>
      <c r="J3" s="285"/>
      <c r="K3" s="285"/>
      <c r="L3" s="285"/>
      <c r="M3" s="285"/>
      <c r="N3" s="285"/>
      <c r="O3" s="285"/>
      <c r="P3" s="285"/>
      <c r="Q3" s="285"/>
      <c r="R3" s="285"/>
      <c r="S3" s="285"/>
      <c r="T3" s="112"/>
      <c r="U3" s="9"/>
      <c r="V3" s="2"/>
      <c r="W3" s="2"/>
      <c r="X3" s="2"/>
      <c r="Y3" s="2"/>
      <c r="Z3" s="2"/>
      <c r="AA3" s="2"/>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s="3" customFormat="1" ht="6" customHeight="1">
      <c r="A4" s="1"/>
      <c r="B4" s="10"/>
      <c r="C4" s="37"/>
      <c r="D4" s="37"/>
      <c r="E4" s="37"/>
      <c r="F4" s="37"/>
      <c r="G4" s="37"/>
      <c r="H4" s="37"/>
      <c r="I4" s="37"/>
      <c r="J4" s="37"/>
      <c r="K4" s="37"/>
      <c r="L4" s="37"/>
      <c r="M4" s="37"/>
      <c r="N4" s="37"/>
      <c r="O4" s="37"/>
      <c r="P4" s="37"/>
      <c r="Q4" s="37"/>
      <c r="R4" s="37"/>
      <c r="S4" s="37"/>
      <c r="T4" s="113"/>
      <c r="U4" s="11"/>
      <c r="V4" s="2"/>
      <c r="W4" s="2"/>
      <c r="X4" s="2"/>
      <c r="Y4" s="2"/>
      <c r="Z4" s="2"/>
      <c r="AA4" s="2"/>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s="3" customFormat="1" ht="15.75" customHeight="1">
      <c r="A5" s="1"/>
      <c r="B5" s="10"/>
      <c r="C5" s="91"/>
      <c r="D5" s="286" t="s">
        <v>324</v>
      </c>
      <c r="E5" s="286"/>
      <c r="F5" s="286"/>
      <c r="G5" s="286"/>
      <c r="H5" s="286"/>
      <c r="I5" s="286"/>
      <c r="J5" s="286"/>
      <c r="K5" s="286"/>
      <c r="L5" s="286"/>
      <c r="M5" s="286"/>
      <c r="N5" s="286"/>
      <c r="O5" s="286"/>
      <c r="P5" s="286"/>
      <c r="Q5" s="286"/>
      <c r="R5" s="286"/>
      <c r="S5" s="286"/>
      <c r="T5" s="287"/>
      <c r="U5" s="11"/>
      <c r="V5" s="2"/>
      <c r="W5" s="2"/>
      <c r="X5" s="2"/>
      <c r="Y5" s="2"/>
      <c r="Z5" s="2"/>
      <c r="AA5" s="2"/>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s="3" customFormat="1" ht="19.5" customHeight="1">
      <c r="A6" s="1"/>
      <c r="B6" s="90"/>
      <c r="C6" s="92" t="s">
        <v>5</v>
      </c>
      <c r="D6" s="283" t="s">
        <v>325</v>
      </c>
      <c r="E6" s="283"/>
      <c r="F6" s="283"/>
      <c r="G6" s="283"/>
      <c r="H6" s="283"/>
      <c r="I6" s="283"/>
      <c r="J6" s="283"/>
      <c r="K6" s="283"/>
      <c r="L6" s="283"/>
      <c r="M6" s="283"/>
      <c r="N6" s="283"/>
      <c r="O6" s="283"/>
      <c r="P6" s="283"/>
      <c r="Q6" s="283"/>
      <c r="R6" s="283"/>
      <c r="S6" s="283"/>
      <c r="T6" s="284"/>
      <c r="U6" s="11"/>
      <c r="V6" s="2"/>
      <c r="W6" s="2"/>
      <c r="X6" s="2"/>
      <c r="Y6" s="2"/>
      <c r="Z6" s="2"/>
      <c r="AA6" s="2"/>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row>
    <row r="7" spans="1:69" s="3" customFormat="1" ht="19.5" customHeight="1">
      <c r="A7" s="1"/>
      <c r="B7" s="90"/>
      <c r="C7" s="92" t="s">
        <v>6</v>
      </c>
      <c r="D7" s="283" t="s">
        <v>326</v>
      </c>
      <c r="E7" s="283"/>
      <c r="F7" s="283"/>
      <c r="G7" s="283"/>
      <c r="H7" s="283"/>
      <c r="I7" s="283"/>
      <c r="J7" s="283"/>
      <c r="K7" s="283"/>
      <c r="L7" s="283"/>
      <c r="M7" s="283"/>
      <c r="N7" s="283"/>
      <c r="O7" s="283"/>
      <c r="P7" s="283"/>
      <c r="Q7" s="283"/>
      <c r="R7" s="283"/>
      <c r="S7" s="283"/>
      <c r="T7" s="284"/>
      <c r="U7" s="11"/>
      <c r="V7" s="2"/>
      <c r="W7" s="2"/>
      <c r="X7" s="2"/>
      <c r="Y7" s="2"/>
      <c r="Z7" s="2"/>
      <c r="AA7" s="2"/>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row>
    <row r="8" spans="1:69" s="3" customFormat="1" ht="19.5" customHeight="1">
      <c r="A8" s="1"/>
      <c r="B8" s="90"/>
      <c r="C8" s="92" t="s">
        <v>7</v>
      </c>
      <c r="D8" s="283" t="s">
        <v>327</v>
      </c>
      <c r="E8" s="283"/>
      <c r="F8" s="283"/>
      <c r="G8" s="283"/>
      <c r="H8" s="283"/>
      <c r="I8" s="283"/>
      <c r="J8" s="283"/>
      <c r="K8" s="283"/>
      <c r="L8" s="283"/>
      <c r="M8" s="283"/>
      <c r="N8" s="283"/>
      <c r="O8" s="283"/>
      <c r="P8" s="283"/>
      <c r="Q8" s="283"/>
      <c r="R8" s="283"/>
      <c r="S8" s="283"/>
      <c r="T8" s="284"/>
      <c r="U8" s="11"/>
      <c r="V8" s="2"/>
      <c r="W8" s="2"/>
      <c r="X8" s="2"/>
      <c r="Y8" s="2"/>
      <c r="Z8" s="2"/>
      <c r="AA8" s="2"/>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row>
    <row r="9" spans="1:69" s="3" customFormat="1" ht="19.5" customHeight="1">
      <c r="A9" s="1"/>
      <c r="B9" s="90"/>
      <c r="C9" s="92" t="s">
        <v>8</v>
      </c>
      <c r="D9" s="283" t="s">
        <v>328</v>
      </c>
      <c r="E9" s="283"/>
      <c r="F9" s="283"/>
      <c r="G9" s="283"/>
      <c r="H9" s="283"/>
      <c r="I9" s="283"/>
      <c r="J9" s="283"/>
      <c r="K9" s="283"/>
      <c r="L9" s="283"/>
      <c r="M9" s="283"/>
      <c r="N9" s="283"/>
      <c r="O9" s="283"/>
      <c r="P9" s="283"/>
      <c r="Q9" s="283"/>
      <c r="R9" s="283"/>
      <c r="S9" s="283"/>
      <c r="T9" s="284"/>
      <c r="U9" s="11"/>
      <c r="V9" s="2"/>
      <c r="W9" s="2"/>
      <c r="X9" s="2"/>
      <c r="Y9" s="2"/>
      <c r="Z9" s="2"/>
      <c r="AA9" s="2"/>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row>
    <row r="10" spans="1:69" s="3" customFormat="1" ht="19.5" customHeight="1">
      <c r="A10" s="1"/>
      <c r="B10" s="90"/>
      <c r="C10" s="93" t="s">
        <v>10</v>
      </c>
      <c r="D10" s="270" t="s">
        <v>329</v>
      </c>
      <c r="E10" s="270"/>
      <c r="F10" s="270"/>
      <c r="G10" s="270"/>
      <c r="H10" s="270"/>
      <c r="I10" s="270"/>
      <c r="J10" s="270"/>
      <c r="K10" s="270"/>
      <c r="L10" s="270"/>
      <c r="M10" s="270"/>
      <c r="N10" s="270"/>
      <c r="O10" s="270"/>
      <c r="P10" s="270"/>
      <c r="Q10" s="270"/>
      <c r="R10" s="270"/>
      <c r="S10" s="270"/>
      <c r="T10" s="271"/>
      <c r="U10" s="11"/>
      <c r="V10" s="2"/>
      <c r="W10" s="2"/>
      <c r="X10" s="2"/>
      <c r="Y10" s="2"/>
      <c r="Z10" s="2"/>
      <c r="AA10" s="2"/>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row>
    <row r="11" spans="1:69" s="3" customFormat="1" ht="7.5" customHeight="1">
      <c r="A11" s="1"/>
      <c r="B11" s="90"/>
      <c r="C11" s="272"/>
      <c r="D11" s="273"/>
      <c r="E11" s="273"/>
      <c r="F11" s="273"/>
      <c r="G11" s="273"/>
      <c r="H11" s="273"/>
      <c r="I11" s="273"/>
      <c r="J11" s="273"/>
      <c r="K11" s="273"/>
      <c r="L11" s="273"/>
      <c r="M11" s="273"/>
      <c r="N11" s="273"/>
      <c r="O11" s="273"/>
      <c r="P11" s="273"/>
      <c r="Q11" s="273"/>
      <c r="R11" s="273"/>
      <c r="S11" s="273"/>
      <c r="T11" s="274"/>
      <c r="U11" s="11"/>
      <c r="V11" s="2"/>
      <c r="W11" s="2"/>
      <c r="X11" s="2"/>
      <c r="Y11" s="2"/>
      <c r="Z11" s="2"/>
      <c r="AA11" s="2"/>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row>
    <row r="12" spans="1:69" s="3" customFormat="1" ht="30" customHeight="1">
      <c r="A12" s="1"/>
      <c r="B12" s="90"/>
      <c r="C12" s="275" t="s">
        <v>486</v>
      </c>
      <c r="D12" s="276"/>
      <c r="E12" s="276"/>
      <c r="F12" s="276"/>
      <c r="G12" s="276"/>
      <c r="H12" s="276"/>
      <c r="I12" s="276"/>
      <c r="J12" s="276"/>
      <c r="K12" s="276"/>
      <c r="L12" s="276"/>
      <c r="M12" s="276"/>
      <c r="N12" s="276"/>
      <c r="O12" s="276"/>
      <c r="P12" s="276"/>
      <c r="Q12" s="276"/>
      <c r="R12" s="276"/>
      <c r="S12" s="276"/>
      <c r="T12" s="277"/>
      <c r="U12" s="11"/>
      <c r="V12" s="2"/>
      <c r="W12" s="2"/>
      <c r="X12" s="2"/>
      <c r="Y12" s="2"/>
      <c r="Z12" s="2"/>
      <c r="AA12" s="2"/>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row>
    <row r="13" spans="1:69" s="3" customFormat="1" ht="30" customHeight="1">
      <c r="A13" s="1"/>
      <c r="B13" s="90"/>
      <c r="C13" s="278" t="s">
        <v>330</v>
      </c>
      <c r="D13" s="278"/>
      <c r="E13" s="278"/>
      <c r="F13" s="279" t="s">
        <v>331</v>
      </c>
      <c r="G13" s="279"/>
      <c r="H13" s="279"/>
      <c r="I13" s="279"/>
      <c r="J13" s="279"/>
      <c r="K13" s="279" t="s">
        <v>332</v>
      </c>
      <c r="L13" s="279"/>
      <c r="M13" s="279"/>
      <c r="N13" s="279"/>
      <c r="O13" s="279"/>
      <c r="P13" s="280" t="s">
        <v>333</v>
      </c>
      <c r="Q13" s="281"/>
      <c r="R13" s="281"/>
      <c r="S13" s="281"/>
      <c r="T13" s="282"/>
      <c r="U13" s="11"/>
      <c r="V13" s="2"/>
      <c r="W13" s="2"/>
      <c r="X13" s="2"/>
      <c r="Y13" s="2"/>
      <c r="Z13" s="2"/>
      <c r="AA13" s="2"/>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s="3" customFormat="1" ht="43.5" customHeight="1">
      <c r="A14" s="1"/>
      <c r="B14" s="90"/>
      <c r="C14" s="263">
        <v>10</v>
      </c>
      <c r="D14" s="263"/>
      <c r="E14" s="263"/>
      <c r="F14" s="264" t="s">
        <v>476</v>
      </c>
      <c r="G14" s="264"/>
      <c r="H14" s="264"/>
      <c r="I14" s="264"/>
      <c r="J14" s="264"/>
      <c r="K14" s="264" t="s">
        <v>477</v>
      </c>
      <c r="L14" s="264"/>
      <c r="M14" s="264"/>
      <c r="N14" s="264"/>
      <c r="O14" s="264"/>
      <c r="P14" s="265" t="s">
        <v>433</v>
      </c>
      <c r="Q14" s="266"/>
      <c r="R14" s="266"/>
      <c r="S14" s="266"/>
      <c r="T14" s="267"/>
      <c r="U14" s="11"/>
      <c r="V14" s="2"/>
      <c r="W14" s="2"/>
      <c r="X14" s="2"/>
      <c r="Y14" s="2"/>
      <c r="Z14" s="2"/>
      <c r="AA14" s="2"/>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s="3" customFormat="1" ht="74.5" customHeight="1">
      <c r="A15" s="1"/>
      <c r="B15" s="10"/>
      <c r="C15" s="263">
        <v>8</v>
      </c>
      <c r="D15" s="263"/>
      <c r="E15" s="263"/>
      <c r="F15" s="264" t="s">
        <v>478</v>
      </c>
      <c r="G15" s="264"/>
      <c r="H15" s="264"/>
      <c r="I15" s="264"/>
      <c r="J15" s="264"/>
      <c r="K15" s="264" t="s">
        <v>479</v>
      </c>
      <c r="L15" s="264"/>
      <c r="M15" s="264"/>
      <c r="N15" s="264"/>
      <c r="O15" s="264"/>
      <c r="P15" s="265" t="s">
        <v>434</v>
      </c>
      <c r="Q15" s="266"/>
      <c r="R15" s="266"/>
      <c r="S15" s="266"/>
      <c r="T15" s="267"/>
      <c r="U15" s="11"/>
      <c r="V15" s="2"/>
      <c r="W15" s="2"/>
      <c r="X15" s="2"/>
      <c r="Y15" s="2"/>
      <c r="Z15" s="2"/>
      <c r="AA15" s="2"/>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row>
    <row r="16" spans="1:69" s="3" customFormat="1" ht="50.2" customHeight="1">
      <c r="A16" s="1"/>
      <c r="B16" s="10"/>
      <c r="C16" s="263">
        <v>6</v>
      </c>
      <c r="D16" s="263"/>
      <c r="E16" s="263"/>
      <c r="F16" s="264" t="s">
        <v>480</v>
      </c>
      <c r="G16" s="264"/>
      <c r="H16" s="264"/>
      <c r="I16" s="264"/>
      <c r="J16" s="264"/>
      <c r="K16" s="264" t="s">
        <v>481</v>
      </c>
      <c r="L16" s="264"/>
      <c r="M16" s="264"/>
      <c r="N16" s="264"/>
      <c r="O16" s="264"/>
      <c r="P16" s="265" t="s">
        <v>435</v>
      </c>
      <c r="Q16" s="266"/>
      <c r="R16" s="266"/>
      <c r="S16" s="266"/>
      <c r="T16" s="267"/>
      <c r="U16" s="11"/>
      <c r="V16" s="2"/>
      <c r="W16" s="2"/>
      <c r="X16" s="2"/>
      <c r="Y16" s="2"/>
      <c r="Z16" s="2"/>
      <c r="AA16" s="2"/>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row>
    <row r="17" spans="1:69" s="3" customFormat="1" ht="64" customHeight="1">
      <c r="A17" s="1"/>
      <c r="B17" s="10"/>
      <c r="C17" s="263">
        <v>4</v>
      </c>
      <c r="D17" s="263"/>
      <c r="E17" s="263"/>
      <c r="F17" s="264" t="s">
        <v>482</v>
      </c>
      <c r="G17" s="264"/>
      <c r="H17" s="264"/>
      <c r="I17" s="264"/>
      <c r="J17" s="264"/>
      <c r="K17" s="264" t="s">
        <v>483</v>
      </c>
      <c r="L17" s="264"/>
      <c r="M17" s="264"/>
      <c r="N17" s="264"/>
      <c r="O17" s="264"/>
      <c r="P17" s="265" t="s">
        <v>436</v>
      </c>
      <c r="Q17" s="266"/>
      <c r="R17" s="266"/>
      <c r="S17" s="266"/>
      <c r="T17" s="267"/>
      <c r="U17" s="11"/>
      <c r="V17" s="2"/>
      <c r="W17" s="2"/>
      <c r="X17" s="2"/>
      <c r="Y17" s="2"/>
      <c r="Z17" s="2"/>
      <c r="AA17" s="2"/>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row>
    <row r="18" spans="1:69" s="3" customFormat="1" ht="50.2" customHeight="1">
      <c r="A18" s="1"/>
      <c r="B18" s="10"/>
      <c r="C18" s="263">
        <v>0</v>
      </c>
      <c r="D18" s="263"/>
      <c r="E18" s="263"/>
      <c r="F18" s="264" t="s">
        <v>484</v>
      </c>
      <c r="G18" s="264"/>
      <c r="H18" s="264"/>
      <c r="I18" s="264"/>
      <c r="J18" s="264"/>
      <c r="K18" s="264" t="s">
        <v>485</v>
      </c>
      <c r="L18" s="264"/>
      <c r="M18" s="264"/>
      <c r="N18" s="264"/>
      <c r="O18" s="264"/>
      <c r="P18" s="265" t="s">
        <v>437</v>
      </c>
      <c r="Q18" s="266"/>
      <c r="R18" s="266"/>
      <c r="S18" s="266"/>
      <c r="T18" s="267"/>
      <c r="U18" s="11"/>
      <c r="V18" s="2"/>
      <c r="W18" s="2"/>
      <c r="X18" s="2"/>
      <c r="Y18" s="2"/>
      <c r="Z18" s="2"/>
      <c r="AA18" s="2"/>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row>
    <row r="19" spans="1:69" s="3" customFormat="1" ht="29.25" customHeight="1">
      <c r="A19" s="1"/>
      <c r="B19" s="10"/>
      <c r="C19" s="38"/>
      <c r="D19" s="268" t="s">
        <v>348</v>
      </c>
      <c r="E19" s="268"/>
      <c r="F19" s="268"/>
      <c r="G19" s="268"/>
      <c r="H19" s="268"/>
      <c r="I19" s="268"/>
      <c r="J19" s="268"/>
      <c r="K19" s="268"/>
      <c r="L19" s="268"/>
      <c r="M19" s="268"/>
      <c r="N19" s="268"/>
      <c r="O19" s="268"/>
      <c r="P19" s="268"/>
      <c r="Q19" s="268"/>
      <c r="R19" s="268"/>
      <c r="S19" s="268"/>
      <c r="T19" s="269"/>
      <c r="U19" s="12"/>
      <c r="V19" s="2"/>
      <c r="W19" s="2"/>
      <c r="X19" s="2"/>
      <c r="Y19" s="2"/>
      <c r="Z19" s="2"/>
      <c r="AA19" s="2"/>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row>
    <row r="20" spans="1:69" s="3" customFormat="1" ht="15.7">
      <c r="A20" s="1"/>
      <c r="B20" s="10"/>
      <c r="C20" s="110"/>
      <c r="D20" s="246" t="s">
        <v>339</v>
      </c>
      <c r="E20" s="246"/>
      <c r="F20" s="246"/>
      <c r="G20" s="246"/>
      <c r="H20" s="246"/>
      <c r="I20" s="246"/>
      <c r="J20" s="246"/>
      <c r="K20" s="246"/>
      <c r="L20" s="246"/>
      <c r="M20" s="246"/>
      <c r="N20" s="246"/>
      <c r="O20" s="246"/>
      <c r="P20" s="246"/>
      <c r="Q20" s="246"/>
      <c r="R20" s="246"/>
      <c r="S20" s="246"/>
      <c r="T20" s="114"/>
      <c r="U20" s="12"/>
      <c r="V20" s="2"/>
      <c r="W20" s="2"/>
      <c r="X20" s="2"/>
      <c r="Y20" s="2"/>
      <c r="Z20" s="2"/>
      <c r="AA20" s="2"/>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s="3" customFormat="1" ht="53.25" customHeight="1">
      <c r="A21" s="1"/>
      <c r="B21" s="10"/>
      <c r="C21" s="109">
        <v>1</v>
      </c>
      <c r="D21" s="247" t="s">
        <v>240</v>
      </c>
      <c r="E21" s="247"/>
      <c r="F21" s="247"/>
      <c r="G21" s="247"/>
      <c r="H21" s="247"/>
      <c r="I21" s="247"/>
      <c r="J21" s="247"/>
      <c r="K21" s="247"/>
      <c r="L21" s="247"/>
      <c r="M21" s="247"/>
      <c r="N21" s="247"/>
      <c r="O21" s="247"/>
      <c r="P21" s="247"/>
      <c r="Q21" s="247"/>
      <c r="R21" s="247"/>
      <c r="S21" s="247"/>
      <c r="T21" s="114"/>
      <c r="U21" s="12"/>
      <c r="V21" s="2"/>
      <c r="W21" s="2"/>
      <c r="X21" s="2"/>
      <c r="Y21" s="2"/>
      <c r="Z21" s="2"/>
      <c r="AA21" s="2"/>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row>
    <row r="22" spans="1:69" s="3" customFormat="1" ht="107.25" customHeight="1">
      <c r="A22" s="1"/>
      <c r="B22" s="10"/>
      <c r="C22" s="109">
        <v>2</v>
      </c>
      <c r="D22" s="247" t="s">
        <v>241</v>
      </c>
      <c r="E22" s="247"/>
      <c r="F22" s="247"/>
      <c r="G22" s="247"/>
      <c r="H22" s="247"/>
      <c r="I22" s="247"/>
      <c r="J22" s="247"/>
      <c r="K22" s="247"/>
      <c r="L22" s="247"/>
      <c r="M22" s="247"/>
      <c r="N22" s="247"/>
      <c r="O22" s="247"/>
      <c r="P22" s="247"/>
      <c r="Q22" s="247"/>
      <c r="R22" s="247"/>
      <c r="S22" s="247"/>
      <c r="T22" s="114"/>
      <c r="U22" s="12"/>
      <c r="V22" s="2"/>
      <c r="W22" s="2"/>
      <c r="X22" s="2"/>
      <c r="Y22" s="2"/>
      <c r="Z22" s="2"/>
      <c r="AA22" s="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row>
    <row r="23" spans="1:69" s="3" customFormat="1" ht="15.7">
      <c r="A23" s="1"/>
      <c r="B23" s="10"/>
      <c r="C23" s="110"/>
      <c r="D23" s="246" t="s">
        <v>340</v>
      </c>
      <c r="E23" s="246"/>
      <c r="F23" s="246"/>
      <c r="G23" s="246"/>
      <c r="H23" s="246"/>
      <c r="I23" s="246"/>
      <c r="J23" s="246"/>
      <c r="K23" s="246"/>
      <c r="L23" s="246"/>
      <c r="M23" s="246"/>
      <c r="N23" s="246"/>
      <c r="O23" s="246"/>
      <c r="P23" s="246"/>
      <c r="Q23" s="246"/>
      <c r="R23" s="246"/>
      <c r="S23" s="246"/>
      <c r="T23" s="114"/>
      <c r="U23" s="12"/>
      <c r="V23" s="2"/>
      <c r="W23" s="2"/>
      <c r="X23" s="2"/>
      <c r="Y23" s="2"/>
      <c r="Z23" s="2"/>
      <c r="AA23" s="2"/>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row>
    <row r="24" spans="1:69" s="3" customFormat="1" ht="28.5" customHeight="1">
      <c r="A24" s="1"/>
      <c r="B24" s="10"/>
      <c r="C24" s="109">
        <v>1</v>
      </c>
      <c r="D24" s="247" t="s">
        <v>351</v>
      </c>
      <c r="E24" s="247"/>
      <c r="F24" s="247"/>
      <c r="G24" s="247"/>
      <c r="H24" s="247"/>
      <c r="I24" s="247"/>
      <c r="J24" s="247"/>
      <c r="K24" s="247"/>
      <c r="L24" s="247"/>
      <c r="M24" s="247"/>
      <c r="N24" s="247"/>
      <c r="O24" s="247"/>
      <c r="P24" s="247"/>
      <c r="Q24" s="247"/>
      <c r="R24" s="247"/>
      <c r="S24" s="247"/>
      <c r="T24" s="114"/>
      <c r="U24" s="12"/>
      <c r="V24" s="2"/>
      <c r="W24" s="2"/>
      <c r="X24" s="2"/>
      <c r="Y24" s="2"/>
      <c r="Z24" s="2"/>
      <c r="AA24" s="2"/>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row>
    <row r="25" spans="1:69" s="3" customFormat="1" ht="39.75" customHeight="1">
      <c r="A25" s="1"/>
      <c r="B25" s="10"/>
      <c r="C25" s="109">
        <v>2</v>
      </c>
      <c r="D25" s="247" t="s">
        <v>352</v>
      </c>
      <c r="E25" s="247"/>
      <c r="F25" s="247"/>
      <c r="G25" s="247"/>
      <c r="H25" s="247"/>
      <c r="I25" s="247"/>
      <c r="J25" s="247"/>
      <c r="K25" s="247"/>
      <c r="L25" s="247"/>
      <c r="M25" s="247"/>
      <c r="N25" s="247"/>
      <c r="O25" s="247"/>
      <c r="P25" s="247"/>
      <c r="Q25" s="247"/>
      <c r="R25" s="247"/>
      <c r="S25" s="247"/>
      <c r="T25" s="114"/>
      <c r="U25" s="12"/>
      <c r="V25" s="2"/>
      <c r="W25" s="2"/>
      <c r="X25" s="2"/>
      <c r="Y25" s="2"/>
      <c r="Z25" s="2"/>
      <c r="AA25" s="2"/>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s="3" customFormat="1" ht="54" customHeight="1">
      <c r="A26" s="1"/>
      <c r="B26" s="10"/>
      <c r="C26" s="109">
        <v>3</v>
      </c>
      <c r="D26" s="247" t="s">
        <v>353</v>
      </c>
      <c r="E26" s="247"/>
      <c r="F26" s="247"/>
      <c r="G26" s="247"/>
      <c r="H26" s="247"/>
      <c r="I26" s="247"/>
      <c r="J26" s="247"/>
      <c r="K26" s="247"/>
      <c r="L26" s="247"/>
      <c r="M26" s="247"/>
      <c r="N26" s="247"/>
      <c r="O26" s="247"/>
      <c r="P26" s="247"/>
      <c r="Q26" s="247"/>
      <c r="R26" s="247"/>
      <c r="S26" s="247"/>
      <c r="T26" s="114"/>
      <c r="U26" s="12"/>
      <c r="V26" s="2"/>
      <c r="W26" s="2"/>
      <c r="X26" s="2"/>
      <c r="Y26" s="2"/>
      <c r="Z26" s="2"/>
      <c r="AA26" s="2"/>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s="3" customFormat="1" ht="15.7">
      <c r="A27" s="1"/>
      <c r="B27" s="10"/>
      <c r="C27" s="110"/>
      <c r="D27" s="246" t="s">
        <v>341</v>
      </c>
      <c r="E27" s="246"/>
      <c r="F27" s="246"/>
      <c r="G27" s="246"/>
      <c r="H27" s="246"/>
      <c r="I27" s="246"/>
      <c r="J27" s="246"/>
      <c r="K27" s="246"/>
      <c r="L27" s="246"/>
      <c r="M27" s="246"/>
      <c r="N27" s="246"/>
      <c r="O27" s="246"/>
      <c r="P27" s="246"/>
      <c r="Q27" s="246"/>
      <c r="R27" s="246"/>
      <c r="S27" s="246"/>
      <c r="T27" s="114"/>
      <c r="U27" s="12"/>
      <c r="V27" s="2"/>
      <c r="W27" s="2"/>
      <c r="X27" s="2"/>
      <c r="Y27" s="2"/>
      <c r="Z27" s="2"/>
      <c r="AA27" s="2"/>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row>
    <row r="28" spans="1:69" s="3" customFormat="1" ht="38.25" customHeight="1">
      <c r="A28" s="1"/>
      <c r="B28" s="10"/>
      <c r="C28" s="109">
        <v>1</v>
      </c>
      <c r="D28" s="247" t="s">
        <v>349</v>
      </c>
      <c r="E28" s="247"/>
      <c r="F28" s="247"/>
      <c r="G28" s="247"/>
      <c r="H28" s="247"/>
      <c r="I28" s="247"/>
      <c r="J28" s="247"/>
      <c r="K28" s="247"/>
      <c r="L28" s="247"/>
      <c r="M28" s="247"/>
      <c r="N28" s="247"/>
      <c r="O28" s="247"/>
      <c r="P28" s="247"/>
      <c r="Q28" s="247"/>
      <c r="R28" s="247"/>
      <c r="S28" s="247"/>
      <c r="T28" s="114"/>
      <c r="U28" s="12"/>
      <c r="V28" s="2"/>
      <c r="W28" s="2"/>
      <c r="X28" s="2"/>
      <c r="Y28" s="2"/>
      <c r="Z28" s="2"/>
      <c r="AA28" s="2"/>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row>
    <row r="29" spans="1:69" s="3" customFormat="1" ht="52.5" customHeight="1">
      <c r="A29" s="1"/>
      <c r="B29" s="10"/>
      <c r="C29" s="109">
        <v>2</v>
      </c>
      <c r="D29" s="247" t="s">
        <v>350</v>
      </c>
      <c r="E29" s="247"/>
      <c r="F29" s="247"/>
      <c r="G29" s="247"/>
      <c r="H29" s="247"/>
      <c r="I29" s="247"/>
      <c r="J29" s="247"/>
      <c r="K29" s="247"/>
      <c r="L29" s="247"/>
      <c r="M29" s="247"/>
      <c r="N29" s="247"/>
      <c r="O29" s="247"/>
      <c r="P29" s="247"/>
      <c r="Q29" s="247"/>
      <c r="R29" s="247"/>
      <c r="S29" s="247"/>
      <c r="T29" s="114"/>
      <c r="U29" s="12"/>
      <c r="V29" s="2"/>
      <c r="W29" s="2"/>
      <c r="X29" s="2"/>
      <c r="Y29" s="2"/>
      <c r="Z29" s="2"/>
      <c r="AA29" s="2"/>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row>
    <row r="30" spans="1:69" s="3" customFormat="1" ht="12" customHeight="1">
      <c r="A30" s="1"/>
      <c r="B30" s="10"/>
      <c r="C30" s="39"/>
      <c r="D30" s="108"/>
      <c r="E30" s="108"/>
      <c r="F30" s="108"/>
      <c r="G30" s="108"/>
      <c r="H30" s="108"/>
      <c r="I30" s="108"/>
      <c r="J30" s="108"/>
      <c r="K30" s="108"/>
      <c r="L30" s="108"/>
      <c r="M30" s="108"/>
      <c r="N30" s="108"/>
      <c r="O30" s="108"/>
      <c r="P30" s="108"/>
      <c r="Q30" s="108"/>
      <c r="R30" s="108"/>
      <c r="S30" s="108"/>
      <c r="T30" s="115"/>
      <c r="U30" s="12"/>
      <c r="V30" s="2"/>
      <c r="W30" s="2"/>
      <c r="X30" s="2"/>
      <c r="Y30" s="2"/>
      <c r="Z30" s="2"/>
      <c r="AA30" s="2"/>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row>
    <row r="31" spans="1:69" s="3" customFormat="1" ht="6" customHeight="1" thickBot="1">
      <c r="A31" s="1"/>
      <c r="B31" s="7"/>
      <c r="C31" s="8"/>
      <c r="D31" s="8"/>
      <c r="E31" s="8"/>
      <c r="F31" s="8"/>
      <c r="G31" s="8"/>
      <c r="H31" s="8"/>
      <c r="I31" s="8"/>
      <c r="J31" s="8"/>
      <c r="K31" s="8"/>
      <c r="L31" s="8"/>
      <c r="M31" s="8"/>
      <c r="N31" s="8"/>
      <c r="O31" s="8"/>
      <c r="P31" s="8"/>
      <c r="Q31" s="8"/>
      <c r="R31" s="8"/>
      <c r="S31" s="8"/>
      <c r="T31" s="116"/>
      <c r="U31" s="13"/>
      <c r="V31" s="2"/>
      <c r="W31" s="2"/>
      <c r="X31" s="2"/>
      <c r="Y31" s="2"/>
      <c r="Z31" s="2"/>
      <c r="AA31" s="2"/>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row>
    <row r="32" spans="1:69" ht="15">
      <c r="B32" s="118"/>
      <c r="C32" s="118"/>
      <c r="D32" s="118"/>
      <c r="E32" s="118"/>
      <c r="F32" s="118"/>
      <c r="G32" s="118"/>
      <c r="H32" s="118"/>
      <c r="I32" s="118"/>
      <c r="J32" s="118"/>
      <c r="K32" s="118"/>
      <c r="L32" s="118"/>
      <c r="M32" s="118"/>
      <c r="N32" s="118"/>
      <c r="O32" s="118"/>
      <c r="P32" s="118"/>
      <c r="Q32" s="118"/>
      <c r="R32" s="118"/>
      <c r="S32" s="118"/>
      <c r="T32" s="117"/>
      <c r="U32" s="117"/>
    </row>
    <row r="33" spans="2:21" ht="15" hidden="1">
      <c r="B33" s="118"/>
      <c r="C33" s="118"/>
      <c r="D33" s="118"/>
      <c r="E33" s="118"/>
      <c r="F33" s="118"/>
      <c r="G33" s="118"/>
      <c r="H33" s="118"/>
      <c r="I33" s="118"/>
      <c r="J33" s="118"/>
      <c r="K33" s="118"/>
      <c r="L33" s="118"/>
      <c r="M33" s="118"/>
      <c r="N33" s="118"/>
      <c r="O33" s="118"/>
      <c r="P33" s="118"/>
      <c r="Q33" s="118"/>
      <c r="R33" s="118"/>
      <c r="S33" s="118"/>
      <c r="T33" s="117"/>
      <c r="U33" s="117"/>
    </row>
    <row r="34" spans="2:21" ht="15" hidden="1">
      <c r="B34" s="118"/>
      <c r="C34" s="118"/>
      <c r="D34" s="118"/>
      <c r="E34" s="118"/>
      <c r="F34" s="118"/>
      <c r="G34" s="118"/>
      <c r="H34" s="118"/>
      <c r="I34" s="118"/>
      <c r="J34" s="118"/>
      <c r="K34" s="118"/>
      <c r="L34" s="118"/>
      <c r="M34" s="118"/>
      <c r="N34" s="118"/>
      <c r="O34" s="118"/>
      <c r="P34" s="118"/>
      <c r="Q34" s="118"/>
      <c r="R34" s="118"/>
      <c r="S34" s="118"/>
      <c r="T34" s="117"/>
      <c r="U34" s="117"/>
    </row>
    <row r="35" spans="2:21" ht="15" hidden="1">
      <c r="B35" s="118"/>
      <c r="C35" s="118"/>
      <c r="D35" s="118"/>
      <c r="E35" s="118"/>
      <c r="F35" s="118"/>
      <c r="G35" s="118"/>
      <c r="H35" s="118"/>
      <c r="I35" s="118"/>
      <c r="J35" s="118"/>
      <c r="K35" s="118"/>
      <c r="L35" s="118"/>
      <c r="M35" s="118"/>
      <c r="N35" s="118"/>
      <c r="O35" s="118"/>
      <c r="P35" s="118"/>
      <c r="Q35" s="118"/>
      <c r="R35" s="118"/>
      <c r="S35" s="118"/>
      <c r="T35" s="117"/>
      <c r="U35" s="117"/>
    </row>
    <row r="36" spans="2:21" ht="15" hidden="1">
      <c r="B36" s="118"/>
      <c r="C36" s="118"/>
      <c r="D36" s="118"/>
      <c r="E36" s="118"/>
      <c r="F36" s="118"/>
      <c r="G36" s="118"/>
      <c r="H36" s="118"/>
      <c r="I36" s="118"/>
      <c r="J36" s="118"/>
      <c r="K36" s="118"/>
      <c r="L36" s="118"/>
      <c r="M36" s="118"/>
      <c r="N36" s="118"/>
      <c r="O36" s="118"/>
      <c r="P36" s="118"/>
      <c r="Q36" s="118"/>
      <c r="R36" s="118"/>
      <c r="S36" s="118"/>
      <c r="T36" s="117"/>
      <c r="U36" s="117"/>
    </row>
    <row r="37" spans="2:21" ht="15" hidden="1">
      <c r="B37" s="118"/>
      <c r="C37" s="118"/>
      <c r="D37" s="118"/>
      <c r="E37" s="118"/>
      <c r="F37" s="118"/>
      <c r="G37" s="118"/>
      <c r="H37" s="118"/>
      <c r="I37" s="118"/>
      <c r="J37" s="118"/>
      <c r="K37" s="118"/>
      <c r="L37" s="118"/>
      <c r="M37" s="118"/>
      <c r="N37" s="118"/>
      <c r="O37" s="118"/>
      <c r="P37" s="118"/>
      <c r="Q37" s="118"/>
      <c r="R37" s="118"/>
      <c r="S37" s="118"/>
      <c r="T37" s="117"/>
      <c r="U37" s="117"/>
    </row>
    <row r="38" spans="2:21" ht="15" hidden="1">
      <c r="B38" s="118"/>
      <c r="C38" s="118"/>
      <c r="D38" s="118"/>
      <c r="E38" s="118"/>
      <c r="F38" s="118"/>
      <c r="G38" s="118"/>
      <c r="H38" s="118"/>
      <c r="I38" s="118"/>
      <c r="J38" s="118"/>
      <c r="K38" s="118"/>
      <c r="L38" s="118"/>
      <c r="M38" s="118"/>
      <c r="N38" s="118"/>
      <c r="O38" s="118"/>
      <c r="P38" s="118"/>
      <c r="Q38" s="118"/>
      <c r="R38" s="118"/>
      <c r="S38" s="118"/>
      <c r="T38" s="117"/>
      <c r="U38" s="117"/>
    </row>
    <row r="39" spans="2:21" ht="15" hidden="1">
      <c r="B39" s="118"/>
      <c r="C39" s="118"/>
      <c r="D39" s="118"/>
      <c r="E39" s="118"/>
      <c r="F39" s="118"/>
      <c r="G39" s="118"/>
      <c r="H39" s="118"/>
      <c r="I39" s="118"/>
      <c r="J39" s="118"/>
      <c r="K39" s="118"/>
      <c r="L39" s="118"/>
      <c r="M39" s="118"/>
      <c r="N39" s="118"/>
      <c r="O39" s="118"/>
      <c r="P39" s="118"/>
      <c r="Q39" s="118"/>
      <c r="R39" s="118"/>
      <c r="S39" s="118"/>
      <c r="T39" s="117"/>
      <c r="U39" s="117"/>
    </row>
    <row r="40" spans="2:21" ht="15" hidden="1">
      <c r="B40" s="118"/>
      <c r="C40" s="118"/>
      <c r="D40" s="118"/>
      <c r="E40" s="118"/>
      <c r="F40" s="118"/>
      <c r="G40" s="118"/>
      <c r="H40" s="118"/>
      <c r="I40" s="118"/>
      <c r="J40" s="118"/>
      <c r="K40" s="118"/>
      <c r="L40" s="118"/>
      <c r="M40" s="118"/>
      <c r="N40" s="118"/>
      <c r="O40" s="118"/>
      <c r="P40" s="118"/>
      <c r="Q40" s="118"/>
      <c r="R40" s="118"/>
      <c r="S40" s="118"/>
      <c r="T40" s="117"/>
      <c r="U40" s="117"/>
    </row>
    <row r="41" spans="2:21" ht="15" hidden="1">
      <c r="B41" s="118"/>
      <c r="C41" s="118"/>
      <c r="D41" s="118"/>
      <c r="E41" s="118"/>
      <c r="F41" s="118"/>
      <c r="G41" s="118"/>
      <c r="H41" s="118"/>
      <c r="I41" s="118"/>
      <c r="J41" s="118"/>
      <c r="K41" s="118"/>
      <c r="L41" s="118"/>
      <c r="M41" s="118"/>
      <c r="N41" s="118"/>
      <c r="O41" s="118"/>
      <c r="P41" s="118"/>
      <c r="Q41" s="118"/>
      <c r="R41" s="118"/>
      <c r="S41" s="118"/>
      <c r="T41" s="117"/>
      <c r="U41" s="117"/>
    </row>
    <row r="42" spans="2:21" ht="15.35" hidden="1"/>
    <row r="43" spans="2:21" ht="15.35" hidden="1"/>
    <row r="44" spans="2:21" ht="15.35" hidden="1"/>
    <row r="45" spans="2:21" ht="15.35" hidden="1"/>
    <row r="46" spans="2:21" ht="15.35" hidden="1"/>
    <row r="47" spans="2:21" ht="15.35" hidden="1"/>
    <row r="48" spans="2:21" ht="15.35" hidden="1"/>
    <row r="49" ht="15.35" hidden="1"/>
    <row r="50" ht="15.35" hidden="1"/>
    <row r="51" ht="15.35" hidden="1"/>
    <row r="52" ht="15.35" hidden="1"/>
    <row r="53" ht="15.35" hidden="1"/>
    <row r="54" ht="15.35" hidden="1"/>
    <row r="55" ht="15.35" hidden="1"/>
    <row r="56" ht="15.35" hidden="1"/>
    <row r="57" ht="15.35" hidden="1"/>
    <row r="58" ht="15.35" hidden="1"/>
    <row r="59" ht="15.35" hidden="1"/>
    <row r="60" ht="15.35" hidden="1"/>
    <row r="61" ht="15.35" hidden="1"/>
    <row r="62" ht="15.35" hidden="1"/>
    <row r="63" ht="15.35" hidden="1"/>
    <row r="64" ht="15.35" hidden="1"/>
    <row r="65" ht="15.35" hidden="1"/>
    <row r="66" ht="15.35" hidden="1"/>
    <row r="67" ht="15.35" hidden="1"/>
    <row r="68" ht="15.35" hidden="1"/>
    <row r="69" ht="15.35" hidden="1"/>
    <row r="70" ht="15.35" hidden="1"/>
    <row r="71" ht="15.35" hidden="1"/>
    <row r="72" ht="15.35" hidden="1"/>
    <row r="73" ht="15.35" hidden="1"/>
    <row r="74" ht="15.35" hidden="1"/>
    <row r="75" ht="15.35" hidden="1"/>
    <row r="76" ht="15.35" hidden="1"/>
    <row r="77" ht="15.35" hidden="1"/>
    <row r="78" ht="15.35" hidden="1"/>
    <row r="79" ht="15.35" hidden="1"/>
    <row r="80" ht="15.35" hidden="1"/>
    <row r="81" ht="15.35" hidden="1"/>
    <row r="82" ht="15.35" hidden="1"/>
    <row r="83" ht="15.35" hidden="1"/>
    <row r="84" ht="15.35" hidden="1"/>
    <row r="85" ht="15.35" hidden="1"/>
    <row r="86" ht="15.35" hidden="1"/>
    <row r="87" ht="15.35" hidden="1"/>
    <row r="88" ht="15.35" hidden="1"/>
    <row r="89" ht="15.35" hidden="1"/>
    <row r="90" ht="15.35" hidden="1"/>
    <row r="91" ht="15.35" hidden="1"/>
    <row r="92" ht="15.35" hidden="1"/>
    <row r="93" ht="15.35" hidden="1"/>
    <row r="94" ht="15.35" hidden="1"/>
    <row r="95" ht="15.35" hidden="1"/>
    <row r="96" ht="15.35" hidden="1"/>
    <row r="97" ht="15.35" hidden="1"/>
    <row r="98" ht="15.35" hidden="1"/>
    <row r="99" ht="15.35" hidden="1"/>
    <row r="100" ht="15.35" hidden="1"/>
    <row r="101" ht="15.35" hidden="1"/>
    <row r="102" ht="15.35" hidden="1"/>
    <row r="103" ht="15.35" hidden="1"/>
    <row r="104" ht="15.35" hidden="1"/>
    <row r="105" ht="15.35" hidden="1"/>
    <row r="106" ht="15.35" hidden="1"/>
    <row r="107" ht="15.35" hidden="1"/>
    <row r="108" ht="15.35" hidden="1"/>
    <row r="109" ht="15.35" hidden="1"/>
    <row r="110" ht="15.35" hidden="1"/>
    <row r="111" ht="15.35" hidden="1"/>
    <row r="112" ht="15.35" hidden="1"/>
    <row r="113" ht="15.35" hidden="1"/>
    <row r="114" ht="15.35" hidden="1"/>
    <row r="115" ht="15.35" hidden="1"/>
    <row r="116" ht="15.35" hidden="1"/>
    <row r="117" ht="15.35" hidden="1"/>
    <row r="118" ht="15.35" hidden="1"/>
    <row r="119" ht="15.35" hidden="1"/>
    <row r="120" ht="15.35" hidden="1"/>
    <row r="121" ht="15.35" hidden="1"/>
    <row r="122" ht="15.35" hidden="1"/>
    <row r="123" ht="15.35" hidden="1"/>
    <row r="124" ht="15.35" hidden="1"/>
    <row r="125" ht="15.35" hidden="1"/>
    <row r="126" ht="15.35" hidden="1"/>
    <row r="127" ht="15.35" hidden="1"/>
    <row r="128" ht="15.35" hidden="1"/>
    <row r="129" ht="15.35" hidden="1"/>
    <row r="130" ht="15.35" hidden="1"/>
    <row r="131" ht="15.35" hidden="1"/>
    <row r="132" ht="15.35" hidden="1"/>
    <row r="133" ht="15.35" hidden="1"/>
    <row r="134" ht="15.35" hidden="1"/>
    <row r="135" ht="15.35" hidden="1"/>
    <row r="136" ht="15.35" hidden="1"/>
    <row r="137" ht="15.35" hidden="1"/>
    <row r="138" ht="15.35" hidden="1"/>
    <row r="139" ht="15.35" hidden="1"/>
    <row r="140" ht="15.35" hidden="1"/>
    <row r="141" ht="15.35" hidden="1"/>
    <row r="142" ht="15.35" hidden="1"/>
    <row r="143" ht="15.35" hidden="1"/>
    <row r="144" ht="15.35" hidden="1"/>
    <row r="145" ht="15.35" hidden="1"/>
    <row r="146" ht="15.35" hidden="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sheetData>
  <sheetProtection algorithmName="SHA-512" hashValue="I3Wg5inb4L7xsnScnFPBYihm/hofjOhrpdrNCvd4UvwHp37w0TyofMyBRfYbanDAVr+Mvg1izLycWaUVIRVP/A==" saltValue="qP4iewf1KUj1L5J2ZG2uBw==" spinCount="100000" sheet="1" formatCells="0" selectLockedCells="1"/>
  <mergeCells count="44">
    <mergeCell ref="D9:T9"/>
    <mergeCell ref="D3:S3"/>
    <mergeCell ref="D5:T5"/>
    <mergeCell ref="D6:T6"/>
    <mergeCell ref="D7:T7"/>
    <mergeCell ref="D8:T8"/>
    <mergeCell ref="D10:T10"/>
    <mergeCell ref="C14:E14"/>
    <mergeCell ref="F14:J14"/>
    <mergeCell ref="K14:O14"/>
    <mergeCell ref="P14:T14"/>
    <mergeCell ref="C11:T11"/>
    <mergeCell ref="C12:T12"/>
    <mergeCell ref="C13:E13"/>
    <mergeCell ref="F13:J13"/>
    <mergeCell ref="K13:O13"/>
    <mergeCell ref="P13:T13"/>
    <mergeCell ref="D27:S27"/>
    <mergeCell ref="D28:S28"/>
    <mergeCell ref="D29:S29"/>
    <mergeCell ref="C18:E18"/>
    <mergeCell ref="F18:J18"/>
    <mergeCell ref="K18:O18"/>
    <mergeCell ref="P18:T18"/>
    <mergeCell ref="D26:S26"/>
    <mergeCell ref="D19:T19"/>
    <mergeCell ref="D20:S20"/>
    <mergeCell ref="D21:S21"/>
    <mergeCell ref="D22:S22"/>
    <mergeCell ref="D23:S23"/>
    <mergeCell ref="D24:S24"/>
    <mergeCell ref="D25:S25"/>
    <mergeCell ref="C17:E17"/>
    <mergeCell ref="F17:J17"/>
    <mergeCell ref="K17:O17"/>
    <mergeCell ref="P17:T17"/>
    <mergeCell ref="C15:E15"/>
    <mergeCell ref="F15:J15"/>
    <mergeCell ref="K15:O15"/>
    <mergeCell ref="P15:T15"/>
    <mergeCell ref="C16:E16"/>
    <mergeCell ref="F16:J16"/>
    <mergeCell ref="K16:O16"/>
    <mergeCell ref="P16:T16"/>
  </mergeCells>
  <phoneticPr fontId="90" type="noConversion"/>
  <pageMargins left="0.76944444444444404" right="0.389583333333333" top="0.23611111111111099" bottom="0.51180555555555596" header="0.27500000000000002" footer="0.27500000000000002"/>
  <pageSetup paperSize="9" orientation="portrait" r:id="rId1"/>
  <headerFooter alignWithMargins="0">
    <oddFooter>&amp;L&amp;8Originator:  VCC Purchasing STA&amp;C&amp;8Page &amp;P of &amp;N Pages&amp;R&amp;8</oddFooter>
  </headerFooter>
  <drawing r:id="rId2"/>
  <pictur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theme="0" tint="-0.49995422223578601"/>
  </sheetPr>
  <dimension ref="A1:C34"/>
  <sheetViews>
    <sheetView topLeftCell="A25" zoomScale="130" zoomScaleNormal="130" workbookViewId="0">
      <selection activeCell="C14" sqref="C14"/>
    </sheetView>
  </sheetViews>
  <sheetFormatPr defaultColWidth="9" defaultRowHeight="15.35"/>
  <cols>
    <col min="1" max="1" width="16.17578125" style="66" customWidth="1"/>
    <col min="2" max="2" width="18.46875" style="66" customWidth="1"/>
    <col min="3" max="3" width="66.46875" style="66" customWidth="1"/>
    <col min="4" max="4" width="26.17578125" style="66" customWidth="1"/>
    <col min="5" max="16384" width="9" style="66"/>
  </cols>
  <sheetData>
    <row r="1" spans="1:3" ht="53.25" customHeight="1" thickBot="1">
      <c r="A1" s="291" t="s">
        <v>576</v>
      </c>
      <c r="B1" s="291"/>
      <c r="C1" s="291"/>
    </row>
    <row r="2" spans="1:3" ht="21.75" customHeight="1" thickBot="1">
      <c r="A2" s="156" t="s">
        <v>175</v>
      </c>
      <c r="B2" s="157" t="s">
        <v>176</v>
      </c>
      <c r="C2" s="157" t="s">
        <v>237</v>
      </c>
    </row>
    <row r="3" spans="1:3" ht="15.7" thickBot="1">
      <c r="A3" s="288" t="s">
        <v>177</v>
      </c>
      <c r="B3" s="73" t="s">
        <v>178</v>
      </c>
      <c r="C3" s="73" t="s">
        <v>236</v>
      </c>
    </row>
    <row r="4" spans="1:3" ht="15.7" thickBot="1">
      <c r="A4" s="289"/>
      <c r="B4" s="73" t="s">
        <v>179</v>
      </c>
      <c r="C4" s="73" t="s">
        <v>235</v>
      </c>
    </row>
    <row r="5" spans="1:3" ht="15.7" thickBot="1">
      <c r="A5" s="289"/>
      <c r="B5" s="73" t="s">
        <v>180</v>
      </c>
      <c r="C5" s="73" t="s">
        <v>181</v>
      </c>
    </row>
    <row r="6" spans="1:3" ht="15.7" thickBot="1">
      <c r="A6" s="289"/>
      <c r="B6" s="73" t="s">
        <v>182</v>
      </c>
      <c r="C6" s="73" t="s">
        <v>183</v>
      </c>
    </row>
    <row r="7" spans="1:3" ht="15.7" thickBot="1">
      <c r="A7" s="289"/>
      <c r="B7" s="73" t="s">
        <v>184</v>
      </c>
      <c r="C7" s="73" t="s">
        <v>185</v>
      </c>
    </row>
    <row r="8" spans="1:3" ht="31" thickBot="1">
      <c r="A8" s="289"/>
      <c r="B8" s="73" t="s">
        <v>186</v>
      </c>
      <c r="C8" s="74" t="s">
        <v>234</v>
      </c>
    </row>
    <row r="9" spans="1:3" ht="15.7" thickBot="1">
      <c r="A9" s="289"/>
      <c r="B9" s="73" t="s">
        <v>187</v>
      </c>
      <c r="C9" s="73" t="s">
        <v>188</v>
      </c>
    </row>
    <row r="10" spans="1:3" ht="15.7" thickBot="1">
      <c r="A10" s="289"/>
      <c r="B10" s="73" t="s">
        <v>189</v>
      </c>
      <c r="C10" s="73" t="s">
        <v>190</v>
      </c>
    </row>
    <row r="11" spans="1:3" ht="15.7" thickBot="1">
      <c r="A11" s="289"/>
      <c r="B11" s="73" t="s">
        <v>191</v>
      </c>
      <c r="C11" s="73" t="s">
        <v>192</v>
      </c>
    </row>
    <row r="12" spans="1:3" ht="15.7" thickBot="1">
      <c r="A12" s="290"/>
      <c r="B12" s="73" t="s">
        <v>193</v>
      </c>
      <c r="C12" s="73" t="s">
        <v>194</v>
      </c>
    </row>
    <row r="13" spans="1:3" ht="15.7" thickBot="1">
      <c r="A13" s="288" t="s">
        <v>195</v>
      </c>
      <c r="B13" s="73" t="s">
        <v>196</v>
      </c>
      <c r="C13" s="73" t="s">
        <v>197</v>
      </c>
    </row>
    <row r="14" spans="1:3" ht="15.7" thickBot="1">
      <c r="A14" s="289"/>
      <c r="B14" s="74" t="s">
        <v>198</v>
      </c>
      <c r="C14" s="74" t="s">
        <v>199</v>
      </c>
    </row>
    <row r="15" spans="1:3" ht="31" thickBot="1">
      <c r="A15" s="289"/>
      <c r="B15" s="73" t="s">
        <v>200</v>
      </c>
      <c r="C15" s="74" t="s">
        <v>539</v>
      </c>
    </row>
    <row r="16" spans="1:3" ht="31" thickBot="1">
      <c r="A16" s="289"/>
      <c r="B16" s="73" t="s">
        <v>201</v>
      </c>
      <c r="C16" s="73" t="s">
        <v>202</v>
      </c>
    </row>
    <row r="17" spans="1:3" ht="31" thickBot="1">
      <c r="A17" s="289"/>
      <c r="B17" s="73" t="s">
        <v>203</v>
      </c>
      <c r="C17" s="73" t="s">
        <v>204</v>
      </c>
    </row>
    <row r="18" spans="1:3" ht="15.7" thickBot="1">
      <c r="A18" s="289"/>
      <c r="B18" s="73" t="s">
        <v>205</v>
      </c>
      <c r="C18" s="73" t="s">
        <v>206</v>
      </c>
    </row>
    <row r="19" spans="1:3" ht="15.7" thickBot="1">
      <c r="A19" s="289"/>
      <c r="B19" s="73" t="s">
        <v>207</v>
      </c>
      <c r="C19" s="73" t="s">
        <v>208</v>
      </c>
    </row>
    <row r="20" spans="1:3" ht="15.7" thickBot="1">
      <c r="A20" s="289"/>
      <c r="B20" s="73" t="s">
        <v>209</v>
      </c>
      <c r="C20" s="73" t="s">
        <v>210</v>
      </c>
    </row>
    <row r="21" spans="1:3" ht="15.7" thickBot="1">
      <c r="A21" s="289"/>
      <c r="B21" s="73" t="s">
        <v>211</v>
      </c>
      <c r="C21" s="73" t="s">
        <v>212</v>
      </c>
    </row>
    <row r="22" spans="1:3" ht="15.7" thickBot="1">
      <c r="A22" s="289"/>
      <c r="B22" s="73" t="s">
        <v>213</v>
      </c>
      <c r="C22" s="73" t="s">
        <v>579</v>
      </c>
    </row>
    <row r="23" spans="1:3" ht="31" thickBot="1">
      <c r="A23" s="289"/>
      <c r="B23" s="73" t="s">
        <v>232</v>
      </c>
      <c r="C23" s="73" t="s">
        <v>214</v>
      </c>
    </row>
    <row r="24" spans="1:3" ht="31" thickBot="1">
      <c r="A24" s="289"/>
      <c r="B24" s="73" t="s">
        <v>233</v>
      </c>
      <c r="C24" s="73" t="s">
        <v>215</v>
      </c>
    </row>
    <row r="25" spans="1:3" ht="31" thickBot="1">
      <c r="A25" s="289"/>
      <c r="B25" s="73" t="s">
        <v>216</v>
      </c>
      <c r="C25" s="73" t="s">
        <v>217</v>
      </c>
    </row>
    <row r="26" spans="1:3" ht="31" thickBot="1">
      <c r="A26" s="289"/>
      <c r="B26" s="73" t="s">
        <v>218</v>
      </c>
      <c r="C26" s="73" t="s">
        <v>219</v>
      </c>
    </row>
    <row r="27" spans="1:3" ht="31" thickBot="1">
      <c r="A27" s="289"/>
      <c r="B27" s="73" t="s">
        <v>220</v>
      </c>
      <c r="C27" s="73" t="s">
        <v>221</v>
      </c>
    </row>
    <row r="28" spans="1:3" ht="15.7" thickBot="1">
      <c r="A28" s="289"/>
      <c r="B28" s="73" t="s">
        <v>222</v>
      </c>
      <c r="C28" s="73" t="s">
        <v>223</v>
      </c>
    </row>
    <row r="29" spans="1:3" ht="15.7" thickBot="1">
      <c r="A29" s="289"/>
      <c r="B29" s="73" t="s">
        <v>224</v>
      </c>
      <c r="C29" s="73" t="s">
        <v>223</v>
      </c>
    </row>
    <row r="30" spans="1:3" ht="15.7" thickBot="1">
      <c r="A30" s="289"/>
      <c r="B30" s="73" t="s">
        <v>225</v>
      </c>
      <c r="C30" s="73" t="s">
        <v>208</v>
      </c>
    </row>
    <row r="31" spans="1:3" ht="15.7" thickBot="1">
      <c r="A31" s="289"/>
      <c r="B31" s="73" t="s">
        <v>226</v>
      </c>
      <c r="C31" s="73" t="s">
        <v>227</v>
      </c>
    </row>
    <row r="32" spans="1:3" ht="31" thickBot="1">
      <c r="A32" s="289"/>
      <c r="B32" s="73" t="s">
        <v>228</v>
      </c>
      <c r="C32" s="73" t="s">
        <v>229</v>
      </c>
    </row>
    <row r="33" spans="1:3" ht="15.7" thickBot="1">
      <c r="A33" s="290"/>
      <c r="B33" s="73" t="s">
        <v>230</v>
      </c>
      <c r="C33" s="73" t="s">
        <v>231</v>
      </c>
    </row>
    <row r="34" spans="1:3">
      <c r="A34" s="75"/>
    </row>
  </sheetData>
  <mergeCells count="3">
    <mergeCell ref="A3:A12"/>
    <mergeCell ref="A13:A33"/>
    <mergeCell ref="A1:C1"/>
  </mergeCells>
  <phoneticPr fontId="90" type="noConversion"/>
  <pageMargins left="0.7" right="0.7" top="0.75" bottom="0.75" header="0.3" footer="0.3"/>
  <pageSetup paperSize="9"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AK88"/>
  <sheetViews>
    <sheetView zoomScale="85" zoomScaleNormal="85" zoomScaleSheetLayoutView="100" workbookViewId="0">
      <pane xSplit="3" ySplit="4" topLeftCell="E5" activePane="bottomRight" state="frozen"/>
      <selection activeCell="F7" sqref="F7"/>
      <selection pane="topRight" activeCell="F7" sqref="F7"/>
      <selection pane="bottomLeft" activeCell="F7" sqref="F7"/>
      <selection pane="bottomRight" activeCell="F7" sqref="F7"/>
    </sheetView>
  </sheetViews>
  <sheetFormatPr defaultColWidth="9" defaultRowHeight="12.35"/>
  <cols>
    <col min="1" max="1" width="6.05859375" style="51" customWidth="1"/>
    <col min="2" max="2" width="5.87890625" style="57" customWidth="1"/>
    <col min="3" max="3" width="43.8203125" style="21" customWidth="1"/>
    <col min="4" max="4" width="46.3515625" style="21" customWidth="1"/>
    <col min="5" max="5" width="12.8203125" style="22" customWidth="1"/>
    <col min="6" max="7" width="34.64453125" style="20" customWidth="1"/>
    <col min="8" max="8" width="44.17578125" style="20" customWidth="1"/>
    <col min="9" max="37" width="9" style="51"/>
    <col min="38" max="16384" width="9" style="20"/>
  </cols>
  <sheetData>
    <row r="1" spans="1:37" ht="39.75" customHeight="1">
      <c r="C1" s="62"/>
      <c r="D1" s="63"/>
      <c r="E1" s="214" t="s">
        <v>86</v>
      </c>
      <c r="F1" s="214"/>
      <c r="G1" s="214"/>
      <c r="H1" s="214"/>
    </row>
    <row r="2" spans="1:37" ht="42.75" customHeight="1">
      <c r="C2" s="210" t="s">
        <v>85</v>
      </c>
      <c r="D2" s="210" t="s">
        <v>84</v>
      </c>
      <c r="E2" s="23" t="s">
        <v>40</v>
      </c>
      <c r="F2" s="23" t="s">
        <v>18</v>
      </c>
      <c r="G2" s="23" t="s">
        <v>87</v>
      </c>
      <c r="H2" s="23" t="s">
        <v>98</v>
      </c>
    </row>
    <row r="3" spans="1:37" ht="13.5" customHeight="1">
      <c r="C3" s="211"/>
      <c r="D3" s="211"/>
      <c r="E3" s="49"/>
      <c r="F3" s="49"/>
      <c r="G3" s="49"/>
      <c r="H3" s="49"/>
    </row>
    <row r="4" spans="1:37" ht="13.5" customHeight="1">
      <c r="C4" s="212"/>
      <c r="D4" s="212"/>
      <c r="E4" s="23"/>
      <c r="F4" s="23"/>
      <c r="G4" s="23"/>
      <c r="H4" s="23"/>
    </row>
    <row r="5" spans="1:37" ht="19.5" customHeight="1">
      <c r="C5" s="44" t="s">
        <v>52</v>
      </c>
      <c r="D5" s="44" t="s">
        <v>65</v>
      </c>
      <c r="E5" s="45"/>
      <c r="F5" s="46"/>
      <c r="G5" s="46"/>
      <c r="H5" s="46"/>
    </row>
    <row r="6" spans="1:37" ht="24.7">
      <c r="C6" s="27" t="s">
        <v>49</v>
      </c>
      <c r="D6" s="27" t="s">
        <v>66</v>
      </c>
      <c r="E6" s="32" t="s">
        <v>9</v>
      </c>
      <c r="F6" s="34"/>
      <c r="G6" s="34" t="s">
        <v>47</v>
      </c>
      <c r="H6" s="34" t="s">
        <v>92</v>
      </c>
      <c r="I6" s="51">
        <f>IF(E6="是",1,0)</f>
        <v>1</v>
      </c>
    </row>
    <row r="7" spans="1:37" ht="42" customHeight="1">
      <c r="C7" s="27" t="s">
        <v>50</v>
      </c>
      <c r="D7" s="27" t="s">
        <v>67</v>
      </c>
      <c r="E7" s="32" t="s">
        <v>9</v>
      </c>
      <c r="F7" s="34"/>
      <c r="G7" s="34" t="s">
        <v>48</v>
      </c>
      <c r="H7" s="34" t="s">
        <v>93</v>
      </c>
      <c r="I7" s="51">
        <f>IF(E7="是",0,-1)</f>
        <v>0</v>
      </c>
    </row>
    <row r="8" spans="1:37" ht="27" customHeight="1">
      <c r="C8" s="44" t="s">
        <v>51</v>
      </c>
      <c r="D8" s="44" t="s">
        <v>68</v>
      </c>
      <c r="E8" s="45"/>
      <c r="F8" s="46"/>
      <c r="G8" s="46"/>
      <c r="H8" s="46"/>
    </row>
    <row r="9" spans="1:37" s="26" customFormat="1" ht="49.35">
      <c r="A9" s="52"/>
      <c r="B9" s="57"/>
      <c r="C9" s="28" t="s">
        <v>53</v>
      </c>
      <c r="D9" s="28" t="s">
        <v>69</v>
      </c>
      <c r="E9" s="25"/>
      <c r="F9" s="35"/>
      <c r="G9" s="56" t="s">
        <v>88</v>
      </c>
      <c r="H9" s="56" t="s">
        <v>91</v>
      </c>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row>
    <row r="10" spans="1:37" s="26" customFormat="1" ht="61.7">
      <c r="A10" s="52"/>
      <c r="B10" s="57"/>
      <c r="C10" s="28" t="s">
        <v>54</v>
      </c>
      <c r="D10" s="28" t="s">
        <v>71</v>
      </c>
      <c r="E10" s="25"/>
      <c r="F10" s="35"/>
      <c r="G10" s="56" t="s">
        <v>89</v>
      </c>
      <c r="H10" s="56" t="s">
        <v>90</v>
      </c>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row>
    <row r="11" spans="1:37" ht="49.35">
      <c r="C11" s="29" t="s">
        <v>55</v>
      </c>
      <c r="D11" s="29" t="s">
        <v>72</v>
      </c>
      <c r="E11" s="25"/>
      <c r="F11" s="33"/>
      <c r="G11" s="33"/>
      <c r="H11" s="33"/>
    </row>
    <row r="12" spans="1:37" s="26" customFormat="1" ht="49.35">
      <c r="A12" s="52"/>
      <c r="B12" s="57" t="s">
        <v>42</v>
      </c>
      <c r="C12" s="43" t="s">
        <v>56</v>
      </c>
      <c r="D12" s="43" t="s">
        <v>70</v>
      </c>
      <c r="E12" s="25"/>
      <c r="F12" s="35"/>
      <c r="G12" s="56" t="s">
        <v>94</v>
      </c>
      <c r="H12" s="56" t="s">
        <v>95</v>
      </c>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row>
    <row r="13" spans="1:37" ht="25" customHeight="1">
      <c r="C13" s="44" t="s">
        <v>57</v>
      </c>
      <c r="D13" s="44" t="s">
        <v>73</v>
      </c>
      <c r="E13" s="45"/>
      <c r="F13" s="46"/>
      <c r="G13" s="46"/>
      <c r="H13" s="46"/>
    </row>
    <row r="14" spans="1:37" ht="86.35">
      <c r="B14" s="57" t="s">
        <v>42</v>
      </c>
      <c r="C14" s="42" t="s">
        <v>58</v>
      </c>
      <c r="D14" s="42" t="s">
        <v>74</v>
      </c>
      <c r="E14" s="25"/>
      <c r="F14" s="40"/>
      <c r="G14" s="40" t="s">
        <v>96</v>
      </c>
      <c r="H14" s="40" t="s">
        <v>97</v>
      </c>
      <c r="I14" s="51">
        <f>IF(AND(E14&gt;=8,E12&gt;=8),1,0)</f>
        <v>0</v>
      </c>
    </row>
    <row r="15" spans="1:37" ht="37">
      <c r="C15" s="27" t="s">
        <v>59</v>
      </c>
      <c r="D15" s="27" t="s">
        <v>75</v>
      </c>
      <c r="E15" s="25"/>
      <c r="F15" s="40"/>
      <c r="G15" s="40"/>
      <c r="H15" s="40"/>
    </row>
    <row r="16" spans="1:37" ht="185">
      <c r="C16" s="28" t="s">
        <v>60</v>
      </c>
      <c r="D16" s="28" t="s">
        <v>76</v>
      </c>
      <c r="E16" s="25"/>
      <c r="F16" s="40"/>
      <c r="G16" s="40" t="s">
        <v>22</v>
      </c>
      <c r="H16" s="40" t="s">
        <v>22</v>
      </c>
    </row>
    <row r="17" spans="2:9" ht="220">
      <c r="B17" s="57" t="s">
        <v>24</v>
      </c>
      <c r="C17" s="28" t="s">
        <v>61</v>
      </c>
      <c r="D17" s="28" t="s">
        <v>77</v>
      </c>
      <c r="E17" s="25"/>
      <c r="F17" s="40"/>
      <c r="G17" s="50" t="s">
        <v>23</v>
      </c>
      <c r="H17" s="50" t="s">
        <v>23</v>
      </c>
    </row>
    <row r="18" spans="2:9" ht="25" customHeight="1">
      <c r="C18" s="44" t="s">
        <v>43</v>
      </c>
      <c r="D18" s="44" t="s">
        <v>43</v>
      </c>
      <c r="E18" s="45"/>
      <c r="F18" s="46"/>
      <c r="G18" s="46"/>
      <c r="H18" s="46"/>
    </row>
    <row r="19" spans="2:9" ht="74">
      <c r="C19" s="29" t="s">
        <v>62</v>
      </c>
      <c r="D19" s="29" t="s">
        <v>79</v>
      </c>
      <c r="E19" s="25"/>
      <c r="F19" s="33"/>
      <c r="G19" s="33"/>
      <c r="H19" s="33"/>
    </row>
    <row r="20" spans="2:9" ht="86.35">
      <c r="C20" s="31" t="s">
        <v>63</v>
      </c>
      <c r="D20" s="31" t="s">
        <v>80</v>
      </c>
      <c r="E20" s="25"/>
      <c r="F20" s="33"/>
      <c r="G20" s="40" t="s">
        <v>28</v>
      </c>
      <c r="H20" s="40" t="s">
        <v>28</v>
      </c>
    </row>
    <row r="21" spans="2:9" ht="37">
      <c r="C21" s="29" t="s">
        <v>64</v>
      </c>
      <c r="D21" s="29" t="s">
        <v>81</v>
      </c>
      <c r="E21" s="25"/>
      <c r="F21" s="33"/>
      <c r="G21" s="33"/>
      <c r="H21" s="33"/>
    </row>
    <row r="22" spans="2:9" ht="86.35">
      <c r="C22" s="29" t="s">
        <v>83</v>
      </c>
      <c r="D22" s="29" t="s">
        <v>82</v>
      </c>
      <c r="E22" s="25"/>
      <c r="F22" s="33"/>
      <c r="G22" s="40" t="s">
        <v>29</v>
      </c>
      <c r="H22" s="40" t="s">
        <v>29</v>
      </c>
    </row>
    <row r="23" spans="2:9" ht="61.7">
      <c r="C23" s="24" t="s">
        <v>30</v>
      </c>
      <c r="D23" s="24" t="s">
        <v>30</v>
      </c>
      <c r="E23" s="25"/>
      <c r="F23" s="33"/>
      <c r="G23" s="40" t="s">
        <v>31</v>
      </c>
      <c r="H23" s="40" t="s">
        <v>31</v>
      </c>
    </row>
    <row r="24" spans="2:9" ht="88.5" customHeight="1">
      <c r="C24" s="24" t="s">
        <v>32</v>
      </c>
      <c r="D24" s="24" t="s">
        <v>32</v>
      </c>
      <c r="E24" s="25"/>
      <c r="F24" s="33"/>
      <c r="G24" s="40" t="s">
        <v>33</v>
      </c>
      <c r="H24" s="40" t="s">
        <v>33</v>
      </c>
    </row>
    <row r="25" spans="2:9" ht="74">
      <c r="C25" s="24" t="s">
        <v>34</v>
      </c>
      <c r="D25" s="24" t="s">
        <v>34</v>
      </c>
      <c r="E25" s="25"/>
      <c r="F25" s="33"/>
      <c r="G25" s="40" t="s">
        <v>35</v>
      </c>
      <c r="H25" s="40" t="s">
        <v>35</v>
      </c>
    </row>
    <row r="26" spans="2:9" ht="37">
      <c r="C26" s="27" t="s">
        <v>37</v>
      </c>
      <c r="D26" s="27" t="s">
        <v>37</v>
      </c>
      <c r="E26" s="25"/>
      <c r="F26" s="34"/>
      <c r="G26" s="55" t="s">
        <v>36</v>
      </c>
      <c r="H26" s="55" t="s">
        <v>36</v>
      </c>
    </row>
    <row r="27" spans="2:9" ht="111">
      <c r="C27" s="24" t="s">
        <v>38</v>
      </c>
      <c r="D27" s="24" t="s">
        <v>38</v>
      </c>
      <c r="E27" s="25"/>
      <c r="F27" s="33"/>
      <c r="G27" s="40" t="s">
        <v>39</v>
      </c>
      <c r="H27" s="40" t="s">
        <v>39</v>
      </c>
    </row>
    <row r="28" spans="2:9" ht="114.7" customHeight="1">
      <c r="C28" s="24" t="s">
        <v>15</v>
      </c>
      <c r="D28" s="24" t="s">
        <v>15</v>
      </c>
      <c r="E28" s="25"/>
      <c r="F28" s="33"/>
      <c r="G28" s="33"/>
      <c r="H28" s="33"/>
      <c r="I28" s="51">
        <v>8.1999999999999993</v>
      </c>
    </row>
    <row r="29" spans="2:9" ht="89" customHeight="1">
      <c r="C29" s="24" t="s">
        <v>11</v>
      </c>
      <c r="D29" s="24" t="s">
        <v>11</v>
      </c>
      <c r="E29" s="25"/>
      <c r="F29" s="33"/>
      <c r="G29" s="33"/>
      <c r="H29" s="33"/>
    </row>
    <row r="30" spans="2:9" ht="98.7">
      <c r="C30" s="24" t="s">
        <v>16</v>
      </c>
      <c r="D30" s="24" t="s">
        <v>16</v>
      </c>
      <c r="E30" s="25"/>
      <c r="F30" s="33"/>
      <c r="G30" s="33"/>
      <c r="H30" s="33"/>
      <c r="I30" s="51">
        <v>11.6</v>
      </c>
    </row>
    <row r="31" spans="2:9" ht="111">
      <c r="C31" s="24" t="s">
        <v>12</v>
      </c>
      <c r="D31" s="24" t="s">
        <v>12</v>
      </c>
      <c r="E31" s="25"/>
      <c r="F31" s="33"/>
      <c r="G31" s="33"/>
      <c r="H31" s="33"/>
      <c r="I31" s="51">
        <v>11.3</v>
      </c>
    </row>
    <row r="32" spans="2:9" ht="50" customHeight="1">
      <c r="C32" s="24" t="s">
        <v>13</v>
      </c>
      <c r="D32" s="24" t="s">
        <v>13</v>
      </c>
      <c r="E32" s="25"/>
      <c r="F32" s="40"/>
      <c r="G32" s="40"/>
      <c r="H32" s="40"/>
    </row>
    <row r="33" spans="2:8" ht="25" customHeight="1">
      <c r="C33" s="44" t="s">
        <v>44</v>
      </c>
      <c r="D33" s="44" t="s">
        <v>44</v>
      </c>
      <c r="E33" s="47"/>
      <c r="F33" s="48"/>
      <c r="G33" s="48"/>
      <c r="H33" s="48"/>
    </row>
    <row r="34" spans="2:8" s="20" customFormat="1" ht="25" customHeight="1">
      <c r="B34" s="57"/>
      <c r="C34" s="61" t="s">
        <v>46</v>
      </c>
      <c r="D34" s="61" t="s">
        <v>46</v>
      </c>
      <c r="E34" s="59"/>
      <c r="F34" s="60"/>
      <c r="G34" s="60"/>
      <c r="H34" s="60"/>
    </row>
    <row r="35" spans="2:8" s="20" customFormat="1" ht="25" customHeight="1">
      <c r="B35" s="57"/>
      <c r="C35" s="58"/>
      <c r="D35" s="58"/>
      <c r="E35" s="59"/>
      <c r="F35" s="60"/>
      <c r="G35" s="60"/>
      <c r="H35" s="60"/>
    </row>
    <row r="36" spans="2:8" s="20" customFormat="1" ht="25" customHeight="1">
      <c r="B36" s="57"/>
      <c r="C36" s="58"/>
      <c r="D36" s="58"/>
      <c r="E36" s="59"/>
      <c r="F36" s="60"/>
      <c r="G36" s="60"/>
      <c r="H36" s="60"/>
    </row>
    <row r="37" spans="2:8" s="20" customFormat="1" ht="25" customHeight="1">
      <c r="B37" s="57"/>
      <c r="C37" s="58"/>
      <c r="D37" s="58"/>
      <c r="E37" s="59"/>
      <c r="F37" s="60"/>
      <c r="G37" s="60"/>
      <c r="H37" s="60"/>
    </row>
    <row r="38" spans="2:8" s="20" customFormat="1" ht="25" customHeight="1">
      <c r="B38" s="57"/>
      <c r="C38" s="58"/>
      <c r="D38" s="58"/>
      <c r="E38" s="59"/>
      <c r="F38" s="60"/>
      <c r="G38" s="60"/>
      <c r="H38" s="60"/>
    </row>
    <row r="39" spans="2:8" s="20" customFormat="1" ht="25" customHeight="1">
      <c r="B39" s="57"/>
      <c r="C39" s="58"/>
      <c r="D39" s="58"/>
      <c r="E39" s="59"/>
      <c r="F39" s="60"/>
      <c r="G39" s="60"/>
      <c r="H39" s="60"/>
    </row>
    <row r="40" spans="2:8" s="20" customFormat="1" ht="25" customHeight="1">
      <c r="B40" s="57"/>
      <c r="C40" s="58"/>
      <c r="D40" s="58"/>
      <c r="E40" s="59"/>
      <c r="F40" s="60"/>
      <c r="G40" s="60"/>
      <c r="H40" s="60"/>
    </row>
    <row r="41" spans="2:8" s="20" customFormat="1" ht="25" customHeight="1">
      <c r="B41" s="57"/>
      <c r="C41" s="58"/>
      <c r="D41" s="58"/>
      <c r="E41" s="59"/>
      <c r="F41" s="60"/>
      <c r="G41" s="60"/>
      <c r="H41" s="60"/>
    </row>
    <row r="42" spans="2:8" s="51" customFormat="1">
      <c r="B42" s="57"/>
      <c r="C42" s="21" t="s">
        <v>1</v>
      </c>
      <c r="D42" s="21"/>
      <c r="E42" s="54"/>
    </row>
    <row r="43" spans="2:8" s="51" customFormat="1" ht="29" customHeight="1">
      <c r="B43" s="57"/>
      <c r="C43" s="21" t="s">
        <v>14</v>
      </c>
      <c r="D43" s="21"/>
      <c r="E43" s="54"/>
    </row>
    <row r="44" spans="2:8" s="51" customFormat="1">
      <c r="B44" s="57"/>
      <c r="C44" s="53"/>
      <c r="D44" s="53"/>
      <c r="E44" s="54"/>
    </row>
    <row r="45" spans="2:8" s="51" customFormat="1">
      <c r="B45" s="57"/>
      <c r="C45" s="53"/>
      <c r="D45" s="53"/>
      <c r="E45" s="54"/>
    </row>
    <row r="46" spans="2:8" s="51" customFormat="1">
      <c r="B46" s="57"/>
      <c r="C46" s="53"/>
      <c r="D46" s="53"/>
      <c r="E46" s="54"/>
    </row>
    <row r="47" spans="2:8" s="51" customFormat="1">
      <c r="B47" s="57"/>
      <c r="C47" s="53"/>
      <c r="D47" s="53"/>
      <c r="E47" s="54"/>
    </row>
    <row r="48" spans="2:8" s="51" customFormat="1">
      <c r="B48" s="57"/>
      <c r="C48" s="53"/>
      <c r="D48" s="53"/>
      <c r="E48" s="54"/>
    </row>
    <row r="49" spans="2:5" s="51" customFormat="1">
      <c r="B49" s="57"/>
      <c r="C49" s="53"/>
      <c r="D49" s="53"/>
      <c r="E49" s="54"/>
    </row>
    <row r="50" spans="2:5" s="51" customFormat="1">
      <c r="B50" s="57"/>
      <c r="C50" s="53"/>
      <c r="D50" s="53"/>
      <c r="E50" s="54"/>
    </row>
    <row r="51" spans="2:5" s="51" customFormat="1">
      <c r="B51" s="57"/>
      <c r="C51" s="53"/>
      <c r="D51" s="53"/>
      <c r="E51" s="54"/>
    </row>
    <row r="52" spans="2:5" s="51" customFormat="1">
      <c r="B52" s="57"/>
      <c r="C52" s="53"/>
      <c r="D52" s="53"/>
      <c r="E52" s="54"/>
    </row>
    <row r="53" spans="2:5" s="51" customFormat="1">
      <c r="B53" s="57"/>
      <c r="C53" s="53"/>
      <c r="D53" s="53"/>
      <c r="E53" s="54"/>
    </row>
    <row r="54" spans="2:5" s="51" customFormat="1">
      <c r="B54" s="57"/>
      <c r="C54" s="53"/>
      <c r="D54" s="53"/>
      <c r="E54" s="54"/>
    </row>
    <row r="55" spans="2:5" s="51" customFormat="1">
      <c r="B55" s="57"/>
      <c r="C55" s="53"/>
      <c r="D55" s="53"/>
      <c r="E55" s="54"/>
    </row>
    <row r="56" spans="2:5" s="51" customFormat="1">
      <c r="B56" s="57"/>
      <c r="C56" s="53"/>
      <c r="D56" s="53"/>
      <c r="E56" s="54"/>
    </row>
    <row r="57" spans="2:5" s="51" customFormat="1">
      <c r="B57" s="57"/>
      <c r="C57" s="53"/>
      <c r="D57" s="53"/>
      <c r="E57" s="54"/>
    </row>
    <row r="58" spans="2:5" s="51" customFormat="1">
      <c r="B58" s="57"/>
      <c r="C58" s="53"/>
      <c r="D58" s="53"/>
      <c r="E58" s="54"/>
    </row>
    <row r="59" spans="2:5" s="51" customFormat="1">
      <c r="B59" s="57"/>
      <c r="C59" s="53"/>
      <c r="D59" s="53"/>
      <c r="E59" s="54"/>
    </row>
    <row r="60" spans="2:5" s="51" customFormat="1">
      <c r="B60" s="57"/>
      <c r="C60" s="53"/>
      <c r="D60" s="53"/>
      <c r="E60" s="54"/>
    </row>
    <row r="61" spans="2:5" s="51" customFormat="1">
      <c r="B61" s="57"/>
      <c r="C61" s="53"/>
      <c r="D61" s="53"/>
      <c r="E61" s="54"/>
    </row>
    <row r="62" spans="2:5" s="51" customFormat="1">
      <c r="B62" s="57"/>
      <c r="C62" s="53"/>
      <c r="D62" s="53"/>
      <c r="E62" s="54"/>
    </row>
    <row r="63" spans="2:5" s="51" customFormat="1">
      <c r="B63" s="57"/>
      <c r="C63" s="53"/>
      <c r="D63" s="53"/>
      <c r="E63" s="54"/>
    </row>
    <row r="64" spans="2:5" s="51" customFormat="1">
      <c r="B64" s="57"/>
      <c r="C64" s="53"/>
      <c r="D64" s="53"/>
      <c r="E64" s="54"/>
    </row>
    <row r="65" spans="2:5" s="51" customFormat="1">
      <c r="B65" s="57"/>
      <c r="C65" s="53"/>
      <c r="D65" s="53"/>
      <c r="E65" s="54"/>
    </row>
    <row r="66" spans="2:5" s="51" customFormat="1">
      <c r="B66" s="57"/>
      <c r="C66" s="53"/>
      <c r="D66" s="53"/>
      <c r="E66" s="54"/>
    </row>
    <row r="67" spans="2:5" s="51" customFormat="1">
      <c r="B67" s="57"/>
      <c r="C67" s="53"/>
      <c r="D67" s="53"/>
      <c r="E67" s="54"/>
    </row>
    <row r="68" spans="2:5" s="51" customFormat="1">
      <c r="B68" s="57"/>
      <c r="C68" s="53"/>
      <c r="D68" s="53"/>
      <c r="E68" s="54"/>
    </row>
    <row r="69" spans="2:5" s="51" customFormat="1">
      <c r="B69" s="57"/>
      <c r="C69" s="53"/>
      <c r="D69" s="53"/>
      <c r="E69" s="54"/>
    </row>
    <row r="70" spans="2:5" s="51" customFormat="1">
      <c r="B70" s="57"/>
      <c r="C70" s="53"/>
      <c r="D70" s="53"/>
      <c r="E70" s="54"/>
    </row>
    <row r="71" spans="2:5" s="51" customFormat="1">
      <c r="B71" s="57"/>
      <c r="C71" s="53"/>
      <c r="D71" s="53"/>
      <c r="E71" s="54"/>
    </row>
    <row r="72" spans="2:5" s="51" customFormat="1">
      <c r="B72" s="57"/>
      <c r="C72" s="53"/>
      <c r="D72" s="53"/>
      <c r="E72" s="54"/>
    </row>
    <row r="73" spans="2:5" s="51" customFormat="1">
      <c r="B73" s="57"/>
      <c r="C73" s="53"/>
      <c r="D73" s="53"/>
      <c r="E73" s="54"/>
    </row>
    <row r="74" spans="2:5" s="51" customFormat="1">
      <c r="B74" s="57"/>
      <c r="C74" s="53"/>
      <c r="D74" s="53"/>
      <c r="E74" s="54"/>
    </row>
    <row r="75" spans="2:5" s="51" customFormat="1">
      <c r="B75" s="57"/>
      <c r="C75" s="53"/>
      <c r="D75" s="53"/>
      <c r="E75" s="54"/>
    </row>
    <row r="76" spans="2:5" s="51" customFormat="1">
      <c r="B76" s="57"/>
      <c r="C76" s="53"/>
      <c r="D76" s="53"/>
      <c r="E76" s="54"/>
    </row>
    <row r="77" spans="2:5" s="51" customFormat="1">
      <c r="B77" s="57"/>
      <c r="C77" s="53"/>
      <c r="D77" s="53"/>
      <c r="E77" s="54"/>
    </row>
    <row r="78" spans="2:5" s="51" customFormat="1">
      <c r="B78" s="57"/>
      <c r="C78" s="53"/>
      <c r="D78" s="53"/>
      <c r="E78" s="54"/>
    </row>
    <row r="79" spans="2:5" s="51" customFormat="1">
      <c r="B79" s="57"/>
      <c r="C79" s="53"/>
      <c r="D79" s="53"/>
      <c r="E79" s="54"/>
    </row>
    <row r="80" spans="2:5" s="51" customFormat="1">
      <c r="B80" s="57"/>
      <c r="C80" s="53"/>
      <c r="D80" s="53"/>
      <c r="E80" s="54"/>
    </row>
    <row r="81" spans="2:5" s="51" customFormat="1">
      <c r="B81" s="57"/>
      <c r="C81" s="53"/>
      <c r="D81" s="53"/>
      <c r="E81" s="54"/>
    </row>
    <row r="82" spans="2:5" s="51" customFormat="1">
      <c r="B82" s="57"/>
      <c r="C82" s="53"/>
      <c r="D82" s="53"/>
      <c r="E82" s="54"/>
    </row>
    <row r="83" spans="2:5" s="51" customFormat="1">
      <c r="B83" s="57"/>
      <c r="C83" s="53"/>
      <c r="D83" s="53"/>
      <c r="E83" s="54"/>
    </row>
    <row r="84" spans="2:5" s="51" customFormat="1">
      <c r="B84" s="57"/>
      <c r="C84" s="53"/>
      <c r="D84" s="53"/>
      <c r="E84" s="54"/>
    </row>
    <row r="85" spans="2:5" s="51" customFormat="1">
      <c r="B85" s="57"/>
      <c r="C85" s="53"/>
      <c r="D85" s="53"/>
      <c r="E85" s="54"/>
    </row>
    <row r="86" spans="2:5" s="51" customFormat="1">
      <c r="B86" s="57"/>
      <c r="C86" s="53"/>
      <c r="D86" s="53"/>
      <c r="E86" s="54"/>
    </row>
    <row r="87" spans="2:5" s="51" customFormat="1">
      <c r="B87" s="57"/>
      <c r="C87" s="53"/>
      <c r="D87" s="53"/>
      <c r="E87" s="54"/>
    </row>
    <row r="88" spans="2:5" s="51" customFormat="1">
      <c r="B88" s="57"/>
      <c r="C88" s="53"/>
      <c r="D88" s="53"/>
      <c r="E88" s="54"/>
    </row>
  </sheetData>
  <sheetProtection formatCells="0" selectLockedCells="1"/>
  <mergeCells count="3">
    <mergeCell ref="C2:C4"/>
    <mergeCell ref="E1:H1"/>
    <mergeCell ref="D2:D4"/>
  </mergeCells>
  <phoneticPr fontId="90" type="noConversion"/>
  <conditionalFormatting sqref="E9:E12">
    <cfRule type="colorScale" priority="1">
      <colorScale>
        <cfvo type="num" val="0"/>
        <cfvo type="num" val="7"/>
        <cfvo type="num" val="10"/>
        <color rgb="FFFF0000"/>
        <color rgb="FFFFC000"/>
        <color rgb="FF92D050"/>
      </colorScale>
    </cfRule>
  </conditionalFormatting>
  <conditionalFormatting sqref="E14:E17">
    <cfRule type="colorScale" priority="2">
      <colorScale>
        <cfvo type="num" val="0"/>
        <cfvo type="num" val="7"/>
        <cfvo type="num" val="10"/>
        <color rgb="FFFF0000"/>
        <color rgb="FFFFC000"/>
        <color rgb="FF92D050"/>
      </colorScale>
    </cfRule>
  </conditionalFormatting>
  <conditionalFormatting sqref="E19:E25">
    <cfRule type="colorScale" priority="3">
      <colorScale>
        <cfvo type="num" val="0"/>
        <cfvo type="num" val="7"/>
        <cfvo type="num" val="10"/>
        <color rgb="FFFF0000"/>
        <color rgb="FFFFC000"/>
        <color rgb="FF92D050"/>
      </colorScale>
    </cfRule>
  </conditionalFormatting>
  <conditionalFormatting sqref="E26">
    <cfRule type="colorScale" priority="5">
      <colorScale>
        <cfvo type="num" val="0"/>
        <cfvo type="num" val="7"/>
        <cfvo type="num" val="10"/>
        <color rgb="FFFF0000"/>
        <color rgb="FFFFC000"/>
        <color rgb="FF92D050"/>
      </colorScale>
    </cfRule>
  </conditionalFormatting>
  <conditionalFormatting sqref="E27:E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E9:E12 E14:E17 E19:E32" xr:uid="{00000000-0002-0000-0300-000000000000}">
      <formula1>"0,4,6,8,10,INC"</formula1>
    </dataValidation>
    <dataValidation type="list" allowBlank="1" showInputMessage="1" showErrorMessage="1" sqref="E6:E7" xr:uid="{00000000-0002-0000-0300-000001000000}">
      <formula1>"是, 否"</formula1>
    </dataValidation>
  </dataValidations>
  <pageMargins left="0.31496062992126" right="0.31496062992126" top="0.35433070866141703" bottom="0.35433070866141703" header="0.31496062992126" footer="0.31496062992126"/>
  <pageSetup paperSize="9" orientation="portrait" horizontalDpi="300" verticalDpi="300" r:id="rId1"/>
  <headerFooter>
    <oddFooter>&amp;L&amp;"微软雅黑,常规"&amp;9&amp;A&amp;C&amp;"微软雅黑,常规"&amp;9&amp;Pof &amp;N&amp;R&amp;"微软雅黑,常规"&amp;9&amp;F</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AH92"/>
  <sheetViews>
    <sheetView zoomScale="85" zoomScaleNormal="85" zoomScaleSheetLayoutView="100" workbookViewId="0">
      <pane xSplit="3" ySplit="4" topLeftCell="D5" activePane="bottomRight" state="frozen"/>
      <selection activeCell="F7" sqref="F7"/>
      <selection pane="topRight" activeCell="F7" sqref="F7"/>
      <selection pane="bottomLeft" activeCell="F7" sqref="F7"/>
      <selection pane="bottomRight" activeCell="F7" sqref="F7"/>
    </sheetView>
  </sheetViews>
  <sheetFormatPr defaultColWidth="9" defaultRowHeight="12.35"/>
  <cols>
    <col min="1" max="1" width="4.8203125" style="51" customWidth="1"/>
    <col min="2" max="2" width="6.05859375" style="57" customWidth="1"/>
    <col min="3" max="3" width="59" style="21" customWidth="1"/>
    <col min="4" max="4" width="12.8203125" style="22" customWidth="1"/>
    <col min="5" max="5" width="34.64453125" style="20" customWidth="1"/>
    <col min="6" max="6" width="58.64453125" style="20" customWidth="1"/>
    <col min="7" max="34" width="9" style="51"/>
    <col min="35" max="16384" width="9" style="20"/>
  </cols>
  <sheetData>
    <row r="1" spans="1:34" ht="29.25" customHeight="1">
      <c r="C1" s="215" t="s">
        <v>99</v>
      </c>
      <c r="D1" s="216"/>
      <c r="E1" s="216"/>
      <c r="F1" s="41"/>
    </row>
    <row r="2" spans="1:34" ht="42.75" customHeight="1">
      <c r="C2" s="210" t="s">
        <v>84</v>
      </c>
      <c r="D2" s="23" t="s">
        <v>20</v>
      </c>
      <c r="E2" s="23" t="s">
        <v>18</v>
      </c>
      <c r="F2" s="23" t="s">
        <v>98</v>
      </c>
      <c r="R2" s="210" t="s">
        <v>85</v>
      </c>
      <c r="S2" s="210" t="s">
        <v>84</v>
      </c>
      <c r="U2" s="23" t="s">
        <v>87</v>
      </c>
      <c r="V2" s="23" t="s">
        <v>98</v>
      </c>
    </row>
    <row r="3" spans="1:34" ht="39" customHeight="1">
      <c r="C3" s="211"/>
      <c r="D3" s="49"/>
      <c r="E3" s="49"/>
      <c r="F3" s="49"/>
      <c r="R3" s="211"/>
      <c r="S3" s="211"/>
      <c r="U3" s="49"/>
      <c r="V3" s="49"/>
    </row>
    <row r="4" spans="1:34" ht="24.75" customHeight="1">
      <c r="C4" s="212"/>
      <c r="D4" s="23"/>
      <c r="E4" s="23"/>
      <c r="F4" s="23"/>
      <c r="R4" s="212"/>
      <c r="S4" s="212"/>
      <c r="U4" s="23"/>
      <c r="V4" s="23"/>
    </row>
    <row r="5" spans="1:34" ht="25" customHeight="1">
      <c r="C5" s="44" t="s">
        <v>65</v>
      </c>
      <c r="D5" s="45"/>
      <c r="E5" s="46"/>
      <c r="F5" s="46"/>
      <c r="R5" s="44" t="s">
        <v>52</v>
      </c>
      <c r="S5" s="44" t="s">
        <v>65</v>
      </c>
      <c r="U5" s="46"/>
      <c r="V5" s="46"/>
    </row>
    <row r="6" spans="1:34" ht="86.35">
      <c r="C6" s="27" t="s">
        <v>66</v>
      </c>
      <c r="D6" s="32" t="s">
        <v>9</v>
      </c>
      <c r="E6" s="34"/>
      <c r="F6" s="34" t="s">
        <v>92</v>
      </c>
      <c r="G6" s="51">
        <f>IF(D6="是",1,0)</f>
        <v>1</v>
      </c>
      <c r="R6" s="27" t="s">
        <v>49</v>
      </c>
      <c r="S6" s="27" t="s">
        <v>66</v>
      </c>
      <c r="U6" s="34" t="s">
        <v>47</v>
      </c>
      <c r="V6" s="34" t="s">
        <v>92</v>
      </c>
    </row>
    <row r="7" spans="1:34" ht="42" customHeight="1">
      <c r="C7" s="27" t="s">
        <v>67</v>
      </c>
      <c r="D7" s="32" t="s">
        <v>9</v>
      </c>
      <c r="E7" s="34"/>
      <c r="F7" s="34" t="s">
        <v>93</v>
      </c>
      <c r="G7" s="51">
        <f>IF(D7="是",0,-1)</f>
        <v>0</v>
      </c>
      <c r="R7" s="27" t="s">
        <v>50</v>
      </c>
      <c r="S7" s="27" t="s">
        <v>67</v>
      </c>
      <c r="U7" s="34" t="s">
        <v>48</v>
      </c>
      <c r="V7" s="34" t="s">
        <v>93</v>
      </c>
    </row>
    <row r="8" spans="1:34" ht="27" customHeight="1">
      <c r="C8" s="44" t="s">
        <v>68</v>
      </c>
      <c r="D8" s="45"/>
      <c r="E8" s="46"/>
      <c r="F8" s="46"/>
      <c r="R8" s="44" t="s">
        <v>51</v>
      </c>
      <c r="S8" s="44" t="s">
        <v>68</v>
      </c>
      <c r="U8" s="46"/>
      <c r="V8" s="46"/>
    </row>
    <row r="9" spans="1:34" s="26" customFormat="1" ht="345.35">
      <c r="A9" s="52"/>
      <c r="B9" s="57"/>
      <c r="C9" s="28" t="s">
        <v>69</v>
      </c>
      <c r="D9" s="25"/>
      <c r="E9" s="35"/>
      <c r="F9" s="56" t="s">
        <v>91</v>
      </c>
      <c r="G9" s="52"/>
      <c r="H9" s="52"/>
      <c r="I9" s="52"/>
      <c r="J9" s="52"/>
      <c r="K9" s="52"/>
      <c r="L9" s="52"/>
      <c r="M9" s="52"/>
      <c r="N9" s="52"/>
      <c r="O9" s="52"/>
      <c r="P9" s="52"/>
      <c r="Q9" s="52"/>
      <c r="R9" s="28" t="s">
        <v>53</v>
      </c>
      <c r="S9" s="28" t="s">
        <v>69</v>
      </c>
      <c r="T9" s="52"/>
      <c r="U9" s="56" t="s">
        <v>88</v>
      </c>
      <c r="V9" s="56" t="s">
        <v>91</v>
      </c>
      <c r="W9" s="52"/>
      <c r="X9" s="52"/>
      <c r="Y9" s="52"/>
      <c r="Z9" s="52"/>
      <c r="AA9" s="52"/>
      <c r="AB9" s="52"/>
      <c r="AC9" s="52"/>
      <c r="AD9" s="52"/>
      <c r="AE9" s="52"/>
      <c r="AF9" s="52"/>
      <c r="AG9" s="52"/>
      <c r="AH9" s="52"/>
    </row>
    <row r="10" spans="1:34" s="26" customFormat="1" ht="320.7">
      <c r="A10" s="52"/>
      <c r="B10" s="57"/>
      <c r="C10" s="28" t="s">
        <v>71</v>
      </c>
      <c r="D10" s="25"/>
      <c r="E10" s="35"/>
      <c r="F10" s="56" t="s">
        <v>90</v>
      </c>
      <c r="G10" s="52"/>
      <c r="H10" s="52"/>
      <c r="I10" s="52"/>
      <c r="J10" s="52"/>
      <c r="K10" s="52"/>
      <c r="L10" s="52"/>
      <c r="M10" s="52"/>
      <c r="N10" s="52"/>
      <c r="O10" s="52"/>
      <c r="P10" s="52"/>
      <c r="Q10" s="52"/>
      <c r="R10" s="28" t="s">
        <v>54</v>
      </c>
      <c r="S10" s="28" t="s">
        <v>71</v>
      </c>
      <c r="T10" s="52"/>
      <c r="U10" s="56" t="s">
        <v>89</v>
      </c>
      <c r="V10" s="56" t="s">
        <v>90</v>
      </c>
      <c r="W10" s="52"/>
      <c r="X10" s="52"/>
      <c r="Y10" s="52"/>
      <c r="Z10" s="52"/>
      <c r="AA10" s="52"/>
      <c r="AB10" s="52"/>
      <c r="AC10" s="52"/>
      <c r="AD10" s="52"/>
      <c r="AE10" s="52"/>
      <c r="AF10" s="52"/>
      <c r="AG10" s="52"/>
      <c r="AH10" s="52"/>
    </row>
    <row r="11" spans="1:34" ht="296">
      <c r="C11" s="29" t="s">
        <v>72</v>
      </c>
      <c r="D11" s="25"/>
      <c r="E11" s="33"/>
      <c r="F11" s="33"/>
      <c r="R11" s="29" t="s">
        <v>55</v>
      </c>
      <c r="S11" s="29" t="s">
        <v>72</v>
      </c>
      <c r="U11" s="33"/>
      <c r="V11" s="33"/>
    </row>
    <row r="12" spans="1:34" s="26" customFormat="1" ht="283.7">
      <c r="A12" s="52"/>
      <c r="B12" s="57" t="s">
        <v>42</v>
      </c>
      <c r="C12" s="43" t="s">
        <v>70</v>
      </c>
      <c r="D12" s="25"/>
      <c r="E12" s="35"/>
      <c r="F12" s="56" t="s">
        <v>95</v>
      </c>
      <c r="G12" s="52"/>
      <c r="H12" s="52"/>
      <c r="I12" s="52"/>
      <c r="J12" s="52"/>
      <c r="K12" s="52"/>
      <c r="L12" s="52"/>
      <c r="M12" s="52"/>
      <c r="N12" s="52"/>
      <c r="O12" s="52"/>
      <c r="P12" s="52"/>
      <c r="Q12" s="52"/>
      <c r="R12" s="43" t="s">
        <v>56</v>
      </c>
      <c r="S12" s="43" t="s">
        <v>70</v>
      </c>
      <c r="T12" s="52"/>
      <c r="U12" s="56" t="s">
        <v>94</v>
      </c>
      <c r="V12" s="56" t="s">
        <v>95</v>
      </c>
      <c r="W12" s="52"/>
      <c r="X12" s="52"/>
      <c r="Y12" s="52"/>
      <c r="Z12" s="52"/>
      <c r="AA12" s="52"/>
      <c r="AB12" s="52"/>
      <c r="AC12" s="52"/>
      <c r="AD12" s="52"/>
      <c r="AE12" s="52"/>
      <c r="AF12" s="52"/>
      <c r="AG12" s="52"/>
      <c r="AH12" s="52"/>
    </row>
    <row r="13" spans="1:34" ht="25" customHeight="1">
      <c r="C13" s="44" t="s">
        <v>73</v>
      </c>
      <c r="D13" s="45"/>
      <c r="E13" s="46"/>
      <c r="F13" s="46"/>
      <c r="R13" s="44" t="s">
        <v>57</v>
      </c>
      <c r="S13" s="44" t="s">
        <v>73</v>
      </c>
      <c r="U13" s="46"/>
      <c r="V13" s="46"/>
    </row>
    <row r="14" spans="1:34" ht="345.35">
      <c r="B14" s="57" t="s">
        <v>42</v>
      </c>
      <c r="C14" s="42" t="s">
        <v>74</v>
      </c>
      <c r="D14" s="25"/>
      <c r="E14" s="40"/>
      <c r="F14" s="40" t="s">
        <v>97</v>
      </c>
      <c r="G14" s="51">
        <f>IF(AND(D14&gt;=8,D12&gt;=8),1,0)</f>
        <v>0</v>
      </c>
      <c r="R14" s="42" t="s">
        <v>58</v>
      </c>
      <c r="S14" s="42" t="s">
        <v>74</v>
      </c>
      <c r="U14" s="40" t="s">
        <v>96</v>
      </c>
      <c r="V14" s="40" t="s">
        <v>97</v>
      </c>
    </row>
    <row r="15" spans="1:34" ht="172.7">
      <c r="C15" s="27" t="s">
        <v>75</v>
      </c>
      <c r="D15" s="25"/>
      <c r="E15" s="40"/>
      <c r="F15" s="40"/>
      <c r="R15" s="27" t="s">
        <v>59</v>
      </c>
      <c r="S15" s="27" t="s">
        <v>75</v>
      </c>
      <c r="U15" s="40"/>
      <c r="V15" s="40"/>
    </row>
    <row r="16" spans="1:34" ht="409.6">
      <c r="C16" s="28" t="s">
        <v>76</v>
      </c>
      <c r="D16" s="25"/>
      <c r="E16" s="40"/>
      <c r="F16" s="40" t="s">
        <v>22</v>
      </c>
      <c r="R16" s="28" t="s">
        <v>60</v>
      </c>
      <c r="S16" s="28" t="s">
        <v>76</v>
      </c>
      <c r="U16" s="40" t="s">
        <v>22</v>
      </c>
      <c r="V16" s="40" t="s">
        <v>22</v>
      </c>
    </row>
    <row r="17" spans="2:22" ht="409.6">
      <c r="B17" s="57" t="s">
        <v>24</v>
      </c>
      <c r="C17" s="28" t="s">
        <v>77</v>
      </c>
      <c r="D17" s="25"/>
      <c r="E17" s="40"/>
      <c r="F17" s="50" t="s">
        <v>23</v>
      </c>
      <c r="R17" s="28" t="s">
        <v>61</v>
      </c>
      <c r="S17" s="28" t="s">
        <v>77</v>
      </c>
      <c r="U17" s="50" t="s">
        <v>23</v>
      </c>
      <c r="V17" s="50" t="s">
        <v>23</v>
      </c>
    </row>
    <row r="18" spans="2:22" ht="25" customHeight="1">
      <c r="C18" s="44" t="s">
        <v>43</v>
      </c>
      <c r="D18" s="45"/>
      <c r="E18" s="46"/>
      <c r="F18" s="46"/>
      <c r="R18" s="44" t="s">
        <v>43</v>
      </c>
      <c r="S18" s="44" t="s">
        <v>43</v>
      </c>
      <c r="U18" s="46"/>
      <c r="V18" s="46"/>
    </row>
    <row r="19" spans="2:22" ht="409.6">
      <c r="C19" s="29" t="s">
        <v>79</v>
      </c>
      <c r="D19" s="25"/>
      <c r="E19" s="33"/>
      <c r="F19" s="33"/>
      <c r="R19" s="29" t="s">
        <v>62</v>
      </c>
      <c r="S19" s="29" t="s">
        <v>79</v>
      </c>
      <c r="U19" s="33"/>
      <c r="V19" s="33"/>
    </row>
    <row r="20" spans="2:22" ht="333">
      <c r="C20" s="31" t="s">
        <v>80</v>
      </c>
      <c r="D20" s="25"/>
      <c r="E20" s="33"/>
      <c r="F20" s="40" t="s">
        <v>28</v>
      </c>
      <c r="R20" s="31" t="s">
        <v>63</v>
      </c>
      <c r="S20" s="31" t="s">
        <v>80</v>
      </c>
      <c r="U20" s="40" t="s">
        <v>28</v>
      </c>
      <c r="V20" s="40" t="s">
        <v>28</v>
      </c>
    </row>
    <row r="21" spans="2:22" ht="234.35">
      <c r="C21" s="29" t="s">
        <v>81</v>
      </c>
      <c r="D21" s="25"/>
      <c r="E21" s="33"/>
      <c r="F21" s="33"/>
      <c r="R21" s="29" t="s">
        <v>64</v>
      </c>
      <c r="S21" s="29" t="s">
        <v>81</v>
      </c>
      <c r="U21" s="33"/>
      <c r="V21" s="33"/>
    </row>
    <row r="22" spans="2:22" ht="320.7">
      <c r="C22" s="29" t="s">
        <v>82</v>
      </c>
      <c r="D22" s="25"/>
      <c r="E22" s="33"/>
      <c r="F22" s="40" t="s">
        <v>29</v>
      </c>
      <c r="R22" s="29" t="s">
        <v>83</v>
      </c>
      <c r="S22" s="29" t="s">
        <v>82</v>
      </c>
      <c r="U22" s="40" t="s">
        <v>29</v>
      </c>
      <c r="V22" s="40" t="s">
        <v>29</v>
      </c>
    </row>
    <row r="23" spans="2:22" ht="333">
      <c r="C23" s="24" t="s">
        <v>30</v>
      </c>
      <c r="D23" s="25"/>
      <c r="E23" s="33"/>
      <c r="F23" s="40" t="s">
        <v>31</v>
      </c>
      <c r="R23" s="24" t="s">
        <v>30</v>
      </c>
      <c r="S23" s="24" t="s">
        <v>30</v>
      </c>
      <c r="U23" s="40" t="s">
        <v>31</v>
      </c>
      <c r="V23" s="40" t="s">
        <v>31</v>
      </c>
    </row>
    <row r="24" spans="2:22" ht="88.5" customHeight="1">
      <c r="C24" s="24" t="s">
        <v>32</v>
      </c>
      <c r="D24" s="25"/>
      <c r="E24" s="33"/>
      <c r="F24" s="40" t="s">
        <v>33</v>
      </c>
      <c r="R24" s="24" t="s">
        <v>32</v>
      </c>
      <c r="S24" s="24" t="s">
        <v>32</v>
      </c>
      <c r="U24" s="40" t="s">
        <v>33</v>
      </c>
      <c r="V24" s="40" t="s">
        <v>33</v>
      </c>
    </row>
    <row r="25" spans="2:22" ht="283.7">
      <c r="C25" s="24" t="s">
        <v>34</v>
      </c>
      <c r="D25" s="25"/>
      <c r="E25" s="33"/>
      <c r="F25" s="40" t="s">
        <v>35</v>
      </c>
      <c r="R25" s="24" t="s">
        <v>34</v>
      </c>
      <c r="S25" s="24" t="s">
        <v>34</v>
      </c>
      <c r="U25" s="40" t="s">
        <v>35</v>
      </c>
      <c r="V25" s="40" t="s">
        <v>35</v>
      </c>
    </row>
    <row r="26" spans="2:22" ht="197.35">
      <c r="C26" s="27" t="s">
        <v>37</v>
      </c>
      <c r="D26" s="25"/>
      <c r="E26" s="34"/>
      <c r="F26" s="55" t="s">
        <v>36</v>
      </c>
      <c r="R26" s="27" t="s">
        <v>37</v>
      </c>
      <c r="S26" s="27" t="s">
        <v>37</v>
      </c>
      <c r="U26" s="55" t="s">
        <v>36</v>
      </c>
      <c r="V26" s="55" t="s">
        <v>36</v>
      </c>
    </row>
    <row r="27" spans="2:22" ht="409.6">
      <c r="C27" s="24" t="s">
        <v>38</v>
      </c>
      <c r="D27" s="25"/>
      <c r="E27" s="33"/>
      <c r="F27" s="40" t="s">
        <v>39</v>
      </c>
      <c r="R27" s="24" t="s">
        <v>38</v>
      </c>
      <c r="S27" s="24" t="s">
        <v>38</v>
      </c>
      <c r="U27" s="40" t="s">
        <v>39</v>
      </c>
      <c r="V27" s="40" t="s">
        <v>39</v>
      </c>
    </row>
    <row r="28" spans="2:22" ht="114.7" customHeight="1">
      <c r="C28" s="24" t="s">
        <v>15</v>
      </c>
      <c r="D28" s="25"/>
      <c r="E28" s="33"/>
      <c r="F28" s="33"/>
      <c r="G28" s="51">
        <v>8.1999999999999993</v>
      </c>
      <c r="R28" s="24" t="s">
        <v>15</v>
      </c>
      <c r="S28" s="24" t="s">
        <v>15</v>
      </c>
      <c r="U28" s="33"/>
      <c r="V28" s="33"/>
    </row>
    <row r="29" spans="2:22" ht="89" customHeight="1">
      <c r="C29" s="24" t="s">
        <v>11</v>
      </c>
      <c r="D29" s="25"/>
      <c r="E29" s="33"/>
      <c r="F29" s="33"/>
      <c r="R29" s="24" t="s">
        <v>11</v>
      </c>
      <c r="S29" s="24" t="s">
        <v>11</v>
      </c>
      <c r="U29" s="33"/>
      <c r="V29" s="33"/>
    </row>
    <row r="30" spans="2:22" ht="409.6">
      <c r="C30" s="24" t="s">
        <v>16</v>
      </c>
      <c r="D30" s="25"/>
      <c r="E30" s="33"/>
      <c r="F30" s="33"/>
      <c r="G30" s="51">
        <v>11.6</v>
      </c>
      <c r="R30" s="24" t="s">
        <v>16</v>
      </c>
      <c r="S30" s="24" t="s">
        <v>16</v>
      </c>
      <c r="U30" s="33"/>
      <c r="V30" s="33"/>
    </row>
    <row r="31" spans="2:22" ht="409.6">
      <c r="C31" s="24" t="s">
        <v>12</v>
      </c>
      <c r="D31" s="25"/>
      <c r="E31" s="33"/>
      <c r="F31" s="33"/>
      <c r="G31" s="51">
        <v>11.3</v>
      </c>
      <c r="R31" s="24" t="s">
        <v>12</v>
      </c>
      <c r="S31" s="24" t="s">
        <v>12</v>
      </c>
      <c r="U31" s="33"/>
      <c r="V31" s="33"/>
    </row>
    <row r="32" spans="2:22" ht="50" customHeight="1">
      <c r="C32" s="24" t="s">
        <v>13</v>
      </c>
      <c r="D32" s="25"/>
      <c r="E32" s="40"/>
      <c r="F32" s="40"/>
      <c r="R32" s="24" t="s">
        <v>13</v>
      </c>
      <c r="S32" s="24" t="s">
        <v>13</v>
      </c>
      <c r="U32" s="40"/>
      <c r="V32" s="40"/>
    </row>
    <row r="33" spans="2:22" ht="25" customHeight="1">
      <c r="C33" s="44" t="s">
        <v>44</v>
      </c>
      <c r="D33" s="47"/>
      <c r="E33" s="48"/>
      <c r="F33" s="48"/>
      <c r="R33" s="44" t="s">
        <v>44</v>
      </c>
      <c r="S33" s="44" t="s">
        <v>44</v>
      </c>
      <c r="U33" s="48"/>
      <c r="V33" s="48"/>
    </row>
    <row r="34" spans="2:22" s="20" customFormat="1" ht="50.25" customHeight="1">
      <c r="B34" s="57"/>
      <c r="C34" s="61" t="s">
        <v>115</v>
      </c>
      <c r="D34" s="59"/>
      <c r="E34" s="64"/>
      <c r="R34" s="61" t="s">
        <v>46</v>
      </c>
      <c r="S34" s="61" t="s">
        <v>46</v>
      </c>
    </row>
    <row r="35" spans="2:22" s="20" customFormat="1" ht="84.75" customHeight="1">
      <c r="B35" s="57"/>
      <c r="C35" s="61" t="s">
        <v>100</v>
      </c>
      <c r="D35" s="59"/>
      <c r="E35" s="64" t="s">
        <v>110</v>
      </c>
    </row>
    <row r="36" spans="2:22" s="20" customFormat="1" ht="39" customHeight="1">
      <c r="B36" s="57"/>
      <c r="C36" s="61" t="s">
        <v>101</v>
      </c>
      <c r="D36" s="59"/>
      <c r="E36" s="64" t="s">
        <v>111</v>
      </c>
    </row>
    <row r="37" spans="2:22" s="20" customFormat="1" ht="25" customHeight="1">
      <c r="B37" s="57"/>
      <c r="C37" s="61" t="s">
        <v>102</v>
      </c>
      <c r="D37" s="59"/>
      <c r="E37" s="64" t="s">
        <v>112</v>
      </c>
    </row>
    <row r="38" spans="2:22" s="20" customFormat="1" ht="25" customHeight="1">
      <c r="B38" s="57"/>
      <c r="C38" s="61" t="s">
        <v>105</v>
      </c>
      <c r="D38" s="59"/>
      <c r="E38" s="64"/>
    </row>
    <row r="39" spans="2:22" s="20" customFormat="1" ht="79.5" customHeight="1">
      <c r="B39" s="57"/>
      <c r="C39" s="61" t="s">
        <v>106</v>
      </c>
      <c r="D39" s="59"/>
      <c r="E39" s="64" t="s">
        <v>113</v>
      </c>
    </row>
    <row r="40" spans="2:22" s="20" customFormat="1" ht="48" customHeight="1">
      <c r="B40" s="57"/>
      <c r="C40" s="61" t="s">
        <v>107</v>
      </c>
      <c r="D40" s="59"/>
      <c r="E40" s="64"/>
    </row>
    <row r="41" spans="2:22" s="20" customFormat="1" ht="26">
      <c r="B41" s="57"/>
      <c r="C41" s="61" t="s">
        <v>103</v>
      </c>
      <c r="D41" s="59"/>
      <c r="E41" s="64"/>
    </row>
    <row r="42" spans="2:22" s="20" customFormat="1" ht="67.5" customHeight="1">
      <c r="B42" s="57"/>
      <c r="C42" s="61" t="s">
        <v>108</v>
      </c>
      <c r="D42" s="59"/>
      <c r="E42" s="64"/>
    </row>
    <row r="43" spans="2:22" s="20" customFormat="1" ht="24.7">
      <c r="B43" s="57"/>
      <c r="C43" s="61" t="s">
        <v>104</v>
      </c>
      <c r="D43" s="59"/>
      <c r="E43" s="64" t="s">
        <v>114</v>
      </c>
    </row>
    <row r="44" spans="2:22" s="20" customFormat="1" ht="102" customHeight="1">
      <c r="B44" s="57"/>
      <c r="C44" s="61" t="s">
        <v>109</v>
      </c>
      <c r="D44" s="59"/>
      <c r="E44" s="64"/>
    </row>
    <row r="45" spans="2:22" s="20" customFormat="1" ht="25" customHeight="1">
      <c r="B45" s="57"/>
      <c r="C45" s="61"/>
      <c r="D45" s="59"/>
      <c r="E45" s="60"/>
    </row>
    <row r="46" spans="2:22" s="51" customFormat="1">
      <c r="B46" s="57"/>
      <c r="C46" s="21" t="s">
        <v>1</v>
      </c>
      <c r="D46" s="54"/>
    </row>
    <row r="47" spans="2:22" s="51" customFormat="1" ht="29" customHeight="1">
      <c r="B47" s="57"/>
      <c r="C47" s="21" t="s">
        <v>14</v>
      </c>
      <c r="D47" s="54"/>
    </row>
    <row r="48" spans="2:22" s="51" customFormat="1">
      <c r="B48" s="57"/>
      <c r="C48" s="53"/>
      <c r="D48" s="54"/>
    </row>
    <row r="49" spans="2:4" s="51" customFormat="1">
      <c r="B49" s="57"/>
      <c r="C49" s="53"/>
      <c r="D49" s="54"/>
    </row>
    <row r="50" spans="2:4" s="51" customFormat="1">
      <c r="B50" s="57"/>
      <c r="C50" s="53"/>
      <c r="D50" s="54"/>
    </row>
    <row r="51" spans="2:4" s="51" customFormat="1">
      <c r="B51" s="57"/>
      <c r="C51" s="53"/>
      <c r="D51" s="54"/>
    </row>
    <row r="52" spans="2:4" s="51" customFormat="1">
      <c r="B52" s="57"/>
      <c r="C52" s="53"/>
      <c r="D52" s="54"/>
    </row>
    <row r="53" spans="2:4" s="51" customFormat="1">
      <c r="B53" s="57"/>
      <c r="C53" s="53"/>
      <c r="D53" s="54"/>
    </row>
    <row r="54" spans="2:4" s="51" customFormat="1">
      <c r="B54" s="57"/>
      <c r="C54" s="53"/>
      <c r="D54" s="54"/>
    </row>
    <row r="55" spans="2:4" s="51" customFormat="1">
      <c r="B55" s="57"/>
      <c r="C55" s="53"/>
      <c r="D55" s="54"/>
    </row>
    <row r="56" spans="2:4" s="51" customFormat="1">
      <c r="B56" s="57"/>
      <c r="C56" s="53"/>
      <c r="D56" s="54"/>
    </row>
    <row r="57" spans="2:4" s="51" customFormat="1">
      <c r="B57" s="57"/>
      <c r="C57" s="53"/>
      <c r="D57" s="54"/>
    </row>
    <row r="58" spans="2:4" s="51" customFormat="1">
      <c r="B58" s="57"/>
      <c r="C58" s="53"/>
      <c r="D58" s="54"/>
    </row>
    <row r="59" spans="2:4" s="51" customFormat="1">
      <c r="B59" s="57"/>
      <c r="C59" s="53"/>
      <c r="D59" s="54"/>
    </row>
    <row r="60" spans="2:4" s="51" customFormat="1">
      <c r="B60" s="57"/>
      <c r="C60" s="53"/>
      <c r="D60" s="54"/>
    </row>
    <row r="61" spans="2:4" s="51" customFormat="1">
      <c r="B61" s="57"/>
      <c r="C61" s="53"/>
      <c r="D61" s="54"/>
    </row>
    <row r="62" spans="2:4" s="51" customFormat="1">
      <c r="B62" s="57"/>
      <c r="C62" s="53"/>
      <c r="D62" s="54"/>
    </row>
    <row r="63" spans="2:4" s="51" customFormat="1">
      <c r="B63" s="57"/>
      <c r="C63" s="53"/>
      <c r="D63" s="54"/>
    </row>
    <row r="64" spans="2:4" s="51" customFormat="1">
      <c r="B64" s="57"/>
      <c r="C64" s="53"/>
      <c r="D64" s="54"/>
    </row>
    <row r="65" spans="2:4" s="51" customFormat="1">
      <c r="B65" s="57"/>
      <c r="C65" s="53"/>
      <c r="D65" s="54"/>
    </row>
    <row r="66" spans="2:4" s="51" customFormat="1">
      <c r="B66" s="57"/>
      <c r="C66" s="53"/>
      <c r="D66" s="54"/>
    </row>
    <row r="67" spans="2:4" s="51" customFormat="1">
      <c r="B67" s="57"/>
      <c r="C67" s="53"/>
      <c r="D67" s="54"/>
    </row>
    <row r="68" spans="2:4" s="51" customFormat="1">
      <c r="B68" s="57"/>
      <c r="C68" s="53"/>
      <c r="D68" s="54"/>
    </row>
    <row r="69" spans="2:4" s="51" customFormat="1">
      <c r="B69" s="57"/>
      <c r="C69" s="53"/>
      <c r="D69" s="54"/>
    </row>
    <row r="70" spans="2:4" s="51" customFormat="1">
      <c r="B70" s="57"/>
      <c r="C70" s="53"/>
      <c r="D70" s="54"/>
    </row>
    <row r="71" spans="2:4" s="51" customFormat="1">
      <c r="B71" s="57"/>
      <c r="C71" s="53"/>
      <c r="D71" s="54"/>
    </row>
    <row r="72" spans="2:4" s="51" customFormat="1">
      <c r="B72" s="57"/>
      <c r="C72" s="53"/>
      <c r="D72" s="54"/>
    </row>
    <row r="73" spans="2:4" s="51" customFormat="1">
      <c r="B73" s="57"/>
      <c r="C73" s="53"/>
      <c r="D73" s="54"/>
    </row>
    <row r="74" spans="2:4" s="51" customFormat="1">
      <c r="B74" s="57"/>
      <c r="C74" s="53"/>
      <c r="D74" s="54"/>
    </row>
    <row r="75" spans="2:4" s="51" customFormat="1">
      <c r="B75" s="57"/>
      <c r="C75" s="53"/>
      <c r="D75" s="54"/>
    </row>
    <row r="76" spans="2:4" s="51" customFormat="1">
      <c r="B76" s="57"/>
      <c r="C76" s="53"/>
      <c r="D76" s="54"/>
    </row>
    <row r="77" spans="2:4" s="51" customFormat="1">
      <c r="B77" s="57"/>
      <c r="C77" s="53"/>
      <c r="D77" s="54"/>
    </row>
    <row r="78" spans="2:4" s="51" customFormat="1">
      <c r="B78" s="57"/>
      <c r="C78" s="53"/>
      <c r="D78" s="54"/>
    </row>
    <row r="79" spans="2:4" s="51" customFormat="1">
      <c r="B79" s="57"/>
      <c r="C79" s="53"/>
      <c r="D79" s="54"/>
    </row>
    <row r="80" spans="2:4" s="51" customFormat="1">
      <c r="B80" s="57"/>
      <c r="C80" s="53"/>
      <c r="D80" s="54"/>
    </row>
    <row r="81" spans="2:4" s="51" customFormat="1">
      <c r="B81" s="57"/>
      <c r="C81" s="53"/>
      <c r="D81" s="54"/>
    </row>
    <row r="82" spans="2:4" s="51" customFormat="1">
      <c r="B82" s="57"/>
      <c r="C82" s="53"/>
      <c r="D82" s="54"/>
    </row>
    <row r="83" spans="2:4" s="51" customFormat="1">
      <c r="B83" s="57"/>
      <c r="C83" s="53"/>
      <c r="D83" s="54"/>
    </row>
    <row r="84" spans="2:4" s="51" customFormat="1">
      <c r="B84" s="57"/>
      <c r="C84" s="53"/>
      <c r="D84" s="54"/>
    </row>
    <row r="85" spans="2:4" s="51" customFormat="1">
      <c r="B85" s="57"/>
      <c r="C85" s="53"/>
      <c r="D85" s="54"/>
    </row>
    <row r="86" spans="2:4" s="51" customFormat="1">
      <c r="B86" s="57"/>
      <c r="C86" s="53"/>
      <c r="D86" s="54"/>
    </row>
    <row r="87" spans="2:4" s="51" customFormat="1">
      <c r="B87" s="57"/>
      <c r="C87" s="53"/>
      <c r="D87" s="54"/>
    </row>
    <row r="88" spans="2:4" s="51" customFormat="1">
      <c r="B88" s="57"/>
      <c r="C88" s="53"/>
      <c r="D88" s="54"/>
    </row>
    <row r="89" spans="2:4" s="51" customFormat="1">
      <c r="B89" s="57"/>
      <c r="C89" s="53"/>
      <c r="D89" s="54"/>
    </row>
    <row r="90" spans="2:4" s="51" customFormat="1">
      <c r="B90" s="57"/>
      <c r="C90" s="53"/>
      <c r="D90" s="54"/>
    </row>
    <row r="91" spans="2:4" s="51" customFormat="1">
      <c r="B91" s="57"/>
      <c r="C91" s="53"/>
      <c r="D91" s="54"/>
    </row>
    <row r="92" spans="2:4" s="51" customFormat="1">
      <c r="B92" s="57"/>
      <c r="C92" s="53"/>
      <c r="D92" s="54"/>
    </row>
  </sheetData>
  <sheetProtection formatCells="0" selectLockedCells="1"/>
  <mergeCells count="4">
    <mergeCell ref="C1:E1"/>
    <mergeCell ref="C2:C4"/>
    <mergeCell ref="R2:R4"/>
    <mergeCell ref="S2:S4"/>
  </mergeCells>
  <phoneticPr fontId="90" type="noConversion"/>
  <conditionalFormatting sqref="D9:D12">
    <cfRule type="colorScale" priority="1">
      <colorScale>
        <cfvo type="num" val="0"/>
        <cfvo type="num" val="7"/>
        <cfvo type="num" val="10"/>
        <color rgb="FFFF0000"/>
        <color rgb="FFFFC000"/>
        <color rgb="FF92D050"/>
      </colorScale>
    </cfRule>
  </conditionalFormatting>
  <conditionalFormatting sqref="D14:D17">
    <cfRule type="colorScale" priority="2">
      <colorScale>
        <cfvo type="num" val="0"/>
        <cfvo type="num" val="7"/>
        <cfvo type="num" val="10"/>
        <color rgb="FFFF0000"/>
        <color rgb="FFFFC000"/>
        <color rgb="FF92D050"/>
      </colorScale>
    </cfRule>
  </conditionalFormatting>
  <conditionalFormatting sqref="D19:D25">
    <cfRule type="colorScale" priority="3">
      <colorScale>
        <cfvo type="num" val="0"/>
        <cfvo type="num" val="7"/>
        <cfvo type="num" val="10"/>
        <color rgb="FFFF0000"/>
        <color rgb="FFFFC000"/>
        <color rgb="FF92D050"/>
      </colorScale>
    </cfRule>
  </conditionalFormatting>
  <conditionalFormatting sqref="D26">
    <cfRule type="colorScale" priority="5">
      <colorScale>
        <cfvo type="num" val="0"/>
        <cfvo type="num" val="7"/>
        <cfvo type="num" val="10"/>
        <color rgb="FFFF0000"/>
        <color rgb="FFFFC000"/>
        <color rgb="FF92D050"/>
      </colorScale>
    </cfRule>
  </conditionalFormatting>
  <conditionalFormatting sqref="D27:D32">
    <cfRule type="colorScale" priority="4">
      <colorScale>
        <cfvo type="num" val="0"/>
        <cfvo type="num" val="7"/>
        <cfvo type="num" val="10"/>
        <color rgb="FFFF0000"/>
        <color rgb="FFFFC000"/>
        <color rgb="FF92D050"/>
      </colorScale>
    </cfRule>
  </conditionalFormatting>
  <dataValidations count="2">
    <dataValidation type="list" allowBlank="1" showInputMessage="1" showErrorMessage="1" sqref="D9:D12 D14:D17 D19:D32" xr:uid="{00000000-0002-0000-0400-000000000000}">
      <formula1>"0,4,6,8,10,INC"</formula1>
    </dataValidation>
    <dataValidation type="list" allowBlank="1" showInputMessage="1" showErrorMessage="1" sqref="D6:D7" xr:uid="{00000000-0002-0000-0400-000001000000}">
      <formula1>"是, 否"</formula1>
    </dataValidation>
  </dataValidations>
  <pageMargins left="0.31496062992126" right="0.31496062992126" top="0.35433070866141703" bottom="0.35433070866141703" header="0.31496062992126" footer="0.31496062992126"/>
  <pageSetup paperSize="9" orientation="portrait" horizontalDpi="300" verticalDpi="300" r:id="rId1"/>
  <headerFooter>
    <oddFooter>&amp;L&amp;"微软雅黑,常规"&amp;9&amp;A&amp;C&amp;"微软雅黑,常规"&amp;9&amp;Pof &amp;N&amp;R&amp;"微软雅黑,常规"&amp;9&amp;F</oddFooter>
  </headerFooter>
  <drawing r:id="rId2"/>
  <picture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5F3C1-6DC4-438D-A3A1-472EEF9AA2E7}">
  <sheetPr>
    <tabColor theme="8" tint="0.59996337778862885"/>
  </sheetPr>
  <dimension ref="A1:AK48"/>
  <sheetViews>
    <sheetView tabSelected="1" view="pageBreakPreview" zoomScale="85" zoomScaleNormal="85" zoomScaleSheetLayoutView="85" workbookViewId="0">
      <selection activeCell="G34" sqref="G34:G36"/>
    </sheetView>
  </sheetViews>
  <sheetFormatPr defaultColWidth="9" defaultRowHeight="12.35"/>
  <cols>
    <col min="1" max="1" width="0.3515625" style="51" customWidth="1"/>
    <col min="2" max="2" width="2.64453125" style="51" customWidth="1"/>
    <col min="3" max="3" width="42.64453125" style="53" customWidth="1"/>
    <col min="4" max="4" width="7.17578125" style="53" customWidth="1"/>
    <col min="5" max="5" width="5.64453125" style="54" customWidth="1"/>
    <col min="6" max="6" width="6.64453125" style="54" customWidth="1"/>
    <col min="7" max="7" width="33.64453125" style="51" customWidth="1"/>
    <col min="8" max="8" width="65.64453125" style="51" customWidth="1"/>
    <col min="9" max="9" width="4.3515625" style="51" customWidth="1"/>
    <col min="10" max="25" width="9" style="51"/>
    <col min="26" max="28" width="0" style="51" hidden="1" customWidth="1"/>
    <col min="29" max="29" width="0" style="20" hidden="1" customWidth="1"/>
    <col min="30" max="16384" width="9" style="20"/>
  </cols>
  <sheetData>
    <row r="1" spans="1:37" ht="56.25" customHeight="1">
      <c r="C1" s="218" t="s">
        <v>119</v>
      </c>
      <c r="D1" s="218"/>
      <c r="E1" s="218"/>
      <c r="F1" s="218"/>
      <c r="G1" s="218"/>
      <c r="H1" s="218"/>
      <c r="I1" s="218"/>
      <c r="J1" s="179"/>
    </row>
    <row r="2" spans="1:37" ht="22.7">
      <c r="C2" s="226" t="s">
        <v>564</v>
      </c>
      <c r="D2" s="226"/>
      <c r="E2" s="226"/>
      <c r="F2" s="226"/>
      <c r="G2" s="98"/>
      <c r="H2" s="197" t="s">
        <v>323</v>
      </c>
      <c r="I2" s="98"/>
      <c r="J2" s="98"/>
    </row>
    <row r="3" spans="1:37" ht="28.7">
      <c r="B3" s="71"/>
      <c r="C3" s="227" t="s">
        <v>17</v>
      </c>
      <c r="D3" s="23" t="s">
        <v>120</v>
      </c>
      <c r="E3" s="23" t="s">
        <v>20</v>
      </c>
      <c r="F3" s="23" t="s">
        <v>167</v>
      </c>
      <c r="G3" s="195" t="s">
        <v>18</v>
      </c>
      <c r="H3" s="195" t="s">
        <v>19</v>
      </c>
      <c r="AA3" s="68" t="s">
        <v>356</v>
      </c>
      <c r="AC3" s="51"/>
      <c r="AD3" s="51"/>
      <c r="AE3" s="51"/>
      <c r="AF3" s="51"/>
      <c r="AG3" s="51"/>
      <c r="AH3" s="51"/>
      <c r="AI3" s="51"/>
      <c r="AJ3" s="51"/>
    </row>
    <row r="4" spans="1:37" ht="5.25" customHeight="1">
      <c r="B4" s="71"/>
      <c r="C4" s="227"/>
      <c r="D4" s="49"/>
      <c r="E4" s="49"/>
      <c r="F4" s="49"/>
      <c r="G4" s="49"/>
      <c r="H4" s="49"/>
      <c r="AC4" s="51"/>
      <c r="AD4" s="51"/>
      <c r="AE4" s="51"/>
      <c r="AF4" s="51"/>
      <c r="AG4" s="51"/>
      <c r="AH4" s="51"/>
      <c r="AI4" s="51"/>
      <c r="AJ4" s="51"/>
    </row>
    <row r="5" spans="1:37" ht="3.75" customHeight="1">
      <c r="B5" s="71"/>
      <c r="C5" s="227"/>
      <c r="D5" s="23"/>
      <c r="E5" s="23"/>
      <c r="F5" s="23"/>
      <c r="G5" s="23"/>
      <c r="H5" s="23"/>
      <c r="AC5" s="51"/>
      <c r="AD5" s="51"/>
      <c r="AE5" s="51"/>
      <c r="AF5" s="51"/>
      <c r="AG5" s="51"/>
      <c r="AH5" s="51"/>
      <c r="AI5" s="51"/>
      <c r="AJ5" s="51"/>
    </row>
    <row r="6" spans="1:37" s="70" customFormat="1" ht="15.75" customHeight="1">
      <c r="A6" s="68"/>
      <c r="B6" s="69"/>
      <c r="C6" s="83" t="s">
        <v>170</v>
      </c>
      <c r="D6" s="83"/>
      <c r="E6" s="84"/>
      <c r="F6" s="85"/>
      <c r="G6" s="85"/>
      <c r="H6" s="85"/>
      <c r="I6" s="51"/>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row>
    <row r="7" spans="1:37" s="70" customFormat="1" ht="51.75" customHeight="1">
      <c r="A7" s="68"/>
      <c r="B7" s="174" t="s">
        <v>42</v>
      </c>
      <c r="C7" s="172" t="s">
        <v>520</v>
      </c>
      <c r="D7" s="79"/>
      <c r="E7" s="184" t="s">
        <v>9</v>
      </c>
      <c r="F7" s="185"/>
      <c r="G7" s="196" t="s">
        <v>582</v>
      </c>
      <c r="H7" s="172" t="s">
        <v>555</v>
      </c>
      <c r="I7" s="20"/>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row>
    <row r="8" spans="1:37" ht="143.5" customHeight="1">
      <c r="B8" s="174" t="s">
        <v>42</v>
      </c>
      <c r="C8" s="172" t="s">
        <v>239</v>
      </c>
      <c r="D8" s="79"/>
      <c r="E8" s="184" t="s">
        <v>9</v>
      </c>
      <c r="F8" s="186"/>
      <c r="G8" s="196" t="s">
        <v>583</v>
      </c>
      <c r="H8" s="202" t="s">
        <v>554</v>
      </c>
      <c r="I8" s="20"/>
      <c r="AC8" s="51"/>
      <c r="AD8" s="51"/>
      <c r="AE8" s="51"/>
      <c r="AF8" s="51"/>
      <c r="AG8" s="51"/>
      <c r="AH8" s="51"/>
      <c r="AI8" s="51"/>
      <c r="AJ8" s="51"/>
    </row>
    <row r="9" spans="1:37" ht="16.5" customHeight="1">
      <c r="C9" s="86" t="s">
        <v>509</v>
      </c>
      <c r="D9" s="228" t="str">
        <f>$AA$3&amp;" "&amp;分数Scoring!AA15&amp;"/"&amp;分数Scoring!Z15</f>
        <v>评价的问题 0/3</v>
      </c>
      <c r="E9" s="228"/>
      <c r="F9" s="228"/>
      <c r="G9" s="228"/>
      <c r="H9" s="228"/>
      <c r="I9" s="175"/>
      <c r="AA9" s="51" t="s">
        <v>335</v>
      </c>
    </row>
    <row r="10" spans="1:37" ht="109.35">
      <c r="C10" s="76" t="s">
        <v>242</v>
      </c>
      <c r="D10" s="130">
        <v>10</v>
      </c>
      <c r="E10" s="188">
        <v>8</v>
      </c>
      <c r="F10" s="189">
        <f>IF(E10="na",D10,)</f>
        <v>0</v>
      </c>
      <c r="G10" s="190" t="s">
        <v>591</v>
      </c>
      <c r="H10" s="79" t="s">
        <v>371</v>
      </c>
      <c r="AA10" s="51" t="s">
        <v>336</v>
      </c>
    </row>
    <row r="11" spans="1:37" ht="68.349999999999994">
      <c r="B11" s="51" t="s">
        <v>487</v>
      </c>
      <c r="C11" s="77" t="s">
        <v>243</v>
      </c>
      <c r="D11" s="130">
        <v>10</v>
      </c>
      <c r="E11" s="188"/>
      <c r="F11" s="189">
        <f t="shared" ref="F11:F19" si="0">IF(E11="na",D11,)</f>
        <v>0</v>
      </c>
      <c r="G11" s="190" t="s">
        <v>592</v>
      </c>
      <c r="H11" s="79" t="s">
        <v>245</v>
      </c>
    </row>
    <row r="12" spans="1:37" ht="82">
      <c r="C12" s="77" t="s">
        <v>244</v>
      </c>
      <c r="D12" s="130">
        <v>10</v>
      </c>
      <c r="E12" s="188"/>
      <c r="F12" s="189">
        <f t="shared" si="0"/>
        <v>0</v>
      </c>
      <c r="G12" s="190" t="s">
        <v>593</v>
      </c>
      <c r="H12" s="79" t="s">
        <v>246</v>
      </c>
    </row>
    <row r="13" spans="1:37" ht="14.35">
      <c r="C13" s="86" t="s">
        <v>508</v>
      </c>
      <c r="D13" s="228" t="str">
        <f>$AA$3&amp;" "&amp;分数Scoring!AA16&amp;"/"&amp;分数Scoring!Z16</f>
        <v>评价的问题 0/4</v>
      </c>
      <c r="E13" s="228"/>
      <c r="F13" s="228"/>
      <c r="G13" s="228"/>
      <c r="H13" s="228"/>
      <c r="I13" s="175"/>
    </row>
    <row r="14" spans="1:37" ht="95.7">
      <c r="C14" s="81" t="s">
        <v>247</v>
      </c>
      <c r="D14" s="130">
        <v>10</v>
      </c>
      <c r="E14" s="188">
        <v>10</v>
      </c>
      <c r="F14" s="189">
        <f t="shared" si="0"/>
        <v>0</v>
      </c>
      <c r="G14" s="190" t="s">
        <v>584</v>
      </c>
      <c r="H14" s="80" t="s">
        <v>372</v>
      </c>
    </row>
    <row r="15" spans="1:37" ht="54.7">
      <c r="C15" s="81" t="s">
        <v>248</v>
      </c>
      <c r="D15" s="130">
        <v>10</v>
      </c>
      <c r="E15" s="188">
        <v>10</v>
      </c>
      <c r="F15" s="189">
        <f t="shared" si="0"/>
        <v>0</v>
      </c>
      <c r="G15" s="190" t="s">
        <v>594</v>
      </c>
      <c r="H15" s="79" t="s">
        <v>373</v>
      </c>
    </row>
    <row r="16" spans="1:37" ht="54.7">
      <c r="C16" s="81" t="s">
        <v>249</v>
      </c>
      <c r="D16" s="130">
        <v>10</v>
      </c>
      <c r="E16" s="188">
        <v>8</v>
      </c>
      <c r="F16" s="189">
        <f t="shared" si="0"/>
        <v>0</v>
      </c>
      <c r="G16" s="190" t="s">
        <v>581</v>
      </c>
      <c r="H16" s="159" t="s">
        <v>561</v>
      </c>
    </row>
    <row r="17" spans="2:37" ht="41">
      <c r="C17" s="81" t="s">
        <v>250</v>
      </c>
      <c r="D17" s="130">
        <v>10</v>
      </c>
      <c r="E17" s="188">
        <v>8</v>
      </c>
      <c r="F17" s="189">
        <f t="shared" si="0"/>
        <v>0</v>
      </c>
      <c r="G17" s="190" t="s">
        <v>580</v>
      </c>
      <c r="H17" s="79" t="s">
        <v>374</v>
      </c>
    </row>
    <row r="18" spans="2:37" ht="54.7">
      <c r="C18" s="158" t="s">
        <v>251</v>
      </c>
      <c r="D18" s="130">
        <v>10</v>
      </c>
      <c r="E18" s="188"/>
      <c r="F18" s="189">
        <f t="shared" si="0"/>
        <v>0</v>
      </c>
      <c r="G18" s="190" t="s">
        <v>595</v>
      </c>
      <c r="H18" s="79" t="s">
        <v>413</v>
      </c>
    </row>
    <row r="19" spans="2:37" s="51" customFormat="1" ht="164">
      <c r="C19" s="158" t="s">
        <v>516</v>
      </c>
      <c r="D19" s="130">
        <v>10</v>
      </c>
      <c r="E19" s="188"/>
      <c r="F19" s="189">
        <f t="shared" si="0"/>
        <v>0</v>
      </c>
      <c r="G19" s="190" t="s">
        <v>586</v>
      </c>
      <c r="H19" s="79" t="s">
        <v>563</v>
      </c>
      <c r="AC19" s="20"/>
      <c r="AD19" s="20"/>
      <c r="AE19" s="20"/>
      <c r="AF19" s="20"/>
      <c r="AG19" s="20"/>
      <c r="AH19" s="20"/>
      <c r="AI19" s="20"/>
      <c r="AJ19" s="20"/>
      <c r="AK19" s="20"/>
    </row>
    <row r="20" spans="2:37" s="51" customFormat="1" ht="16.5" customHeight="1">
      <c r="C20" s="86" t="s">
        <v>510</v>
      </c>
      <c r="D20" s="219" t="str">
        <f>$AA$3&amp;" "&amp;分数Scoring!AA17&amp;"/"&amp;分数Scoring!Z17</f>
        <v>评价的问题 0/5</v>
      </c>
      <c r="E20" s="219"/>
      <c r="F20" s="219"/>
      <c r="G20" s="219"/>
      <c r="H20" s="219"/>
      <c r="AC20" s="20"/>
      <c r="AD20" s="20"/>
      <c r="AE20" s="20"/>
      <c r="AF20" s="20"/>
      <c r="AG20" s="20"/>
      <c r="AH20" s="20"/>
      <c r="AI20" s="20"/>
      <c r="AJ20" s="20"/>
      <c r="AK20" s="20"/>
    </row>
    <row r="21" spans="2:37" s="51" customFormat="1" ht="116.7" customHeight="1">
      <c r="C21" s="172" t="s">
        <v>424</v>
      </c>
      <c r="D21" s="130">
        <v>10</v>
      </c>
      <c r="E21" s="188"/>
      <c r="F21" s="189">
        <f>IF(E21="na",D21,)</f>
        <v>0</v>
      </c>
      <c r="G21" s="190" t="s">
        <v>596</v>
      </c>
      <c r="H21" s="79" t="s">
        <v>375</v>
      </c>
      <c r="AC21" s="20"/>
      <c r="AD21" s="20"/>
      <c r="AE21" s="20"/>
      <c r="AF21" s="20"/>
      <c r="AG21" s="20"/>
      <c r="AH21" s="20"/>
      <c r="AI21" s="20"/>
      <c r="AJ21" s="20"/>
      <c r="AK21" s="20"/>
    </row>
    <row r="22" spans="2:37" s="51" customFormat="1" ht="123">
      <c r="C22" s="172" t="s">
        <v>252</v>
      </c>
      <c r="D22" s="130">
        <v>10</v>
      </c>
      <c r="E22" s="188"/>
      <c r="F22" s="189">
        <f>IF(E22="na",D22,)</f>
        <v>0</v>
      </c>
      <c r="G22" s="190" t="s">
        <v>597</v>
      </c>
      <c r="H22" s="78" t="s">
        <v>522</v>
      </c>
      <c r="AC22" s="20"/>
      <c r="AD22" s="20"/>
      <c r="AE22" s="20"/>
      <c r="AF22" s="20"/>
      <c r="AG22" s="20"/>
      <c r="AH22" s="20"/>
      <c r="AI22" s="20"/>
      <c r="AJ22" s="20"/>
      <c r="AK22" s="20"/>
    </row>
    <row r="23" spans="2:37" s="51" customFormat="1" ht="82">
      <c r="B23" s="51" t="s">
        <v>487</v>
      </c>
      <c r="C23" s="79" t="s">
        <v>253</v>
      </c>
      <c r="D23" s="130">
        <v>10</v>
      </c>
      <c r="E23" s="188"/>
      <c r="F23" s="189">
        <f>IF(E23="na",D23,)</f>
        <v>0</v>
      </c>
      <c r="G23" s="190" t="s">
        <v>597</v>
      </c>
      <c r="H23" s="78" t="s">
        <v>521</v>
      </c>
      <c r="AC23" s="20"/>
      <c r="AD23" s="20"/>
      <c r="AE23" s="20"/>
      <c r="AF23" s="20"/>
      <c r="AG23" s="20"/>
      <c r="AH23" s="20"/>
      <c r="AI23" s="20"/>
      <c r="AJ23" s="20"/>
      <c r="AK23" s="20"/>
    </row>
    <row r="24" spans="2:37" s="51" customFormat="1" ht="68.349999999999994">
      <c r="C24" s="77" t="s">
        <v>254</v>
      </c>
      <c r="D24" s="130">
        <v>10</v>
      </c>
      <c r="E24" s="188"/>
      <c r="F24" s="189">
        <f>IF(E24="na",D24,)</f>
        <v>0</v>
      </c>
      <c r="G24" s="190" t="s">
        <v>598</v>
      </c>
      <c r="H24" s="78" t="s">
        <v>523</v>
      </c>
      <c r="AC24" s="20"/>
      <c r="AD24" s="20"/>
      <c r="AE24" s="20"/>
      <c r="AF24" s="20"/>
      <c r="AG24" s="20"/>
      <c r="AH24" s="20"/>
      <c r="AI24" s="20"/>
      <c r="AJ24" s="20"/>
      <c r="AK24" s="20"/>
    </row>
    <row r="25" spans="2:37" s="51" customFormat="1" ht="14.35">
      <c r="C25" s="86" t="s">
        <v>511</v>
      </c>
      <c r="D25" s="219" t="str">
        <f>$AA$3&amp;" "&amp;分数Scoring!AA19&amp;"/"&amp;分数Scoring!Z19</f>
        <v>评价的问题 0/5</v>
      </c>
      <c r="E25" s="219"/>
      <c r="F25" s="219"/>
      <c r="G25" s="219"/>
      <c r="H25" s="219"/>
      <c r="AC25" s="20"/>
      <c r="AD25" s="20"/>
      <c r="AE25" s="20"/>
      <c r="AF25" s="20"/>
      <c r="AG25" s="20"/>
      <c r="AH25" s="20"/>
      <c r="AI25" s="20"/>
      <c r="AJ25" s="20"/>
      <c r="AK25" s="20"/>
    </row>
    <row r="26" spans="2:37" s="51" customFormat="1" ht="163.35" customHeight="1">
      <c r="C26" s="79" t="s">
        <v>262</v>
      </c>
      <c r="D26" s="130">
        <v>10</v>
      </c>
      <c r="E26" s="188"/>
      <c r="F26" s="189">
        <f t="shared" ref="F26:F32" si="1">IF(E26="na",D26,)</f>
        <v>0</v>
      </c>
      <c r="G26" s="190" t="s">
        <v>599</v>
      </c>
      <c r="H26" s="78" t="s">
        <v>376</v>
      </c>
      <c r="AC26" s="20"/>
      <c r="AD26" s="20"/>
      <c r="AE26" s="20"/>
      <c r="AF26" s="20"/>
      <c r="AG26" s="20"/>
      <c r="AH26" s="20"/>
      <c r="AI26" s="20"/>
      <c r="AJ26" s="20"/>
      <c r="AK26" s="20"/>
    </row>
    <row r="27" spans="2:37" s="51" customFormat="1" ht="151.69999999999999" customHeight="1">
      <c r="C27" s="77" t="s">
        <v>255</v>
      </c>
      <c r="D27" s="130">
        <v>10</v>
      </c>
      <c r="E27" s="188"/>
      <c r="F27" s="189">
        <f t="shared" si="1"/>
        <v>0</v>
      </c>
      <c r="G27" s="190" t="s">
        <v>600</v>
      </c>
      <c r="H27" s="78" t="s">
        <v>377</v>
      </c>
      <c r="AC27" s="20"/>
      <c r="AD27" s="20"/>
      <c r="AE27" s="20"/>
      <c r="AF27" s="20"/>
      <c r="AG27" s="20"/>
      <c r="AH27" s="20"/>
      <c r="AI27" s="20"/>
      <c r="AJ27" s="20"/>
      <c r="AK27" s="20"/>
    </row>
    <row r="28" spans="2:37" s="51" customFormat="1" ht="95.7">
      <c r="C28" s="77" t="s">
        <v>256</v>
      </c>
      <c r="D28" s="130">
        <v>10</v>
      </c>
      <c r="E28" s="188"/>
      <c r="F28" s="189">
        <f t="shared" si="1"/>
        <v>0</v>
      </c>
      <c r="G28" s="190" t="s">
        <v>601</v>
      </c>
      <c r="H28" s="78" t="s">
        <v>378</v>
      </c>
      <c r="AC28" s="20"/>
      <c r="AD28" s="20"/>
      <c r="AE28" s="20"/>
      <c r="AF28" s="20"/>
      <c r="AG28" s="20"/>
      <c r="AH28" s="20"/>
      <c r="AI28" s="20"/>
      <c r="AJ28" s="20"/>
      <c r="AK28" s="20"/>
    </row>
    <row r="29" spans="2:37" s="51" customFormat="1" ht="128.69999999999999" customHeight="1">
      <c r="C29" s="77" t="s">
        <v>257</v>
      </c>
      <c r="D29" s="130">
        <v>10</v>
      </c>
      <c r="E29" s="188"/>
      <c r="F29" s="189">
        <f t="shared" si="1"/>
        <v>0</v>
      </c>
      <c r="G29" s="190" t="s">
        <v>602</v>
      </c>
      <c r="H29" s="78" t="s">
        <v>379</v>
      </c>
      <c r="AC29" s="20"/>
      <c r="AD29" s="20"/>
      <c r="AE29" s="20"/>
      <c r="AF29" s="20"/>
      <c r="AG29" s="20"/>
      <c r="AH29" s="20"/>
      <c r="AI29" s="20"/>
      <c r="AJ29" s="20"/>
      <c r="AK29" s="20"/>
    </row>
    <row r="30" spans="2:37" s="51" customFormat="1" ht="109.35">
      <c r="C30" s="77" t="s">
        <v>258</v>
      </c>
      <c r="D30" s="130">
        <v>10</v>
      </c>
      <c r="E30" s="188"/>
      <c r="F30" s="189">
        <f t="shared" si="1"/>
        <v>0</v>
      </c>
      <c r="G30" s="190" t="s">
        <v>603</v>
      </c>
      <c r="H30" s="161" t="s">
        <v>534</v>
      </c>
      <c r="AC30" s="20"/>
      <c r="AD30" s="20"/>
      <c r="AE30" s="20"/>
      <c r="AF30" s="20"/>
      <c r="AG30" s="20"/>
      <c r="AH30" s="20"/>
      <c r="AI30" s="20"/>
      <c r="AJ30" s="20"/>
      <c r="AK30" s="20"/>
    </row>
    <row r="31" spans="2:37" s="51" customFormat="1" ht="150.35">
      <c r="C31" s="79" t="s">
        <v>423</v>
      </c>
      <c r="D31" s="130">
        <v>10</v>
      </c>
      <c r="E31" s="188"/>
      <c r="F31" s="189">
        <f t="shared" si="1"/>
        <v>0</v>
      </c>
      <c r="G31" s="190" t="s">
        <v>604</v>
      </c>
      <c r="H31" s="161" t="s">
        <v>384</v>
      </c>
      <c r="AC31" s="20"/>
      <c r="AD31" s="20"/>
      <c r="AE31" s="20"/>
      <c r="AF31" s="20"/>
      <c r="AG31" s="20"/>
      <c r="AH31" s="20"/>
      <c r="AI31" s="20"/>
      <c r="AJ31" s="20"/>
      <c r="AK31" s="20"/>
    </row>
    <row r="32" spans="2:37" s="51" customFormat="1" ht="82">
      <c r="C32" s="77" t="s">
        <v>259</v>
      </c>
      <c r="D32" s="130">
        <v>10</v>
      </c>
      <c r="E32" s="188"/>
      <c r="F32" s="189">
        <f t="shared" si="1"/>
        <v>0</v>
      </c>
      <c r="G32" s="190" t="s">
        <v>605</v>
      </c>
      <c r="H32" s="78" t="s">
        <v>425</v>
      </c>
      <c r="AC32" s="20"/>
      <c r="AD32" s="20"/>
      <c r="AE32" s="20"/>
      <c r="AF32" s="20"/>
      <c r="AG32" s="20"/>
      <c r="AH32" s="20"/>
      <c r="AI32" s="20"/>
      <c r="AJ32" s="20"/>
      <c r="AK32" s="20"/>
    </row>
    <row r="33" spans="2:37" s="51" customFormat="1" ht="14.35">
      <c r="C33" s="86" t="s">
        <v>512</v>
      </c>
      <c r="D33" s="219" t="str">
        <f>$AA$3&amp;" "&amp;分数Scoring!AA20&amp;"/"&amp;分数Scoring!Z20</f>
        <v>评价的问题 0/5</v>
      </c>
      <c r="E33" s="219"/>
      <c r="F33" s="219"/>
      <c r="G33" s="219"/>
      <c r="H33" s="219"/>
      <c r="AC33" s="20"/>
      <c r="AD33" s="20"/>
      <c r="AE33" s="20"/>
      <c r="AF33" s="20"/>
      <c r="AG33" s="20"/>
      <c r="AH33" s="20"/>
      <c r="AI33" s="20"/>
      <c r="AJ33" s="20"/>
      <c r="AK33" s="20"/>
    </row>
    <row r="34" spans="2:37" s="51" customFormat="1" ht="82">
      <c r="C34" s="172" t="s">
        <v>260</v>
      </c>
      <c r="D34" s="130">
        <v>10</v>
      </c>
      <c r="E34" s="188"/>
      <c r="F34" s="189">
        <f>IF(E34="na",D34,)</f>
        <v>0</v>
      </c>
      <c r="G34" s="190" t="s">
        <v>606</v>
      </c>
      <c r="H34" s="172" t="s">
        <v>380</v>
      </c>
      <c r="AC34" s="20"/>
      <c r="AD34" s="20"/>
      <c r="AE34" s="20"/>
      <c r="AF34" s="20"/>
      <c r="AG34" s="20"/>
      <c r="AH34" s="20"/>
      <c r="AI34" s="20"/>
      <c r="AJ34" s="20"/>
      <c r="AK34" s="20"/>
    </row>
    <row r="35" spans="2:37" s="51" customFormat="1" ht="95.7">
      <c r="C35" s="172" t="s">
        <v>261</v>
      </c>
      <c r="D35" s="130">
        <v>10</v>
      </c>
      <c r="E35" s="188"/>
      <c r="F35" s="189">
        <f>IF(E35="na",D35,)</f>
        <v>0</v>
      </c>
      <c r="G35" s="190" t="s">
        <v>607</v>
      </c>
      <c r="H35" s="160" t="s">
        <v>383</v>
      </c>
      <c r="AC35" s="20"/>
      <c r="AD35" s="20"/>
      <c r="AE35" s="20"/>
      <c r="AF35" s="20"/>
      <c r="AG35" s="20"/>
      <c r="AH35" s="20"/>
      <c r="AI35" s="20"/>
      <c r="AJ35" s="20"/>
      <c r="AK35" s="20"/>
    </row>
    <row r="36" spans="2:37" s="51" customFormat="1" ht="95.7">
      <c r="C36" s="172" t="s">
        <v>370</v>
      </c>
      <c r="D36" s="130">
        <v>10</v>
      </c>
      <c r="E36" s="188"/>
      <c r="F36" s="189">
        <f>IF(E36="na",D36,)</f>
        <v>0</v>
      </c>
      <c r="G36" s="190" t="s">
        <v>608</v>
      </c>
      <c r="H36" s="160" t="s">
        <v>408</v>
      </c>
      <c r="AC36" s="20"/>
      <c r="AD36" s="20"/>
      <c r="AE36" s="20"/>
      <c r="AF36" s="20"/>
      <c r="AG36" s="20"/>
      <c r="AH36" s="20"/>
      <c r="AI36" s="20"/>
      <c r="AJ36" s="20"/>
      <c r="AK36" s="20"/>
    </row>
    <row r="37" spans="2:37" s="51" customFormat="1" ht="14.35">
      <c r="C37" s="86" t="s">
        <v>518</v>
      </c>
      <c r="D37" s="219" t="str">
        <f>$AA$3&amp;" "&amp;分数Scoring!AA21&amp;"/"&amp;分数Scoring!Z21</f>
        <v>评价的问题 0/2</v>
      </c>
      <c r="E37" s="219"/>
      <c r="F37" s="219"/>
      <c r="G37" s="219"/>
      <c r="H37" s="219"/>
      <c r="AC37" s="20"/>
      <c r="AD37" s="20"/>
      <c r="AE37" s="20"/>
      <c r="AF37" s="20"/>
      <c r="AG37" s="20"/>
      <c r="AH37" s="20"/>
      <c r="AI37" s="20"/>
      <c r="AJ37" s="20"/>
      <c r="AK37" s="20"/>
    </row>
    <row r="38" spans="2:37" s="51" customFormat="1" ht="68.349999999999994">
      <c r="C38" s="172" t="s">
        <v>422</v>
      </c>
      <c r="D38" s="130">
        <v>10</v>
      </c>
      <c r="E38" s="188"/>
      <c r="F38" s="189">
        <f>IF(E38="na",D38,)</f>
        <v>0</v>
      </c>
      <c r="G38" s="190" t="s">
        <v>585</v>
      </c>
      <c r="H38" s="172" t="s">
        <v>381</v>
      </c>
      <c r="AC38" s="20"/>
      <c r="AD38" s="20"/>
      <c r="AE38" s="20"/>
      <c r="AF38" s="20"/>
      <c r="AG38" s="20"/>
      <c r="AH38" s="20"/>
      <c r="AI38" s="20"/>
      <c r="AJ38" s="20"/>
      <c r="AK38" s="20"/>
    </row>
    <row r="39" spans="2:37" s="51" customFormat="1" ht="82">
      <c r="C39" s="172" t="s">
        <v>467</v>
      </c>
      <c r="D39" s="130">
        <v>10</v>
      </c>
      <c r="E39" s="188"/>
      <c r="F39" s="189">
        <f>IF(E39="na",D39,)</f>
        <v>0</v>
      </c>
      <c r="G39" s="190" t="s">
        <v>587</v>
      </c>
      <c r="H39" s="160" t="s">
        <v>382</v>
      </c>
      <c r="AC39" s="20"/>
      <c r="AD39" s="20"/>
      <c r="AE39" s="20"/>
      <c r="AF39" s="20"/>
      <c r="AG39" s="20"/>
      <c r="AH39" s="20"/>
      <c r="AI39" s="20"/>
      <c r="AJ39" s="20"/>
      <c r="AK39" s="20"/>
    </row>
    <row r="40" spans="2:37" s="51" customFormat="1" ht="150.35">
      <c r="C40" s="172" t="s">
        <v>421</v>
      </c>
      <c r="D40" s="130">
        <v>10</v>
      </c>
      <c r="E40" s="188"/>
      <c r="F40" s="189">
        <f>IF(E40="na",D40,)</f>
        <v>0</v>
      </c>
      <c r="G40" s="190" t="s">
        <v>589</v>
      </c>
      <c r="H40" s="160" t="s">
        <v>466</v>
      </c>
      <c r="AC40" s="20"/>
      <c r="AD40" s="20"/>
      <c r="AE40" s="20"/>
      <c r="AF40" s="20"/>
      <c r="AG40" s="20"/>
      <c r="AH40" s="20"/>
      <c r="AI40" s="20"/>
      <c r="AJ40" s="20"/>
      <c r="AK40" s="20"/>
    </row>
    <row r="41" spans="2:37" s="51" customFormat="1" ht="68.349999999999994">
      <c r="C41" s="172" t="s">
        <v>420</v>
      </c>
      <c r="D41" s="130">
        <v>10</v>
      </c>
      <c r="E41" s="188"/>
      <c r="F41" s="189">
        <f>IF(E41="na",D41,)</f>
        <v>0</v>
      </c>
      <c r="G41" s="190" t="s">
        <v>588</v>
      </c>
      <c r="H41" s="172" t="s">
        <v>432</v>
      </c>
      <c r="AC41" s="20"/>
      <c r="AD41" s="20"/>
      <c r="AE41" s="20"/>
      <c r="AF41" s="20"/>
      <c r="AG41" s="20"/>
      <c r="AH41" s="20"/>
      <c r="AI41" s="20"/>
      <c r="AJ41" s="20"/>
      <c r="AK41" s="20"/>
    </row>
    <row r="42" spans="2:37" s="51" customFormat="1" ht="54.7">
      <c r="C42" s="79" t="s">
        <v>419</v>
      </c>
      <c r="D42" s="130">
        <v>10</v>
      </c>
      <c r="E42" s="188"/>
      <c r="F42" s="189">
        <f>IF(E42="na",D42,)</f>
        <v>0</v>
      </c>
      <c r="G42" s="190" t="s">
        <v>590</v>
      </c>
      <c r="H42" s="79" t="s">
        <v>559</v>
      </c>
      <c r="AC42" s="20"/>
      <c r="AD42" s="20"/>
      <c r="AE42" s="20"/>
      <c r="AF42" s="20"/>
      <c r="AG42" s="20"/>
      <c r="AH42" s="20"/>
      <c r="AI42" s="20"/>
      <c r="AJ42" s="20"/>
      <c r="AK42" s="20"/>
    </row>
    <row r="43" spans="2:37" s="51" customFormat="1" ht="14.35">
      <c r="B43" s="72"/>
      <c r="C43" s="86" t="s">
        <v>165</v>
      </c>
      <c r="D43" s="183">
        <f>SUM(D10:D42)</f>
        <v>280</v>
      </c>
      <c r="E43" s="183">
        <f>SUM(E10:E42)</f>
        <v>44</v>
      </c>
      <c r="F43" s="191">
        <f>SUM(F10:F42)</f>
        <v>0</v>
      </c>
      <c r="G43" s="192" t="s">
        <v>174</v>
      </c>
      <c r="H43" s="173">
        <f>E43/(D43-F43)</f>
        <v>0.15714285714285714</v>
      </c>
    </row>
    <row r="44" spans="2:37" s="51" customFormat="1" ht="24" customHeight="1">
      <c r="B44" s="72"/>
      <c r="C44" s="220" t="s">
        <v>572</v>
      </c>
      <c r="D44" s="221"/>
      <c r="E44" s="221"/>
      <c r="F44" s="221"/>
      <c r="G44" s="222"/>
      <c r="H44" s="193">
        <f>H43*100</f>
        <v>15.714285714285714</v>
      </c>
    </row>
    <row r="45" spans="2:37" s="51" customFormat="1" ht="24" customHeight="1">
      <c r="B45" s="72"/>
      <c r="C45" s="220"/>
      <c r="D45" s="221"/>
      <c r="E45" s="221"/>
      <c r="F45" s="221"/>
      <c r="G45" s="222"/>
      <c r="H45" s="194" t="str">
        <f>CHAR(MAX(CODE(IF(AND(分数Scoring!Z4&gt;=90,E7&lt;&gt;"否",E8&lt;&gt;"否"),"A",IF(分数Scoring!Z4&gt;=80,"B",IF(分数Scoring!Z4&gt;=70,"C",IF(分数Scoring!Z4&gt;=60,"D","E"))))),CODE(IF(ISERROR(#REF!),"A",#REF!))))</f>
        <v>E</v>
      </c>
    </row>
    <row r="46" spans="2:37" s="51" customFormat="1" ht="27" customHeight="1">
      <c r="B46" s="72"/>
      <c r="C46" s="220"/>
      <c r="D46" s="221"/>
      <c r="E46" s="221"/>
      <c r="F46" s="221"/>
      <c r="G46" s="222"/>
      <c r="H46" s="177" t="s">
        <v>173</v>
      </c>
    </row>
    <row r="47" spans="2:37" s="51" customFormat="1" ht="31.5" customHeight="1">
      <c r="B47" s="72"/>
      <c r="C47" s="223"/>
      <c r="D47" s="224"/>
      <c r="E47" s="224"/>
      <c r="F47" s="224"/>
      <c r="G47" s="225"/>
      <c r="H47" s="178" t="s">
        <v>560</v>
      </c>
    </row>
    <row r="48" spans="2:37" s="51" customFormat="1" ht="85.5" customHeight="1">
      <c r="C48" s="217" t="s">
        <v>517</v>
      </c>
      <c r="D48" s="217"/>
      <c r="E48" s="217"/>
      <c r="F48" s="217"/>
      <c r="G48" s="217"/>
      <c r="H48" s="217"/>
      <c r="AC48" s="20"/>
      <c r="AD48" s="20"/>
      <c r="AE48" s="20"/>
      <c r="AF48" s="20"/>
      <c r="AG48" s="20"/>
      <c r="AH48" s="20"/>
      <c r="AI48" s="20"/>
      <c r="AJ48" s="20"/>
      <c r="AK48" s="20"/>
    </row>
  </sheetData>
  <sheetProtection algorithmName="SHA-512" hashValue="31GWqDhKcrV7wWZ6Z52XpUu+AKuk2T8Nm0wcdG/gTtcZ1yu21krynH1pRzLM7qhzt2scrQS7J3XmDgXbkrwP9Q==" saltValue="2BXlChQGj4Hljn6CqGJxaA==" spinCount="100000" sheet="1" formatCells="0" formatColumns="0" formatRows="0" insertRows="0" insertHyperlinks="0" deleteRows="0" selectLockedCells="1" sort="0" autoFilter="0" pivotTables="0"/>
  <protectedRanges>
    <protectedRange sqref="E7:E8 G7:G8 E10:E12 G10:G12 E14:E19 G14:G19 G21:G24 E21:E24 E26:E32 G26:G32 G34:G36 E34:E36 E38:E42 G38:G42 C44:G47 H46:H47" name="区域1"/>
  </protectedRanges>
  <mergeCells count="11">
    <mergeCell ref="C48:H48"/>
    <mergeCell ref="C1:I1"/>
    <mergeCell ref="D25:H25"/>
    <mergeCell ref="D33:H33"/>
    <mergeCell ref="D37:H37"/>
    <mergeCell ref="C44:G47"/>
    <mergeCell ref="C2:F2"/>
    <mergeCell ref="C3:C5"/>
    <mergeCell ref="D9:H9"/>
    <mergeCell ref="D13:H13"/>
    <mergeCell ref="D20:H20"/>
  </mergeCells>
  <phoneticPr fontId="90" type="noConversion"/>
  <conditionalFormatting sqref="E10">
    <cfRule type="colorScale" priority="31">
      <colorScale>
        <cfvo type="num" val="0"/>
        <cfvo type="num" val="7"/>
        <cfvo type="num" val="10"/>
        <color rgb="FFFF0000"/>
        <color rgb="FFFFC000"/>
        <color rgb="FF92D050"/>
      </colorScale>
    </cfRule>
  </conditionalFormatting>
  <conditionalFormatting sqref="E11">
    <cfRule type="colorScale" priority="29">
      <colorScale>
        <cfvo type="num" val="0"/>
        <cfvo type="num" val="7"/>
        <cfvo type="num" val="10"/>
        <color rgb="FFFF0000"/>
        <color rgb="FFFFC000"/>
        <color rgb="FF92D050"/>
      </colorScale>
    </cfRule>
  </conditionalFormatting>
  <conditionalFormatting sqref="E12">
    <cfRule type="colorScale" priority="28">
      <colorScale>
        <cfvo type="num" val="0"/>
        <cfvo type="num" val="7"/>
        <cfvo type="num" val="10"/>
        <color rgb="FFFF0000"/>
        <color rgb="FFFFC000"/>
        <color rgb="FF92D050"/>
      </colorScale>
    </cfRule>
  </conditionalFormatting>
  <conditionalFormatting sqref="E14">
    <cfRule type="colorScale" priority="27">
      <colorScale>
        <cfvo type="num" val="0"/>
        <cfvo type="num" val="7"/>
        <cfvo type="num" val="10"/>
        <color rgb="FFFF0000"/>
        <color rgb="FFFFC000"/>
        <color rgb="FF92D050"/>
      </colorScale>
    </cfRule>
  </conditionalFormatting>
  <conditionalFormatting sqref="E15">
    <cfRule type="colorScale" priority="26">
      <colorScale>
        <cfvo type="num" val="0"/>
        <cfvo type="num" val="7"/>
        <cfvo type="num" val="10"/>
        <color rgb="FFFF0000"/>
        <color rgb="FFFFC000"/>
        <color rgb="FF92D050"/>
      </colorScale>
    </cfRule>
  </conditionalFormatting>
  <conditionalFormatting sqref="E16">
    <cfRule type="colorScale" priority="25">
      <colorScale>
        <cfvo type="num" val="0"/>
        <cfvo type="num" val="7"/>
        <cfvo type="num" val="10"/>
        <color rgb="FFFF0000"/>
        <color rgb="FFFFC000"/>
        <color rgb="FF92D050"/>
      </colorScale>
    </cfRule>
  </conditionalFormatting>
  <conditionalFormatting sqref="E17">
    <cfRule type="colorScale" priority="24">
      <colorScale>
        <cfvo type="num" val="0"/>
        <cfvo type="num" val="7"/>
        <cfvo type="num" val="10"/>
        <color rgb="FFFF0000"/>
        <color rgb="FFFFC000"/>
        <color rgb="FF92D050"/>
      </colorScale>
    </cfRule>
  </conditionalFormatting>
  <conditionalFormatting sqref="E18">
    <cfRule type="colorScale" priority="23">
      <colorScale>
        <cfvo type="num" val="0"/>
        <cfvo type="num" val="7"/>
        <cfvo type="num" val="10"/>
        <color rgb="FFFF0000"/>
        <color rgb="FFFFC000"/>
        <color rgb="FF92D050"/>
      </colorScale>
    </cfRule>
  </conditionalFormatting>
  <conditionalFormatting sqref="E19">
    <cfRule type="colorScale" priority="22">
      <colorScale>
        <cfvo type="num" val="0"/>
        <cfvo type="num" val="7"/>
        <cfvo type="num" val="10"/>
        <color rgb="FFFF0000"/>
        <color rgb="FFFFC000"/>
        <color rgb="FF92D050"/>
      </colorScale>
    </cfRule>
  </conditionalFormatting>
  <conditionalFormatting sqref="E21:E24">
    <cfRule type="colorScale" priority="21">
      <colorScale>
        <cfvo type="num" val="0"/>
        <cfvo type="num" val="7"/>
        <cfvo type="num" val="10"/>
        <color rgb="FFFF0000"/>
        <color rgb="FFFFC000"/>
        <color rgb="FF92D050"/>
      </colorScale>
    </cfRule>
  </conditionalFormatting>
  <conditionalFormatting sqref="E22">
    <cfRule type="colorScale" priority="20">
      <colorScale>
        <cfvo type="num" val="0"/>
        <cfvo type="num" val="7"/>
        <cfvo type="num" val="10"/>
        <color rgb="FFFF0000"/>
        <color rgb="FFFFC000"/>
        <color rgb="FF92D050"/>
      </colorScale>
    </cfRule>
  </conditionalFormatting>
  <conditionalFormatting sqref="E23">
    <cfRule type="colorScale" priority="19">
      <colorScale>
        <cfvo type="num" val="0"/>
        <cfvo type="num" val="7"/>
        <cfvo type="num" val="10"/>
        <color rgb="FFFF0000"/>
        <color rgb="FFFFC000"/>
        <color rgb="FF92D050"/>
      </colorScale>
    </cfRule>
  </conditionalFormatting>
  <conditionalFormatting sqref="E24">
    <cfRule type="colorScale" priority="18">
      <colorScale>
        <cfvo type="num" val="0"/>
        <cfvo type="num" val="7"/>
        <cfvo type="num" val="10"/>
        <color rgb="FFFF0000"/>
        <color rgb="FFFFC000"/>
        <color rgb="FF92D050"/>
      </colorScale>
    </cfRule>
  </conditionalFormatting>
  <conditionalFormatting sqref="E26:E32">
    <cfRule type="colorScale" priority="2">
      <colorScale>
        <cfvo type="num" val="0"/>
        <cfvo type="num" val="7"/>
        <cfvo type="num" val="10"/>
        <color rgb="FFFF0000"/>
        <color rgb="FFFFC000"/>
        <color rgb="FF92D050"/>
      </colorScale>
    </cfRule>
  </conditionalFormatting>
  <conditionalFormatting sqref="E34:E36">
    <cfRule type="colorScale" priority="1">
      <colorScale>
        <cfvo type="num" val="0"/>
        <cfvo type="num" val="7"/>
        <cfvo type="num" val="10"/>
        <color rgb="FFFF0000"/>
        <color rgb="FFFFC000"/>
        <color rgb="FF92D050"/>
      </colorScale>
    </cfRule>
  </conditionalFormatting>
  <conditionalFormatting sqref="E38">
    <cfRule type="colorScale" priority="7">
      <colorScale>
        <cfvo type="num" val="0"/>
        <cfvo type="num" val="7"/>
        <cfvo type="num" val="10"/>
        <color rgb="FFFF0000"/>
        <color rgb="FFFFC000"/>
        <color rgb="FF92D050"/>
      </colorScale>
    </cfRule>
  </conditionalFormatting>
  <conditionalFormatting sqref="E39:E40">
    <cfRule type="colorScale" priority="5">
      <colorScale>
        <cfvo type="num" val="0"/>
        <cfvo type="num" val="7"/>
        <cfvo type="num" val="10"/>
        <color rgb="FFFF0000"/>
        <color rgb="FFFFC000"/>
        <color rgb="FF92D050"/>
      </colorScale>
    </cfRule>
  </conditionalFormatting>
  <conditionalFormatting sqref="E41">
    <cfRule type="colorScale" priority="4">
      <colorScale>
        <cfvo type="num" val="0"/>
        <cfvo type="num" val="7"/>
        <cfvo type="num" val="10"/>
        <color rgb="FFFF0000"/>
        <color rgb="FFFFC000"/>
        <color rgb="FF92D050"/>
      </colorScale>
    </cfRule>
  </conditionalFormatting>
  <conditionalFormatting sqref="E42">
    <cfRule type="colorScale" priority="3">
      <colorScale>
        <cfvo type="num" val="0"/>
        <cfvo type="num" val="7"/>
        <cfvo type="num" val="10"/>
        <color rgb="FFFF0000"/>
        <color rgb="FFFFC000"/>
        <color rgb="FF92D050"/>
      </colorScale>
    </cfRule>
  </conditionalFormatting>
  <dataValidations count="4">
    <dataValidation type="list" allowBlank="1" showInputMessage="1" showErrorMessage="1" sqref="E10:E12 E14:E19 E21:E24 E26:E42" xr:uid="{00000000-0002-0000-0700-000000000000}">
      <formula1>"0,4,6,8,10,na"</formula1>
    </dataValidation>
    <dataValidation type="list" allowBlank="1" showInputMessage="1" showErrorMessage="1" sqref="E7:E8" xr:uid="{00000000-0002-0000-0700-000001000000}">
      <formula1>"是, 否"</formula1>
    </dataValidation>
    <dataValidation allowBlank="1" showInputMessage="1" showErrorMessage="1" prompt="根据备注3评级且需考虑关键项的降级" sqref="H45" xr:uid="{00000000-0002-0000-0700-000002000000}"/>
    <dataValidation allowBlank="1" showInputMessage="1" showErrorMessage="1" prompt="得分=适用条款实际得分/适用条款满分*100" sqref="H44" xr:uid="{00000000-0002-0000-0700-000003000000}"/>
  </dataValidations>
  <pageMargins left="0.31496062992126" right="0.31496062992126" top="0.35433070866141703" bottom="0.35433070866141703" header="0.31496062992126" footer="0.31496062992126"/>
  <pageSetup paperSize="9" scale="51" orientation="portrait" r:id="rId1"/>
  <headerFooter>
    <oddFooter>&amp;L&amp;"微软雅黑,常规"&amp;9&amp;A&amp;C&amp;"微软雅黑,常规"&amp;9&amp;Pof &amp;N&amp;R&amp;"微软雅黑,常规"&amp;9&amp;F</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79873" r:id="rId5" name="Check Box 1">
              <controlPr defaultSize="0" autoLine="0" autoPict="0">
                <anchor moveWithCells="1">
                  <from>
                    <xdr:col>7</xdr:col>
                    <xdr:colOff>1333500</xdr:colOff>
                    <xdr:row>44</xdr:row>
                    <xdr:rowOff>127000</xdr:rowOff>
                  </from>
                  <to>
                    <xdr:col>7</xdr:col>
                    <xdr:colOff>2120900</xdr:colOff>
                    <xdr:row>46</xdr:row>
                    <xdr:rowOff>177800</xdr:rowOff>
                  </to>
                </anchor>
              </controlPr>
            </control>
          </mc:Choice>
        </mc:AlternateContent>
        <mc:AlternateContent xmlns:mc="http://schemas.openxmlformats.org/markup-compatibility/2006">
          <mc:Choice Requires="x14">
            <control shapeId="79874" r:id="rId6" name="Check Box 2">
              <controlPr defaultSize="0" autoLine="0" autoPict="0">
                <anchor moveWithCells="1">
                  <from>
                    <xdr:col>7</xdr:col>
                    <xdr:colOff>2362200</xdr:colOff>
                    <xdr:row>44</xdr:row>
                    <xdr:rowOff>71967</xdr:rowOff>
                  </from>
                  <to>
                    <xdr:col>7</xdr:col>
                    <xdr:colOff>3272367</xdr:colOff>
                    <xdr:row>46</xdr:row>
                    <xdr:rowOff>224367</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23B34-F9DA-4472-A4F9-43C203448604}">
  <sheetPr>
    <tabColor theme="8" tint="0.59996337778862885"/>
  </sheetPr>
  <dimension ref="A1:AK71"/>
  <sheetViews>
    <sheetView view="pageBreakPreview" topLeftCell="A58" zoomScale="70" zoomScaleNormal="85" zoomScaleSheetLayoutView="70" workbookViewId="0">
      <selection activeCell="G11" sqref="G11"/>
    </sheetView>
  </sheetViews>
  <sheetFormatPr defaultColWidth="9" defaultRowHeight="12.35"/>
  <cols>
    <col min="1" max="1" width="0.3515625" style="51" customWidth="1"/>
    <col min="2" max="2" width="2.64453125" style="51" customWidth="1"/>
    <col min="3" max="3" width="42.64453125" style="53" customWidth="1"/>
    <col min="4" max="4" width="7.46875" style="53" customWidth="1"/>
    <col min="5" max="5" width="5.64453125" style="54" customWidth="1"/>
    <col min="6" max="6" width="6.64453125" style="54" customWidth="1"/>
    <col min="7" max="7" width="34.64453125" style="51" customWidth="1"/>
    <col min="8" max="8" width="65.64453125" style="51" customWidth="1"/>
    <col min="9" max="9" width="4.3515625" style="51" customWidth="1"/>
    <col min="10" max="25" width="9" style="51"/>
    <col min="26" max="28" width="0" style="51" hidden="1" customWidth="1"/>
    <col min="29" max="29" width="0" style="20" hidden="1" customWidth="1"/>
    <col min="30" max="16384" width="9" style="20"/>
  </cols>
  <sheetData>
    <row r="1" spans="1:37" ht="56.25" customHeight="1">
      <c r="C1" s="218" t="s">
        <v>342</v>
      </c>
      <c r="D1" s="218"/>
      <c r="E1" s="218"/>
      <c r="F1" s="218"/>
      <c r="G1" s="218"/>
      <c r="H1" s="218"/>
      <c r="I1" s="218"/>
      <c r="J1" s="218" t="s">
        <v>169</v>
      </c>
    </row>
    <row r="2" spans="1:37" ht="22.7">
      <c r="C2" s="226" t="s">
        <v>565</v>
      </c>
      <c r="D2" s="226"/>
      <c r="E2" s="226"/>
      <c r="F2" s="226"/>
      <c r="G2" s="98"/>
      <c r="H2" s="197" t="s">
        <v>323</v>
      </c>
      <c r="I2" s="98"/>
      <c r="J2" s="98"/>
    </row>
    <row r="3" spans="1:37" ht="28.7">
      <c r="B3" s="71"/>
      <c r="C3" s="227" t="s">
        <v>17</v>
      </c>
      <c r="D3" s="23" t="s">
        <v>120</v>
      </c>
      <c r="E3" s="23" t="s">
        <v>20</v>
      </c>
      <c r="F3" s="23" t="s">
        <v>167</v>
      </c>
      <c r="G3" s="195" t="s">
        <v>18</v>
      </c>
      <c r="H3" s="195" t="s">
        <v>19</v>
      </c>
      <c r="AA3" s="68" t="s">
        <v>356</v>
      </c>
      <c r="AC3" s="51"/>
      <c r="AD3" s="51"/>
      <c r="AE3" s="51"/>
      <c r="AF3" s="51"/>
      <c r="AG3" s="51"/>
      <c r="AH3" s="51"/>
      <c r="AI3" s="51"/>
      <c r="AJ3" s="51"/>
    </row>
    <row r="4" spans="1:37" ht="5.25" customHeight="1">
      <c r="B4" s="71"/>
      <c r="C4" s="227"/>
      <c r="D4" s="49"/>
      <c r="E4" s="49"/>
      <c r="F4" s="49"/>
      <c r="G4" s="49"/>
      <c r="H4" s="49"/>
      <c r="AC4" s="51"/>
      <c r="AD4" s="51"/>
      <c r="AE4" s="51"/>
      <c r="AF4" s="51"/>
      <c r="AG4" s="51"/>
      <c r="AH4" s="51"/>
      <c r="AI4" s="51"/>
      <c r="AJ4" s="51"/>
    </row>
    <row r="5" spans="1:37" ht="3.75" customHeight="1">
      <c r="B5" s="71"/>
      <c r="C5" s="227"/>
      <c r="D5" s="23"/>
      <c r="E5" s="23"/>
      <c r="F5" s="23"/>
      <c r="G5" s="23"/>
      <c r="H5" s="23"/>
      <c r="AC5" s="51"/>
      <c r="AD5" s="51"/>
      <c r="AE5" s="51"/>
      <c r="AF5" s="51"/>
      <c r="AG5" s="51"/>
      <c r="AH5" s="51"/>
      <c r="AI5" s="51"/>
      <c r="AJ5" s="51"/>
    </row>
    <row r="6" spans="1:37" s="70" customFormat="1" ht="15.75" customHeight="1">
      <c r="A6" s="68"/>
      <c r="B6" s="69"/>
      <c r="C6" s="83" t="s">
        <v>170</v>
      </c>
      <c r="D6" s="83"/>
      <c r="E6" s="84"/>
      <c r="F6" s="85"/>
      <c r="G6" s="85"/>
      <c r="H6" s="85"/>
      <c r="I6" s="51"/>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row>
    <row r="7" spans="1:37" s="70" customFormat="1" ht="30" customHeight="1">
      <c r="A7" s="68"/>
      <c r="B7" s="174" t="s">
        <v>42</v>
      </c>
      <c r="C7" s="79" t="s">
        <v>491</v>
      </c>
      <c r="D7" s="79"/>
      <c r="E7" s="184"/>
      <c r="F7" s="185"/>
      <c r="G7" s="187"/>
      <c r="H7" s="79" t="s">
        <v>551</v>
      </c>
      <c r="I7" s="20"/>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row>
    <row r="8" spans="1:37" ht="52" customHeight="1">
      <c r="B8" s="174" t="s">
        <v>42</v>
      </c>
      <c r="C8" s="79" t="s">
        <v>491</v>
      </c>
      <c r="D8" s="79"/>
      <c r="E8" s="184"/>
      <c r="F8" s="186"/>
      <c r="G8" s="187"/>
      <c r="H8" s="79" t="s">
        <v>556</v>
      </c>
      <c r="I8" s="20">
        <f>IF(E8="否",-1,0)</f>
        <v>0</v>
      </c>
      <c r="AC8" s="51"/>
      <c r="AD8" s="51"/>
      <c r="AE8" s="51"/>
      <c r="AF8" s="51"/>
      <c r="AG8" s="51"/>
      <c r="AH8" s="51"/>
      <c r="AI8" s="51"/>
      <c r="AJ8" s="51"/>
    </row>
    <row r="9" spans="1:37" ht="35" customHeight="1">
      <c r="B9" s="174" t="s">
        <v>42</v>
      </c>
      <c r="C9" s="80" t="s">
        <v>491</v>
      </c>
      <c r="D9" s="80"/>
      <c r="E9" s="184"/>
      <c r="F9" s="186"/>
      <c r="G9" s="187"/>
      <c r="H9" s="79" t="s">
        <v>543</v>
      </c>
      <c r="I9" s="20">
        <f>IF(E9="否",-1,0)</f>
        <v>0</v>
      </c>
      <c r="AA9" s="68" t="s">
        <v>356</v>
      </c>
      <c r="AC9" s="51"/>
      <c r="AD9" s="51"/>
      <c r="AE9" s="51"/>
      <c r="AF9" s="51"/>
      <c r="AG9" s="51"/>
      <c r="AH9" s="51"/>
      <c r="AI9" s="51"/>
      <c r="AJ9" s="51"/>
    </row>
    <row r="10" spans="1:37" ht="16.5" customHeight="1">
      <c r="C10" s="86" t="s">
        <v>266</v>
      </c>
      <c r="D10" s="228" t="str">
        <f>$AA$3&amp;" "&amp;分数Scoring!AA15&amp;"/"&amp;分数Scoring!Z15</f>
        <v>评价的问题 0/3</v>
      </c>
      <c r="E10" s="228"/>
      <c r="F10" s="228"/>
      <c r="G10" s="228"/>
      <c r="H10" s="228"/>
      <c r="I10" s="175"/>
      <c r="AA10" s="51" t="s">
        <v>335</v>
      </c>
    </row>
    <row r="11" spans="1:37" ht="112" customHeight="1">
      <c r="C11" s="80" t="s">
        <v>493</v>
      </c>
      <c r="D11" s="130">
        <v>10</v>
      </c>
      <c r="E11" s="188"/>
      <c r="F11" s="189">
        <f>IF(E11="na",D11,)</f>
        <v>0</v>
      </c>
      <c r="G11" s="190"/>
      <c r="H11" s="160" t="s">
        <v>574</v>
      </c>
      <c r="AA11" s="51" t="s">
        <v>336</v>
      </c>
    </row>
    <row r="12" spans="1:37" ht="41">
      <c r="B12" s="51" t="s">
        <v>487</v>
      </c>
      <c r="C12" s="80" t="s">
        <v>494</v>
      </c>
      <c r="D12" s="130">
        <v>10</v>
      </c>
      <c r="E12" s="188"/>
      <c r="F12" s="189">
        <f t="shared" ref="F12" si="0">IF(E12="na",D12,)</f>
        <v>0</v>
      </c>
      <c r="G12" s="190"/>
      <c r="H12" s="176" t="s">
        <v>524</v>
      </c>
    </row>
    <row r="13" spans="1:37" ht="41">
      <c r="C13" s="80" t="s">
        <v>495</v>
      </c>
      <c r="D13" s="130">
        <v>10</v>
      </c>
      <c r="E13" s="188"/>
      <c r="F13" s="189">
        <f>IF(E13="na",D13,)</f>
        <v>0</v>
      </c>
      <c r="G13" s="190"/>
      <c r="H13" s="80" t="s">
        <v>525</v>
      </c>
    </row>
    <row r="14" spans="1:37" ht="14.35">
      <c r="C14" s="86" t="s">
        <v>267</v>
      </c>
      <c r="D14" s="228" t="str">
        <f>$AA$3&amp;" "&amp;分数Scoring!AA16&amp;"/"&amp;分数Scoring!Z16</f>
        <v>评价的问题 0/4</v>
      </c>
      <c r="E14" s="228"/>
      <c r="F14" s="228"/>
      <c r="G14" s="228"/>
      <c r="H14" s="228"/>
      <c r="I14" s="175"/>
    </row>
    <row r="15" spans="1:37" ht="255.7" customHeight="1">
      <c r="C15" s="80" t="s">
        <v>496</v>
      </c>
      <c r="D15" s="130">
        <v>10</v>
      </c>
      <c r="E15" s="188"/>
      <c r="F15" s="189">
        <f>IF(E15="na",D15,)</f>
        <v>0</v>
      </c>
      <c r="G15" s="190"/>
      <c r="H15" s="160" t="s">
        <v>552</v>
      </c>
    </row>
    <row r="16" spans="1:37" ht="169" customHeight="1">
      <c r="C16" s="80" t="s">
        <v>497</v>
      </c>
      <c r="D16" s="130">
        <v>10</v>
      </c>
      <c r="E16" s="188"/>
      <c r="F16" s="189">
        <f>IF(E16="na",D16,)</f>
        <v>0</v>
      </c>
      <c r="G16" s="190"/>
      <c r="H16" s="80" t="s">
        <v>526</v>
      </c>
    </row>
    <row r="17" spans="2:37" ht="109.35">
      <c r="C17" s="80" t="s">
        <v>498</v>
      </c>
      <c r="D17" s="130">
        <v>10</v>
      </c>
      <c r="E17" s="188"/>
      <c r="F17" s="189">
        <f>IF(E17="na",D17,)</f>
        <v>0</v>
      </c>
      <c r="G17" s="190"/>
      <c r="H17" s="80" t="s">
        <v>499</v>
      </c>
    </row>
    <row r="18" spans="2:37" s="51" customFormat="1" ht="98.25" customHeight="1">
      <c r="B18" s="51" t="s">
        <v>487</v>
      </c>
      <c r="C18" s="80" t="s">
        <v>500</v>
      </c>
      <c r="D18" s="130">
        <v>10</v>
      </c>
      <c r="E18" s="188"/>
      <c r="F18" s="189">
        <f>IF(E18="na",D18,)</f>
        <v>0</v>
      </c>
      <c r="G18" s="190"/>
      <c r="H18" s="80" t="s">
        <v>527</v>
      </c>
      <c r="AC18" s="20"/>
      <c r="AD18" s="20"/>
      <c r="AE18" s="20"/>
      <c r="AF18" s="20"/>
      <c r="AG18" s="20"/>
      <c r="AH18" s="20"/>
      <c r="AI18" s="20"/>
      <c r="AJ18" s="20"/>
      <c r="AK18" s="20"/>
    </row>
    <row r="19" spans="2:37" s="51" customFormat="1" ht="16.5" customHeight="1">
      <c r="C19" s="86" t="s">
        <v>268</v>
      </c>
      <c r="D19" s="219" t="str">
        <f>$AA$3&amp;" "&amp;分数Scoring!AA17&amp;"/"&amp;分数Scoring!Z17</f>
        <v>评价的问题 0/5</v>
      </c>
      <c r="E19" s="219"/>
      <c r="F19" s="219"/>
      <c r="G19" s="219"/>
      <c r="H19" s="219"/>
      <c r="AC19" s="20"/>
      <c r="AD19" s="20"/>
      <c r="AE19" s="20"/>
      <c r="AF19" s="20"/>
      <c r="AG19" s="20"/>
      <c r="AH19" s="20"/>
      <c r="AI19" s="20"/>
      <c r="AJ19" s="20"/>
      <c r="AK19" s="20"/>
    </row>
    <row r="20" spans="2:37" s="51" customFormat="1" ht="159" customHeight="1">
      <c r="C20" s="79" t="s">
        <v>270</v>
      </c>
      <c r="D20" s="130">
        <v>10</v>
      </c>
      <c r="E20" s="188"/>
      <c r="F20" s="189">
        <f>IF(E20="na",D20,)</f>
        <v>0</v>
      </c>
      <c r="G20" s="190"/>
      <c r="H20" s="172" t="s">
        <v>528</v>
      </c>
      <c r="AC20" s="20"/>
      <c r="AD20" s="20"/>
      <c r="AE20" s="20"/>
      <c r="AF20" s="20"/>
      <c r="AG20" s="20"/>
      <c r="AH20" s="20"/>
      <c r="AI20" s="20"/>
      <c r="AJ20" s="20"/>
      <c r="AK20" s="20"/>
    </row>
    <row r="21" spans="2:37" s="51" customFormat="1" ht="87" customHeight="1">
      <c r="C21" s="79" t="s">
        <v>269</v>
      </c>
      <c r="D21" s="130">
        <v>10</v>
      </c>
      <c r="E21" s="188"/>
      <c r="F21" s="189">
        <f>IF(E21="na",D21,)</f>
        <v>0</v>
      </c>
      <c r="G21" s="190"/>
      <c r="H21" s="172" t="s">
        <v>529</v>
      </c>
      <c r="AC21" s="20"/>
      <c r="AD21" s="20"/>
      <c r="AE21" s="20"/>
      <c r="AF21" s="20"/>
      <c r="AG21" s="20"/>
      <c r="AH21" s="20"/>
      <c r="AI21" s="20"/>
      <c r="AJ21" s="20"/>
      <c r="AK21" s="20"/>
    </row>
    <row r="22" spans="2:37" s="51" customFormat="1" ht="68.349999999999994">
      <c r="C22" s="79" t="s">
        <v>502</v>
      </c>
      <c r="D22" s="130">
        <v>10</v>
      </c>
      <c r="E22" s="188"/>
      <c r="F22" s="189">
        <f>IF(E22="na",D22,)</f>
        <v>0</v>
      </c>
      <c r="G22" s="190"/>
      <c r="H22" s="172" t="s">
        <v>501</v>
      </c>
      <c r="AC22" s="20"/>
      <c r="AD22" s="20"/>
      <c r="AE22" s="20"/>
      <c r="AF22" s="20"/>
      <c r="AG22" s="20"/>
      <c r="AH22" s="20"/>
      <c r="AI22" s="20"/>
      <c r="AJ22" s="20"/>
      <c r="AK22" s="20"/>
    </row>
    <row r="23" spans="2:37" s="51" customFormat="1" ht="54.7">
      <c r="C23" s="79" t="s">
        <v>503</v>
      </c>
      <c r="D23" s="130">
        <v>10</v>
      </c>
      <c r="E23" s="188"/>
      <c r="F23" s="189">
        <f>IF(E23="na",D23,)</f>
        <v>0</v>
      </c>
      <c r="G23" s="190"/>
      <c r="H23" s="172" t="s">
        <v>535</v>
      </c>
      <c r="AC23" s="20"/>
      <c r="AD23" s="20"/>
      <c r="AE23" s="20"/>
      <c r="AF23" s="20"/>
      <c r="AG23" s="20"/>
      <c r="AH23" s="20"/>
      <c r="AI23" s="20"/>
      <c r="AJ23" s="20"/>
      <c r="AK23" s="20"/>
    </row>
    <row r="24" spans="2:37" s="51" customFormat="1" ht="27.35">
      <c r="C24" s="79" t="s">
        <v>504</v>
      </c>
      <c r="D24" s="130">
        <v>10</v>
      </c>
      <c r="E24" s="188"/>
      <c r="F24" s="189">
        <f>IF(E24="na",D24,)</f>
        <v>0</v>
      </c>
      <c r="G24" s="190"/>
      <c r="H24" s="172" t="s">
        <v>505</v>
      </c>
      <c r="AC24" s="20"/>
      <c r="AD24" s="20"/>
      <c r="AE24" s="20"/>
      <c r="AF24" s="20"/>
      <c r="AG24" s="20"/>
      <c r="AH24" s="20"/>
      <c r="AI24" s="20"/>
      <c r="AJ24" s="20"/>
      <c r="AK24" s="20"/>
    </row>
    <row r="25" spans="2:37" s="51" customFormat="1" ht="14.35">
      <c r="C25" s="86" t="s">
        <v>506</v>
      </c>
      <c r="D25" s="219" t="str">
        <f>$AA$3&amp;" "&amp;分数Scoring!AA18&amp;"/"&amp;分数Scoring!Z18</f>
        <v>评价的问题 0/4</v>
      </c>
      <c r="E25" s="219"/>
      <c r="F25" s="219"/>
      <c r="G25" s="219"/>
      <c r="H25" s="219"/>
      <c r="AC25" s="20"/>
      <c r="AD25" s="20"/>
      <c r="AE25" s="20"/>
      <c r="AF25" s="20"/>
      <c r="AG25" s="20"/>
      <c r="AH25" s="20"/>
      <c r="AI25" s="20"/>
      <c r="AJ25" s="20"/>
      <c r="AK25" s="20"/>
    </row>
    <row r="26" spans="2:37" s="51" customFormat="1" ht="123">
      <c r="B26" s="51" t="s">
        <v>42</v>
      </c>
      <c r="C26" s="79" t="s">
        <v>271</v>
      </c>
      <c r="D26" s="130">
        <v>10</v>
      </c>
      <c r="E26" s="188"/>
      <c r="F26" s="189">
        <f>IF(E26="na",D26,)</f>
        <v>0</v>
      </c>
      <c r="G26" s="190"/>
      <c r="H26" s="160" t="s">
        <v>567</v>
      </c>
      <c r="AC26" s="20"/>
      <c r="AD26" s="20"/>
      <c r="AE26" s="20"/>
      <c r="AF26" s="20"/>
      <c r="AG26" s="20"/>
      <c r="AH26" s="20"/>
      <c r="AI26" s="20"/>
      <c r="AJ26" s="20"/>
      <c r="AK26" s="20"/>
    </row>
    <row r="27" spans="2:37" s="51" customFormat="1" ht="53" customHeight="1">
      <c r="C27" s="79" t="s">
        <v>272</v>
      </c>
      <c r="D27" s="130">
        <v>10</v>
      </c>
      <c r="E27" s="188"/>
      <c r="F27" s="189">
        <f>IF(E27="na",D27,)</f>
        <v>0</v>
      </c>
      <c r="G27" s="190"/>
      <c r="H27" s="172" t="s">
        <v>507</v>
      </c>
      <c r="AC27" s="20"/>
      <c r="AD27" s="20"/>
      <c r="AE27" s="20"/>
      <c r="AF27" s="20"/>
      <c r="AG27" s="20"/>
      <c r="AH27" s="20"/>
      <c r="AI27" s="20"/>
      <c r="AJ27" s="20"/>
      <c r="AK27" s="20"/>
    </row>
    <row r="28" spans="2:37" s="51" customFormat="1" ht="54.7">
      <c r="C28" s="79" t="s">
        <v>273</v>
      </c>
      <c r="D28" s="130">
        <v>10</v>
      </c>
      <c r="E28" s="188"/>
      <c r="F28" s="189">
        <f>IF(E28="na",D28,)</f>
        <v>0</v>
      </c>
      <c r="G28" s="190"/>
      <c r="H28" s="172" t="s">
        <v>536</v>
      </c>
      <c r="AC28" s="20"/>
      <c r="AD28" s="20"/>
      <c r="AE28" s="20"/>
      <c r="AF28" s="20"/>
      <c r="AG28" s="20"/>
      <c r="AH28" s="20"/>
      <c r="AI28" s="20"/>
      <c r="AJ28" s="20"/>
      <c r="AK28" s="20"/>
    </row>
    <row r="29" spans="2:37" s="51" customFormat="1" ht="82">
      <c r="C29" s="79" t="s">
        <v>274</v>
      </c>
      <c r="D29" s="130">
        <v>10</v>
      </c>
      <c r="E29" s="188"/>
      <c r="F29" s="189">
        <f>IF(E29="na",D29,)</f>
        <v>0</v>
      </c>
      <c r="G29" s="190"/>
      <c r="H29" s="172" t="s">
        <v>394</v>
      </c>
      <c r="AC29" s="20"/>
      <c r="AD29" s="20"/>
      <c r="AE29" s="20"/>
      <c r="AF29" s="20"/>
      <c r="AG29" s="20"/>
      <c r="AH29" s="20"/>
      <c r="AI29" s="20"/>
      <c r="AJ29" s="20"/>
      <c r="AK29" s="20"/>
    </row>
    <row r="30" spans="2:37" s="51" customFormat="1" ht="14.35">
      <c r="C30" s="86" t="s">
        <v>275</v>
      </c>
      <c r="D30" s="219" t="str">
        <f>$AA$3&amp;" "&amp;分数Scoring!AA19&amp;"/"&amp;分数Scoring!Z19</f>
        <v>评价的问题 0/5</v>
      </c>
      <c r="E30" s="219"/>
      <c r="F30" s="219"/>
      <c r="G30" s="219"/>
      <c r="H30" s="219"/>
      <c r="AC30" s="20"/>
      <c r="AD30" s="20"/>
      <c r="AE30" s="20"/>
      <c r="AF30" s="20"/>
      <c r="AG30" s="20"/>
      <c r="AH30" s="20"/>
      <c r="AI30" s="20"/>
      <c r="AJ30" s="20"/>
      <c r="AK30" s="20"/>
    </row>
    <row r="31" spans="2:37" s="51" customFormat="1" ht="164" customHeight="1">
      <c r="B31" s="51" t="s">
        <v>42</v>
      </c>
      <c r="C31" s="79" t="s">
        <v>276</v>
      </c>
      <c r="D31" s="130">
        <v>10</v>
      </c>
      <c r="E31" s="188"/>
      <c r="F31" s="189">
        <f>IF(E31="na",D31,)</f>
        <v>0</v>
      </c>
      <c r="G31" s="190"/>
      <c r="H31" s="160" t="s">
        <v>568</v>
      </c>
      <c r="AC31" s="20"/>
      <c r="AD31" s="20"/>
      <c r="AE31" s="20"/>
      <c r="AF31" s="20"/>
      <c r="AG31" s="20"/>
      <c r="AH31" s="20"/>
      <c r="AI31" s="20"/>
      <c r="AJ31" s="20"/>
      <c r="AK31" s="20"/>
    </row>
    <row r="32" spans="2:37" s="51" customFormat="1" ht="145" customHeight="1">
      <c r="C32" s="79" t="s">
        <v>277</v>
      </c>
      <c r="D32" s="130">
        <v>10</v>
      </c>
      <c r="E32" s="188"/>
      <c r="F32" s="189">
        <f>IF(E32="na",D32,)</f>
        <v>0</v>
      </c>
      <c r="G32" s="190"/>
      <c r="H32" s="172" t="s">
        <v>281</v>
      </c>
      <c r="AC32" s="20"/>
      <c r="AD32" s="20"/>
      <c r="AE32" s="20"/>
      <c r="AF32" s="20"/>
      <c r="AG32" s="20"/>
      <c r="AH32" s="20"/>
      <c r="AI32" s="20"/>
      <c r="AJ32" s="20"/>
      <c r="AK32" s="20"/>
    </row>
    <row r="33" spans="3:37" s="51" customFormat="1" ht="54.7">
      <c r="C33" s="79" t="s">
        <v>278</v>
      </c>
      <c r="D33" s="130">
        <v>10</v>
      </c>
      <c r="E33" s="188"/>
      <c r="F33" s="189">
        <f>IF(E33="na",D33,)</f>
        <v>0</v>
      </c>
      <c r="G33" s="190"/>
      <c r="H33" s="172" t="s">
        <v>530</v>
      </c>
      <c r="AC33" s="20"/>
      <c r="AD33" s="20"/>
      <c r="AE33" s="20"/>
      <c r="AF33" s="20"/>
      <c r="AG33" s="20"/>
      <c r="AH33" s="20"/>
      <c r="AI33" s="20"/>
      <c r="AJ33" s="20"/>
      <c r="AK33" s="20"/>
    </row>
    <row r="34" spans="3:37" s="51" customFormat="1" ht="109.35">
      <c r="C34" s="79" t="s">
        <v>279</v>
      </c>
      <c r="D34" s="130">
        <v>10</v>
      </c>
      <c r="E34" s="188"/>
      <c r="F34" s="189">
        <f>IF(E34="na",D34,)</f>
        <v>0</v>
      </c>
      <c r="G34" s="190"/>
      <c r="H34" s="172" t="s">
        <v>531</v>
      </c>
      <c r="AC34" s="20"/>
      <c r="AD34" s="20"/>
      <c r="AE34" s="20"/>
      <c r="AF34" s="20"/>
      <c r="AG34" s="20"/>
      <c r="AH34" s="20"/>
      <c r="AI34" s="20"/>
      <c r="AJ34" s="20"/>
      <c r="AK34" s="20"/>
    </row>
    <row r="35" spans="3:37" s="51" customFormat="1" ht="54.7">
      <c r="C35" s="79" t="s">
        <v>280</v>
      </c>
      <c r="D35" s="130">
        <v>10</v>
      </c>
      <c r="E35" s="188"/>
      <c r="F35" s="189">
        <f>IF(E35="na",D35,)</f>
        <v>0</v>
      </c>
      <c r="G35" s="190"/>
      <c r="H35" s="172" t="s">
        <v>395</v>
      </c>
      <c r="AC35" s="20"/>
      <c r="AD35" s="20"/>
      <c r="AE35" s="20"/>
      <c r="AF35" s="20"/>
      <c r="AG35" s="20"/>
      <c r="AH35" s="20"/>
      <c r="AI35" s="20"/>
      <c r="AJ35" s="20"/>
      <c r="AK35" s="20"/>
    </row>
    <row r="36" spans="3:37" s="51" customFormat="1" ht="14.35">
      <c r="C36" s="86" t="s">
        <v>282</v>
      </c>
      <c r="D36" s="219" t="str">
        <f>$AA$3&amp;" "&amp;分数Scoring!AA20&amp;"/"&amp;分数Scoring!Z20</f>
        <v>评价的问题 0/5</v>
      </c>
      <c r="E36" s="219"/>
      <c r="F36" s="219"/>
      <c r="G36" s="219"/>
      <c r="H36" s="219"/>
      <c r="AC36" s="20"/>
      <c r="AD36" s="20"/>
      <c r="AE36" s="20"/>
      <c r="AF36" s="20"/>
      <c r="AG36" s="20"/>
      <c r="AH36" s="20"/>
      <c r="AI36" s="20"/>
      <c r="AJ36" s="20"/>
      <c r="AK36" s="20"/>
    </row>
    <row r="37" spans="3:37" s="51" customFormat="1" ht="54.7">
      <c r="C37" s="79" t="s">
        <v>283</v>
      </c>
      <c r="D37" s="130">
        <v>10</v>
      </c>
      <c r="E37" s="188"/>
      <c r="F37" s="189">
        <f>IF(E37="na",D37,)</f>
        <v>0</v>
      </c>
      <c r="G37" s="190"/>
      <c r="H37" s="172" t="s">
        <v>396</v>
      </c>
      <c r="AC37" s="20"/>
      <c r="AD37" s="20"/>
      <c r="AE37" s="20"/>
      <c r="AF37" s="20"/>
      <c r="AG37" s="20"/>
      <c r="AH37" s="20"/>
      <c r="AI37" s="20"/>
      <c r="AJ37" s="20"/>
      <c r="AK37" s="20"/>
    </row>
    <row r="38" spans="3:37" s="51" customFormat="1" ht="95.7">
      <c r="C38" s="79" t="s">
        <v>284</v>
      </c>
      <c r="D38" s="130">
        <v>10</v>
      </c>
      <c r="E38" s="188"/>
      <c r="F38" s="189">
        <f>IF(E38="na",D38,)</f>
        <v>0</v>
      </c>
      <c r="G38" s="190"/>
      <c r="H38" s="172" t="s">
        <v>397</v>
      </c>
      <c r="AC38" s="20"/>
      <c r="AD38" s="20"/>
      <c r="AE38" s="20"/>
      <c r="AF38" s="20"/>
      <c r="AG38" s="20"/>
      <c r="AH38" s="20"/>
      <c r="AI38" s="20"/>
      <c r="AJ38" s="20"/>
      <c r="AK38" s="20"/>
    </row>
    <row r="39" spans="3:37" s="51" customFormat="1" ht="68.349999999999994">
      <c r="C39" s="79" t="s">
        <v>426</v>
      </c>
      <c r="D39" s="130">
        <v>10</v>
      </c>
      <c r="E39" s="188"/>
      <c r="F39" s="189">
        <f>IF(E39="na",D39,)</f>
        <v>0</v>
      </c>
      <c r="G39" s="190"/>
      <c r="H39" s="172" t="s">
        <v>398</v>
      </c>
      <c r="AC39" s="20"/>
      <c r="AD39" s="20"/>
      <c r="AE39" s="20"/>
      <c r="AF39" s="20"/>
      <c r="AG39" s="20"/>
      <c r="AH39" s="20"/>
      <c r="AI39" s="20"/>
      <c r="AJ39" s="20"/>
      <c r="AK39" s="20"/>
    </row>
    <row r="40" spans="3:37" s="51" customFormat="1" ht="136.69999999999999">
      <c r="C40" s="79" t="s">
        <v>285</v>
      </c>
      <c r="D40" s="130">
        <v>10</v>
      </c>
      <c r="E40" s="188"/>
      <c r="F40" s="189">
        <f>IF(E40="na",D40,)</f>
        <v>0</v>
      </c>
      <c r="G40" s="190"/>
      <c r="H40" s="172" t="s">
        <v>532</v>
      </c>
      <c r="AC40" s="20"/>
      <c r="AD40" s="20"/>
      <c r="AE40" s="20"/>
      <c r="AF40" s="20"/>
      <c r="AG40" s="20"/>
      <c r="AH40" s="20"/>
      <c r="AI40" s="20"/>
      <c r="AJ40" s="20"/>
      <c r="AK40" s="20"/>
    </row>
    <row r="41" spans="3:37" s="51" customFormat="1" ht="41">
      <c r="C41" s="79" t="s">
        <v>286</v>
      </c>
      <c r="D41" s="130">
        <v>10</v>
      </c>
      <c r="E41" s="188"/>
      <c r="F41" s="189">
        <f>IF(E41="na",D41,)</f>
        <v>0</v>
      </c>
      <c r="G41" s="190"/>
      <c r="H41" s="172" t="s">
        <v>399</v>
      </c>
      <c r="AC41" s="20"/>
      <c r="AD41" s="20"/>
      <c r="AE41" s="20"/>
      <c r="AF41" s="20"/>
      <c r="AG41" s="20"/>
      <c r="AH41" s="20"/>
      <c r="AI41" s="20"/>
      <c r="AJ41" s="20"/>
      <c r="AK41" s="20"/>
    </row>
    <row r="42" spans="3:37" s="51" customFormat="1" ht="14.35">
      <c r="C42" s="86" t="s">
        <v>474</v>
      </c>
      <c r="D42" s="219" t="str">
        <f>$AA$3&amp;" "&amp;分数Scoring!AA21&amp;"/"&amp;分数Scoring!Z21</f>
        <v>评价的问题 0/2</v>
      </c>
      <c r="E42" s="219"/>
      <c r="F42" s="219"/>
      <c r="G42" s="219"/>
      <c r="H42" s="219"/>
      <c r="AC42" s="20"/>
      <c r="AD42" s="20"/>
      <c r="AE42" s="20"/>
      <c r="AF42" s="20"/>
      <c r="AG42" s="20"/>
      <c r="AH42" s="20"/>
      <c r="AI42" s="20"/>
      <c r="AJ42" s="20"/>
      <c r="AK42" s="20"/>
    </row>
    <row r="43" spans="3:37" s="51" customFormat="1" ht="95.7">
      <c r="C43" s="79" t="s">
        <v>287</v>
      </c>
      <c r="D43" s="130">
        <v>10</v>
      </c>
      <c r="E43" s="188"/>
      <c r="F43" s="189">
        <f>IF(E43="na",D43,)</f>
        <v>0</v>
      </c>
      <c r="G43" s="190"/>
      <c r="H43" s="172" t="s">
        <v>400</v>
      </c>
      <c r="AC43" s="20"/>
      <c r="AD43" s="20"/>
      <c r="AE43" s="20"/>
      <c r="AF43" s="20"/>
      <c r="AG43" s="20"/>
      <c r="AH43" s="20"/>
      <c r="AI43" s="20"/>
      <c r="AJ43" s="20"/>
      <c r="AK43" s="20"/>
    </row>
    <row r="44" spans="3:37" s="51" customFormat="1" ht="109.35">
      <c r="C44" s="79" t="s">
        <v>288</v>
      </c>
      <c r="D44" s="130">
        <v>10</v>
      </c>
      <c r="E44" s="188"/>
      <c r="F44" s="189">
        <f>IF(E44="na",D44,)</f>
        <v>0</v>
      </c>
      <c r="G44" s="190"/>
      <c r="H44" s="172" t="s">
        <v>401</v>
      </c>
      <c r="AC44" s="20"/>
      <c r="AD44" s="20"/>
      <c r="AE44" s="20"/>
      <c r="AF44" s="20"/>
      <c r="AG44" s="20"/>
      <c r="AH44" s="20"/>
      <c r="AI44" s="20"/>
      <c r="AJ44" s="20"/>
      <c r="AK44" s="20"/>
    </row>
    <row r="45" spans="3:37" s="51" customFormat="1" ht="14.35">
      <c r="C45" s="86" t="s">
        <v>289</v>
      </c>
      <c r="D45" s="219" t="str">
        <f>$AA$3&amp;" "&amp;分数Scoring!AA22&amp;"/"&amp;分数Scoring!Z22</f>
        <v>评价的问题 0/3</v>
      </c>
      <c r="E45" s="219"/>
      <c r="F45" s="219"/>
      <c r="G45" s="219"/>
      <c r="H45" s="219"/>
      <c r="AC45" s="20"/>
      <c r="AD45" s="20"/>
      <c r="AE45" s="20"/>
      <c r="AF45" s="20"/>
      <c r="AG45" s="20"/>
      <c r="AH45" s="20"/>
      <c r="AI45" s="20"/>
      <c r="AJ45" s="20"/>
      <c r="AK45" s="20"/>
    </row>
    <row r="46" spans="3:37" s="51" customFormat="1" ht="95.7">
      <c r="C46" s="79" t="s">
        <v>290</v>
      </c>
      <c r="D46" s="130">
        <v>10</v>
      </c>
      <c r="E46" s="188"/>
      <c r="F46" s="189">
        <f>IF(E46="na",D46,)</f>
        <v>0</v>
      </c>
      <c r="G46" s="190"/>
      <c r="H46" s="172" t="s">
        <v>553</v>
      </c>
      <c r="AC46" s="20"/>
      <c r="AD46" s="20"/>
      <c r="AE46" s="20"/>
      <c r="AF46" s="20"/>
      <c r="AG46" s="20"/>
      <c r="AH46" s="20"/>
      <c r="AI46" s="20"/>
      <c r="AJ46" s="20"/>
      <c r="AK46" s="20"/>
    </row>
    <row r="47" spans="3:37" s="51" customFormat="1" ht="54.7">
      <c r="C47" s="79" t="s">
        <v>291</v>
      </c>
      <c r="D47" s="130">
        <v>10</v>
      </c>
      <c r="E47" s="188"/>
      <c r="F47" s="189">
        <f>IF(E47="na",D47,)</f>
        <v>0</v>
      </c>
      <c r="G47" s="190"/>
      <c r="H47" s="172" t="s">
        <v>489</v>
      </c>
      <c r="AC47" s="20"/>
      <c r="AD47" s="20"/>
      <c r="AE47" s="20"/>
      <c r="AF47" s="20"/>
      <c r="AG47" s="20"/>
      <c r="AH47" s="20"/>
      <c r="AI47" s="20"/>
      <c r="AJ47" s="20"/>
      <c r="AK47" s="20"/>
    </row>
    <row r="48" spans="3:37" s="51" customFormat="1" ht="95.7">
      <c r="C48" s="79" t="s">
        <v>292</v>
      </c>
      <c r="D48" s="130">
        <v>10</v>
      </c>
      <c r="E48" s="188"/>
      <c r="F48" s="189">
        <f>IF(E48="na",D48,)</f>
        <v>0</v>
      </c>
      <c r="G48" s="190"/>
      <c r="H48" s="172" t="s">
        <v>293</v>
      </c>
      <c r="AC48" s="20"/>
      <c r="AD48" s="20"/>
      <c r="AE48" s="20"/>
      <c r="AF48" s="20"/>
      <c r="AG48" s="20"/>
      <c r="AH48" s="20"/>
      <c r="AI48" s="20"/>
      <c r="AJ48" s="20"/>
      <c r="AK48" s="20"/>
    </row>
    <row r="49" spans="3:37" s="51" customFormat="1" ht="14.35">
      <c r="C49" s="86" t="s">
        <v>294</v>
      </c>
      <c r="D49" s="219" t="str">
        <f>$AA$3&amp;" "&amp;分数Scoring!AA23&amp;"/"&amp;分数Scoring!Z23</f>
        <v>评价的问题 0/5</v>
      </c>
      <c r="E49" s="219"/>
      <c r="F49" s="219"/>
      <c r="G49" s="219"/>
      <c r="H49" s="219"/>
      <c r="AC49" s="20"/>
      <c r="AD49" s="20"/>
      <c r="AE49" s="20"/>
      <c r="AF49" s="20"/>
      <c r="AG49" s="20"/>
      <c r="AH49" s="20"/>
      <c r="AI49" s="20"/>
      <c r="AJ49" s="20"/>
      <c r="AK49" s="20"/>
    </row>
    <row r="50" spans="3:37" s="51" customFormat="1" ht="82">
      <c r="C50" s="79" t="s">
        <v>295</v>
      </c>
      <c r="D50" s="130">
        <v>10</v>
      </c>
      <c r="E50" s="188"/>
      <c r="F50" s="189">
        <f>IF(E50="na",D50,)</f>
        <v>0</v>
      </c>
      <c r="G50" s="190"/>
      <c r="H50" s="172" t="s">
        <v>300</v>
      </c>
      <c r="AC50" s="20"/>
      <c r="AD50" s="20"/>
      <c r="AE50" s="20"/>
      <c r="AF50" s="20"/>
      <c r="AG50" s="20"/>
      <c r="AH50" s="20"/>
      <c r="AI50" s="20"/>
      <c r="AJ50" s="20"/>
      <c r="AK50" s="20"/>
    </row>
    <row r="51" spans="3:37" s="51" customFormat="1" ht="109.35">
      <c r="C51" s="79" t="s">
        <v>296</v>
      </c>
      <c r="D51" s="130">
        <v>10</v>
      </c>
      <c r="E51" s="188"/>
      <c r="F51" s="189">
        <f>IF(E51="na",D51,)</f>
        <v>0</v>
      </c>
      <c r="G51" s="190"/>
      <c r="H51" s="203" t="s">
        <v>402</v>
      </c>
      <c r="AC51" s="20"/>
      <c r="AD51" s="20"/>
      <c r="AE51" s="20"/>
      <c r="AF51" s="20"/>
      <c r="AG51" s="20"/>
      <c r="AH51" s="20"/>
      <c r="AI51" s="20"/>
      <c r="AJ51" s="20"/>
      <c r="AK51" s="20"/>
    </row>
    <row r="52" spans="3:37" s="51" customFormat="1" ht="150.35">
      <c r="C52" s="79" t="s">
        <v>297</v>
      </c>
      <c r="D52" s="130">
        <v>10</v>
      </c>
      <c r="E52" s="188"/>
      <c r="F52" s="189">
        <f>IF(E52="na",D52,)</f>
        <v>0</v>
      </c>
      <c r="G52" s="190"/>
      <c r="H52" s="172" t="s">
        <v>562</v>
      </c>
      <c r="AC52" s="20"/>
      <c r="AD52" s="20"/>
      <c r="AE52" s="20"/>
      <c r="AF52" s="20"/>
      <c r="AG52" s="20"/>
      <c r="AH52" s="20"/>
      <c r="AI52" s="20"/>
      <c r="AJ52" s="20"/>
      <c r="AK52" s="20"/>
    </row>
    <row r="53" spans="3:37" s="51" customFormat="1" ht="82">
      <c r="C53" s="79" t="s">
        <v>298</v>
      </c>
      <c r="D53" s="130">
        <v>10</v>
      </c>
      <c r="E53" s="188"/>
      <c r="F53" s="189">
        <f>IF(E53="na",D53,)</f>
        <v>0</v>
      </c>
      <c r="G53" s="190"/>
      <c r="H53" s="172" t="s">
        <v>403</v>
      </c>
      <c r="AC53" s="20"/>
      <c r="AD53" s="20"/>
      <c r="AE53" s="20"/>
      <c r="AF53" s="20"/>
      <c r="AG53" s="20"/>
      <c r="AH53" s="20"/>
      <c r="AI53" s="20"/>
      <c r="AJ53" s="20"/>
      <c r="AK53" s="20"/>
    </row>
    <row r="54" spans="3:37" s="51" customFormat="1" ht="68.349999999999994">
      <c r="C54" s="79" t="s">
        <v>299</v>
      </c>
      <c r="D54" s="130">
        <v>10</v>
      </c>
      <c r="E54" s="188"/>
      <c r="F54" s="189">
        <f>IF(E54="na",D54,)</f>
        <v>0</v>
      </c>
      <c r="G54" s="190"/>
      <c r="H54" s="172" t="s">
        <v>404</v>
      </c>
      <c r="AC54" s="20"/>
      <c r="AD54" s="20"/>
      <c r="AE54" s="20"/>
      <c r="AF54" s="20"/>
      <c r="AG54" s="20"/>
      <c r="AH54" s="20"/>
      <c r="AI54" s="20"/>
      <c r="AJ54" s="20"/>
      <c r="AK54" s="20"/>
    </row>
    <row r="55" spans="3:37" s="51" customFormat="1" ht="14.35">
      <c r="C55" s="86" t="s">
        <v>301</v>
      </c>
      <c r="D55" s="219" t="str">
        <f>$AA$3&amp;" "&amp;分数Scoring!AA24&amp;"/"&amp;分数Scoring!Z24</f>
        <v>评价的问题 0/3</v>
      </c>
      <c r="E55" s="219"/>
      <c r="F55" s="219"/>
      <c r="G55" s="219"/>
      <c r="H55" s="219"/>
      <c r="AC55" s="20"/>
      <c r="AD55" s="20"/>
      <c r="AE55" s="20"/>
      <c r="AF55" s="20"/>
      <c r="AG55" s="20"/>
      <c r="AH55" s="20"/>
      <c r="AI55" s="20"/>
      <c r="AJ55" s="20"/>
      <c r="AK55" s="20"/>
    </row>
    <row r="56" spans="3:37" s="51" customFormat="1" ht="41">
      <c r="C56" s="79" t="s">
        <v>302</v>
      </c>
      <c r="D56" s="130">
        <v>10</v>
      </c>
      <c r="E56" s="188"/>
      <c r="F56" s="189">
        <f>IF(E56="na",D56,)</f>
        <v>0</v>
      </c>
      <c r="G56" s="190"/>
      <c r="H56" s="172" t="s">
        <v>468</v>
      </c>
      <c r="AC56" s="20"/>
      <c r="AD56" s="20"/>
      <c r="AE56" s="20"/>
      <c r="AF56" s="20"/>
      <c r="AG56" s="20"/>
      <c r="AH56" s="20"/>
      <c r="AI56" s="20"/>
      <c r="AJ56" s="20"/>
      <c r="AK56" s="20"/>
    </row>
    <row r="57" spans="3:37" s="51" customFormat="1" ht="68.349999999999994">
      <c r="C57" s="79" t="s">
        <v>427</v>
      </c>
      <c r="D57" s="130">
        <v>10</v>
      </c>
      <c r="E57" s="188"/>
      <c r="F57" s="189">
        <f>IF(E57="na",D57,)</f>
        <v>0</v>
      </c>
      <c r="G57" s="190"/>
      <c r="H57" s="172" t="s">
        <v>405</v>
      </c>
      <c r="AC57" s="20"/>
      <c r="AD57" s="20"/>
      <c r="AE57" s="20"/>
      <c r="AF57" s="20"/>
      <c r="AG57" s="20"/>
      <c r="AH57" s="20"/>
      <c r="AI57" s="20"/>
      <c r="AJ57" s="20"/>
      <c r="AK57" s="20"/>
    </row>
    <row r="58" spans="3:37" s="51" customFormat="1" ht="41">
      <c r="C58" s="79" t="s">
        <v>428</v>
      </c>
      <c r="D58" s="130">
        <v>10</v>
      </c>
      <c r="E58" s="188"/>
      <c r="F58" s="189">
        <f>IF(E58="na",D58,)</f>
        <v>0</v>
      </c>
      <c r="G58" s="190"/>
      <c r="H58" s="172" t="s">
        <v>334</v>
      </c>
      <c r="AC58" s="20"/>
      <c r="AD58" s="20"/>
      <c r="AE58" s="20"/>
      <c r="AF58" s="20"/>
      <c r="AG58" s="20"/>
      <c r="AH58" s="20"/>
      <c r="AI58" s="20"/>
      <c r="AJ58" s="20"/>
      <c r="AK58" s="20"/>
    </row>
    <row r="59" spans="3:37" s="51" customFormat="1" ht="14.35">
      <c r="C59" s="86" t="s">
        <v>303</v>
      </c>
      <c r="D59" s="219" t="str">
        <f>$AA$3&amp;" "&amp;分数Scoring!AA25&amp;"/"&amp;分数Scoring!Z25</f>
        <v>评价的问题 0/3</v>
      </c>
      <c r="E59" s="219"/>
      <c r="F59" s="219"/>
      <c r="G59" s="219"/>
      <c r="H59" s="219"/>
      <c r="AC59" s="20"/>
      <c r="AD59" s="20"/>
      <c r="AE59" s="20"/>
      <c r="AF59" s="20"/>
      <c r="AG59" s="20"/>
      <c r="AH59" s="20"/>
      <c r="AI59" s="20"/>
      <c r="AJ59" s="20"/>
      <c r="AK59" s="20"/>
    </row>
    <row r="60" spans="3:37" s="51" customFormat="1" ht="150.35">
      <c r="C60" s="79" t="s">
        <v>305</v>
      </c>
      <c r="D60" s="130">
        <v>10</v>
      </c>
      <c r="E60" s="188"/>
      <c r="F60" s="189">
        <f>IF(E60="na",D60,)</f>
        <v>0</v>
      </c>
      <c r="G60" s="190"/>
      <c r="H60" s="172" t="s">
        <v>414</v>
      </c>
      <c r="AC60" s="20"/>
      <c r="AD60" s="20"/>
      <c r="AE60" s="20"/>
      <c r="AF60" s="20"/>
      <c r="AG60" s="20"/>
      <c r="AH60" s="20"/>
      <c r="AI60" s="20"/>
      <c r="AJ60" s="20"/>
      <c r="AK60" s="20"/>
    </row>
    <row r="61" spans="3:37" s="51" customFormat="1" ht="54.7">
      <c r="C61" s="79" t="s">
        <v>304</v>
      </c>
      <c r="D61" s="130">
        <v>10</v>
      </c>
      <c r="E61" s="188"/>
      <c r="F61" s="189">
        <f>IF(E61="na",D61,)</f>
        <v>0</v>
      </c>
      <c r="G61" s="190"/>
      <c r="H61" s="172" t="s">
        <v>406</v>
      </c>
      <c r="AC61" s="20"/>
      <c r="AD61" s="20"/>
      <c r="AE61" s="20"/>
      <c r="AF61" s="20"/>
      <c r="AG61" s="20"/>
      <c r="AH61" s="20"/>
      <c r="AI61" s="20"/>
      <c r="AJ61" s="20"/>
      <c r="AK61" s="20"/>
    </row>
    <row r="62" spans="3:37" s="51" customFormat="1" ht="41">
      <c r="C62" s="79" t="s">
        <v>429</v>
      </c>
      <c r="D62" s="130">
        <v>10</v>
      </c>
      <c r="E62" s="188"/>
      <c r="F62" s="189">
        <f>IF(E62="na",D62,)</f>
        <v>0</v>
      </c>
      <c r="G62" s="190"/>
      <c r="H62" s="172" t="s">
        <v>407</v>
      </c>
      <c r="AC62" s="20"/>
      <c r="AD62" s="20"/>
      <c r="AE62" s="20"/>
      <c r="AF62" s="20"/>
      <c r="AG62" s="20"/>
      <c r="AH62" s="20"/>
      <c r="AI62" s="20"/>
      <c r="AJ62" s="20"/>
      <c r="AK62" s="20"/>
    </row>
    <row r="63" spans="3:37" s="51" customFormat="1" ht="14.35">
      <c r="C63" s="86" t="s">
        <v>533</v>
      </c>
      <c r="D63" s="219" t="str">
        <f>$AA$3&amp;" "&amp;分数Scoring!AA26&amp;"/"&amp;分数Scoring!Z26</f>
        <v>评价的问题 0/2</v>
      </c>
      <c r="E63" s="219"/>
      <c r="F63" s="219"/>
      <c r="G63" s="219"/>
      <c r="H63" s="219"/>
      <c r="AC63" s="20"/>
      <c r="AD63" s="20"/>
      <c r="AE63" s="20"/>
      <c r="AF63" s="20"/>
      <c r="AG63" s="20"/>
      <c r="AH63" s="20"/>
      <c r="AI63" s="20"/>
      <c r="AJ63" s="20"/>
      <c r="AK63" s="20"/>
    </row>
    <row r="64" spans="3:37" s="51" customFormat="1" ht="54.7">
      <c r="C64" s="171" t="s">
        <v>415</v>
      </c>
      <c r="D64" s="130">
        <v>10</v>
      </c>
      <c r="E64" s="188"/>
      <c r="F64" s="189">
        <f>IF(E64="na",D64,)</f>
        <v>0</v>
      </c>
      <c r="G64" s="190"/>
      <c r="H64" s="172" t="s">
        <v>542</v>
      </c>
      <c r="AC64" s="20"/>
      <c r="AD64" s="20"/>
      <c r="AE64" s="20"/>
      <c r="AF64" s="20"/>
      <c r="AG64" s="20"/>
      <c r="AH64" s="20"/>
      <c r="AI64" s="20"/>
      <c r="AJ64" s="20"/>
      <c r="AK64" s="20"/>
    </row>
    <row r="65" spans="2:37" s="51" customFormat="1" ht="54.7">
      <c r="C65" s="79" t="s">
        <v>416</v>
      </c>
      <c r="D65" s="130">
        <v>10</v>
      </c>
      <c r="E65" s="188"/>
      <c r="F65" s="189">
        <f>IF(E65="na",D65,)</f>
        <v>0</v>
      </c>
      <c r="G65" s="190"/>
      <c r="H65" s="172" t="s">
        <v>541</v>
      </c>
      <c r="AC65" s="20"/>
      <c r="AD65" s="20"/>
      <c r="AE65" s="20"/>
      <c r="AF65" s="20"/>
      <c r="AG65" s="20"/>
      <c r="AH65" s="20"/>
      <c r="AI65" s="20"/>
      <c r="AJ65" s="20"/>
      <c r="AK65" s="20"/>
    </row>
    <row r="66" spans="2:37" s="51" customFormat="1" ht="14.35">
      <c r="B66" s="72"/>
      <c r="C66" s="86" t="s">
        <v>165</v>
      </c>
      <c r="D66" s="183">
        <f>SUM(D11:D65)</f>
        <v>440</v>
      </c>
      <c r="E66" s="183">
        <f>SUM(E11:E65)</f>
        <v>0</v>
      </c>
      <c r="F66" s="191">
        <f>SUM(F11:F65)</f>
        <v>0</v>
      </c>
      <c r="G66" s="192" t="s">
        <v>174</v>
      </c>
      <c r="H66" s="173">
        <f>E66/(D66-F66)</f>
        <v>0</v>
      </c>
    </row>
    <row r="67" spans="2:37" s="51" customFormat="1" ht="24" customHeight="1">
      <c r="B67" s="72"/>
      <c r="C67" s="220" t="s">
        <v>572</v>
      </c>
      <c r="D67" s="221"/>
      <c r="E67" s="221"/>
      <c r="F67" s="221"/>
      <c r="G67" s="222"/>
      <c r="H67" s="193">
        <f>H66*100</f>
        <v>0</v>
      </c>
    </row>
    <row r="68" spans="2:37" s="51" customFormat="1" ht="24" customHeight="1">
      <c r="B68" s="72"/>
      <c r="C68" s="220"/>
      <c r="D68" s="221"/>
      <c r="E68" s="221"/>
      <c r="F68" s="221"/>
      <c r="G68" s="222"/>
      <c r="H68" s="194" t="str">
        <f>IF(AND(分数Scoring!Z13&gt;=90,E7&lt;&gt;"否"),"A",IF(分数Scoring!Z13&gt;=80,"B",IF(分数Scoring!Z13&gt;=70,"C",IF(分数Scoring!Z13&gt;=60,"D","E"))))</f>
        <v>E</v>
      </c>
    </row>
    <row r="69" spans="2:37" s="51" customFormat="1" ht="27" customHeight="1">
      <c r="B69" s="72"/>
      <c r="C69" s="220"/>
      <c r="D69" s="221"/>
      <c r="E69" s="221"/>
      <c r="F69" s="221"/>
      <c r="G69" s="222"/>
      <c r="H69" s="177" t="s">
        <v>173</v>
      </c>
    </row>
    <row r="70" spans="2:37" s="51" customFormat="1" ht="31.5" customHeight="1">
      <c r="B70" s="72"/>
      <c r="C70" s="223"/>
      <c r="D70" s="224"/>
      <c r="E70" s="224"/>
      <c r="F70" s="224"/>
      <c r="G70" s="225"/>
      <c r="H70" s="178" t="s">
        <v>560</v>
      </c>
    </row>
    <row r="71" spans="2:37" s="51" customFormat="1" ht="66" customHeight="1">
      <c r="C71" s="229" t="s">
        <v>515</v>
      </c>
      <c r="D71" s="229"/>
      <c r="E71" s="230"/>
      <c r="F71" s="230"/>
      <c r="G71" s="230"/>
      <c r="H71" s="230"/>
      <c r="AC71" s="20"/>
      <c r="AD71" s="20"/>
      <c r="AE71" s="20"/>
      <c r="AF71" s="20"/>
      <c r="AG71" s="20"/>
      <c r="AH71" s="20"/>
      <c r="AI71" s="20"/>
      <c r="AJ71" s="20"/>
      <c r="AK71" s="20"/>
    </row>
  </sheetData>
  <sheetProtection algorithmName="SHA-512" hashValue="b5fpmqqR3NxsnuwCJ2wSyYFYyEfqyMd1s8SXGJcKVdrRcqEn2keCyNuQwI+Z/KmEPRmA3gpi2rDjWec5GMLHCw==" saltValue="M2rZiyJ2qLJUtz6/NyBTkA==" spinCount="100000" sheet="1" formatCells="0" formatColumns="0" formatRows="0" insertRows="0" insertHyperlinks="0" deleteRows="0" selectLockedCells="1" sort="0" autoFilter="0" pivotTables="0"/>
  <protectedRanges>
    <protectedRange sqref="E7:E9 G7:G9 E11:E13 G11:G13 E15:E18 G15:G18 G20:G24 E20:E24 E26:E29 G26:G29 G31:G35 E31:E35 G37:G41 E37:E41 G43:G44 E43:E44 E46:E48 G46:G48" name="区域1"/>
  </protectedRanges>
  <mergeCells count="17">
    <mergeCell ref="C1:J1"/>
    <mergeCell ref="C2:F2"/>
    <mergeCell ref="C3:C5"/>
    <mergeCell ref="D10:H10"/>
    <mergeCell ref="D19:H19"/>
    <mergeCell ref="D14:H14"/>
    <mergeCell ref="D55:H55"/>
    <mergeCell ref="D30:H30"/>
    <mergeCell ref="C67:G70"/>
    <mergeCell ref="C71:H71"/>
    <mergeCell ref="D59:H59"/>
    <mergeCell ref="D63:H63"/>
    <mergeCell ref="D25:H25"/>
    <mergeCell ref="D36:H36"/>
    <mergeCell ref="D42:H42"/>
    <mergeCell ref="D45:H45"/>
    <mergeCell ref="D49:H49"/>
  </mergeCells>
  <phoneticPr fontId="90" type="noConversion"/>
  <conditionalFormatting sqref="E11">
    <cfRule type="colorScale" priority="44">
      <colorScale>
        <cfvo type="num" val="0"/>
        <cfvo type="num" val="7"/>
        <cfvo type="num" val="10"/>
        <color rgb="FFFF0000"/>
        <color rgb="FFFFC000"/>
        <color rgb="FF92D050"/>
      </colorScale>
    </cfRule>
  </conditionalFormatting>
  <conditionalFormatting sqref="E12">
    <cfRule type="colorScale" priority="43">
      <colorScale>
        <cfvo type="num" val="0"/>
        <cfvo type="num" val="7"/>
        <cfvo type="num" val="10"/>
        <color rgb="FFFF0000"/>
        <color rgb="FFFFC000"/>
        <color rgb="FF92D050"/>
      </colorScale>
    </cfRule>
  </conditionalFormatting>
  <conditionalFormatting sqref="E13">
    <cfRule type="colorScale" priority="42">
      <colorScale>
        <cfvo type="num" val="0"/>
        <cfvo type="num" val="7"/>
        <cfvo type="num" val="10"/>
        <color rgb="FFFF0000"/>
        <color rgb="FFFFC000"/>
        <color rgb="FF92D050"/>
      </colorScale>
    </cfRule>
  </conditionalFormatting>
  <conditionalFormatting sqref="E15">
    <cfRule type="colorScale" priority="41">
      <colorScale>
        <cfvo type="num" val="0"/>
        <cfvo type="num" val="7"/>
        <cfvo type="num" val="10"/>
        <color rgb="FFFF0000"/>
        <color rgb="FFFFC000"/>
        <color rgb="FF92D050"/>
      </colorScale>
    </cfRule>
  </conditionalFormatting>
  <conditionalFormatting sqref="E16">
    <cfRule type="colorScale" priority="40">
      <colorScale>
        <cfvo type="num" val="0"/>
        <cfvo type="num" val="7"/>
        <cfvo type="num" val="10"/>
        <color rgb="FFFF0000"/>
        <color rgb="FFFFC000"/>
        <color rgb="FF92D050"/>
      </colorScale>
    </cfRule>
  </conditionalFormatting>
  <conditionalFormatting sqref="E17">
    <cfRule type="colorScale" priority="39">
      <colorScale>
        <cfvo type="num" val="0"/>
        <cfvo type="num" val="7"/>
        <cfvo type="num" val="10"/>
        <color rgb="FFFF0000"/>
        <color rgb="FFFFC000"/>
        <color rgb="FF92D050"/>
      </colorScale>
    </cfRule>
  </conditionalFormatting>
  <conditionalFormatting sqref="E18">
    <cfRule type="colorScale" priority="38">
      <colorScale>
        <cfvo type="num" val="0"/>
        <cfvo type="num" val="7"/>
        <cfvo type="num" val="10"/>
        <color rgb="FFFF0000"/>
        <color rgb="FFFFC000"/>
        <color rgb="FF92D050"/>
      </colorScale>
    </cfRule>
  </conditionalFormatting>
  <conditionalFormatting sqref="E20">
    <cfRule type="colorScale" priority="37">
      <colorScale>
        <cfvo type="num" val="0"/>
        <cfvo type="num" val="7"/>
        <cfvo type="num" val="10"/>
        <color rgb="FFFF0000"/>
        <color rgb="FFFFC000"/>
        <color rgb="FF92D050"/>
      </colorScale>
    </cfRule>
  </conditionalFormatting>
  <conditionalFormatting sqref="E21">
    <cfRule type="colorScale" priority="36">
      <colorScale>
        <cfvo type="num" val="0"/>
        <cfvo type="num" val="7"/>
        <cfvo type="num" val="10"/>
        <color rgb="FFFF0000"/>
        <color rgb="FFFFC000"/>
        <color rgb="FF92D050"/>
      </colorScale>
    </cfRule>
  </conditionalFormatting>
  <conditionalFormatting sqref="E22">
    <cfRule type="colorScale" priority="35">
      <colorScale>
        <cfvo type="num" val="0"/>
        <cfvo type="num" val="7"/>
        <cfvo type="num" val="10"/>
        <color rgb="FFFF0000"/>
        <color rgb="FFFFC000"/>
        <color rgb="FF92D050"/>
      </colorScale>
    </cfRule>
  </conditionalFormatting>
  <conditionalFormatting sqref="E23">
    <cfRule type="colorScale" priority="34">
      <colorScale>
        <cfvo type="num" val="0"/>
        <cfvo type="num" val="7"/>
        <cfvo type="num" val="10"/>
        <color rgb="FFFF0000"/>
        <color rgb="FFFFC000"/>
        <color rgb="FF92D050"/>
      </colorScale>
    </cfRule>
  </conditionalFormatting>
  <conditionalFormatting sqref="E24">
    <cfRule type="colorScale" priority="33">
      <colorScale>
        <cfvo type="num" val="0"/>
        <cfvo type="num" val="7"/>
        <cfvo type="num" val="10"/>
        <color rgb="FFFF0000"/>
        <color rgb="FFFFC000"/>
        <color rgb="FF92D050"/>
      </colorScale>
    </cfRule>
  </conditionalFormatting>
  <conditionalFormatting sqref="E26">
    <cfRule type="colorScale" priority="32">
      <colorScale>
        <cfvo type="num" val="0"/>
        <cfvo type="num" val="7"/>
        <cfvo type="num" val="10"/>
        <color rgb="FFFF0000"/>
        <color rgb="FFFFC000"/>
        <color rgb="FF92D050"/>
      </colorScale>
    </cfRule>
  </conditionalFormatting>
  <conditionalFormatting sqref="E27">
    <cfRule type="colorScale" priority="31">
      <colorScale>
        <cfvo type="num" val="0"/>
        <cfvo type="num" val="7"/>
        <cfvo type="num" val="10"/>
        <color rgb="FFFF0000"/>
        <color rgb="FFFFC000"/>
        <color rgb="FF92D050"/>
      </colorScale>
    </cfRule>
  </conditionalFormatting>
  <conditionalFormatting sqref="E28">
    <cfRule type="colorScale" priority="30">
      <colorScale>
        <cfvo type="num" val="0"/>
        <cfvo type="num" val="7"/>
        <cfvo type="num" val="10"/>
        <color rgb="FFFF0000"/>
        <color rgb="FFFFC000"/>
        <color rgb="FF92D050"/>
      </colorScale>
    </cfRule>
  </conditionalFormatting>
  <conditionalFormatting sqref="E29">
    <cfRule type="colorScale" priority="29">
      <colorScale>
        <cfvo type="num" val="0"/>
        <cfvo type="num" val="7"/>
        <cfvo type="num" val="10"/>
        <color rgb="FFFF0000"/>
        <color rgb="FFFFC000"/>
        <color rgb="FF92D050"/>
      </colorScale>
    </cfRule>
  </conditionalFormatting>
  <conditionalFormatting sqref="E31">
    <cfRule type="colorScale" priority="28">
      <colorScale>
        <cfvo type="num" val="0"/>
        <cfvo type="num" val="7"/>
        <cfvo type="num" val="10"/>
        <color rgb="FFFF0000"/>
        <color rgb="FFFFC000"/>
        <color rgb="FF92D050"/>
      </colorScale>
    </cfRule>
  </conditionalFormatting>
  <conditionalFormatting sqref="E32">
    <cfRule type="colorScale" priority="27">
      <colorScale>
        <cfvo type="num" val="0"/>
        <cfvo type="num" val="7"/>
        <cfvo type="num" val="10"/>
        <color rgb="FFFF0000"/>
        <color rgb="FFFFC000"/>
        <color rgb="FF92D050"/>
      </colorScale>
    </cfRule>
  </conditionalFormatting>
  <conditionalFormatting sqref="E33">
    <cfRule type="colorScale" priority="26">
      <colorScale>
        <cfvo type="num" val="0"/>
        <cfvo type="num" val="7"/>
        <cfvo type="num" val="10"/>
        <color rgb="FFFF0000"/>
        <color rgb="FFFFC000"/>
        <color rgb="FF92D050"/>
      </colorScale>
    </cfRule>
  </conditionalFormatting>
  <conditionalFormatting sqref="E34">
    <cfRule type="colorScale" priority="25">
      <colorScale>
        <cfvo type="num" val="0"/>
        <cfvo type="num" val="7"/>
        <cfvo type="num" val="10"/>
        <color rgb="FFFF0000"/>
        <color rgb="FFFFC000"/>
        <color rgb="FF92D050"/>
      </colorScale>
    </cfRule>
  </conditionalFormatting>
  <conditionalFormatting sqref="E35">
    <cfRule type="colorScale" priority="24">
      <colorScale>
        <cfvo type="num" val="0"/>
        <cfvo type="num" val="7"/>
        <cfvo type="num" val="10"/>
        <color rgb="FFFF0000"/>
        <color rgb="FFFFC000"/>
        <color rgb="FF92D050"/>
      </colorScale>
    </cfRule>
  </conditionalFormatting>
  <conditionalFormatting sqref="E37">
    <cfRule type="colorScale" priority="23">
      <colorScale>
        <cfvo type="num" val="0"/>
        <cfvo type="num" val="7"/>
        <cfvo type="num" val="10"/>
        <color rgb="FFFF0000"/>
        <color rgb="FFFFC000"/>
        <color rgb="FF92D050"/>
      </colorScale>
    </cfRule>
  </conditionalFormatting>
  <conditionalFormatting sqref="E38">
    <cfRule type="colorScale" priority="22">
      <colorScale>
        <cfvo type="num" val="0"/>
        <cfvo type="num" val="7"/>
        <cfvo type="num" val="10"/>
        <color rgb="FFFF0000"/>
        <color rgb="FFFFC000"/>
        <color rgb="FF92D050"/>
      </colorScale>
    </cfRule>
  </conditionalFormatting>
  <conditionalFormatting sqref="E39">
    <cfRule type="colorScale" priority="21">
      <colorScale>
        <cfvo type="num" val="0"/>
        <cfvo type="num" val="7"/>
        <cfvo type="num" val="10"/>
        <color rgb="FFFF0000"/>
        <color rgb="FFFFC000"/>
        <color rgb="FF92D050"/>
      </colorScale>
    </cfRule>
  </conditionalFormatting>
  <conditionalFormatting sqref="E40">
    <cfRule type="colorScale" priority="20">
      <colorScale>
        <cfvo type="num" val="0"/>
        <cfvo type="num" val="7"/>
        <cfvo type="num" val="10"/>
        <color rgb="FFFF0000"/>
        <color rgb="FFFFC000"/>
        <color rgb="FF92D050"/>
      </colorScale>
    </cfRule>
  </conditionalFormatting>
  <conditionalFormatting sqref="E41">
    <cfRule type="colorScale" priority="19">
      <colorScale>
        <cfvo type="num" val="0"/>
        <cfvo type="num" val="7"/>
        <cfvo type="num" val="10"/>
        <color rgb="FFFF0000"/>
        <color rgb="FFFFC000"/>
        <color rgb="FF92D050"/>
      </colorScale>
    </cfRule>
  </conditionalFormatting>
  <conditionalFormatting sqref="E43">
    <cfRule type="colorScale" priority="18">
      <colorScale>
        <cfvo type="num" val="0"/>
        <cfvo type="num" val="7"/>
        <cfvo type="num" val="10"/>
        <color rgb="FFFF0000"/>
        <color rgb="FFFFC000"/>
        <color rgb="FF92D050"/>
      </colorScale>
    </cfRule>
  </conditionalFormatting>
  <conditionalFormatting sqref="E44">
    <cfRule type="colorScale" priority="17">
      <colorScale>
        <cfvo type="num" val="0"/>
        <cfvo type="num" val="7"/>
        <cfvo type="num" val="10"/>
        <color rgb="FFFF0000"/>
        <color rgb="FFFFC000"/>
        <color rgb="FF92D050"/>
      </colorScale>
    </cfRule>
  </conditionalFormatting>
  <conditionalFormatting sqref="E46">
    <cfRule type="colorScale" priority="16">
      <colorScale>
        <cfvo type="num" val="0"/>
        <cfvo type="num" val="7"/>
        <cfvo type="num" val="10"/>
        <color rgb="FFFF0000"/>
        <color rgb="FFFFC000"/>
        <color rgb="FF92D050"/>
      </colorScale>
    </cfRule>
  </conditionalFormatting>
  <conditionalFormatting sqref="E47">
    <cfRule type="colorScale" priority="15">
      <colorScale>
        <cfvo type="num" val="0"/>
        <cfvo type="num" val="7"/>
        <cfvo type="num" val="10"/>
        <color rgb="FFFF0000"/>
        <color rgb="FFFFC000"/>
        <color rgb="FF92D050"/>
      </colorScale>
    </cfRule>
  </conditionalFormatting>
  <conditionalFormatting sqref="E48">
    <cfRule type="colorScale" priority="14">
      <colorScale>
        <cfvo type="num" val="0"/>
        <cfvo type="num" val="7"/>
        <cfvo type="num" val="10"/>
        <color rgb="FFFF0000"/>
        <color rgb="FFFFC000"/>
        <color rgb="FF92D050"/>
      </colorScale>
    </cfRule>
  </conditionalFormatting>
  <conditionalFormatting sqref="E50">
    <cfRule type="colorScale" priority="13">
      <colorScale>
        <cfvo type="num" val="0"/>
        <cfvo type="num" val="7"/>
        <cfvo type="num" val="10"/>
        <color rgb="FFFF0000"/>
        <color rgb="FFFFC000"/>
        <color rgb="FF92D050"/>
      </colorScale>
    </cfRule>
  </conditionalFormatting>
  <conditionalFormatting sqref="E51">
    <cfRule type="colorScale" priority="12">
      <colorScale>
        <cfvo type="num" val="0"/>
        <cfvo type="num" val="7"/>
        <cfvo type="num" val="10"/>
        <color rgb="FFFF0000"/>
        <color rgb="FFFFC000"/>
        <color rgb="FF92D050"/>
      </colorScale>
    </cfRule>
  </conditionalFormatting>
  <conditionalFormatting sqref="E52">
    <cfRule type="colorScale" priority="11">
      <colorScale>
        <cfvo type="num" val="0"/>
        <cfvo type="num" val="7"/>
        <cfvo type="num" val="10"/>
        <color rgb="FFFF0000"/>
        <color rgb="FFFFC000"/>
        <color rgb="FF92D050"/>
      </colorScale>
    </cfRule>
  </conditionalFormatting>
  <conditionalFormatting sqref="E53">
    <cfRule type="colorScale" priority="10">
      <colorScale>
        <cfvo type="num" val="0"/>
        <cfvo type="num" val="7"/>
        <cfvo type="num" val="10"/>
        <color rgb="FFFF0000"/>
        <color rgb="FFFFC000"/>
        <color rgb="FF92D050"/>
      </colorScale>
    </cfRule>
  </conditionalFormatting>
  <conditionalFormatting sqref="E54">
    <cfRule type="colorScale" priority="9">
      <colorScale>
        <cfvo type="num" val="0"/>
        <cfvo type="num" val="7"/>
        <cfvo type="num" val="10"/>
        <color rgb="FFFF0000"/>
        <color rgb="FFFFC000"/>
        <color rgb="FF92D050"/>
      </colorScale>
    </cfRule>
  </conditionalFormatting>
  <conditionalFormatting sqref="E56">
    <cfRule type="colorScale" priority="8">
      <colorScale>
        <cfvo type="num" val="0"/>
        <cfvo type="num" val="7"/>
        <cfvo type="num" val="10"/>
        <color rgb="FFFF0000"/>
        <color rgb="FFFFC000"/>
        <color rgb="FF92D050"/>
      </colorScale>
    </cfRule>
  </conditionalFormatting>
  <conditionalFormatting sqref="E57">
    <cfRule type="colorScale" priority="7">
      <colorScale>
        <cfvo type="num" val="0"/>
        <cfvo type="num" val="7"/>
        <cfvo type="num" val="10"/>
        <color rgb="FFFF0000"/>
        <color rgb="FFFFC000"/>
        <color rgb="FF92D050"/>
      </colorScale>
    </cfRule>
  </conditionalFormatting>
  <conditionalFormatting sqref="E58">
    <cfRule type="colorScale" priority="6">
      <colorScale>
        <cfvo type="num" val="0"/>
        <cfvo type="num" val="7"/>
        <cfvo type="num" val="10"/>
        <color rgb="FFFF0000"/>
        <color rgb="FFFFC000"/>
        <color rgb="FF92D050"/>
      </colorScale>
    </cfRule>
  </conditionalFormatting>
  <conditionalFormatting sqref="E60">
    <cfRule type="colorScale" priority="5">
      <colorScale>
        <cfvo type="num" val="0"/>
        <cfvo type="num" val="7"/>
        <cfvo type="num" val="10"/>
        <color rgb="FFFF0000"/>
        <color rgb="FFFFC000"/>
        <color rgb="FF92D050"/>
      </colorScale>
    </cfRule>
  </conditionalFormatting>
  <conditionalFormatting sqref="E61">
    <cfRule type="colorScale" priority="4">
      <colorScale>
        <cfvo type="num" val="0"/>
        <cfvo type="num" val="7"/>
        <cfvo type="num" val="10"/>
        <color rgb="FFFF0000"/>
        <color rgb="FFFFC000"/>
        <color rgb="FF92D050"/>
      </colorScale>
    </cfRule>
  </conditionalFormatting>
  <conditionalFormatting sqref="E62">
    <cfRule type="colorScale" priority="3">
      <colorScale>
        <cfvo type="num" val="0"/>
        <cfvo type="num" val="7"/>
        <cfvo type="num" val="10"/>
        <color rgb="FFFF0000"/>
        <color rgb="FFFFC000"/>
        <color rgb="FF92D050"/>
      </colorScale>
    </cfRule>
  </conditionalFormatting>
  <conditionalFormatting sqref="E64">
    <cfRule type="colorScale" priority="2">
      <colorScale>
        <cfvo type="num" val="0"/>
        <cfvo type="num" val="7"/>
        <cfvo type="num" val="10"/>
        <color rgb="FFFF0000"/>
        <color rgb="FFFFC000"/>
        <color rgb="FF92D050"/>
      </colorScale>
    </cfRule>
  </conditionalFormatting>
  <conditionalFormatting sqref="E65">
    <cfRule type="colorScale" priority="1">
      <colorScale>
        <cfvo type="num" val="0"/>
        <cfvo type="num" val="7"/>
        <cfvo type="num" val="10"/>
        <color rgb="FFFF0000"/>
        <color rgb="FFFFC000"/>
        <color rgb="FF92D050"/>
      </colorScale>
    </cfRule>
  </conditionalFormatting>
  <dataValidations count="5">
    <dataValidation allowBlank="1" showInputMessage="1" showErrorMessage="1" prompt="得分=适用条款实际得分/适用条款满分*100" sqref="H67" xr:uid="{00000000-0002-0000-0800-000000000000}"/>
    <dataValidation allowBlank="1" showInputMessage="1" showErrorMessage="1" prompt="根据备注3评级且需考虑关键项的降级" sqref="H68" xr:uid="{00000000-0002-0000-0800-000001000000}"/>
    <dataValidation type="list" allowBlank="1" showInputMessage="1" showErrorMessage="1" sqref="E7:E8" xr:uid="{00000000-0002-0000-0800-000002000000}">
      <formula1>"是, 否"</formula1>
    </dataValidation>
    <dataValidation type="list" allowBlank="1" showInputMessage="1" showErrorMessage="1" sqref="E11:E13 E15:E18 E20:E29 E31:E62 E64:E65" xr:uid="{00000000-0002-0000-0800-000003000000}">
      <formula1>"0,4,6,8,10,na"</formula1>
    </dataValidation>
    <dataValidation type="list" allowBlank="1" showInputMessage="1" showErrorMessage="1" sqref="E9" xr:uid="{00000000-0002-0000-0800-000004000000}">
      <formula1>"是, 否,na"</formula1>
    </dataValidation>
  </dataValidations>
  <pageMargins left="0.31496062992126" right="0.31496062992126" top="0.35433070866141703" bottom="0.35433070866141703" header="0.31496062992126" footer="0.31496062992126"/>
  <pageSetup paperSize="9" scale="51" orientation="portrait" r:id="rId1"/>
  <headerFooter>
    <oddFooter>&amp;L&amp;"微软雅黑,常规"&amp;9&amp;A&amp;C&amp;"微软雅黑,常规"&amp;9&amp;Pof &amp;N&amp;R&amp;"微软雅黑,常规"&amp;9&amp;F</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69633" r:id="rId5" name="Check Box 1">
              <controlPr defaultSize="0" autoLine="0" autoPict="0">
                <anchor moveWithCells="1">
                  <from>
                    <xdr:col>7</xdr:col>
                    <xdr:colOff>1447800</xdr:colOff>
                    <xdr:row>68</xdr:row>
                    <xdr:rowOff>25400</xdr:rowOff>
                  </from>
                  <to>
                    <xdr:col>7</xdr:col>
                    <xdr:colOff>2129367</xdr:colOff>
                    <xdr:row>69</xdr:row>
                    <xdr:rowOff>0</xdr:rowOff>
                  </to>
                </anchor>
              </controlPr>
            </control>
          </mc:Choice>
        </mc:AlternateContent>
        <mc:AlternateContent xmlns:mc="http://schemas.openxmlformats.org/markup-compatibility/2006">
          <mc:Choice Requires="x14">
            <control shapeId="69634" r:id="rId6" name="Check Box 2">
              <controlPr defaultSize="0" autoLine="0" autoPict="0">
                <anchor moveWithCells="1">
                  <from>
                    <xdr:col>7</xdr:col>
                    <xdr:colOff>2654300</xdr:colOff>
                    <xdr:row>68</xdr:row>
                    <xdr:rowOff>25400</xdr:rowOff>
                  </from>
                  <to>
                    <xdr:col>7</xdr:col>
                    <xdr:colOff>3327400</xdr:colOff>
                    <xdr:row>69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8" tint="0.59996337778862885"/>
  </sheetPr>
  <dimension ref="A1:AK48"/>
  <sheetViews>
    <sheetView view="pageBreakPreview" zoomScale="90" zoomScaleNormal="85" zoomScaleSheetLayoutView="90" workbookViewId="0">
      <selection activeCell="E32" sqref="E32"/>
    </sheetView>
  </sheetViews>
  <sheetFormatPr defaultColWidth="9" defaultRowHeight="12.35"/>
  <cols>
    <col min="1" max="1" width="0.3515625" style="51" customWidth="1"/>
    <col min="2" max="2" width="2.64453125" style="51" customWidth="1"/>
    <col min="3" max="3" width="42.64453125" style="53" customWidth="1"/>
    <col min="4" max="4" width="7" style="53" customWidth="1"/>
    <col min="5" max="5" width="5.64453125" style="54" customWidth="1"/>
    <col min="6" max="6" width="6.64453125" style="54" customWidth="1"/>
    <col min="7" max="7" width="34.64453125" style="51" customWidth="1"/>
    <col min="8" max="8" width="65.64453125" style="51" customWidth="1"/>
    <col min="9" max="9" width="4.3515625" style="51" customWidth="1"/>
    <col min="10" max="25" width="9" style="51"/>
    <col min="26" max="28" width="9" style="51" customWidth="1"/>
    <col min="29" max="29" width="9" style="20" customWidth="1"/>
    <col min="30" max="16384" width="9" style="20"/>
  </cols>
  <sheetData>
    <row r="1" spans="1:37" ht="56.25" customHeight="1">
      <c r="C1" s="218" t="s">
        <v>343</v>
      </c>
      <c r="D1" s="218"/>
      <c r="E1" s="218"/>
      <c r="F1" s="218"/>
      <c r="G1" s="218"/>
      <c r="H1" s="218"/>
      <c r="I1" s="218"/>
      <c r="J1" s="218" t="s">
        <v>169</v>
      </c>
    </row>
    <row r="2" spans="1:37" ht="22.7">
      <c r="C2" s="226" t="s">
        <v>566</v>
      </c>
      <c r="D2" s="226"/>
      <c r="E2" s="226"/>
      <c r="F2" s="226"/>
      <c r="G2" s="98"/>
      <c r="H2" s="197" t="s">
        <v>323</v>
      </c>
      <c r="I2" s="98"/>
      <c r="J2" s="98"/>
    </row>
    <row r="3" spans="1:37" ht="28.7">
      <c r="B3" s="71"/>
      <c r="C3" s="227" t="s">
        <v>17</v>
      </c>
      <c r="D3" s="23" t="s">
        <v>492</v>
      </c>
      <c r="E3" s="23" t="s">
        <v>20</v>
      </c>
      <c r="F3" s="23" t="s">
        <v>167</v>
      </c>
      <c r="G3" s="195" t="s">
        <v>18</v>
      </c>
      <c r="H3" s="195" t="s">
        <v>19</v>
      </c>
      <c r="AA3" s="68" t="s">
        <v>356</v>
      </c>
      <c r="AC3" s="51"/>
      <c r="AD3" s="51"/>
      <c r="AE3" s="51"/>
      <c r="AF3" s="51"/>
      <c r="AG3" s="51"/>
      <c r="AH3" s="51"/>
      <c r="AI3" s="51"/>
      <c r="AJ3" s="51"/>
    </row>
    <row r="4" spans="1:37" ht="5.25" customHeight="1">
      <c r="B4" s="71"/>
      <c r="C4" s="227"/>
      <c r="D4" s="49"/>
      <c r="E4" s="49"/>
      <c r="F4" s="49"/>
      <c r="G4" s="49"/>
      <c r="H4" s="49"/>
      <c r="AC4" s="51"/>
      <c r="AD4" s="51"/>
      <c r="AE4" s="51"/>
      <c r="AF4" s="51"/>
      <c r="AG4" s="51"/>
      <c r="AH4" s="51"/>
      <c r="AI4" s="51"/>
      <c r="AJ4" s="51"/>
    </row>
    <row r="5" spans="1:37" ht="3.75" customHeight="1">
      <c r="B5" s="71"/>
      <c r="C5" s="227"/>
      <c r="D5" s="23"/>
      <c r="E5" s="23"/>
      <c r="F5" s="23"/>
      <c r="G5" s="23"/>
      <c r="H5" s="23"/>
      <c r="AC5" s="51"/>
      <c r="AD5" s="51"/>
      <c r="AE5" s="51"/>
      <c r="AF5" s="51"/>
      <c r="AG5" s="51"/>
      <c r="AH5" s="51"/>
      <c r="AI5" s="51"/>
      <c r="AJ5" s="51"/>
    </row>
    <row r="6" spans="1:37" s="70" customFormat="1" ht="15.75" customHeight="1">
      <c r="A6" s="68"/>
      <c r="B6" s="69"/>
      <c r="C6" s="83" t="s">
        <v>171</v>
      </c>
      <c r="D6" s="83"/>
      <c r="E6" s="84"/>
      <c r="F6" s="85"/>
      <c r="G6" s="85"/>
      <c r="H6" s="85"/>
      <c r="I6" s="51"/>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row>
    <row r="7" spans="1:37" ht="27.35">
      <c r="B7" s="88" t="s">
        <v>42</v>
      </c>
      <c r="C7" s="80" t="s">
        <v>316</v>
      </c>
      <c r="D7" s="204"/>
      <c r="E7" s="184"/>
      <c r="F7" s="198"/>
      <c r="G7" s="187"/>
      <c r="H7" s="159" t="s">
        <v>537</v>
      </c>
      <c r="I7" s="20">
        <f t="shared" ref="I7" si="0">IF(E7="否",-1,0)</f>
        <v>0</v>
      </c>
      <c r="AA7" s="68" t="s">
        <v>356</v>
      </c>
      <c r="AC7" s="51"/>
      <c r="AD7" s="51"/>
      <c r="AE7" s="51"/>
      <c r="AF7" s="51"/>
      <c r="AG7" s="51"/>
      <c r="AH7" s="51"/>
      <c r="AI7" s="51"/>
      <c r="AJ7" s="51"/>
    </row>
    <row r="8" spans="1:37" ht="64.5" customHeight="1">
      <c r="B8" s="88" t="s">
        <v>42</v>
      </c>
      <c r="C8" s="79" t="s">
        <v>544</v>
      </c>
      <c r="D8" s="159"/>
      <c r="E8" s="184"/>
      <c r="F8" s="198"/>
      <c r="G8" s="187"/>
      <c r="H8" s="159" t="s">
        <v>557</v>
      </c>
      <c r="I8" s="20">
        <v>0</v>
      </c>
      <c r="AC8" s="51"/>
      <c r="AD8" s="51"/>
      <c r="AE8" s="51"/>
      <c r="AF8" s="51"/>
      <c r="AG8" s="51"/>
      <c r="AH8" s="51"/>
      <c r="AI8" s="51"/>
      <c r="AJ8" s="51"/>
    </row>
    <row r="9" spans="1:37" ht="14.35">
      <c r="C9" s="86" t="s">
        <v>471</v>
      </c>
      <c r="D9" s="231" t="str">
        <f>$AA$3&amp;" "&amp;分数Scoring!AA30&amp;"/"&amp;分数Scoring!Z30</f>
        <v>评价的问题 0/7</v>
      </c>
      <c r="E9" s="232"/>
      <c r="F9" s="232"/>
      <c r="G9" s="232"/>
      <c r="H9" s="233"/>
      <c r="AA9" s="51" t="s">
        <v>335</v>
      </c>
    </row>
    <row r="10" spans="1:37" ht="82">
      <c r="C10" s="80" t="s">
        <v>385</v>
      </c>
      <c r="D10" s="162">
        <v>10</v>
      </c>
      <c r="E10" s="199"/>
      <c r="F10" s="205">
        <f t="shared" ref="F10:F42" si="1">IF(E10="na",D10,)</f>
        <v>0</v>
      </c>
      <c r="G10" s="200"/>
      <c r="H10" s="206" t="s">
        <v>558</v>
      </c>
      <c r="AA10" s="51" t="s">
        <v>336</v>
      </c>
    </row>
    <row r="11" spans="1:37" ht="91.5" customHeight="1">
      <c r="C11" s="80" t="s">
        <v>386</v>
      </c>
      <c r="D11" s="162">
        <v>10</v>
      </c>
      <c r="E11" s="199"/>
      <c r="F11" s="205">
        <f t="shared" si="1"/>
        <v>0</v>
      </c>
      <c r="G11" s="200"/>
      <c r="H11" s="207" t="s">
        <v>438</v>
      </c>
    </row>
    <row r="12" spans="1:37" ht="409.5" customHeight="1">
      <c r="C12" s="80" t="s">
        <v>411</v>
      </c>
      <c r="D12" s="162">
        <v>10</v>
      </c>
      <c r="E12" s="199"/>
      <c r="F12" s="205">
        <f t="shared" si="1"/>
        <v>0</v>
      </c>
      <c r="G12" s="200"/>
      <c r="H12" s="160" t="s">
        <v>545</v>
      </c>
    </row>
    <row r="13" spans="1:37" ht="211" customHeight="1">
      <c r="C13" s="80" t="s">
        <v>412</v>
      </c>
      <c r="D13" s="162">
        <v>10</v>
      </c>
      <c r="E13" s="199"/>
      <c r="F13" s="205">
        <f t="shared" si="1"/>
        <v>0</v>
      </c>
      <c r="G13" s="200"/>
      <c r="H13" s="160" t="s">
        <v>569</v>
      </c>
      <c r="AA13" s="51" t="s">
        <v>337</v>
      </c>
    </row>
    <row r="14" spans="1:37" ht="160.5" customHeight="1">
      <c r="C14" s="80" t="s">
        <v>430</v>
      </c>
      <c r="D14" s="162">
        <v>10</v>
      </c>
      <c r="E14" s="199"/>
      <c r="F14" s="205">
        <f t="shared" si="1"/>
        <v>0</v>
      </c>
      <c r="G14" s="200"/>
      <c r="H14" s="159" t="s">
        <v>570</v>
      </c>
    </row>
    <row r="15" spans="1:37" ht="144" customHeight="1">
      <c r="C15" s="80" t="s">
        <v>431</v>
      </c>
      <c r="D15" s="162">
        <v>10</v>
      </c>
      <c r="E15" s="199"/>
      <c r="F15" s="205">
        <f t="shared" si="1"/>
        <v>0</v>
      </c>
      <c r="G15" s="200"/>
      <c r="H15" s="204" t="s">
        <v>575</v>
      </c>
    </row>
    <row r="16" spans="1:37" ht="68.349999999999994">
      <c r="B16" s="51" t="s">
        <v>487</v>
      </c>
      <c r="C16" s="80" t="s">
        <v>387</v>
      </c>
      <c r="D16" s="162">
        <v>10</v>
      </c>
      <c r="E16" s="199"/>
      <c r="F16" s="205">
        <f t="shared" si="1"/>
        <v>0</v>
      </c>
      <c r="G16" s="200"/>
      <c r="H16" s="208" t="s">
        <v>317</v>
      </c>
    </row>
    <row r="17" spans="2:9" ht="14.35">
      <c r="C17" s="86" t="s">
        <v>318</v>
      </c>
      <c r="D17" s="231" t="str">
        <f>$AA$3&amp;" "&amp;分数Scoring!AA31&amp;"/"&amp;分数Scoring!Z31</f>
        <v>评价的问题 0/4</v>
      </c>
      <c r="E17" s="232"/>
      <c r="F17" s="232"/>
      <c r="G17" s="232"/>
      <c r="H17" s="233"/>
    </row>
    <row r="18" spans="2:9" ht="68.349999999999994">
      <c r="C18" s="80" t="s">
        <v>319</v>
      </c>
      <c r="D18" s="162">
        <v>10</v>
      </c>
      <c r="E18" s="199"/>
      <c r="F18" s="205">
        <f t="shared" si="1"/>
        <v>0</v>
      </c>
      <c r="G18" s="200"/>
      <c r="H18" s="208" t="s">
        <v>573</v>
      </c>
    </row>
    <row r="19" spans="2:9" ht="41">
      <c r="C19" s="80" t="s">
        <v>320</v>
      </c>
      <c r="D19" s="162">
        <v>10</v>
      </c>
      <c r="E19" s="199"/>
      <c r="F19" s="205">
        <f t="shared" si="1"/>
        <v>0</v>
      </c>
      <c r="G19" s="200"/>
      <c r="H19" s="208" t="s">
        <v>388</v>
      </c>
    </row>
    <row r="20" spans="2:9" ht="109.35">
      <c r="C20" s="80" t="s">
        <v>577</v>
      </c>
      <c r="D20" s="162">
        <v>10</v>
      </c>
      <c r="E20" s="199"/>
      <c r="F20" s="205">
        <f t="shared" si="1"/>
        <v>0</v>
      </c>
      <c r="G20" s="200"/>
      <c r="H20" s="208" t="s">
        <v>578</v>
      </c>
    </row>
    <row r="21" spans="2:9" ht="68.349999999999994">
      <c r="C21" s="80" t="s">
        <v>321</v>
      </c>
      <c r="D21" s="162">
        <v>10</v>
      </c>
      <c r="E21" s="199"/>
      <c r="F21" s="205">
        <f t="shared" si="1"/>
        <v>0</v>
      </c>
      <c r="G21" s="200"/>
      <c r="H21" s="208" t="s">
        <v>439</v>
      </c>
    </row>
    <row r="22" spans="2:9" ht="14.5" customHeight="1">
      <c r="C22" s="86" t="s">
        <v>440</v>
      </c>
      <c r="D22" s="231" t="str">
        <f>$AA$3&amp;" "&amp;分数Scoring!AA32&amp;"/"&amp;分数Scoring!Z32</f>
        <v>评价的问题 0/3</v>
      </c>
      <c r="E22" s="232"/>
      <c r="F22" s="232"/>
      <c r="G22" s="232"/>
      <c r="H22" s="233"/>
    </row>
    <row r="23" spans="2:9" ht="148.5" customHeight="1">
      <c r="C23" s="79" t="s">
        <v>441</v>
      </c>
      <c r="D23" s="162">
        <v>10</v>
      </c>
      <c r="E23" s="199"/>
      <c r="F23" s="205">
        <f t="shared" si="1"/>
        <v>0</v>
      </c>
      <c r="G23" s="200"/>
      <c r="H23" s="160" t="s">
        <v>546</v>
      </c>
    </row>
    <row r="24" spans="2:9" ht="206.25" customHeight="1">
      <c r="C24" s="79" t="s">
        <v>442</v>
      </c>
      <c r="D24" s="162">
        <v>10</v>
      </c>
      <c r="E24" s="199"/>
      <c r="F24" s="205">
        <f t="shared" si="1"/>
        <v>0</v>
      </c>
      <c r="G24" s="200"/>
      <c r="H24" s="160" t="s">
        <v>540</v>
      </c>
      <c r="I24" s="20"/>
    </row>
    <row r="25" spans="2:9" ht="136.69999999999999">
      <c r="C25" s="79" t="s">
        <v>443</v>
      </c>
      <c r="D25" s="162">
        <v>10</v>
      </c>
      <c r="E25" s="199"/>
      <c r="F25" s="205">
        <f t="shared" si="1"/>
        <v>0</v>
      </c>
      <c r="G25" s="200"/>
      <c r="H25" s="160" t="s">
        <v>571</v>
      </c>
    </row>
    <row r="26" spans="2:9" ht="14.35">
      <c r="C26" s="86" t="s">
        <v>445</v>
      </c>
      <c r="D26" s="231" t="str">
        <f>$AA$3&amp;" "&amp;分数Scoring!AA33&amp;"/"&amp;分数Scoring!Z33</f>
        <v>评价的问题 0/3</v>
      </c>
      <c r="E26" s="232"/>
      <c r="F26" s="232"/>
      <c r="G26" s="232"/>
      <c r="H26" s="233"/>
    </row>
    <row r="27" spans="2:9" ht="43.5" customHeight="1">
      <c r="B27" s="51" t="s">
        <v>488</v>
      </c>
      <c r="C27" s="79" t="s">
        <v>444</v>
      </c>
      <c r="D27" s="162">
        <v>10</v>
      </c>
      <c r="E27" s="199"/>
      <c r="F27" s="205">
        <f t="shared" si="1"/>
        <v>0</v>
      </c>
      <c r="G27" s="200"/>
      <c r="H27" s="160" t="s">
        <v>389</v>
      </c>
    </row>
    <row r="28" spans="2:9" ht="211.5" customHeight="1">
      <c r="C28" s="79" t="s">
        <v>446</v>
      </c>
      <c r="D28" s="162">
        <v>10</v>
      </c>
      <c r="E28" s="199"/>
      <c r="F28" s="205">
        <f t="shared" si="1"/>
        <v>0</v>
      </c>
      <c r="G28" s="200"/>
      <c r="H28" s="160" t="s">
        <v>547</v>
      </c>
    </row>
    <row r="29" spans="2:9" ht="86.25" customHeight="1">
      <c r="C29" s="79" t="s">
        <v>447</v>
      </c>
      <c r="D29" s="162">
        <v>10</v>
      </c>
      <c r="E29" s="199"/>
      <c r="F29" s="205">
        <f t="shared" si="1"/>
        <v>0</v>
      </c>
      <c r="G29" s="200"/>
      <c r="H29" s="160" t="s">
        <v>490</v>
      </c>
    </row>
    <row r="30" spans="2:9" ht="14.35">
      <c r="C30" s="86" t="s">
        <v>448</v>
      </c>
      <c r="D30" s="231" t="str">
        <f>$AA$3&amp;" "&amp;分数Scoring!AA34&amp;"/"&amp;分数Scoring!Z34</f>
        <v>评价的问题 0/4</v>
      </c>
      <c r="E30" s="232"/>
      <c r="F30" s="232"/>
      <c r="G30" s="232"/>
      <c r="H30" s="233"/>
    </row>
    <row r="31" spans="2:9" ht="169.5" customHeight="1">
      <c r="C31" s="79" t="s">
        <v>449</v>
      </c>
      <c r="D31" s="162">
        <v>10</v>
      </c>
      <c r="E31" s="199"/>
      <c r="F31" s="205">
        <f t="shared" si="1"/>
        <v>0</v>
      </c>
      <c r="G31" s="200"/>
      <c r="H31" s="160" t="s">
        <v>548</v>
      </c>
    </row>
    <row r="32" spans="2:9" ht="95.7">
      <c r="B32" s="51" t="s">
        <v>488</v>
      </c>
      <c r="C32" s="79" t="s">
        <v>450</v>
      </c>
      <c r="D32" s="162">
        <v>10</v>
      </c>
      <c r="E32" s="199"/>
      <c r="F32" s="205">
        <f t="shared" si="1"/>
        <v>0</v>
      </c>
      <c r="G32" s="200"/>
      <c r="H32" s="160" t="s">
        <v>390</v>
      </c>
    </row>
    <row r="33" spans="2:8" ht="120.75" customHeight="1">
      <c r="C33" s="79" t="s">
        <v>451</v>
      </c>
      <c r="D33" s="162">
        <v>10</v>
      </c>
      <c r="E33" s="199"/>
      <c r="F33" s="205">
        <f t="shared" si="1"/>
        <v>0</v>
      </c>
      <c r="G33" s="200"/>
      <c r="H33" s="160" t="s">
        <v>391</v>
      </c>
    </row>
    <row r="34" spans="2:8" ht="82">
      <c r="C34" s="79" t="s">
        <v>513</v>
      </c>
      <c r="D34" s="162">
        <v>10</v>
      </c>
      <c r="E34" s="199"/>
      <c r="F34" s="205">
        <f t="shared" si="1"/>
        <v>0</v>
      </c>
      <c r="G34" s="200"/>
      <c r="H34" s="160" t="s">
        <v>514</v>
      </c>
    </row>
    <row r="35" spans="2:8" ht="14.35">
      <c r="C35" s="86" t="s">
        <v>452</v>
      </c>
      <c r="D35" s="231" t="str">
        <f>$AA$3&amp;" "&amp;分数Scoring!AA35&amp;"/"&amp;分数Scoring!Z35</f>
        <v>评价的问题 0/2</v>
      </c>
      <c r="E35" s="232"/>
      <c r="F35" s="232"/>
      <c r="G35" s="232"/>
      <c r="H35" s="233"/>
    </row>
    <row r="36" spans="2:8" ht="109" customHeight="1">
      <c r="C36" s="79" t="s">
        <v>453</v>
      </c>
      <c r="D36" s="162">
        <v>10</v>
      </c>
      <c r="E36" s="199"/>
      <c r="F36" s="205">
        <f t="shared" si="1"/>
        <v>0</v>
      </c>
      <c r="G36" s="200"/>
      <c r="H36" s="160" t="s">
        <v>549</v>
      </c>
    </row>
    <row r="37" spans="2:8" ht="215.2" customHeight="1">
      <c r="B37" s="51" t="s">
        <v>488</v>
      </c>
      <c r="C37" s="79" t="s">
        <v>454</v>
      </c>
      <c r="D37" s="162">
        <v>10</v>
      </c>
      <c r="E37" s="199"/>
      <c r="F37" s="205">
        <f t="shared" si="1"/>
        <v>0</v>
      </c>
      <c r="G37" s="200"/>
      <c r="H37" s="160" t="s">
        <v>550</v>
      </c>
    </row>
    <row r="38" spans="2:8" ht="14.35">
      <c r="C38" s="87" t="s">
        <v>455</v>
      </c>
      <c r="D38" s="231" t="str">
        <f>$AA$3&amp;" "&amp;分数Scoring!AA36&amp;"/"&amp;分数Scoring!Z36</f>
        <v>评价的问题 0/4</v>
      </c>
      <c r="E38" s="232"/>
      <c r="F38" s="232"/>
      <c r="G38" s="232"/>
      <c r="H38" s="233"/>
    </row>
    <row r="39" spans="2:8" ht="95.7">
      <c r="C39" s="159" t="s">
        <v>456</v>
      </c>
      <c r="D39" s="162">
        <v>10</v>
      </c>
      <c r="E39" s="199"/>
      <c r="F39" s="205">
        <f t="shared" si="1"/>
        <v>0</v>
      </c>
      <c r="G39" s="200"/>
      <c r="H39" s="160" t="s">
        <v>410</v>
      </c>
    </row>
    <row r="40" spans="2:8" ht="82">
      <c r="C40" s="159" t="s">
        <v>457</v>
      </c>
      <c r="D40" s="162">
        <v>10</v>
      </c>
      <c r="E40" s="199"/>
      <c r="F40" s="205">
        <f t="shared" si="1"/>
        <v>0</v>
      </c>
      <c r="G40" s="200"/>
      <c r="H40" s="160" t="s">
        <v>409</v>
      </c>
    </row>
    <row r="41" spans="2:8" ht="82">
      <c r="B41" s="51" t="s">
        <v>487</v>
      </c>
      <c r="C41" s="79" t="s">
        <v>458</v>
      </c>
      <c r="D41" s="162">
        <v>10</v>
      </c>
      <c r="E41" s="199"/>
      <c r="F41" s="205">
        <f t="shared" si="1"/>
        <v>0</v>
      </c>
      <c r="G41" s="200"/>
      <c r="H41" s="160" t="s">
        <v>392</v>
      </c>
    </row>
    <row r="42" spans="2:8" ht="68.349999999999994">
      <c r="C42" s="79" t="s">
        <v>459</v>
      </c>
      <c r="D42" s="162">
        <v>10</v>
      </c>
      <c r="E42" s="199"/>
      <c r="F42" s="205">
        <f t="shared" si="1"/>
        <v>0</v>
      </c>
      <c r="G42" s="200"/>
      <c r="H42" s="160" t="s">
        <v>393</v>
      </c>
    </row>
    <row r="43" spans="2:8" s="51" customFormat="1" ht="14.35">
      <c r="B43" s="72"/>
      <c r="C43" s="86" t="s">
        <v>166</v>
      </c>
      <c r="D43" s="183">
        <f>SUM(D10:D42)</f>
        <v>270</v>
      </c>
      <c r="E43" s="183">
        <f>SUM(E10:E42)</f>
        <v>0</v>
      </c>
      <c r="F43" s="191">
        <f>SUM(F10:F42)</f>
        <v>0</v>
      </c>
      <c r="G43" s="192" t="s">
        <v>174</v>
      </c>
      <c r="H43" s="173">
        <f>E43/(D43-F43)</f>
        <v>0</v>
      </c>
    </row>
    <row r="44" spans="2:8" s="51" customFormat="1" ht="24" customHeight="1">
      <c r="B44" s="72"/>
      <c r="C44" s="220" t="s">
        <v>572</v>
      </c>
      <c r="D44" s="221"/>
      <c r="E44" s="221"/>
      <c r="F44" s="221"/>
      <c r="G44" s="222"/>
      <c r="H44" s="193">
        <f>H43*100</f>
        <v>0</v>
      </c>
    </row>
    <row r="45" spans="2:8" s="51" customFormat="1" ht="24" customHeight="1">
      <c r="B45" s="72"/>
      <c r="C45" s="220"/>
      <c r="D45" s="221"/>
      <c r="E45" s="221"/>
      <c r="F45" s="221"/>
      <c r="G45" s="222"/>
      <c r="H45" s="194" t="str">
        <f>IF(分数Scoring!Z28&gt;=90,"A",IF(分数Scoring!Z28&gt;=80,"B",IF(分数Scoring!Z28&gt;=70,"C",IF(分数Scoring!Z28&gt;=60,"D","E"))))</f>
        <v>E</v>
      </c>
    </row>
    <row r="46" spans="2:8" s="51" customFormat="1" ht="27" customHeight="1">
      <c r="B46" s="72"/>
      <c r="C46" s="220"/>
      <c r="D46" s="221"/>
      <c r="E46" s="221"/>
      <c r="F46" s="221"/>
      <c r="G46" s="222"/>
      <c r="H46" s="177" t="s">
        <v>173</v>
      </c>
    </row>
    <row r="47" spans="2:8" s="51" customFormat="1" ht="31.5" customHeight="1">
      <c r="B47" s="72"/>
      <c r="C47" s="223"/>
      <c r="D47" s="224"/>
      <c r="E47" s="224"/>
      <c r="F47" s="224"/>
      <c r="G47" s="225"/>
      <c r="H47" s="178" t="s">
        <v>238</v>
      </c>
    </row>
    <row r="48" spans="2:8" ht="66" customHeight="1">
      <c r="C48" s="229" t="s">
        <v>475</v>
      </c>
      <c r="D48" s="229"/>
      <c r="E48" s="230"/>
      <c r="F48" s="230"/>
      <c r="G48" s="230"/>
      <c r="H48" s="230"/>
    </row>
  </sheetData>
  <sheetProtection algorithmName="SHA-512" hashValue="D1WfSOxWWkCuQ8PJ7QeelT9BCWgKzh2HY0Za/W04HdEE9bQPu/1AqzDdqj2AaHAcLdvIiMvJS8VMU9rV95mCLg==" saltValue="bX5zFN9lmbc4EMJfX6BTjA==" spinCount="100000" sheet="1" formatCells="0" formatColumns="0" formatRows="0" insertRows="0" insertHyperlinks="0" deleteRows="0" selectLockedCells="1" sort="0" autoFilter="0" pivotTables="0"/>
  <protectedRanges>
    <protectedRange sqref="E27:E29 G27:G29 E31:E34 G31:G34 E36:E37 G36:G37 G39:G42 E39:E42 C44:G47 H46:H47" name="区域8"/>
    <protectedRange sqref="G18:G21" name="区域6"/>
    <protectedRange sqref="E18:E21" name="区域5"/>
    <protectedRange sqref="G10:G16" name="区域4"/>
    <protectedRange sqref="E10:E16" name="区域3"/>
    <protectedRange sqref="G7:G8" name="区域2"/>
    <protectedRange sqref="E7:E8" name="区域1"/>
    <protectedRange sqref="E23:E25 G23:G25" name="区域7"/>
  </protectedRanges>
  <mergeCells count="12">
    <mergeCell ref="C3:C5"/>
    <mergeCell ref="C48:H48"/>
    <mergeCell ref="C1:J1"/>
    <mergeCell ref="C2:F2"/>
    <mergeCell ref="D9:H9"/>
    <mergeCell ref="D17:H17"/>
    <mergeCell ref="D22:H22"/>
    <mergeCell ref="D26:H26"/>
    <mergeCell ref="D30:H30"/>
    <mergeCell ref="D35:H35"/>
    <mergeCell ref="D38:H38"/>
    <mergeCell ref="C44:G47"/>
  </mergeCells>
  <phoneticPr fontId="90" type="noConversion"/>
  <conditionalFormatting sqref="E10:E15">
    <cfRule type="colorScale" priority="13">
      <colorScale>
        <cfvo type="num" val="0"/>
        <cfvo type="num" val="7"/>
        <cfvo type="num" val="10"/>
        <color rgb="FFFF0000"/>
        <color rgb="FFFFC000"/>
        <color rgb="FF92D050"/>
      </colorScale>
    </cfRule>
  </conditionalFormatting>
  <conditionalFormatting sqref="E16">
    <cfRule type="colorScale" priority="41">
      <colorScale>
        <cfvo type="num" val="0"/>
        <cfvo type="num" val="7"/>
        <cfvo type="num" val="10"/>
        <color rgb="FFFF0000"/>
        <color rgb="FFFFC000"/>
        <color rgb="FF92D050"/>
      </colorScale>
    </cfRule>
  </conditionalFormatting>
  <conditionalFormatting sqref="E18">
    <cfRule type="colorScale" priority="10">
      <colorScale>
        <cfvo type="num" val="0"/>
        <cfvo type="num" val="7"/>
        <cfvo type="num" val="10"/>
        <color rgb="FFFF0000"/>
        <color rgb="FFFFC000"/>
        <color rgb="FF92D050"/>
      </colorScale>
    </cfRule>
  </conditionalFormatting>
  <conditionalFormatting sqref="E19:E20">
    <cfRule type="colorScale" priority="40">
      <colorScale>
        <cfvo type="num" val="0"/>
        <cfvo type="num" val="7"/>
        <cfvo type="num" val="10"/>
        <color rgb="FFFF0000"/>
        <color rgb="FFFFC000"/>
        <color rgb="FF92D050"/>
      </colorScale>
    </cfRule>
  </conditionalFormatting>
  <conditionalFormatting sqref="E21">
    <cfRule type="colorScale" priority="9">
      <colorScale>
        <cfvo type="num" val="0"/>
        <cfvo type="num" val="7"/>
        <cfvo type="num" val="10"/>
        <color rgb="FFFF0000"/>
        <color rgb="FFFFC000"/>
        <color rgb="FF92D050"/>
      </colorScale>
    </cfRule>
  </conditionalFormatting>
  <conditionalFormatting sqref="E23:E25">
    <cfRule type="colorScale" priority="8">
      <colorScale>
        <cfvo type="num" val="0"/>
        <cfvo type="num" val="7"/>
        <cfvo type="num" val="10"/>
        <color rgb="FFFF0000"/>
        <color rgb="FFFFC000"/>
        <color rgb="FF92D050"/>
      </colorScale>
    </cfRule>
  </conditionalFormatting>
  <conditionalFormatting sqref="E27:E28">
    <cfRule type="colorScale" priority="7">
      <colorScale>
        <cfvo type="num" val="0"/>
        <cfvo type="num" val="7"/>
        <cfvo type="num" val="10"/>
        <color rgb="FFFF0000"/>
        <color rgb="FFFFC000"/>
        <color rgb="FF92D050"/>
      </colorScale>
    </cfRule>
  </conditionalFormatting>
  <conditionalFormatting sqref="E29">
    <cfRule type="colorScale" priority="6">
      <colorScale>
        <cfvo type="num" val="0"/>
        <cfvo type="num" val="7"/>
        <cfvo type="num" val="10"/>
        <color rgb="FFFF0000"/>
        <color rgb="FFFFC000"/>
        <color rgb="FF92D050"/>
      </colorScale>
    </cfRule>
  </conditionalFormatting>
  <conditionalFormatting sqref="E31">
    <cfRule type="colorScale" priority="5">
      <colorScale>
        <cfvo type="num" val="0"/>
        <cfvo type="num" val="7"/>
        <cfvo type="num" val="10"/>
        <color rgb="FFFF0000"/>
        <color rgb="FFFFC000"/>
        <color rgb="FF92D050"/>
      </colorScale>
    </cfRule>
  </conditionalFormatting>
  <conditionalFormatting sqref="E32">
    <cfRule type="colorScale" priority="4">
      <colorScale>
        <cfvo type="num" val="0"/>
        <cfvo type="num" val="7"/>
        <cfvo type="num" val="10"/>
        <color rgb="FFFF0000"/>
        <color rgb="FFFFC000"/>
        <color rgb="FF92D050"/>
      </colorScale>
    </cfRule>
  </conditionalFormatting>
  <conditionalFormatting sqref="E33">
    <cfRule type="colorScale" priority="3">
      <colorScale>
        <cfvo type="num" val="0"/>
        <cfvo type="num" val="7"/>
        <cfvo type="num" val="10"/>
        <color rgb="FFFF0000"/>
        <color rgb="FFFFC000"/>
        <color rgb="FF92D050"/>
      </colorScale>
    </cfRule>
  </conditionalFormatting>
  <conditionalFormatting sqref="E34">
    <cfRule type="colorScale" priority="34">
      <colorScale>
        <cfvo type="num" val="0"/>
        <cfvo type="num" val="7"/>
        <cfvo type="num" val="10"/>
        <color rgb="FFFF0000"/>
        <color rgb="FFFFC000"/>
        <color rgb="FF92D050"/>
      </colorScale>
    </cfRule>
  </conditionalFormatting>
  <conditionalFormatting sqref="E36:E37">
    <cfRule type="colorScale" priority="2">
      <colorScale>
        <cfvo type="num" val="0"/>
        <cfvo type="num" val="7"/>
        <cfvo type="num" val="10"/>
        <color rgb="FFFF0000"/>
        <color rgb="FFFFC000"/>
        <color rgb="FF92D050"/>
      </colorScale>
    </cfRule>
  </conditionalFormatting>
  <conditionalFormatting sqref="E39:E42">
    <cfRule type="colorScale" priority="1">
      <colorScale>
        <cfvo type="num" val="0"/>
        <cfvo type="num" val="7"/>
        <cfvo type="num" val="10"/>
        <color rgb="FFFF0000"/>
        <color rgb="FFFFC000"/>
        <color rgb="FF92D050"/>
      </colorScale>
    </cfRule>
  </conditionalFormatting>
  <dataValidations count="4">
    <dataValidation type="list" allowBlank="1" showInputMessage="1" showErrorMessage="1" sqref="E10:E16 E18:E21 E23:E25 E27:E29 E31:E34 E36:E37 E39:E42" xr:uid="{00000000-0002-0000-0900-000000000000}">
      <formula1>"0,4,6,8,10,na"</formula1>
    </dataValidation>
    <dataValidation allowBlank="1" showInputMessage="1" showErrorMessage="1" prompt="根据备注3评级且需考虑关键项的降级" sqref="H45" xr:uid="{00000000-0002-0000-0900-000001000000}"/>
    <dataValidation allowBlank="1" showInputMessage="1" showErrorMessage="1" prompt="得分=适用条款实际得分/适用条款满分*100" sqref="H44" xr:uid="{00000000-0002-0000-0900-000002000000}"/>
    <dataValidation type="list" allowBlank="1" showInputMessage="1" showErrorMessage="1" sqref="E7:E8" xr:uid="{00000000-0002-0000-0900-000003000000}">
      <formula1>"是, 否"</formula1>
    </dataValidation>
  </dataValidations>
  <pageMargins left="0.31496062992126" right="0.31496062992126" top="0.35433070866141703" bottom="0.35433070866141703" header="0.31496062992126" footer="0.31496062992126"/>
  <pageSetup paperSize="9" scale="51" orientation="portrait" r:id="rId1"/>
  <headerFooter>
    <oddFooter>&amp;L&amp;"微软雅黑,常规"&amp;9&amp;A&amp;C&amp;"微软雅黑,常规"&amp;9&amp;Pof &amp;N&amp;R&amp;"微软雅黑,常规"&amp;9&amp;F</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36865" r:id="rId5" name="Check Box 1">
              <controlPr defaultSize="0" autoLine="0" autoPict="0">
                <anchor moveWithCells="1">
                  <from>
                    <xdr:col>7</xdr:col>
                    <xdr:colOff>1447800</xdr:colOff>
                    <xdr:row>45</xdr:row>
                    <xdr:rowOff>25400</xdr:rowOff>
                  </from>
                  <to>
                    <xdr:col>7</xdr:col>
                    <xdr:colOff>2129367</xdr:colOff>
                    <xdr:row>46</xdr:row>
                    <xdr:rowOff>0</xdr:rowOff>
                  </to>
                </anchor>
              </controlPr>
            </control>
          </mc:Choice>
        </mc:AlternateContent>
        <mc:AlternateContent xmlns:mc="http://schemas.openxmlformats.org/markup-compatibility/2006">
          <mc:Choice Requires="x14">
            <control shapeId="36866" r:id="rId6" name="Check Box 2">
              <controlPr defaultSize="0" autoLine="0" autoPict="0">
                <anchor moveWithCells="1">
                  <from>
                    <xdr:col>7</xdr:col>
                    <xdr:colOff>2654300</xdr:colOff>
                    <xdr:row>45</xdr:row>
                    <xdr:rowOff>25400</xdr:rowOff>
                  </from>
                  <to>
                    <xdr:col>7</xdr:col>
                    <xdr:colOff>3327400</xdr:colOff>
                    <xdr:row>46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0" tint="-0.49995422223578601"/>
  </sheetPr>
  <dimension ref="A1:AF111"/>
  <sheetViews>
    <sheetView showGridLines="0" zoomScaleNormal="100" workbookViewId="0">
      <selection activeCell="G34" sqref="G34:R34"/>
    </sheetView>
  </sheetViews>
  <sheetFormatPr defaultColWidth="10.64453125" defaultRowHeight="12.35" zeroHeight="1"/>
  <cols>
    <col min="1" max="1" width="4.64453125" style="14" customWidth="1"/>
    <col min="2" max="2" width="2.64453125" style="14" customWidth="1"/>
    <col min="3" max="3" width="28.64453125" style="14" customWidth="1"/>
    <col min="4" max="4" width="7" style="89" customWidth="1"/>
    <col min="5" max="5" width="7.05859375" style="89" customWidth="1"/>
    <col min="6" max="6" width="5.46875" style="16" customWidth="1"/>
    <col min="7" max="8" width="5.8203125" style="14" bestFit="1" customWidth="1"/>
    <col min="9" max="9" width="3.52734375" style="14" customWidth="1"/>
    <col min="10" max="13" width="3.46875" style="14" customWidth="1"/>
    <col min="14" max="14" width="5.46875" style="14" hidden="1" customWidth="1"/>
    <col min="15" max="15" width="7.17578125" style="14" hidden="1" customWidth="1"/>
    <col min="16" max="16" width="5.17578125" style="14" hidden="1" customWidth="1"/>
    <col min="17" max="18" width="4.8203125" style="14" hidden="1" customWidth="1"/>
    <col min="19" max="19" width="10.64453125" style="16" customWidth="1"/>
    <col min="20" max="20" width="7" style="168" customWidth="1"/>
    <col min="21" max="21" width="30.46875" style="14" customWidth="1"/>
    <col min="22" max="22" width="3" style="14" customWidth="1"/>
    <col min="23" max="23" width="8.17578125" style="14" customWidth="1"/>
    <col min="24" max="24" width="7.64453125" style="14" customWidth="1"/>
    <col min="25" max="25" width="10.46875" style="14" customWidth="1"/>
    <col min="26" max="26" width="13.64453125" style="89" hidden="1" customWidth="1"/>
    <col min="27" max="27" width="14" style="89" hidden="1" customWidth="1"/>
    <col min="28" max="28" width="9.17578125" style="14" customWidth="1"/>
    <col min="29" max="29" width="10.87890625" style="14" customWidth="1"/>
    <col min="30" max="30" width="6.87890625" style="14" customWidth="1"/>
    <col min="31" max="31" width="7.3515625" style="14" customWidth="1"/>
    <col min="32" max="32" width="6.64453125" style="14" customWidth="1"/>
    <col min="33" max="16384" width="10.64453125" style="14"/>
  </cols>
  <sheetData>
    <row r="1" spans="1:32" ht="42.75" customHeight="1">
      <c r="A1" s="97"/>
      <c r="B1" s="121"/>
      <c r="C1" s="238" t="s">
        <v>338</v>
      </c>
      <c r="D1" s="238"/>
      <c r="E1" s="238"/>
      <c r="F1" s="238"/>
      <c r="G1" s="238"/>
      <c r="H1" s="238"/>
      <c r="I1" s="238"/>
      <c r="J1" s="238"/>
      <c r="K1" s="238"/>
      <c r="L1" s="238"/>
      <c r="M1" s="238"/>
      <c r="N1" s="238"/>
      <c r="O1" s="238"/>
      <c r="P1" s="238"/>
      <c r="Q1" s="238"/>
      <c r="R1" s="238"/>
      <c r="S1" s="238"/>
      <c r="T1" s="238"/>
      <c r="U1" s="238"/>
      <c r="V1" s="122"/>
      <c r="W1" s="97"/>
      <c r="X1" s="97"/>
      <c r="Y1" s="97"/>
      <c r="Z1" s="71"/>
      <c r="AA1" s="71"/>
      <c r="AB1" s="97"/>
      <c r="AC1" s="97"/>
      <c r="AD1" s="97"/>
      <c r="AE1" s="97"/>
      <c r="AF1" s="97"/>
    </row>
    <row r="2" spans="1:32" ht="14.25" customHeight="1">
      <c r="A2" s="97"/>
      <c r="B2" s="123"/>
      <c r="C2" s="236" t="s">
        <v>347</v>
      </c>
      <c r="D2" s="236" t="s">
        <v>168</v>
      </c>
      <c r="E2" s="236" t="s">
        <v>167</v>
      </c>
      <c r="F2" s="237" t="s">
        <v>4</v>
      </c>
      <c r="G2" s="235" t="s">
        <v>2</v>
      </c>
      <c r="H2" s="235"/>
      <c r="I2" s="235"/>
      <c r="J2" s="235"/>
      <c r="K2" s="235"/>
      <c r="L2" s="235"/>
      <c r="M2" s="235"/>
      <c r="N2" s="235"/>
      <c r="O2" s="235"/>
      <c r="P2" s="235"/>
      <c r="Q2" s="235"/>
      <c r="R2" s="235"/>
      <c r="S2" s="236" t="s">
        <v>129</v>
      </c>
      <c r="T2" s="236" t="s">
        <v>345</v>
      </c>
      <c r="U2" s="236" t="s">
        <v>346</v>
      </c>
      <c r="V2" s="124"/>
      <c r="W2" s="97"/>
      <c r="X2" s="97"/>
      <c r="Y2" s="97"/>
      <c r="Z2" s="71"/>
      <c r="AA2" s="71"/>
      <c r="AB2" s="97"/>
      <c r="AC2" s="97"/>
      <c r="AD2" s="97"/>
      <c r="AE2" s="97"/>
      <c r="AF2" s="97"/>
    </row>
    <row r="3" spans="1:32" ht="16.5" customHeight="1">
      <c r="A3" s="97"/>
      <c r="B3" s="123"/>
      <c r="C3" s="236"/>
      <c r="D3" s="236"/>
      <c r="E3" s="236"/>
      <c r="F3" s="237"/>
      <c r="G3" s="107">
        <v>1</v>
      </c>
      <c r="H3" s="107">
        <v>2</v>
      </c>
      <c r="I3" s="107">
        <v>3</v>
      </c>
      <c r="J3" s="107">
        <v>4</v>
      </c>
      <c r="K3" s="107">
        <v>5</v>
      </c>
      <c r="L3" s="107">
        <v>6</v>
      </c>
      <c r="M3" s="107">
        <v>7</v>
      </c>
      <c r="N3" s="107">
        <v>8</v>
      </c>
      <c r="O3" s="107">
        <v>9</v>
      </c>
      <c r="P3" s="107">
        <v>10</v>
      </c>
      <c r="Q3" s="107">
        <v>11</v>
      </c>
      <c r="R3" s="107">
        <v>12</v>
      </c>
      <c r="S3" s="236"/>
      <c r="T3" s="236"/>
      <c r="U3" s="236"/>
      <c r="V3" s="124"/>
      <c r="W3" s="97"/>
      <c r="X3" s="97"/>
      <c r="Y3" s="97"/>
      <c r="Z3" s="71"/>
      <c r="AA3" s="71"/>
      <c r="AB3" s="97"/>
      <c r="AC3" s="97"/>
      <c r="AD3" s="97"/>
      <c r="AE3" s="97"/>
      <c r="AF3" s="97"/>
    </row>
    <row r="4" spans="1:32" ht="16.7">
      <c r="A4" s="97"/>
      <c r="B4" s="123"/>
      <c r="C4" s="106" t="s">
        <v>128</v>
      </c>
      <c r="D4" s="94">
        <f>SUM(D6:D11)</f>
        <v>280</v>
      </c>
      <c r="E4" s="94">
        <f>技术!F43</f>
        <v>0</v>
      </c>
      <c r="F4" s="89"/>
      <c r="G4" s="102"/>
      <c r="H4" s="102"/>
      <c r="I4" s="102"/>
      <c r="J4" s="102"/>
      <c r="K4" s="102"/>
      <c r="L4" s="102"/>
      <c r="M4" s="102"/>
      <c r="N4" s="102"/>
      <c r="O4" s="102"/>
      <c r="P4" s="102"/>
      <c r="Q4" s="102"/>
      <c r="R4" s="102"/>
      <c r="S4" s="103">
        <f>ROUND((SUM(S6:S11)/(D4-E4)*100),1)</f>
        <v>15.7</v>
      </c>
      <c r="T4" s="155">
        <f>S4/100</f>
        <v>0.157</v>
      </c>
      <c r="U4" s="82"/>
      <c r="V4" s="124"/>
      <c r="W4" s="97"/>
      <c r="X4" s="97"/>
      <c r="Y4" s="97"/>
      <c r="Z4" s="103">
        <f>ROUND((SUM(S6:S11)/(D4-E4)*100),1)+(技术!I7+技术!I8)*10</f>
        <v>15.7</v>
      </c>
      <c r="AA4" s="71"/>
      <c r="AB4" s="97"/>
      <c r="AC4" s="97"/>
      <c r="AD4" s="97"/>
      <c r="AE4" s="97"/>
      <c r="AF4" s="97"/>
    </row>
    <row r="5" spans="1:32" ht="15.35">
      <c r="A5" s="97"/>
      <c r="B5" s="123"/>
      <c r="C5" s="102" t="s">
        <v>170</v>
      </c>
      <c r="F5" s="89"/>
      <c r="G5" s="89" t="str">
        <f>技术!E7</f>
        <v>是</v>
      </c>
      <c r="H5" s="89" t="str">
        <f>技术!E8</f>
        <v>是</v>
      </c>
      <c r="I5" s="89"/>
      <c r="J5" s="102"/>
      <c r="K5" s="102"/>
      <c r="L5" s="102"/>
      <c r="M5" s="102"/>
      <c r="N5" s="102"/>
      <c r="O5" s="102"/>
      <c r="P5" s="102"/>
      <c r="Q5" s="102"/>
      <c r="R5" s="102"/>
      <c r="S5" s="102"/>
      <c r="T5" s="89"/>
      <c r="U5" s="82"/>
      <c r="V5" s="124"/>
      <c r="W5" s="97"/>
      <c r="X5" s="97"/>
      <c r="Y5" s="97"/>
      <c r="Z5" s="131" t="s">
        <v>355</v>
      </c>
      <c r="AA5" s="131" t="s">
        <v>354</v>
      </c>
      <c r="AB5" s="97"/>
      <c r="AC5" s="97"/>
      <c r="AD5" s="97"/>
      <c r="AE5" s="97"/>
      <c r="AF5" s="97"/>
    </row>
    <row r="6" spans="1:32">
      <c r="A6" s="97"/>
      <c r="B6" s="123"/>
      <c r="C6" s="102" t="s">
        <v>263</v>
      </c>
      <c r="D6" s="89">
        <f>F6*10</f>
        <v>30</v>
      </c>
      <c r="E6" s="89">
        <f>COUNTIF(G6:M6,"na")*10</f>
        <v>0</v>
      </c>
      <c r="F6" s="89">
        <f>COUNTA(G6:R6)</f>
        <v>3</v>
      </c>
      <c r="G6" s="95">
        <f>技术!E10</f>
        <v>8</v>
      </c>
      <c r="H6" s="95">
        <f>技术!E11</f>
        <v>0</v>
      </c>
      <c r="I6" s="95">
        <f>技术!E12</f>
        <v>0</v>
      </c>
      <c r="J6" s="95"/>
      <c r="K6" s="95"/>
      <c r="L6" s="95"/>
      <c r="M6" s="95"/>
      <c r="N6" s="104"/>
      <c r="O6" s="104"/>
      <c r="P6" s="104"/>
      <c r="Q6" s="104"/>
      <c r="R6" s="104"/>
      <c r="S6" s="89">
        <f t="shared" ref="S6:S11" si="0">SUM(G6:R6)</f>
        <v>8</v>
      </c>
      <c r="T6" s="164">
        <f>S6/(D6-E6)*100</f>
        <v>26.666666666666668</v>
      </c>
      <c r="U6" s="209">
        <f>T6</f>
        <v>26.666666666666668</v>
      </c>
      <c r="V6" s="124"/>
      <c r="W6" s="97"/>
      <c r="X6" s="97"/>
      <c r="Y6" s="97"/>
      <c r="Z6" s="131">
        <f>F6</f>
        <v>3</v>
      </c>
      <c r="AA6" s="131">
        <f>COUNTIF(G6:N6,"&gt;0")</f>
        <v>1</v>
      </c>
      <c r="AB6" s="97"/>
      <c r="AC6" s="97"/>
      <c r="AD6" s="97"/>
      <c r="AE6" s="97"/>
      <c r="AF6" s="97"/>
    </row>
    <row r="7" spans="1:32">
      <c r="A7" s="97"/>
      <c r="B7" s="123"/>
      <c r="C7" s="102" t="s">
        <v>264</v>
      </c>
      <c r="D7" s="89">
        <f>F7*10</f>
        <v>60</v>
      </c>
      <c r="E7" s="89">
        <f t="shared" ref="E7:E11" si="1">COUNTIF(G7:M7,"na")*10</f>
        <v>0</v>
      </c>
      <c r="F7" s="89">
        <f t="shared" ref="F7" si="2">COUNTA(G7:R7)</f>
        <v>6</v>
      </c>
      <c r="G7" s="95">
        <f>技术!E14</f>
        <v>10</v>
      </c>
      <c r="H7" s="95">
        <f>技术!E15</f>
        <v>10</v>
      </c>
      <c r="I7" s="95">
        <f>技术!E16</f>
        <v>8</v>
      </c>
      <c r="J7" s="95">
        <f>技术!E17</f>
        <v>8</v>
      </c>
      <c r="K7" s="95">
        <f>技术!E18</f>
        <v>0</v>
      </c>
      <c r="L7" s="95">
        <f>技术!E19</f>
        <v>0</v>
      </c>
      <c r="M7" s="95"/>
      <c r="N7" s="104"/>
      <c r="O7" s="104"/>
      <c r="P7" s="104"/>
      <c r="Q7" s="104"/>
      <c r="R7" s="104"/>
      <c r="S7" s="89">
        <f t="shared" si="0"/>
        <v>36</v>
      </c>
      <c r="T7" s="164">
        <f t="shared" ref="T7:T11" si="3">S7/(D7-E7)*100</f>
        <v>60</v>
      </c>
      <c r="U7" s="209">
        <f t="shared" ref="U7:U11" si="4">T7</f>
        <v>60</v>
      </c>
      <c r="V7" s="124"/>
      <c r="W7" s="97"/>
      <c r="X7" s="97"/>
      <c r="Y7" s="97"/>
      <c r="Z7" s="131">
        <f t="shared" ref="Z7" si="5">F7</f>
        <v>6</v>
      </c>
      <c r="AA7" s="131">
        <f t="shared" ref="AA7:AA11" si="6">COUNTIF(G7:N7,"&gt;0")</f>
        <v>4</v>
      </c>
      <c r="AB7" s="97"/>
      <c r="AC7" s="97"/>
      <c r="AD7" s="97"/>
      <c r="AE7" s="97"/>
      <c r="AF7" s="97"/>
    </row>
    <row r="8" spans="1:32">
      <c r="A8" s="97"/>
      <c r="B8" s="123"/>
      <c r="C8" s="102" t="s">
        <v>265</v>
      </c>
      <c r="D8" s="89">
        <f t="shared" ref="D8" si="7">F8*10</f>
        <v>40</v>
      </c>
      <c r="E8" s="89">
        <f t="shared" si="1"/>
        <v>0</v>
      </c>
      <c r="F8" s="89">
        <f>COUNTA(G8:R8)</f>
        <v>4</v>
      </c>
      <c r="G8" s="95">
        <f>技术!E21</f>
        <v>0</v>
      </c>
      <c r="H8" s="95">
        <f>技术!E22</f>
        <v>0</v>
      </c>
      <c r="I8" s="95">
        <f>技术!E23</f>
        <v>0</v>
      </c>
      <c r="J8" s="95">
        <f>技术!E24</f>
        <v>0</v>
      </c>
      <c r="K8" s="95"/>
      <c r="L8" s="95"/>
      <c r="M8" s="95"/>
      <c r="N8" s="104"/>
      <c r="O8" s="104"/>
      <c r="P8" s="104"/>
      <c r="Q8" s="104"/>
      <c r="R8" s="104"/>
      <c r="S8" s="89">
        <f t="shared" si="0"/>
        <v>0</v>
      </c>
      <c r="T8" s="164">
        <f t="shared" si="3"/>
        <v>0</v>
      </c>
      <c r="U8" s="209">
        <f t="shared" si="4"/>
        <v>0</v>
      </c>
      <c r="V8" s="124"/>
      <c r="W8" s="97"/>
      <c r="X8" s="97"/>
      <c r="Y8" s="97"/>
      <c r="Z8" s="131">
        <v>4</v>
      </c>
      <c r="AA8" s="131">
        <f t="shared" si="6"/>
        <v>0</v>
      </c>
      <c r="AB8" s="97"/>
      <c r="AC8" s="97"/>
      <c r="AD8" s="97"/>
      <c r="AE8" s="97"/>
      <c r="AF8" s="97"/>
    </row>
    <row r="9" spans="1:32">
      <c r="A9" s="97"/>
      <c r="B9" s="123"/>
      <c r="C9" s="180" t="s">
        <v>469</v>
      </c>
      <c r="D9" s="89">
        <v>70</v>
      </c>
      <c r="E9" s="89">
        <f t="shared" si="1"/>
        <v>0</v>
      </c>
      <c r="F9" s="89">
        <v>7</v>
      </c>
      <c r="G9" s="95">
        <f>技术!E26</f>
        <v>0</v>
      </c>
      <c r="H9" s="95">
        <f>技术!E27</f>
        <v>0</v>
      </c>
      <c r="I9" s="95">
        <f>技术!E28</f>
        <v>0</v>
      </c>
      <c r="J9" s="95">
        <f>技术!E29</f>
        <v>0</v>
      </c>
      <c r="K9" s="95">
        <f>技术!E30</f>
        <v>0</v>
      </c>
      <c r="L9" s="95">
        <f>技术!E31</f>
        <v>0</v>
      </c>
      <c r="M9" s="95">
        <f>技术!E32</f>
        <v>0</v>
      </c>
      <c r="N9" s="104"/>
      <c r="O9" s="104"/>
      <c r="P9" s="104"/>
      <c r="Q9" s="104"/>
      <c r="R9" s="104"/>
      <c r="S9" s="89">
        <f t="shared" si="0"/>
        <v>0</v>
      </c>
      <c r="T9" s="164">
        <f t="shared" si="3"/>
        <v>0</v>
      </c>
      <c r="U9" s="209">
        <f t="shared" si="4"/>
        <v>0</v>
      </c>
      <c r="V9" s="124"/>
      <c r="W9" s="97"/>
      <c r="X9" s="97"/>
      <c r="Y9" s="97"/>
      <c r="Z9" s="131">
        <v>7</v>
      </c>
      <c r="AA9" s="131">
        <f t="shared" si="6"/>
        <v>0</v>
      </c>
      <c r="AB9" s="97"/>
      <c r="AC9" s="97"/>
      <c r="AD9" s="97"/>
      <c r="AE9" s="97"/>
      <c r="AF9" s="97"/>
    </row>
    <row r="10" spans="1:32">
      <c r="A10" s="97"/>
      <c r="B10" s="123"/>
      <c r="C10" s="180" t="s">
        <v>470</v>
      </c>
      <c r="D10" s="89">
        <v>30</v>
      </c>
      <c r="E10" s="89">
        <f t="shared" si="1"/>
        <v>0</v>
      </c>
      <c r="F10" s="89">
        <v>3</v>
      </c>
      <c r="G10" s="95">
        <f>技术!E34</f>
        <v>0</v>
      </c>
      <c r="H10" s="95">
        <f>技术!E35</f>
        <v>0</v>
      </c>
      <c r="I10" s="95">
        <f>技术!E36</f>
        <v>0</v>
      </c>
      <c r="J10" s="95"/>
      <c r="K10" s="95"/>
      <c r="L10" s="95"/>
      <c r="M10" s="95"/>
      <c r="N10" s="104"/>
      <c r="O10" s="104"/>
      <c r="P10" s="104"/>
      <c r="Q10" s="104"/>
      <c r="R10" s="104"/>
      <c r="S10" s="89">
        <f t="shared" si="0"/>
        <v>0</v>
      </c>
      <c r="T10" s="164">
        <f t="shared" si="3"/>
        <v>0</v>
      </c>
      <c r="U10" s="209">
        <f t="shared" si="4"/>
        <v>0</v>
      </c>
      <c r="V10" s="124"/>
      <c r="W10" s="97"/>
      <c r="X10" s="97"/>
      <c r="Y10" s="97"/>
      <c r="Z10" s="131">
        <v>3</v>
      </c>
      <c r="AA10" s="131">
        <f t="shared" si="6"/>
        <v>0</v>
      </c>
      <c r="AB10" s="97"/>
      <c r="AC10" s="97"/>
      <c r="AD10" s="97"/>
      <c r="AE10" s="97"/>
      <c r="AF10" s="97"/>
    </row>
    <row r="11" spans="1:32">
      <c r="A11" s="97"/>
      <c r="B11" s="123"/>
      <c r="C11" s="180" t="s">
        <v>519</v>
      </c>
      <c r="D11" s="89">
        <v>50</v>
      </c>
      <c r="E11" s="89">
        <f t="shared" si="1"/>
        <v>0</v>
      </c>
      <c r="F11" s="89">
        <v>5</v>
      </c>
      <c r="G11" s="95">
        <f>技术!E38</f>
        <v>0</v>
      </c>
      <c r="H11" s="95">
        <f>技术!E39</f>
        <v>0</v>
      </c>
      <c r="I11" s="95">
        <f>技术!E40</f>
        <v>0</v>
      </c>
      <c r="J11" s="95">
        <f>技术!E41</f>
        <v>0</v>
      </c>
      <c r="K11" s="95">
        <f>技术!E42</f>
        <v>0</v>
      </c>
      <c r="L11" s="95"/>
      <c r="M11" s="95"/>
      <c r="N11" s="104"/>
      <c r="O11" s="104"/>
      <c r="P11" s="104"/>
      <c r="Q11" s="104"/>
      <c r="R11" s="104"/>
      <c r="S11" s="89">
        <f t="shared" si="0"/>
        <v>0</v>
      </c>
      <c r="T11" s="164">
        <f t="shared" si="3"/>
        <v>0</v>
      </c>
      <c r="U11" s="209">
        <f t="shared" si="4"/>
        <v>0</v>
      </c>
      <c r="V11" s="124"/>
      <c r="W11" s="97"/>
      <c r="X11" s="97"/>
      <c r="Y11" s="97"/>
      <c r="Z11" s="131">
        <v>5</v>
      </c>
      <c r="AA11" s="131">
        <f t="shared" si="6"/>
        <v>0</v>
      </c>
      <c r="AB11" s="97"/>
      <c r="AC11" s="97"/>
      <c r="AD11" s="97"/>
      <c r="AE11" s="97"/>
      <c r="AF11" s="97"/>
    </row>
    <row r="12" spans="1:32" ht="6.75" customHeight="1">
      <c r="A12" s="97"/>
      <c r="B12" s="123"/>
      <c r="C12" s="234"/>
      <c r="D12" s="234"/>
      <c r="E12" s="234"/>
      <c r="F12" s="234"/>
      <c r="G12" s="234"/>
      <c r="H12" s="234"/>
      <c r="I12" s="234"/>
      <c r="J12" s="234"/>
      <c r="K12" s="234"/>
      <c r="L12" s="234"/>
      <c r="M12" s="234"/>
      <c r="N12" s="234"/>
      <c r="O12" s="234"/>
      <c r="P12" s="234"/>
      <c r="Q12" s="234"/>
      <c r="R12" s="234"/>
      <c r="S12" s="234"/>
      <c r="T12" s="234"/>
      <c r="U12" s="234"/>
      <c r="V12" s="124"/>
      <c r="W12" s="97"/>
      <c r="X12" s="97"/>
      <c r="Y12" s="97"/>
      <c r="Z12" s="71"/>
      <c r="AA12" s="71"/>
      <c r="AB12" s="97"/>
      <c r="AC12" s="97"/>
      <c r="AD12" s="97"/>
      <c r="AE12" s="97"/>
      <c r="AF12" s="97"/>
    </row>
    <row r="13" spans="1:32" ht="16.7">
      <c r="A13" s="97"/>
      <c r="B13" s="123"/>
      <c r="C13" s="106" t="s">
        <v>41</v>
      </c>
      <c r="D13" s="94">
        <f>SUM(F15:F26)*10</f>
        <v>440</v>
      </c>
      <c r="E13" s="94">
        <f>制造!F66</f>
        <v>0</v>
      </c>
      <c r="F13" s="89"/>
      <c r="G13" s="102"/>
      <c r="H13" s="102"/>
      <c r="I13" s="102"/>
      <c r="J13" s="102"/>
      <c r="K13" s="102"/>
      <c r="L13" s="102"/>
      <c r="M13" s="102"/>
      <c r="N13" s="102"/>
      <c r="O13" s="102"/>
      <c r="P13" s="102"/>
      <c r="Q13" s="102"/>
      <c r="R13" s="102"/>
      <c r="S13" s="103">
        <f>ROUND((SUM(S15:S26)/(D13-E13)*100),1)</f>
        <v>0</v>
      </c>
      <c r="T13" s="155">
        <f>S13/100</f>
        <v>0</v>
      </c>
      <c r="U13" s="102"/>
      <c r="V13" s="124"/>
      <c r="W13" s="97"/>
      <c r="X13" s="97"/>
      <c r="Y13" s="97"/>
      <c r="Z13" s="103">
        <f>ROUND((SUM(S15:S26)/(D13-E13)*100),1)+(制造!I7+制造!I8+制造!I9)*10</f>
        <v>0</v>
      </c>
      <c r="AA13" s="71"/>
      <c r="AB13" s="97"/>
      <c r="AC13" s="97"/>
      <c r="AD13" s="97"/>
      <c r="AE13" s="97"/>
      <c r="AF13" s="97"/>
    </row>
    <row r="14" spans="1:32">
      <c r="A14" s="97"/>
      <c r="B14" s="123"/>
      <c r="C14" s="102" t="s">
        <v>170</v>
      </c>
      <c r="F14" s="89"/>
      <c r="G14" s="89">
        <f>制造!E7</f>
        <v>0</v>
      </c>
      <c r="H14" s="89">
        <f>制造!E8</f>
        <v>0</v>
      </c>
      <c r="I14" s="89">
        <f>制造!E9</f>
        <v>0</v>
      </c>
      <c r="J14" s="89"/>
      <c r="K14" s="89"/>
      <c r="L14" s="89"/>
      <c r="M14" s="89"/>
      <c r="N14" s="102"/>
      <c r="O14" s="102"/>
      <c r="P14" s="102"/>
      <c r="Q14" s="102"/>
      <c r="R14" s="102"/>
      <c r="S14" s="89"/>
      <c r="T14" s="89"/>
      <c r="U14" s="102"/>
      <c r="V14" s="124"/>
      <c r="W14" s="97"/>
      <c r="X14" s="97"/>
      <c r="Y14" s="97"/>
      <c r="Z14" s="71"/>
      <c r="AA14" s="71"/>
      <c r="AB14" s="97"/>
      <c r="AC14" s="97"/>
      <c r="AD14" s="97"/>
      <c r="AE14" s="97"/>
      <c r="AF14" s="97"/>
    </row>
    <row r="15" spans="1:32" ht="13.7">
      <c r="A15" s="97"/>
      <c r="B15" s="123"/>
      <c r="C15" s="181" t="s">
        <v>306</v>
      </c>
      <c r="D15" s="89">
        <f>F15*10</f>
        <v>30</v>
      </c>
      <c r="E15" s="89">
        <f t="shared" ref="E15:E26" si="8">COUNTIF(G15:M15,"na")*10</f>
        <v>0</v>
      </c>
      <c r="F15" s="89">
        <f t="shared" ref="F15" si="9">COUNTA(G15:R15)</f>
        <v>3</v>
      </c>
      <c r="G15" s="95">
        <f>制造!E11</f>
        <v>0</v>
      </c>
      <c r="H15" s="95">
        <f>制造!E12</f>
        <v>0</v>
      </c>
      <c r="I15" s="95">
        <f>制造!E13</f>
        <v>0</v>
      </c>
      <c r="J15" s="95"/>
      <c r="K15" s="95"/>
      <c r="L15" s="95"/>
      <c r="M15" s="95"/>
      <c r="N15" s="95"/>
      <c r="O15" s="105"/>
      <c r="P15" s="105"/>
      <c r="Q15" s="105"/>
      <c r="R15" s="105"/>
      <c r="S15" s="89">
        <f t="shared" ref="S15:S26" si="10">SUM(G15:R15)</f>
        <v>0</v>
      </c>
      <c r="T15" s="164">
        <f>S15/(D15-E15)*100</f>
        <v>0</v>
      </c>
      <c r="U15" s="209">
        <f t="shared" ref="U15:U26" si="11">T15</f>
        <v>0</v>
      </c>
      <c r="V15" s="124"/>
      <c r="W15" s="97"/>
      <c r="X15" s="97"/>
      <c r="Y15" s="97"/>
      <c r="Z15" s="131">
        <f t="shared" ref="Z15" si="12">F15</f>
        <v>3</v>
      </c>
      <c r="AA15" s="131">
        <f t="shared" ref="AA15" si="13">COUNTIF(G15:N15,"&gt;0")</f>
        <v>0</v>
      </c>
      <c r="AB15" s="97"/>
      <c r="AC15" s="97"/>
      <c r="AD15" s="97"/>
      <c r="AE15" s="97"/>
      <c r="AF15" s="97"/>
    </row>
    <row r="16" spans="1:32" ht="13.7">
      <c r="A16" s="97"/>
      <c r="B16" s="123"/>
      <c r="C16" s="182" t="s">
        <v>307</v>
      </c>
      <c r="D16" s="89">
        <f>F16*10</f>
        <v>40</v>
      </c>
      <c r="E16" s="89">
        <f t="shared" si="8"/>
        <v>0</v>
      </c>
      <c r="F16" s="89">
        <v>4</v>
      </c>
      <c r="G16" s="95">
        <f>制造!E15</f>
        <v>0</v>
      </c>
      <c r="H16" s="95">
        <f>制造!E16</f>
        <v>0</v>
      </c>
      <c r="I16" s="95">
        <f>制造!E17</f>
        <v>0</v>
      </c>
      <c r="J16" s="95">
        <f>制造!E18</f>
        <v>0</v>
      </c>
      <c r="K16" s="95"/>
      <c r="L16" s="95"/>
      <c r="M16" s="95"/>
      <c r="N16" s="95"/>
      <c r="O16" s="104"/>
      <c r="P16" s="104"/>
      <c r="Q16" s="104"/>
      <c r="R16" s="104"/>
      <c r="S16" s="89">
        <f t="shared" si="10"/>
        <v>0</v>
      </c>
      <c r="T16" s="164">
        <f>S16/(D16-E16)*100</f>
        <v>0</v>
      </c>
      <c r="U16" s="209">
        <f t="shared" si="11"/>
        <v>0</v>
      </c>
      <c r="V16" s="124"/>
      <c r="W16" s="97"/>
      <c r="X16" s="97"/>
      <c r="Y16" s="97"/>
      <c r="Z16" s="131">
        <f t="shared" ref="Z16" si="14">F16</f>
        <v>4</v>
      </c>
      <c r="AA16" s="131">
        <f t="shared" ref="AA16:AA25" si="15">COUNTIF(G16:N16,"&gt;0")</f>
        <v>0</v>
      </c>
      <c r="AB16" s="97"/>
      <c r="AC16" s="97"/>
      <c r="AD16" s="97"/>
      <c r="AE16" s="97"/>
      <c r="AF16" s="97"/>
    </row>
    <row r="17" spans="1:32" ht="13.7">
      <c r="A17" s="97"/>
      <c r="B17" s="123"/>
      <c r="C17" s="181" t="s">
        <v>308</v>
      </c>
      <c r="D17" s="89">
        <f t="shared" ref="D17" si="16">F17*10</f>
        <v>50</v>
      </c>
      <c r="E17" s="89">
        <f t="shared" si="8"/>
        <v>0</v>
      </c>
      <c r="F17" s="89">
        <v>5</v>
      </c>
      <c r="G17" s="95">
        <f>制造!E20</f>
        <v>0</v>
      </c>
      <c r="H17" s="95">
        <f>制造!E21</f>
        <v>0</v>
      </c>
      <c r="I17" s="95">
        <f>制造!E22</f>
        <v>0</v>
      </c>
      <c r="J17" s="95">
        <f>制造!E23</f>
        <v>0</v>
      </c>
      <c r="K17" s="95">
        <f>制造!E24</f>
        <v>0</v>
      </c>
      <c r="L17" s="95"/>
      <c r="M17" s="95"/>
      <c r="N17" s="95"/>
      <c r="O17" s="104"/>
      <c r="P17" s="104"/>
      <c r="Q17" s="104"/>
      <c r="R17" s="104"/>
      <c r="S17" s="89">
        <f t="shared" si="10"/>
        <v>0</v>
      </c>
      <c r="T17" s="164">
        <f t="shared" ref="T17" si="17">S17/(D17-E17)*100</f>
        <v>0</v>
      </c>
      <c r="U17" s="209">
        <f t="shared" si="11"/>
        <v>0</v>
      </c>
      <c r="V17" s="124"/>
      <c r="W17" s="97"/>
      <c r="X17" s="97"/>
      <c r="Y17" s="97"/>
      <c r="Z17" s="131">
        <v>5</v>
      </c>
      <c r="AA17" s="131">
        <f t="shared" si="15"/>
        <v>0</v>
      </c>
      <c r="AB17" s="97"/>
      <c r="AC17" s="97"/>
      <c r="AD17" s="97"/>
      <c r="AE17" s="97"/>
      <c r="AF17" s="97"/>
    </row>
    <row r="18" spans="1:32" ht="13.7">
      <c r="A18" s="97"/>
      <c r="B18" s="123"/>
      <c r="C18" s="181" t="s">
        <v>309</v>
      </c>
      <c r="D18" s="89">
        <v>40</v>
      </c>
      <c r="E18" s="89">
        <f t="shared" si="8"/>
        <v>0</v>
      </c>
      <c r="F18" s="89">
        <v>4</v>
      </c>
      <c r="G18" s="95">
        <f>制造!E26</f>
        <v>0</v>
      </c>
      <c r="H18" s="95">
        <f>制造!E27</f>
        <v>0</v>
      </c>
      <c r="I18" s="95">
        <f>制造!E28</f>
        <v>0</v>
      </c>
      <c r="J18" s="95">
        <f>制造!E29</f>
        <v>0</v>
      </c>
      <c r="K18" s="95"/>
      <c r="L18" s="95"/>
      <c r="M18" s="95"/>
      <c r="N18" s="95"/>
      <c r="O18" s="104"/>
      <c r="P18" s="104"/>
      <c r="Q18" s="104"/>
      <c r="R18" s="104"/>
      <c r="S18" s="89">
        <f t="shared" si="10"/>
        <v>0</v>
      </c>
      <c r="T18" s="164">
        <f>S18/(D18-E18)*100</f>
        <v>0</v>
      </c>
      <c r="U18" s="209">
        <f t="shared" si="11"/>
        <v>0</v>
      </c>
      <c r="V18" s="124"/>
      <c r="W18" s="97"/>
      <c r="X18" s="97"/>
      <c r="Y18" s="97"/>
      <c r="Z18" s="131">
        <v>4</v>
      </c>
      <c r="AA18" s="131">
        <f t="shared" si="15"/>
        <v>0</v>
      </c>
      <c r="AB18" s="97"/>
      <c r="AC18" s="97"/>
      <c r="AD18" s="97"/>
      <c r="AE18" s="97"/>
      <c r="AF18" s="97"/>
    </row>
    <row r="19" spans="1:32" ht="13.7">
      <c r="A19" s="97"/>
      <c r="B19" s="123"/>
      <c r="C19" s="181" t="s">
        <v>310</v>
      </c>
      <c r="D19" s="89">
        <v>50</v>
      </c>
      <c r="E19" s="89">
        <f t="shared" si="8"/>
        <v>0</v>
      </c>
      <c r="F19" s="89">
        <v>5</v>
      </c>
      <c r="G19" s="95">
        <f>制造!E31</f>
        <v>0</v>
      </c>
      <c r="H19" s="95">
        <f>制造!E32</f>
        <v>0</v>
      </c>
      <c r="I19" s="95">
        <f>制造!E33</f>
        <v>0</v>
      </c>
      <c r="J19" s="95">
        <f>制造!E34</f>
        <v>0</v>
      </c>
      <c r="K19" s="95">
        <f>制造!E35</f>
        <v>0</v>
      </c>
      <c r="L19" s="95"/>
      <c r="M19" s="95"/>
      <c r="N19" s="95"/>
      <c r="O19" s="104"/>
      <c r="P19" s="104"/>
      <c r="Q19" s="104"/>
      <c r="R19" s="104"/>
      <c r="S19" s="89">
        <f t="shared" si="10"/>
        <v>0</v>
      </c>
      <c r="T19" s="164">
        <f>S19/(D19-E19)*100</f>
        <v>0</v>
      </c>
      <c r="U19" s="209">
        <f t="shared" si="11"/>
        <v>0</v>
      </c>
      <c r="V19" s="124"/>
      <c r="W19" s="97"/>
      <c r="X19" s="97"/>
      <c r="Y19" s="97"/>
      <c r="Z19" s="131">
        <v>5</v>
      </c>
      <c r="AA19" s="131">
        <f t="shared" si="15"/>
        <v>0</v>
      </c>
      <c r="AB19" s="97"/>
      <c r="AC19" s="97"/>
      <c r="AD19" s="97"/>
      <c r="AE19" s="97"/>
      <c r="AF19" s="97"/>
    </row>
    <row r="20" spans="1:32" ht="13.7">
      <c r="A20" s="97"/>
      <c r="B20" s="123"/>
      <c r="C20" s="181" t="s">
        <v>311</v>
      </c>
      <c r="D20" s="89">
        <v>50</v>
      </c>
      <c r="E20" s="89">
        <f t="shared" si="8"/>
        <v>0</v>
      </c>
      <c r="F20" s="89">
        <v>5</v>
      </c>
      <c r="G20" s="95">
        <f>制造!E37</f>
        <v>0</v>
      </c>
      <c r="H20" s="95">
        <f>制造!E38</f>
        <v>0</v>
      </c>
      <c r="I20" s="95">
        <f>制造!E39</f>
        <v>0</v>
      </c>
      <c r="J20" s="95">
        <f>制造!E40</f>
        <v>0</v>
      </c>
      <c r="K20" s="95">
        <f>制造!E41</f>
        <v>0</v>
      </c>
      <c r="L20" s="95"/>
      <c r="M20" s="95"/>
      <c r="N20" s="95"/>
      <c r="O20" s="104"/>
      <c r="P20" s="104"/>
      <c r="Q20" s="104"/>
      <c r="R20" s="104"/>
      <c r="S20" s="89">
        <f t="shared" si="10"/>
        <v>0</v>
      </c>
      <c r="T20" s="164">
        <f t="shared" ref="T20:T26" si="18">S20/(D20-E20)*100</f>
        <v>0</v>
      </c>
      <c r="U20" s="209">
        <f t="shared" si="11"/>
        <v>0</v>
      </c>
      <c r="V20" s="124"/>
      <c r="W20" s="97"/>
      <c r="X20" s="97"/>
      <c r="Y20" s="97"/>
      <c r="Z20" s="131">
        <v>5</v>
      </c>
      <c r="AA20" s="131">
        <f t="shared" si="15"/>
        <v>0</v>
      </c>
      <c r="AB20" s="97"/>
      <c r="AC20" s="97"/>
      <c r="AD20" s="97"/>
      <c r="AE20" s="97"/>
      <c r="AF20" s="97"/>
    </row>
    <row r="21" spans="1:32" ht="13.7">
      <c r="A21" s="97"/>
      <c r="B21" s="123"/>
      <c r="C21" s="181" t="s">
        <v>473</v>
      </c>
      <c r="D21" s="89">
        <v>20</v>
      </c>
      <c r="E21" s="89">
        <f t="shared" si="8"/>
        <v>0</v>
      </c>
      <c r="F21" s="89">
        <v>2</v>
      </c>
      <c r="G21" s="95">
        <f>制造!E43</f>
        <v>0</v>
      </c>
      <c r="H21" s="95">
        <f>制造!E44</f>
        <v>0</v>
      </c>
      <c r="I21" s="95"/>
      <c r="J21" s="95"/>
      <c r="K21" s="95"/>
      <c r="L21" s="95"/>
      <c r="M21" s="95"/>
      <c r="N21" s="95"/>
      <c r="O21" s="104"/>
      <c r="P21" s="104"/>
      <c r="Q21" s="104"/>
      <c r="R21" s="104"/>
      <c r="S21" s="89">
        <f t="shared" si="10"/>
        <v>0</v>
      </c>
      <c r="T21" s="164">
        <f t="shared" si="18"/>
        <v>0</v>
      </c>
      <c r="U21" s="209">
        <f t="shared" si="11"/>
        <v>0</v>
      </c>
      <c r="V21" s="124"/>
      <c r="W21" s="97"/>
      <c r="X21" s="97"/>
      <c r="Y21" s="97"/>
      <c r="Z21" s="131">
        <v>2</v>
      </c>
      <c r="AA21" s="131">
        <f t="shared" si="15"/>
        <v>0</v>
      </c>
      <c r="AB21" s="97"/>
      <c r="AC21" s="97"/>
      <c r="AD21" s="97"/>
      <c r="AE21" s="97"/>
      <c r="AF21" s="97"/>
    </row>
    <row r="22" spans="1:32" ht="13.7">
      <c r="A22" s="97"/>
      <c r="B22" s="123"/>
      <c r="C22" s="181" t="s">
        <v>312</v>
      </c>
      <c r="D22" s="89">
        <v>30</v>
      </c>
      <c r="E22" s="89">
        <f t="shared" si="8"/>
        <v>0</v>
      </c>
      <c r="F22" s="89">
        <v>3</v>
      </c>
      <c r="G22" s="95">
        <f>制造!E46</f>
        <v>0</v>
      </c>
      <c r="H22" s="95">
        <f>制造!E47</f>
        <v>0</v>
      </c>
      <c r="I22" s="95">
        <f>制造!E48</f>
        <v>0</v>
      </c>
      <c r="J22" s="95"/>
      <c r="K22" s="95"/>
      <c r="L22" s="95"/>
      <c r="M22" s="95"/>
      <c r="N22" s="95"/>
      <c r="O22" s="104"/>
      <c r="P22" s="104"/>
      <c r="Q22" s="104"/>
      <c r="R22" s="104"/>
      <c r="S22" s="89">
        <f t="shared" si="10"/>
        <v>0</v>
      </c>
      <c r="T22" s="164">
        <f t="shared" si="18"/>
        <v>0</v>
      </c>
      <c r="U22" s="209">
        <f t="shared" si="11"/>
        <v>0</v>
      </c>
      <c r="V22" s="124"/>
      <c r="W22" s="97"/>
      <c r="X22" s="97"/>
      <c r="Y22" s="97"/>
      <c r="Z22" s="131">
        <v>3</v>
      </c>
      <c r="AA22" s="131">
        <f t="shared" si="15"/>
        <v>0</v>
      </c>
      <c r="AB22" s="97"/>
      <c r="AC22" s="97"/>
      <c r="AD22" s="97"/>
      <c r="AE22" s="97"/>
      <c r="AF22" s="97"/>
    </row>
    <row r="23" spans="1:32" ht="13.7">
      <c r="A23" s="97"/>
      <c r="B23" s="123"/>
      <c r="C23" s="181" t="s">
        <v>313</v>
      </c>
      <c r="D23" s="89">
        <v>50</v>
      </c>
      <c r="E23" s="89">
        <f t="shared" si="8"/>
        <v>0</v>
      </c>
      <c r="F23" s="89">
        <v>5</v>
      </c>
      <c r="G23" s="95">
        <f>制造!E50</f>
        <v>0</v>
      </c>
      <c r="H23" s="95">
        <f>制造!E51</f>
        <v>0</v>
      </c>
      <c r="I23" s="95">
        <f>制造!E52</f>
        <v>0</v>
      </c>
      <c r="J23" s="95">
        <f>制造!E53</f>
        <v>0</v>
      </c>
      <c r="K23" s="95">
        <f>制造!E54</f>
        <v>0</v>
      </c>
      <c r="L23" s="95"/>
      <c r="M23" s="95"/>
      <c r="N23" s="95"/>
      <c r="O23" s="104"/>
      <c r="P23" s="104"/>
      <c r="Q23" s="104"/>
      <c r="R23" s="104"/>
      <c r="S23" s="89">
        <f t="shared" si="10"/>
        <v>0</v>
      </c>
      <c r="T23" s="164">
        <f t="shared" si="18"/>
        <v>0</v>
      </c>
      <c r="U23" s="209">
        <f t="shared" si="11"/>
        <v>0</v>
      </c>
      <c r="V23" s="124"/>
      <c r="W23" s="97"/>
      <c r="X23" s="97"/>
      <c r="Y23" s="97"/>
      <c r="Z23" s="131">
        <v>5</v>
      </c>
      <c r="AA23" s="131">
        <f t="shared" si="15"/>
        <v>0</v>
      </c>
      <c r="AB23" s="97"/>
      <c r="AC23" s="97"/>
      <c r="AD23" s="97"/>
      <c r="AE23" s="97"/>
      <c r="AF23" s="97"/>
    </row>
    <row r="24" spans="1:32" ht="13.7">
      <c r="A24" s="97"/>
      <c r="B24" s="123"/>
      <c r="C24" s="181" t="s">
        <v>314</v>
      </c>
      <c r="D24" s="89">
        <v>30</v>
      </c>
      <c r="E24" s="89">
        <f t="shared" si="8"/>
        <v>0</v>
      </c>
      <c r="F24" s="89">
        <v>3</v>
      </c>
      <c r="G24" s="95">
        <f>制造!E56</f>
        <v>0</v>
      </c>
      <c r="H24" s="95">
        <f>制造!E57</f>
        <v>0</v>
      </c>
      <c r="I24" s="95">
        <f>制造!E58</f>
        <v>0</v>
      </c>
      <c r="J24" s="95"/>
      <c r="K24" s="95"/>
      <c r="L24" s="95"/>
      <c r="M24" s="95"/>
      <c r="N24" s="95"/>
      <c r="O24" s="104"/>
      <c r="P24" s="104"/>
      <c r="Q24" s="104"/>
      <c r="R24" s="104"/>
      <c r="S24" s="89">
        <f t="shared" si="10"/>
        <v>0</v>
      </c>
      <c r="T24" s="164">
        <f t="shared" si="18"/>
        <v>0</v>
      </c>
      <c r="U24" s="209">
        <f t="shared" si="11"/>
        <v>0</v>
      </c>
      <c r="V24" s="124"/>
      <c r="W24" s="97"/>
      <c r="X24" s="97"/>
      <c r="Y24" s="97"/>
      <c r="Z24" s="131">
        <v>3</v>
      </c>
      <c r="AA24" s="131">
        <f t="shared" si="15"/>
        <v>0</v>
      </c>
      <c r="AB24" s="97"/>
      <c r="AC24" s="97"/>
      <c r="AD24" s="97"/>
      <c r="AE24" s="97"/>
      <c r="AF24" s="97"/>
    </row>
    <row r="25" spans="1:32" ht="13.7">
      <c r="A25" s="97"/>
      <c r="B25" s="123"/>
      <c r="C25" s="181" t="s">
        <v>315</v>
      </c>
      <c r="D25" s="89">
        <v>30</v>
      </c>
      <c r="E25" s="89">
        <f t="shared" si="8"/>
        <v>0</v>
      </c>
      <c r="F25" s="89">
        <v>3</v>
      </c>
      <c r="G25" s="95">
        <f>制造!E60</f>
        <v>0</v>
      </c>
      <c r="H25" s="95">
        <f>制造!E61</f>
        <v>0</v>
      </c>
      <c r="I25" s="95">
        <f>制造!E62</f>
        <v>0</v>
      </c>
      <c r="J25" s="95"/>
      <c r="K25" s="95"/>
      <c r="L25" s="95"/>
      <c r="M25" s="95"/>
      <c r="N25" s="95"/>
      <c r="O25" s="104"/>
      <c r="P25" s="104"/>
      <c r="Q25" s="104"/>
      <c r="R25" s="104"/>
      <c r="S25" s="89">
        <f t="shared" si="10"/>
        <v>0</v>
      </c>
      <c r="T25" s="164">
        <f t="shared" si="18"/>
        <v>0</v>
      </c>
      <c r="U25" s="209">
        <f t="shared" si="11"/>
        <v>0</v>
      </c>
      <c r="V25" s="124"/>
      <c r="W25" s="97"/>
      <c r="X25" s="97"/>
      <c r="Y25" s="97"/>
      <c r="Z25" s="131">
        <v>3</v>
      </c>
      <c r="AA25" s="131">
        <f t="shared" si="15"/>
        <v>0</v>
      </c>
      <c r="AB25" s="97"/>
      <c r="AC25" s="97"/>
      <c r="AD25" s="97"/>
      <c r="AE25" s="97"/>
      <c r="AF25" s="97"/>
    </row>
    <row r="26" spans="1:32" ht="13.7">
      <c r="A26" s="97"/>
      <c r="B26" s="123"/>
      <c r="C26" s="181" t="s">
        <v>417</v>
      </c>
      <c r="D26" s="89">
        <v>20</v>
      </c>
      <c r="E26" s="89">
        <f t="shared" si="8"/>
        <v>0</v>
      </c>
      <c r="F26" s="89">
        <v>2</v>
      </c>
      <c r="G26" s="95">
        <f>制造!E64</f>
        <v>0</v>
      </c>
      <c r="H26" s="95">
        <f>制造!E65</f>
        <v>0</v>
      </c>
      <c r="I26" s="95"/>
      <c r="J26" s="95"/>
      <c r="K26" s="95"/>
      <c r="L26" s="95"/>
      <c r="M26" s="95"/>
      <c r="N26" s="95"/>
      <c r="O26" s="104"/>
      <c r="P26" s="104"/>
      <c r="Q26" s="104"/>
      <c r="R26" s="104"/>
      <c r="S26" s="89">
        <f t="shared" si="10"/>
        <v>0</v>
      </c>
      <c r="T26" s="164">
        <f t="shared" si="18"/>
        <v>0</v>
      </c>
      <c r="U26" s="209">
        <f t="shared" si="11"/>
        <v>0</v>
      </c>
      <c r="V26" s="124"/>
      <c r="W26" s="97"/>
      <c r="X26" s="97"/>
      <c r="Y26" s="97"/>
      <c r="Z26" s="131">
        <f t="shared" ref="Z26" si="19">F26</f>
        <v>2</v>
      </c>
      <c r="AA26" s="131">
        <f t="shared" ref="AA26" si="20">COUNTIF(G26:N26,"&gt;0")</f>
        <v>0</v>
      </c>
      <c r="AB26" s="97"/>
      <c r="AC26" s="97"/>
      <c r="AD26" s="97"/>
      <c r="AE26" s="97"/>
      <c r="AF26" s="97"/>
    </row>
    <row r="27" spans="1:32" ht="5.25" customHeight="1">
      <c r="A27" s="97"/>
      <c r="B27" s="123"/>
      <c r="C27" s="234"/>
      <c r="D27" s="234"/>
      <c r="E27" s="234"/>
      <c r="F27" s="234"/>
      <c r="G27" s="234"/>
      <c r="H27" s="234"/>
      <c r="I27" s="234"/>
      <c r="J27" s="234"/>
      <c r="K27" s="234"/>
      <c r="L27" s="234"/>
      <c r="M27" s="234"/>
      <c r="N27" s="234"/>
      <c r="O27" s="234"/>
      <c r="P27" s="234"/>
      <c r="Q27" s="234"/>
      <c r="R27" s="234"/>
      <c r="S27" s="234"/>
      <c r="T27" s="234"/>
      <c r="U27" s="234"/>
      <c r="V27" s="124"/>
      <c r="W27" s="97"/>
      <c r="X27" s="97"/>
      <c r="Y27" s="97"/>
      <c r="Z27" s="71"/>
      <c r="AA27" s="71"/>
      <c r="AB27" s="97"/>
      <c r="AC27" s="97"/>
      <c r="AD27" s="97"/>
      <c r="AE27" s="97"/>
      <c r="AF27" s="97"/>
    </row>
    <row r="28" spans="1:32" ht="16.7">
      <c r="A28" s="97"/>
      <c r="B28" s="123"/>
      <c r="C28" s="106" t="s">
        <v>118</v>
      </c>
      <c r="D28" s="94">
        <f>SUM(F30:F36)*10</f>
        <v>270</v>
      </c>
      <c r="E28" s="94">
        <f>质量!F43</f>
        <v>0</v>
      </c>
      <c r="F28" s="89"/>
      <c r="G28" s="102"/>
      <c r="H28" s="102"/>
      <c r="I28" s="102"/>
      <c r="J28" s="102"/>
      <c r="K28" s="102"/>
      <c r="L28" s="102"/>
      <c r="M28" s="102"/>
      <c r="N28" s="102"/>
      <c r="O28" s="102"/>
      <c r="P28" s="102"/>
      <c r="Q28" s="102"/>
      <c r="R28" s="102"/>
      <c r="S28" s="103">
        <f>ROUND((SUM(S30:S36)/(D28-E28)*100),1)</f>
        <v>0</v>
      </c>
      <c r="T28" s="155">
        <f>S28/100</f>
        <v>0</v>
      </c>
      <c r="U28" s="102"/>
      <c r="V28" s="124"/>
      <c r="W28" s="97"/>
      <c r="X28" s="97"/>
      <c r="Y28" s="97"/>
      <c r="Z28" s="103">
        <f>ROUND((SUM(S30:S36)/(D28-E28)*100),1)+(质量!I7+质量!I8)*10</f>
        <v>0</v>
      </c>
      <c r="AA28" s="71"/>
      <c r="AB28" s="97"/>
      <c r="AC28" s="97"/>
      <c r="AD28" s="97"/>
      <c r="AE28" s="97"/>
      <c r="AF28" s="97"/>
    </row>
    <row r="29" spans="1:32">
      <c r="A29" s="97"/>
      <c r="B29" s="123"/>
      <c r="C29" s="102" t="s">
        <v>172</v>
      </c>
      <c r="F29" s="89"/>
      <c r="G29" s="201">
        <f>质量!E7</f>
        <v>0</v>
      </c>
      <c r="H29" s="201">
        <f>质量!E8</f>
        <v>0</v>
      </c>
      <c r="I29" s="89"/>
      <c r="J29" s="89"/>
      <c r="K29" s="102"/>
      <c r="L29" s="102"/>
      <c r="M29" s="102"/>
      <c r="N29" s="102"/>
      <c r="O29" s="102"/>
      <c r="P29" s="102"/>
      <c r="Q29" s="102"/>
      <c r="R29" s="102"/>
      <c r="S29" s="89"/>
      <c r="T29" s="89"/>
      <c r="U29" s="102"/>
      <c r="V29" s="124"/>
      <c r="W29" s="97"/>
      <c r="X29" s="97"/>
      <c r="Y29" s="97"/>
      <c r="Z29" s="71"/>
      <c r="AA29" s="71"/>
      <c r="AB29" s="97"/>
      <c r="AC29" s="97"/>
      <c r="AD29" s="97"/>
      <c r="AE29" s="97"/>
      <c r="AF29" s="97"/>
    </row>
    <row r="30" spans="1:32" ht="13.7">
      <c r="A30" s="97"/>
      <c r="B30" s="123"/>
      <c r="C30" s="181" t="s">
        <v>472</v>
      </c>
      <c r="D30" s="89">
        <f t="shared" ref="D30" si="21">F30*10</f>
        <v>70</v>
      </c>
      <c r="E30" s="89">
        <f t="shared" ref="E30:E36" si="22">COUNTIF(G30:M30,"na")*10</f>
        <v>0</v>
      </c>
      <c r="F30" s="89">
        <v>7</v>
      </c>
      <c r="G30" s="95">
        <f>质量!E10</f>
        <v>0</v>
      </c>
      <c r="H30" s="95">
        <f>质量!E11</f>
        <v>0</v>
      </c>
      <c r="I30" s="95">
        <f>质量!E12</f>
        <v>0</v>
      </c>
      <c r="J30" s="95">
        <f>质量!E13</f>
        <v>0</v>
      </c>
      <c r="K30" s="95">
        <f>质量!E14</f>
        <v>0</v>
      </c>
      <c r="L30" s="95">
        <f>质量!E15</f>
        <v>0</v>
      </c>
      <c r="M30" s="95">
        <f>质量!E16</f>
        <v>0</v>
      </c>
      <c r="N30" s="104"/>
      <c r="O30" s="104"/>
      <c r="P30" s="104"/>
      <c r="Q30" s="104"/>
      <c r="R30" s="104"/>
      <c r="S30" s="89">
        <f t="shared" ref="S30:S36" si="23">SUM(G30:R30)</f>
        <v>0</v>
      </c>
      <c r="T30" s="164">
        <f>S30/(D30-E30)*100</f>
        <v>0</v>
      </c>
      <c r="U30" s="209">
        <f t="shared" ref="U30:U36" si="24">T30</f>
        <v>0</v>
      </c>
      <c r="V30" s="124"/>
      <c r="W30" s="97"/>
      <c r="X30" s="97"/>
      <c r="Y30" s="97"/>
      <c r="Z30" s="131">
        <f t="shared" ref="Z30" si="25">F30</f>
        <v>7</v>
      </c>
      <c r="AA30" s="131">
        <f t="shared" ref="AA30" si="26">COUNTIF(G30:N30,"&gt;0")</f>
        <v>0</v>
      </c>
      <c r="AB30" s="97"/>
      <c r="AC30" s="97"/>
      <c r="AD30" s="97"/>
      <c r="AE30" s="97"/>
      <c r="AF30" s="97"/>
    </row>
    <row r="31" spans="1:32" ht="13.7">
      <c r="A31" s="97"/>
      <c r="B31" s="123"/>
      <c r="C31" s="181" t="s">
        <v>322</v>
      </c>
      <c r="D31" s="89">
        <v>40</v>
      </c>
      <c r="E31" s="89">
        <f t="shared" si="22"/>
        <v>0</v>
      </c>
      <c r="F31" s="89">
        <v>4</v>
      </c>
      <c r="G31" s="95">
        <f>质量!E18</f>
        <v>0</v>
      </c>
      <c r="H31" s="95">
        <f>质量!E19</f>
        <v>0</v>
      </c>
      <c r="I31" s="95">
        <f>质量!E20</f>
        <v>0</v>
      </c>
      <c r="J31" s="95">
        <f>质量!E21</f>
        <v>0</v>
      </c>
      <c r="K31" s="104"/>
      <c r="L31" s="104"/>
      <c r="M31" s="104"/>
      <c r="N31" s="104"/>
      <c r="O31" s="104"/>
      <c r="P31" s="104"/>
      <c r="Q31" s="104"/>
      <c r="R31" s="104"/>
      <c r="S31" s="89">
        <f t="shared" si="23"/>
        <v>0</v>
      </c>
      <c r="T31" s="164">
        <f t="shared" ref="T31:T35" si="27">S31/(D31-E31)*100</f>
        <v>0</v>
      </c>
      <c r="U31" s="209">
        <f t="shared" si="24"/>
        <v>0</v>
      </c>
      <c r="V31" s="124"/>
      <c r="W31" s="97"/>
      <c r="X31" s="97"/>
      <c r="Y31" s="97"/>
      <c r="Z31" s="131">
        <f t="shared" ref="Z31" si="28">F31</f>
        <v>4</v>
      </c>
      <c r="AA31" s="131">
        <f t="shared" ref="AA31:AA36" si="29">COUNTIF(G31:N31,"&gt;0")</f>
        <v>0</v>
      </c>
      <c r="AB31" s="97"/>
      <c r="AC31" s="97"/>
      <c r="AD31" s="97"/>
      <c r="AE31" s="97"/>
      <c r="AF31" s="97"/>
    </row>
    <row r="32" spans="1:32" ht="13.7">
      <c r="A32" s="97"/>
      <c r="B32" s="123"/>
      <c r="C32" s="181" t="s">
        <v>460</v>
      </c>
      <c r="D32" s="89">
        <v>30</v>
      </c>
      <c r="E32" s="89">
        <f t="shared" si="22"/>
        <v>0</v>
      </c>
      <c r="F32" s="89">
        <v>3</v>
      </c>
      <c r="G32" s="95">
        <f>质量!E23</f>
        <v>0</v>
      </c>
      <c r="H32" s="95">
        <f>质量!E24</f>
        <v>0</v>
      </c>
      <c r="I32" s="95">
        <f>质量!E25</f>
        <v>0</v>
      </c>
      <c r="J32" s="104"/>
      <c r="K32" s="104"/>
      <c r="L32" s="104"/>
      <c r="M32" s="104"/>
      <c r="N32" s="104"/>
      <c r="O32" s="104"/>
      <c r="P32" s="104"/>
      <c r="Q32" s="104"/>
      <c r="R32" s="104"/>
      <c r="S32" s="89">
        <f t="shared" si="23"/>
        <v>0</v>
      </c>
      <c r="T32" s="164">
        <f t="shared" si="27"/>
        <v>0</v>
      </c>
      <c r="U32" s="209">
        <f t="shared" si="24"/>
        <v>0</v>
      </c>
      <c r="V32" s="124"/>
      <c r="W32" s="97"/>
      <c r="X32" s="97"/>
      <c r="Y32" s="97"/>
      <c r="Z32" s="131">
        <v>3</v>
      </c>
      <c r="AA32" s="131">
        <f t="shared" si="29"/>
        <v>0</v>
      </c>
      <c r="AB32" s="97"/>
      <c r="AC32" s="97"/>
      <c r="AD32" s="97"/>
      <c r="AE32" s="97"/>
      <c r="AF32" s="97"/>
    </row>
    <row r="33" spans="1:32" ht="13.7">
      <c r="A33" s="97"/>
      <c r="B33" s="123"/>
      <c r="C33" s="181" t="s">
        <v>464</v>
      </c>
      <c r="D33" s="89">
        <v>30</v>
      </c>
      <c r="E33" s="89">
        <f t="shared" si="22"/>
        <v>0</v>
      </c>
      <c r="F33" s="89">
        <v>3</v>
      </c>
      <c r="G33" s="95">
        <f>质量!E27</f>
        <v>0</v>
      </c>
      <c r="H33" s="95">
        <f>质量!E28</f>
        <v>0</v>
      </c>
      <c r="I33" s="95">
        <f>质量!E29</f>
        <v>0</v>
      </c>
      <c r="J33" s="104"/>
      <c r="K33" s="104"/>
      <c r="L33" s="104"/>
      <c r="M33" s="104"/>
      <c r="N33" s="104"/>
      <c r="O33" s="104"/>
      <c r="P33" s="104"/>
      <c r="Q33" s="104"/>
      <c r="R33" s="104"/>
      <c r="S33" s="89">
        <f t="shared" si="23"/>
        <v>0</v>
      </c>
      <c r="T33" s="164">
        <f t="shared" si="27"/>
        <v>0</v>
      </c>
      <c r="U33" s="209">
        <f t="shared" si="24"/>
        <v>0</v>
      </c>
      <c r="V33" s="124"/>
      <c r="W33" s="97"/>
      <c r="X33" s="97"/>
      <c r="Y33" s="97"/>
      <c r="Z33" s="131">
        <v>3</v>
      </c>
      <c r="AA33" s="131">
        <f t="shared" si="29"/>
        <v>0</v>
      </c>
      <c r="AB33" s="97"/>
      <c r="AC33" s="97"/>
      <c r="AD33" s="97"/>
      <c r="AE33" s="97"/>
      <c r="AF33" s="97"/>
    </row>
    <row r="34" spans="1:32" ht="13.7">
      <c r="A34" s="97"/>
      <c r="B34" s="123"/>
      <c r="C34" s="181" t="s">
        <v>462</v>
      </c>
      <c r="D34" s="89">
        <v>40</v>
      </c>
      <c r="E34" s="89">
        <f t="shared" si="22"/>
        <v>0</v>
      </c>
      <c r="F34" s="89">
        <v>4</v>
      </c>
      <c r="G34" s="95">
        <f>质量!E31</f>
        <v>0</v>
      </c>
      <c r="H34" s="95">
        <f>质量!E32</f>
        <v>0</v>
      </c>
      <c r="I34" s="95">
        <f>质量!E33</f>
        <v>0</v>
      </c>
      <c r="J34" s="95">
        <f>质量!E34</f>
        <v>0</v>
      </c>
      <c r="K34" s="104"/>
      <c r="L34" s="104"/>
      <c r="M34" s="104"/>
      <c r="N34" s="104"/>
      <c r="O34" s="104"/>
      <c r="P34" s="104"/>
      <c r="Q34" s="104"/>
      <c r="R34" s="104"/>
      <c r="S34" s="89">
        <f t="shared" si="23"/>
        <v>0</v>
      </c>
      <c r="T34" s="164">
        <f t="shared" si="27"/>
        <v>0</v>
      </c>
      <c r="U34" s="209">
        <f t="shared" si="24"/>
        <v>0</v>
      </c>
      <c r="V34" s="124"/>
      <c r="W34" s="97"/>
      <c r="X34" s="97"/>
      <c r="Y34" s="97"/>
      <c r="Z34" s="131">
        <v>4</v>
      </c>
      <c r="AA34" s="131">
        <f t="shared" si="29"/>
        <v>0</v>
      </c>
      <c r="AB34" s="97"/>
      <c r="AC34" s="97"/>
      <c r="AD34" s="97"/>
      <c r="AE34" s="97"/>
      <c r="AF34" s="97"/>
    </row>
    <row r="35" spans="1:32" ht="13.7">
      <c r="A35" s="97"/>
      <c r="B35" s="123"/>
      <c r="C35" s="181" t="s">
        <v>463</v>
      </c>
      <c r="D35" s="89">
        <v>20</v>
      </c>
      <c r="E35" s="89">
        <f t="shared" si="22"/>
        <v>0</v>
      </c>
      <c r="F35" s="89">
        <v>2</v>
      </c>
      <c r="G35" s="95">
        <f>质量!E36</f>
        <v>0</v>
      </c>
      <c r="H35" s="95">
        <f>质量!E37</f>
        <v>0</v>
      </c>
      <c r="I35" s="104"/>
      <c r="J35" s="104"/>
      <c r="K35" s="104"/>
      <c r="L35" s="104"/>
      <c r="M35" s="104"/>
      <c r="N35" s="104"/>
      <c r="O35" s="104"/>
      <c r="P35" s="104"/>
      <c r="Q35" s="104"/>
      <c r="R35" s="104"/>
      <c r="S35" s="89">
        <f t="shared" si="23"/>
        <v>0</v>
      </c>
      <c r="T35" s="164">
        <f t="shared" si="27"/>
        <v>0</v>
      </c>
      <c r="U35" s="209">
        <f t="shared" si="24"/>
        <v>0</v>
      </c>
      <c r="V35" s="124"/>
      <c r="W35" s="97"/>
      <c r="X35" s="97"/>
      <c r="Y35" s="97"/>
      <c r="Z35" s="131">
        <v>2</v>
      </c>
      <c r="AA35" s="131">
        <f t="shared" si="29"/>
        <v>0</v>
      </c>
      <c r="AB35" s="97"/>
      <c r="AC35" s="97"/>
      <c r="AD35" s="97"/>
      <c r="AE35" s="97"/>
      <c r="AF35" s="97"/>
    </row>
    <row r="36" spans="1:32" ht="13.7">
      <c r="A36" s="97"/>
      <c r="B36" s="123"/>
      <c r="C36" s="181" t="s">
        <v>465</v>
      </c>
      <c r="D36" s="89">
        <v>40</v>
      </c>
      <c r="E36" s="89">
        <f t="shared" si="22"/>
        <v>0</v>
      </c>
      <c r="F36" s="89">
        <v>4</v>
      </c>
      <c r="G36" s="95">
        <f>质量!E39</f>
        <v>0</v>
      </c>
      <c r="H36" s="95">
        <f>质量!E40</f>
        <v>0</v>
      </c>
      <c r="I36" s="95">
        <f>质量!E41</f>
        <v>0</v>
      </c>
      <c r="J36" s="104">
        <f>质量!E42</f>
        <v>0</v>
      </c>
      <c r="K36" s="104"/>
      <c r="L36" s="104"/>
      <c r="M36" s="104"/>
      <c r="N36" s="104"/>
      <c r="O36" s="104"/>
      <c r="P36" s="104"/>
      <c r="Q36" s="104"/>
      <c r="R36" s="104"/>
      <c r="S36" s="89">
        <f t="shared" si="23"/>
        <v>0</v>
      </c>
      <c r="T36" s="164">
        <f>S36/(D36-E36)*100</f>
        <v>0</v>
      </c>
      <c r="U36" s="209">
        <f t="shared" si="24"/>
        <v>0</v>
      </c>
      <c r="V36" s="124"/>
      <c r="W36" s="97"/>
      <c r="X36" s="97"/>
      <c r="Y36" s="97"/>
      <c r="Z36" s="131">
        <v>4</v>
      </c>
      <c r="AA36" s="131">
        <f t="shared" si="29"/>
        <v>0</v>
      </c>
      <c r="AB36" s="97"/>
      <c r="AC36" s="97"/>
      <c r="AD36" s="97"/>
      <c r="AE36" s="97"/>
      <c r="AF36" s="97"/>
    </row>
    <row r="37" spans="1:32" ht="19.5" customHeight="1">
      <c r="A37" s="97"/>
      <c r="B37" s="123"/>
      <c r="C37" s="99" t="s">
        <v>344</v>
      </c>
      <c r="D37" s="100">
        <f>SUM(D30:D36,D15:D26,D6:D11)</f>
        <v>990</v>
      </c>
      <c r="E37" s="100"/>
      <c r="F37" s="100">
        <f>SUM(F30:F36,F15:F26,F6:F11)</f>
        <v>99</v>
      </c>
      <c r="G37" s="101"/>
      <c r="H37" s="101"/>
      <c r="I37" s="101"/>
      <c r="J37" s="101"/>
      <c r="K37" s="101"/>
      <c r="L37" s="101"/>
      <c r="M37" s="101"/>
      <c r="N37" s="101"/>
      <c r="O37" s="101"/>
      <c r="P37" s="101"/>
      <c r="Q37" s="101"/>
      <c r="R37" s="101"/>
      <c r="S37" s="100"/>
      <c r="T37" s="165"/>
      <c r="U37" s="101"/>
      <c r="V37" s="124"/>
      <c r="W37" s="97"/>
      <c r="X37" s="97"/>
      <c r="Y37" s="97"/>
      <c r="Z37" s="71"/>
      <c r="AA37" s="71"/>
      <c r="AB37" s="97"/>
      <c r="AC37" s="97"/>
      <c r="AD37" s="97"/>
      <c r="AE37" s="97"/>
      <c r="AF37" s="97"/>
    </row>
    <row r="38" spans="1:32" ht="12.7" thickBot="1">
      <c r="A38" s="97"/>
      <c r="B38" s="125"/>
      <c r="C38" s="126"/>
      <c r="D38" s="127"/>
      <c r="E38" s="127"/>
      <c r="F38" s="128"/>
      <c r="G38" s="126"/>
      <c r="H38" s="126"/>
      <c r="I38" s="126"/>
      <c r="J38" s="126"/>
      <c r="K38" s="126"/>
      <c r="L38" s="126"/>
      <c r="M38" s="126"/>
      <c r="N38" s="126"/>
      <c r="O38" s="126"/>
      <c r="P38" s="126"/>
      <c r="Q38" s="126"/>
      <c r="R38" s="126"/>
      <c r="S38" s="128"/>
      <c r="T38" s="166"/>
      <c r="U38" s="126"/>
      <c r="V38" s="129"/>
      <c r="W38" s="97"/>
      <c r="X38" s="97"/>
      <c r="Y38" s="97"/>
      <c r="Z38" s="71"/>
      <c r="AA38" s="71"/>
      <c r="AB38" s="97"/>
      <c r="AC38" s="97"/>
      <c r="AD38" s="97"/>
      <c r="AE38" s="97"/>
      <c r="AF38" s="97"/>
    </row>
    <row r="39" spans="1:32">
      <c r="A39" s="97"/>
      <c r="B39" s="97"/>
      <c r="C39" s="97"/>
      <c r="D39" s="71"/>
      <c r="E39" s="71"/>
      <c r="F39" s="96"/>
      <c r="G39" s="97"/>
      <c r="H39" s="97"/>
      <c r="I39" s="97"/>
      <c r="J39" s="97"/>
      <c r="K39" s="97"/>
      <c r="L39" s="97"/>
      <c r="M39" s="97"/>
      <c r="N39" s="97"/>
      <c r="O39" s="97"/>
      <c r="P39" s="97"/>
      <c r="Q39" s="97"/>
      <c r="R39" s="97"/>
      <c r="S39" s="96"/>
      <c r="T39" s="167"/>
      <c r="U39" s="97"/>
      <c r="V39" s="97"/>
      <c r="W39" s="97"/>
      <c r="X39" s="97"/>
      <c r="Y39" s="97"/>
      <c r="Z39" s="71"/>
      <c r="AA39" s="71"/>
      <c r="AB39" s="97"/>
      <c r="AC39" s="97"/>
      <c r="AD39" s="97"/>
      <c r="AE39" s="97"/>
      <c r="AF39" s="97"/>
    </row>
    <row r="40" spans="1:32" hidden="1">
      <c r="A40" s="97"/>
      <c r="B40" s="97"/>
      <c r="C40" s="97"/>
      <c r="D40" s="71"/>
      <c r="E40" s="71"/>
      <c r="F40" s="96"/>
      <c r="G40" s="97"/>
      <c r="H40" s="97"/>
      <c r="I40" s="97"/>
      <c r="J40" s="97"/>
      <c r="K40" s="97"/>
      <c r="L40" s="97"/>
      <c r="M40" s="97"/>
      <c r="N40" s="97"/>
      <c r="O40" s="97"/>
      <c r="P40" s="97"/>
      <c r="Q40" s="97"/>
      <c r="R40" s="97"/>
      <c r="S40" s="96"/>
      <c r="T40" s="167"/>
      <c r="U40" s="97"/>
      <c r="V40" s="97"/>
      <c r="W40" s="97"/>
      <c r="X40" s="97"/>
      <c r="Y40" s="97"/>
      <c r="Z40" s="71"/>
      <c r="AA40" s="71"/>
      <c r="AB40" s="97"/>
      <c r="AC40" s="97"/>
      <c r="AD40" s="97"/>
      <c r="AE40" s="97"/>
      <c r="AF40" s="97"/>
    </row>
    <row r="41" spans="1:32" hidden="1">
      <c r="A41" s="97"/>
      <c r="B41" s="97"/>
      <c r="C41" s="97"/>
      <c r="D41" s="71"/>
      <c r="E41" s="71"/>
      <c r="F41" s="96"/>
      <c r="G41" s="97"/>
      <c r="H41" s="97"/>
      <c r="I41" s="97"/>
      <c r="J41" s="97"/>
      <c r="K41" s="97"/>
      <c r="L41" s="97"/>
      <c r="M41" s="97"/>
      <c r="N41" s="97"/>
      <c r="O41" s="97"/>
      <c r="P41" s="97"/>
      <c r="Q41" s="97"/>
      <c r="R41" s="97"/>
      <c r="S41" s="96"/>
      <c r="T41" s="167"/>
      <c r="U41" s="97"/>
      <c r="V41" s="97"/>
      <c r="W41" s="97"/>
      <c r="X41" s="97"/>
      <c r="Y41" s="97"/>
      <c r="Z41" s="71"/>
      <c r="AA41" s="71"/>
      <c r="AB41" s="97"/>
      <c r="AC41" s="97"/>
      <c r="AD41" s="97"/>
      <c r="AE41" s="97"/>
      <c r="AF41" s="97"/>
    </row>
    <row r="42" spans="1:32" hidden="1">
      <c r="A42" s="97"/>
      <c r="B42" s="97"/>
      <c r="C42" s="97"/>
      <c r="D42" s="71"/>
      <c r="E42" s="71"/>
      <c r="F42" s="96"/>
      <c r="G42" s="97"/>
      <c r="H42" s="97"/>
      <c r="I42" s="97"/>
      <c r="J42" s="97"/>
      <c r="K42" s="97"/>
      <c r="L42" s="97"/>
      <c r="M42" s="97"/>
      <c r="N42" s="97"/>
      <c r="O42" s="97"/>
      <c r="P42" s="97"/>
      <c r="Q42" s="97"/>
      <c r="R42" s="97"/>
      <c r="S42" s="96"/>
      <c r="T42" s="167"/>
      <c r="U42" s="97"/>
      <c r="V42" s="97"/>
      <c r="W42" s="97"/>
      <c r="X42" s="97"/>
      <c r="Y42" s="97"/>
      <c r="Z42" s="71"/>
      <c r="AA42" s="71"/>
      <c r="AB42" s="97"/>
      <c r="AC42" s="97"/>
      <c r="AD42" s="97"/>
      <c r="AE42" s="97"/>
      <c r="AF42" s="97"/>
    </row>
    <row r="43" spans="1:32" hidden="1">
      <c r="A43" s="97"/>
      <c r="B43" s="97"/>
      <c r="C43" s="97"/>
      <c r="D43" s="71"/>
      <c r="E43" s="71"/>
      <c r="F43" s="96"/>
      <c r="G43" s="97"/>
      <c r="H43" s="97"/>
      <c r="I43" s="97"/>
      <c r="J43" s="97"/>
      <c r="K43" s="97"/>
      <c r="L43" s="97"/>
      <c r="M43" s="97"/>
      <c r="N43" s="97"/>
      <c r="O43" s="97"/>
      <c r="P43" s="97"/>
      <c r="Q43" s="97"/>
      <c r="R43" s="97"/>
      <c r="S43" s="96"/>
      <c r="T43" s="167"/>
      <c r="U43" s="97"/>
      <c r="V43" s="97"/>
      <c r="W43" s="97"/>
      <c r="X43" s="97"/>
      <c r="Y43" s="97"/>
      <c r="Z43" s="71"/>
      <c r="AA43" s="71"/>
      <c r="AB43" s="97"/>
      <c r="AC43" s="97"/>
      <c r="AD43" s="97"/>
      <c r="AE43" s="97"/>
      <c r="AF43" s="97"/>
    </row>
    <row r="44" spans="1:32" hidden="1">
      <c r="A44" s="97"/>
      <c r="B44" s="97"/>
      <c r="C44" s="97"/>
      <c r="D44" s="71"/>
      <c r="E44" s="71"/>
      <c r="F44" s="96"/>
      <c r="G44" s="97"/>
      <c r="H44" s="97"/>
      <c r="I44" s="97"/>
      <c r="J44" s="97"/>
      <c r="K44" s="97"/>
      <c r="L44" s="97"/>
      <c r="M44" s="97"/>
      <c r="N44" s="97"/>
      <c r="O44" s="97"/>
      <c r="P44" s="97"/>
      <c r="Q44" s="97"/>
      <c r="R44" s="97"/>
      <c r="S44" s="96"/>
      <c r="T44" s="167"/>
      <c r="U44" s="97"/>
      <c r="V44" s="97"/>
      <c r="W44" s="97"/>
      <c r="X44" s="97"/>
      <c r="Y44" s="97"/>
      <c r="Z44" s="71"/>
      <c r="AA44" s="71"/>
      <c r="AB44" s="97"/>
      <c r="AC44" s="97"/>
      <c r="AD44" s="97"/>
      <c r="AE44" s="97"/>
      <c r="AF44" s="97"/>
    </row>
    <row r="45" spans="1:32" hidden="1">
      <c r="A45" s="97"/>
      <c r="B45" s="97"/>
      <c r="C45" s="97"/>
      <c r="D45" s="71"/>
      <c r="E45" s="71"/>
      <c r="F45" s="96"/>
      <c r="G45" s="97"/>
      <c r="H45" s="97"/>
      <c r="I45" s="97"/>
      <c r="J45" s="97"/>
      <c r="K45" s="97"/>
      <c r="L45" s="97"/>
      <c r="M45" s="97"/>
      <c r="N45" s="97"/>
      <c r="O45" s="97"/>
      <c r="P45" s="97"/>
      <c r="Q45" s="97"/>
      <c r="R45" s="97"/>
      <c r="S45" s="96"/>
      <c r="T45" s="167"/>
      <c r="U45" s="97"/>
      <c r="V45" s="97"/>
      <c r="W45" s="97"/>
      <c r="X45" s="97"/>
      <c r="Y45" s="97"/>
      <c r="Z45" s="71"/>
      <c r="AA45" s="71"/>
      <c r="AB45" s="97"/>
      <c r="AC45" s="97"/>
      <c r="AD45" s="97"/>
      <c r="AE45" s="97"/>
      <c r="AF45" s="97"/>
    </row>
    <row r="46" spans="1:32" hidden="1">
      <c r="A46" s="97"/>
      <c r="B46" s="97"/>
      <c r="C46" s="97"/>
      <c r="D46" s="71"/>
      <c r="E46" s="71"/>
      <c r="F46" s="96"/>
      <c r="G46" s="97"/>
      <c r="H46" s="97"/>
      <c r="I46" s="97"/>
      <c r="J46" s="97"/>
      <c r="K46" s="97"/>
      <c r="L46" s="97"/>
      <c r="M46" s="97"/>
      <c r="N46" s="97"/>
      <c r="O46" s="97"/>
      <c r="P46" s="97"/>
      <c r="Q46" s="97"/>
      <c r="R46" s="97"/>
      <c r="S46" s="96"/>
      <c r="T46" s="167"/>
      <c r="U46" s="97"/>
      <c r="V46" s="97"/>
      <c r="W46" s="97"/>
      <c r="X46" s="97"/>
      <c r="Y46" s="97"/>
      <c r="Z46" s="71"/>
      <c r="AA46" s="71"/>
      <c r="AB46" s="97"/>
      <c r="AC46" s="97"/>
      <c r="AD46" s="97"/>
      <c r="AE46" s="97"/>
      <c r="AF46" s="97"/>
    </row>
    <row r="47" spans="1:32" hidden="1">
      <c r="A47" s="97"/>
      <c r="B47" s="97"/>
      <c r="C47" s="97"/>
      <c r="D47" s="71"/>
      <c r="E47" s="71"/>
      <c r="F47" s="96"/>
      <c r="G47" s="97"/>
      <c r="H47" s="97"/>
      <c r="I47" s="97"/>
      <c r="J47" s="97"/>
      <c r="K47" s="97"/>
      <c r="L47" s="97"/>
      <c r="M47" s="97"/>
      <c r="N47" s="97"/>
      <c r="O47" s="97"/>
      <c r="P47" s="97"/>
      <c r="Q47" s="97"/>
      <c r="R47" s="97"/>
      <c r="S47" s="96"/>
      <c r="T47" s="167"/>
      <c r="U47" s="97"/>
      <c r="V47" s="97"/>
      <c r="W47" s="97"/>
      <c r="X47" s="97"/>
      <c r="Y47" s="97"/>
      <c r="Z47" s="71"/>
      <c r="AA47" s="71"/>
      <c r="AB47" s="97"/>
      <c r="AC47" s="97"/>
      <c r="AD47" s="97"/>
      <c r="AE47" s="97"/>
      <c r="AF47" s="97"/>
    </row>
    <row r="48" spans="1:32" hidden="1">
      <c r="A48" s="97"/>
      <c r="B48" s="97"/>
      <c r="C48" s="97"/>
      <c r="D48" s="71"/>
      <c r="E48" s="71"/>
      <c r="F48" s="96"/>
      <c r="G48" s="97"/>
      <c r="H48" s="97"/>
      <c r="I48" s="97"/>
      <c r="J48" s="97"/>
      <c r="K48" s="97"/>
      <c r="L48" s="97"/>
      <c r="M48" s="97"/>
      <c r="N48" s="97"/>
      <c r="O48" s="97"/>
      <c r="P48" s="97"/>
      <c r="Q48" s="97"/>
      <c r="R48" s="97"/>
      <c r="S48" s="96"/>
      <c r="T48" s="167"/>
      <c r="U48" s="97"/>
    </row>
    <row r="49" spans="1:21" hidden="1">
      <c r="A49" s="97"/>
      <c r="B49" s="97"/>
      <c r="C49" s="97"/>
      <c r="D49" s="71"/>
      <c r="E49" s="71"/>
      <c r="F49" s="96"/>
      <c r="G49" s="97"/>
      <c r="H49" s="97"/>
      <c r="I49" s="97"/>
      <c r="J49" s="97"/>
      <c r="K49" s="97"/>
      <c r="L49" s="97"/>
      <c r="M49" s="97"/>
      <c r="N49" s="97"/>
      <c r="O49" s="97"/>
      <c r="P49" s="97"/>
      <c r="Q49" s="97"/>
      <c r="R49" s="97"/>
      <c r="S49" s="96"/>
      <c r="T49" s="167"/>
      <c r="U49" s="97"/>
    </row>
    <row r="50" spans="1:21" hidden="1">
      <c r="A50" s="97"/>
      <c r="B50" s="97"/>
    </row>
    <row r="111"/>
  </sheetData>
  <sheetProtection algorithmName="SHA-512" hashValue="/MmvxaeGtosdrSa4CO3/rDf5peRTZaDjakDbP92wgbdIg5Bhurl0sRaiw052ciSHZv2MGlQX+2veXtt9lRflSw==" saltValue="Edx1IkcJuGIVPbN6DQ3Jxg==" spinCount="100000" sheet="1" selectLockedCells="1"/>
  <mergeCells count="11">
    <mergeCell ref="C1:U1"/>
    <mergeCell ref="S2:S3"/>
    <mergeCell ref="T2:T3"/>
    <mergeCell ref="U2:U3"/>
    <mergeCell ref="C2:C3"/>
    <mergeCell ref="C12:U12"/>
    <mergeCell ref="C27:U27"/>
    <mergeCell ref="G2:R2"/>
    <mergeCell ref="D2:D3"/>
    <mergeCell ref="E2:E3"/>
    <mergeCell ref="F2:F3"/>
  </mergeCells>
  <phoneticPr fontId="90" type="noConversion"/>
  <conditionalFormatting sqref="U6:U11 U30:U36 U15:U26">
    <cfRule type="dataBar" priority="63">
      <dataBar>
        <cfvo type="min"/>
        <cfvo type="max"/>
        <color rgb="FF638EC6"/>
      </dataBar>
      <extLst>
        <ext xmlns:x14="http://schemas.microsoft.com/office/spreadsheetml/2009/9/main" uri="{B025F937-C7B1-47D3-B67F-A62EFF666E3E}">
          <x14:id>{7CE1DBE0-8916-4264-ACD1-C5F57B765D26}</x14:id>
        </ext>
      </extLst>
    </cfRule>
  </conditionalFormatting>
  <pageMargins left="0.7" right="0.7" top="0.75" bottom="0.75" header="0.3" footer="0.3"/>
  <drawing r:id="rId1"/>
  <picture r:id="rId2"/>
  <extLst>
    <ext xmlns:x14="http://schemas.microsoft.com/office/spreadsheetml/2009/9/main" uri="{78C0D931-6437-407d-A8EE-F0AAD7539E65}">
      <x14:conditionalFormattings>
        <x14:conditionalFormatting xmlns:xm="http://schemas.microsoft.com/office/excel/2006/main">
          <x14:cfRule type="dataBar" id="{7CE1DBE0-8916-4264-ACD1-C5F57B765D26}">
            <x14:dataBar minLength="0" maxLength="100" border="1" negativeBarBorderColorSameAsPositive="0">
              <x14:cfvo type="autoMin"/>
              <x14:cfvo type="autoMax"/>
              <x14:borderColor rgb="FF638EC6"/>
              <x14:negativeFillColor rgb="FFFF0000"/>
              <x14:negativeBorderColor rgb="FFFF0000"/>
              <x14:axisColor rgb="FF000000"/>
            </x14:dataBar>
          </x14:cfRule>
          <xm:sqref>U6:U11 U30:U36 U15:U26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C67D4-D162-4623-9B6C-196EC0CAB40C}">
  <sheetPr codeName="Sheet7">
    <tabColor theme="0" tint="-0.49995422223578601"/>
  </sheetPr>
  <dimension ref="B1:BG53"/>
  <sheetViews>
    <sheetView showGridLines="0" zoomScale="76" zoomScaleNormal="76" workbookViewId="0">
      <selection activeCell="W13" sqref="W13"/>
    </sheetView>
  </sheetViews>
  <sheetFormatPr defaultColWidth="9" defaultRowHeight="12.35"/>
  <cols>
    <col min="1" max="2" width="4.3515625" style="14" customWidth="1"/>
    <col min="3" max="4" width="3.64453125" style="89" customWidth="1"/>
    <col min="5" max="5" width="3.64453125" style="16" customWidth="1"/>
    <col min="6" max="26" width="3.64453125" style="14" customWidth="1"/>
    <col min="27" max="29" width="4.46875" style="14" customWidth="1"/>
    <col min="30" max="34" width="3.64453125" style="14" customWidth="1"/>
    <col min="35" max="37" width="4.64453125" style="14" customWidth="1"/>
    <col min="38" max="42" width="3.64453125" style="14" customWidth="1"/>
    <col min="43" max="44" width="5.05859375" style="14" customWidth="1"/>
    <col min="45" max="52" width="3.64453125" style="14" customWidth="1"/>
    <col min="53" max="54" width="4" style="14" customWidth="1"/>
    <col min="55" max="56" width="3.64453125" style="14" customWidth="1"/>
    <col min="57" max="57" width="4" style="14" customWidth="1"/>
    <col min="58" max="65" width="3.64453125" style="14" customWidth="1"/>
    <col min="66" max="16384" width="9" style="14"/>
  </cols>
  <sheetData>
    <row r="1" spans="2:57" ht="12.7" thickBot="1"/>
    <row r="2" spans="2:57" ht="37.5" customHeight="1" thickBot="1">
      <c r="B2" s="251" t="s">
        <v>360</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3"/>
    </row>
    <row r="3" spans="2:57" ht="10.5" customHeight="1" thickTop="1">
      <c r="B3" s="150"/>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2"/>
    </row>
    <row r="4" spans="2:57" ht="17.25" customHeight="1">
      <c r="B4" s="150"/>
      <c r="C4" s="151"/>
      <c r="D4" s="151"/>
      <c r="E4" s="151"/>
      <c r="F4" s="151"/>
      <c r="G4" s="151"/>
      <c r="H4" s="151"/>
      <c r="I4" s="151"/>
      <c r="J4" s="151"/>
      <c r="K4" s="254"/>
      <c r="L4" s="254"/>
      <c r="M4" s="254"/>
      <c r="N4" s="254"/>
      <c r="O4" s="254"/>
      <c r="P4" s="254"/>
      <c r="Q4" s="254"/>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2"/>
    </row>
    <row r="5" spans="2:57" ht="16" thickBot="1">
      <c r="B5" s="138"/>
      <c r="C5" s="139" t="s">
        <v>357</v>
      </c>
      <c r="D5" s="140"/>
      <c r="E5" s="258" t="s">
        <v>128</v>
      </c>
      <c r="F5" s="258"/>
      <c r="G5" s="258"/>
      <c r="H5" s="258"/>
      <c r="I5" s="89"/>
      <c r="J5" s="89"/>
      <c r="K5" s="89"/>
      <c r="L5" s="89"/>
      <c r="M5" s="89"/>
      <c r="N5" s="89"/>
      <c r="O5" s="89"/>
      <c r="P5" s="89"/>
      <c r="Q5" s="89"/>
      <c r="AZ5" s="14" t="s">
        <v>361</v>
      </c>
      <c r="BE5" s="141"/>
    </row>
    <row r="6" spans="2:57" ht="15" thickBot="1">
      <c r="B6" s="138"/>
      <c r="C6" s="248" t="s">
        <v>170</v>
      </c>
      <c r="D6" s="248"/>
      <c r="E6" s="248"/>
      <c r="F6" s="248"/>
      <c r="G6" s="163" t="str">
        <f>技术!E7</f>
        <v>是</v>
      </c>
      <c r="H6" s="163" t="str">
        <f>技术!E8</f>
        <v>是</v>
      </c>
      <c r="I6" s="256"/>
      <c r="J6" s="257"/>
      <c r="K6" s="89"/>
      <c r="L6" s="89"/>
      <c r="M6" s="89"/>
      <c r="N6" s="89"/>
      <c r="O6" s="89"/>
      <c r="P6" s="89"/>
      <c r="Q6" s="89"/>
      <c r="AZ6" s="135" t="s">
        <v>362</v>
      </c>
      <c r="BA6" s="249">
        <f>技术!H43</f>
        <v>0.15714285714285714</v>
      </c>
      <c r="BB6" s="250"/>
      <c r="BE6" s="141"/>
    </row>
    <row r="7" spans="2:57" ht="12.7" thickBot="1">
      <c r="B7" s="138"/>
      <c r="BE7" s="141"/>
    </row>
    <row r="8" spans="2:57">
      <c r="B8" s="138"/>
      <c r="C8" s="143" t="s">
        <v>263</v>
      </c>
      <c r="D8" s="143"/>
      <c r="E8" s="143"/>
      <c r="F8" s="143"/>
      <c r="G8" s="143"/>
      <c r="H8" s="143"/>
      <c r="I8" s="143"/>
      <c r="J8" s="143"/>
      <c r="K8" s="143" t="s">
        <v>264</v>
      </c>
      <c r="L8" s="143"/>
      <c r="M8" s="143"/>
      <c r="N8" s="143"/>
      <c r="O8" s="143"/>
      <c r="P8" s="143"/>
      <c r="Q8" s="143"/>
      <c r="R8" s="143"/>
      <c r="S8" s="143" t="s">
        <v>265</v>
      </c>
      <c r="T8" s="143"/>
      <c r="U8" s="143"/>
      <c r="V8" s="143"/>
      <c r="W8" s="143"/>
      <c r="X8" s="143"/>
      <c r="Y8" s="143"/>
      <c r="Z8" s="143"/>
      <c r="AA8" s="143" t="s">
        <v>469</v>
      </c>
      <c r="AB8" s="143"/>
      <c r="AC8" s="143"/>
      <c r="AD8" s="143"/>
      <c r="AE8" s="143"/>
      <c r="AF8" s="143"/>
      <c r="AG8" s="143"/>
      <c r="AH8" s="143"/>
      <c r="AI8" s="143" t="s">
        <v>470</v>
      </c>
      <c r="AJ8" s="143"/>
      <c r="AK8" s="143"/>
      <c r="AL8" s="143"/>
      <c r="AM8" s="143"/>
      <c r="AN8" s="143"/>
      <c r="AO8" s="143"/>
      <c r="AP8" s="143"/>
      <c r="AQ8" s="143" t="s">
        <v>519</v>
      </c>
      <c r="AR8" s="143"/>
      <c r="AS8" s="143"/>
      <c r="AT8" s="143"/>
      <c r="AU8" s="143"/>
      <c r="AZ8" s="239" t="s">
        <v>369</v>
      </c>
      <c r="BA8" s="241" t="str">
        <f>技术!H45</f>
        <v>E</v>
      </c>
      <c r="BB8" s="242"/>
      <c r="BE8" s="141"/>
    </row>
    <row r="9" spans="2:57" ht="12.7" thickBot="1">
      <c r="B9" s="138"/>
      <c r="C9" s="142">
        <v>1.1000000000000001</v>
      </c>
      <c r="D9" s="142">
        <v>1.2</v>
      </c>
      <c r="E9" s="142">
        <v>1.3</v>
      </c>
      <c r="F9" s="142"/>
      <c r="G9" s="142"/>
      <c r="H9" s="142"/>
      <c r="I9" s="142"/>
      <c r="K9" s="142">
        <v>2.1</v>
      </c>
      <c r="L9" s="142">
        <v>2.2000000000000002</v>
      </c>
      <c r="M9" s="142">
        <v>2.2999999999999998</v>
      </c>
      <c r="N9" s="142">
        <v>2.4</v>
      </c>
      <c r="O9" s="142">
        <v>2.5</v>
      </c>
      <c r="P9" s="142">
        <v>2.6</v>
      </c>
      <c r="Q9" s="142"/>
      <c r="S9" s="142">
        <v>3.1</v>
      </c>
      <c r="T9" s="142">
        <v>3.2</v>
      </c>
      <c r="U9" s="142">
        <v>3.3</v>
      </c>
      <c r="V9" s="142">
        <v>3.4</v>
      </c>
      <c r="W9" s="142"/>
      <c r="X9" s="142"/>
      <c r="Y9" s="142"/>
      <c r="AA9" s="142">
        <v>4.0999999999999996</v>
      </c>
      <c r="AB9" s="142">
        <v>4.2</v>
      </c>
      <c r="AC9" s="142">
        <v>4.3</v>
      </c>
      <c r="AD9" s="142">
        <v>4.4000000000000004</v>
      </c>
      <c r="AE9" s="142">
        <v>4.5</v>
      </c>
      <c r="AF9" s="142">
        <v>4.5999999999999996</v>
      </c>
      <c r="AG9" s="142">
        <v>4.7</v>
      </c>
      <c r="AI9" s="142">
        <v>5.0999999999999996</v>
      </c>
      <c r="AJ9" s="142">
        <v>5.2</v>
      </c>
      <c r="AK9" s="142">
        <v>5.3</v>
      </c>
      <c r="AL9" s="142"/>
      <c r="AM9" s="142"/>
      <c r="AN9" s="142"/>
      <c r="AO9" s="142"/>
      <c r="AQ9" s="142">
        <v>6.1</v>
      </c>
      <c r="AR9" s="142">
        <v>6.2</v>
      </c>
      <c r="AS9" s="142">
        <v>6.3</v>
      </c>
      <c r="AT9" s="142">
        <v>6.4</v>
      </c>
      <c r="AU9" s="142">
        <v>6.5</v>
      </c>
      <c r="AV9" s="142"/>
      <c r="AW9" s="142"/>
      <c r="AZ9" s="240"/>
      <c r="BA9" s="243"/>
      <c r="BB9" s="244"/>
      <c r="BE9" s="141"/>
    </row>
    <row r="10" spans="2:57">
      <c r="B10" s="138"/>
      <c r="C10" s="169">
        <f>技术!E10</f>
        <v>8</v>
      </c>
      <c r="D10" s="169">
        <f>技术!E11</f>
        <v>0</v>
      </c>
      <c r="E10" s="169">
        <f>技术!E12</f>
        <v>0</v>
      </c>
      <c r="F10" s="169"/>
      <c r="G10" s="169"/>
      <c r="H10" s="169"/>
      <c r="I10" s="169"/>
      <c r="K10" s="169">
        <f>技术!E14</f>
        <v>10</v>
      </c>
      <c r="L10" s="169">
        <f>技术!E15</f>
        <v>10</v>
      </c>
      <c r="M10" s="169">
        <f>技术!E16</f>
        <v>8</v>
      </c>
      <c r="N10" s="169">
        <f>技术!E17</f>
        <v>8</v>
      </c>
      <c r="O10" s="169">
        <f>技术!E18</f>
        <v>0</v>
      </c>
      <c r="P10" s="169">
        <f>技术!E19</f>
        <v>0</v>
      </c>
      <c r="Q10" s="169"/>
      <c r="S10" s="169">
        <f>技术!E21</f>
        <v>0</v>
      </c>
      <c r="T10" s="169">
        <f>技术!E22</f>
        <v>0</v>
      </c>
      <c r="U10" s="169">
        <f>技术!E23</f>
        <v>0</v>
      </c>
      <c r="V10" s="169">
        <f>技术!E24</f>
        <v>0</v>
      </c>
      <c r="W10" s="169"/>
      <c r="X10" s="169"/>
      <c r="Y10" s="169"/>
      <c r="AA10" s="169">
        <f>技术!E26</f>
        <v>0</v>
      </c>
      <c r="AB10" s="169">
        <f>技术!E27</f>
        <v>0</v>
      </c>
      <c r="AC10" s="169">
        <f>技术!E28</f>
        <v>0</v>
      </c>
      <c r="AD10" s="169">
        <f>技术!E29</f>
        <v>0</v>
      </c>
      <c r="AE10" s="169">
        <f>技术!E30</f>
        <v>0</v>
      </c>
      <c r="AF10" s="169">
        <f>技术!E31</f>
        <v>0</v>
      </c>
      <c r="AG10" s="169">
        <f>技术!E32</f>
        <v>0</v>
      </c>
      <c r="AI10" s="169">
        <f>技术!E34</f>
        <v>0</v>
      </c>
      <c r="AJ10" s="169">
        <f>技术!E35</f>
        <v>0</v>
      </c>
      <c r="AK10" s="169">
        <f>技术!E36</f>
        <v>0</v>
      </c>
      <c r="AL10" s="169"/>
      <c r="AM10" s="169"/>
      <c r="AN10" s="169"/>
      <c r="AO10" s="169"/>
      <c r="AQ10" s="169">
        <f>技术!E38</f>
        <v>0</v>
      </c>
      <c r="AR10" s="169">
        <f>技术!E39</f>
        <v>0</v>
      </c>
      <c r="AS10" s="169">
        <f>技术!E40</f>
        <v>0</v>
      </c>
      <c r="AT10" s="169">
        <f>技术!E41</f>
        <v>0</v>
      </c>
      <c r="AU10" s="169">
        <f>技术!E42</f>
        <v>0</v>
      </c>
      <c r="AV10" s="169"/>
      <c r="AW10" s="169"/>
      <c r="BE10" s="141"/>
    </row>
    <row r="11" spans="2:57" ht="19.5" customHeight="1">
      <c r="B11" s="138"/>
      <c r="C11" s="170"/>
      <c r="D11" s="170"/>
      <c r="E11" s="136"/>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41"/>
    </row>
    <row r="12" spans="2:57" ht="33" customHeight="1" thickBot="1">
      <c r="B12" s="138"/>
      <c r="C12" s="139" t="s">
        <v>358</v>
      </c>
      <c r="D12" s="14"/>
      <c r="E12" s="258" t="s">
        <v>41</v>
      </c>
      <c r="F12" s="258"/>
      <c r="G12" s="258"/>
      <c r="H12" s="258"/>
      <c r="AZ12" s="14" t="s">
        <v>361</v>
      </c>
      <c r="BE12" s="141"/>
    </row>
    <row r="13" spans="2:57" ht="15" thickBot="1">
      <c r="B13" s="138"/>
      <c r="C13" s="248" t="s">
        <v>170</v>
      </c>
      <c r="D13" s="248"/>
      <c r="E13" s="248"/>
      <c r="F13" s="248"/>
      <c r="G13" s="163">
        <f>制造!E7</f>
        <v>0</v>
      </c>
      <c r="H13" s="163">
        <f>制造!E8</f>
        <v>0</v>
      </c>
      <c r="I13" s="163">
        <f>制造!E9</f>
        <v>0</v>
      </c>
      <c r="AZ13" s="135" t="s">
        <v>363</v>
      </c>
      <c r="BA13" s="249">
        <f>制造!H66</f>
        <v>0</v>
      </c>
      <c r="BB13" s="250"/>
      <c r="BE13" s="141"/>
    </row>
    <row r="14" spans="2:57" ht="14.25" customHeight="1" thickBot="1">
      <c r="B14" s="138"/>
      <c r="E14" s="14"/>
      <c r="L14" s="89"/>
      <c r="M14" s="89"/>
      <c r="BE14" s="141"/>
    </row>
    <row r="15" spans="2:57" ht="14.25" customHeight="1">
      <c r="B15" s="138"/>
      <c r="C15" s="134" t="s">
        <v>306</v>
      </c>
      <c r="D15" s="134"/>
      <c r="E15" s="134"/>
      <c r="F15" s="134"/>
      <c r="G15" s="134"/>
      <c r="H15" s="134"/>
      <c r="I15" s="134"/>
      <c r="J15" s="143"/>
      <c r="K15" s="134" t="s">
        <v>307</v>
      </c>
      <c r="L15" s="134"/>
      <c r="M15" s="134"/>
      <c r="N15" s="134"/>
      <c r="O15" s="134"/>
      <c r="P15" s="134"/>
      <c r="Q15" s="134"/>
      <c r="R15" s="143"/>
      <c r="S15" s="134" t="s">
        <v>308</v>
      </c>
      <c r="T15" s="134"/>
      <c r="U15" s="134"/>
      <c r="V15" s="134"/>
      <c r="W15" s="134"/>
      <c r="X15" s="134"/>
      <c r="Y15" s="134"/>
      <c r="Z15" s="143"/>
      <c r="AA15" s="134" t="s">
        <v>309</v>
      </c>
      <c r="AB15" s="134"/>
      <c r="AC15" s="134"/>
      <c r="AD15" s="134"/>
      <c r="AE15" s="134"/>
      <c r="AF15" s="134"/>
      <c r="AG15" s="134"/>
      <c r="AH15" s="143"/>
      <c r="AI15" s="134" t="s">
        <v>310</v>
      </c>
      <c r="AJ15" s="134"/>
      <c r="AK15" s="134"/>
      <c r="AL15" s="134"/>
      <c r="AM15" s="134"/>
      <c r="AN15" s="134"/>
      <c r="AO15" s="134"/>
      <c r="AP15" s="143"/>
      <c r="AQ15" s="134" t="s">
        <v>311</v>
      </c>
      <c r="AR15" s="134"/>
      <c r="AS15" s="134"/>
      <c r="AT15" s="134"/>
      <c r="AU15" s="134"/>
      <c r="AV15" s="134"/>
      <c r="AW15" s="134"/>
      <c r="AZ15" s="239" t="s">
        <v>369</v>
      </c>
      <c r="BA15" s="241" t="str">
        <f>制造!H68</f>
        <v>E</v>
      </c>
      <c r="BB15" s="242"/>
      <c r="BE15" s="141"/>
    </row>
    <row r="16" spans="2:57" ht="14.25" customHeight="1" thickBot="1">
      <c r="B16" s="138"/>
      <c r="C16" s="142">
        <v>1.1000000000000001</v>
      </c>
      <c r="D16" s="142">
        <v>1.2</v>
      </c>
      <c r="E16" s="142">
        <v>1.3</v>
      </c>
      <c r="K16" s="142">
        <v>2.1</v>
      </c>
      <c r="L16" s="142">
        <v>2.2000000000000002</v>
      </c>
      <c r="M16" s="142">
        <v>2.2999999999999998</v>
      </c>
      <c r="N16" s="142">
        <v>2.4</v>
      </c>
      <c r="S16" s="142">
        <v>3.1</v>
      </c>
      <c r="T16" s="142">
        <v>3.2</v>
      </c>
      <c r="U16" s="142">
        <v>3.3</v>
      </c>
      <c r="V16" s="142">
        <v>3.4</v>
      </c>
      <c r="W16" s="142">
        <v>3.5</v>
      </c>
      <c r="AA16" s="142">
        <v>4.0999999999999996</v>
      </c>
      <c r="AB16" s="142">
        <v>4.2</v>
      </c>
      <c r="AC16" s="142">
        <v>4.3</v>
      </c>
      <c r="AD16" s="142">
        <v>4.4000000000000004</v>
      </c>
      <c r="AI16" s="142">
        <v>5.0999999999999996</v>
      </c>
      <c r="AJ16" s="142">
        <v>5.2</v>
      </c>
      <c r="AK16" s="142">
        <v>5.3</v>
      </c>
      <c r="AL16" s="142">
        <v>5.4</v>
      </c>
      <c r="AM16" s="142">
        <v>5.5</v>
      </c>
      <c r="AN16" s="142"/>
      <c r="AO16" s="142"/>
      <c r="AQ16" s="142">
        <v>6.1</v>
      </c>
      <c r="AR16" s="142">
        <v>6.2</v>
      </c>
      <c r="AS16" s="142">
        <v>6.3</v>
      </c>
      <c r="AT16" s="142">
        <v>6.4</v>
      </c>
      <c r="AU16" s="142">
        <v>6.5</v>
      </c>
      <c r="AZ16" s="240"/>
      <c r="BA16" s="243"/>
      <c r="BB16" s="244"/>
      <c r="BE16" s="141"/>
    </row>
    <row r="17" spans="2:57" ht="14.25" customHeight="1">
      <c r="B17" s="138"/>
      <c r="C17" s="169">
        <f>制造!E11</f>
        <v>0</v>
      </c>
      <c r="D17" s="169">
        <f>制造!E12</f>
        <v>0</v>
      </c>
      <c r="E17" s="169">
        <f>制造!E13</f>
        <v>0</v>
      </c>
      <c r="F17" s="169"/>
      <c r="G17" s="169"/>
      <c r="H17" s="169"/>
      <c r="I17" s="169"/>
      <c r="K17" s="169">
        <f>制造!E15</f>
        <v>0</v>
      </c>
      <c r="L17" s="169">
        <f>制造!E16</f>
        <v>0</v>
      </c>
      <c r="M17" s="169">
        <f>制造!E17</f>
        <v>0</v>
      </c>
      <c r="N17" s="169">
        <f>制造!E18</f>
        <v>0</v>
      </c>
      <c r="O17" s="169"/>
      <c r="P17" s="169"/>
      <c r="Q17" s="169"/>
      <c r="S17" s="169">
        <f>制造!E20</f>
        <v>0</v>
      </c>
      <c r="T17" s="169">
        <f>制造!E21</f>
        <v>0</v>
      </c>
      <c r="U17" s="169">
        <f>制造!E22</f>
        <v>0</v>
      </c>
      <c r="V17" s="169">
        <f>制造!E23</f>
        <v>0</v>
      </c>
      <c r="W17" s="169">
        <f>制造!E24</f>
        <v>0</v>
      </c>
      <c r="X17" s="169"/>
      <c r="Y17" s="169"/>
      <c r="AA17" s="169">
        <f>制造!E26</f>
        <v>0</v>
      </c>
      <c r="AB17" s="169">
        <f>制造!E27</f>
        <v>0</v>
      </c>
      <c r="AC17" s="169">
        <f>制造!E28</f>
        <v>0</v>
      </c>
      <c r="AD17" s="169">
        <f>制造!E29</f>
        <v>0</v>
      </c>
      <c r="AE17" s="169"/>
      <c r="AF17" s="169"/>
      <c r="AG17" s="169"/>
      <c r="AI17" s="169">
        <f>制造!E31</f>
        <v>0</v>
      </c>
      <c r="AJ17" s="169">
        <f>制造!E32</f>
        <v>0</v>
      </c>
      <c r="AK17" s="169">
        <f>制造!E33</f>
        <v>0</v>
      </c>
      <c r="AL17" s="169">
        <f>制造!E34</f>
        <v>0</v>
      </c>
      <c r="AM17" s="169">
        <f>制造!E35</f>
        <v>0</v>
      </c>
      <c r="AN17" s="169"/>
      <c r="AO17" s="169"/>
      <c r="AQ17" s="169">
        <f>制造!E37</f>
        <v>0</v>
      </c>
      <c r="AR17" s="169">
        <f>制造!E38</f>
        <v>0</v>
      </c>
      <c r="AS17" s="169">
        <f>制造!E39</f>
        <v>0</v>
      </c>
      <c r="AT17" s="169">
        <f>制造!E40</f>
        <v>0</v>
      </c>
      <c r="AU17" s="169">
        <f>制造!E41</f>
        <v>0</v>
      </c>
      <c r="AV17" s="169"/>
      <c r="AW17" s="169"/>
      <c r="BE17" s="141"/>
    </row>
    <row r="18" spans="2:57" ht="14.25" customHeight="1">
      <c r="B18" s="138"/>
      <c r="C18" s="14"/>
      <c r="D18" s="14"/>
      <c r="E18" s="14"/>
      <c r="M18" s="89"/>
      <c r="N18" s="142"/>
      <c r="O18" s="142"/>
      <c r="P18" s="142"/>
      <c r="Q18" s="142"/>
      <c r="BE18" s="141"/>
    </row>
    <row r="19" spans="2:57" ht="14.25" customHeight="1">
      <c r="B19" s="138"/>
      <c r="C19" s="134" t="s">
        <v>473</v>
      </c>
      <c r="D19" s="134"/>
      <c r="E19" s="134"/>
      <c r="F19" s="134"/>
      <c r="G19" s="134"/>
      <c r="H19" s="134"/>
      <c r="I19" s="134"/>
      <c r="J19" s="143"/>
      <c r="K19" s="134" t="s">
        <v>312</v>
      </c>
      <c r="L19" s="134"/>
      <c r="M19" s="134"/>
      <c r="N19" s="134"/>
      <c r="O19" s="134"/>
      <c r="P19" s="134"/>
      <c r="Q19" s="134"/>
      <c r="R19" s="143"/>
      <c r="S19" s="134" t="s">
        <v>313</v>
      </c>
      <c r="T19" s="134"/>
      <c r="U19" s="134"/>
      <c r="V19" s="134"/>
      <c r="W19" s="134"/>
      <c r="X19" s="134"/>
      <c r="Y19" s="134"/>
      <c r="Z19" s="143"/>
      <c r="AA19" s="134" t="s">
        <v>314</v>
      </c>
      <c r="AB19" s="134"/>
      <c r="AC19" s="134"/>
      <c r="AD19" s="134"/>
      <c r="AE19" s="134"/>
      <c r="AF19" s="134"/>
      <c r="AG19" s="134"/>
      <c r="AH19" s="144"/>
      <c r="AI19" s="134" t="s">
        <v>315</v>
      </c>
      <c r="AJ19" s="134"/>
      <c r="AK19" s="134"/>
      <c r="AL19" s="134"/>
      <c r="AM19" s="134"/>
      <c r="AN19" s="134"/>
      <c r="AO19" s="134"/>
      <c r="AQ19" s="134" t="s">
        <v>418</v>
      </c>
      <c r="AR19" s="134"/>
      <c r="AS19" s="134"/>
      <c r="AT19" s="134"/>
      <c r="AU19" s="134"/>
      <c r="AV19" s="134"/>
      <c r="AW19" s="134"/>
      <c r="BE19" s="141"/>
    </row>
    <row r="20" spans="2:57" ht="14.25" customHeight="1">
      <c r="B20" s="138"/>
      <c r="C20" s="142">
        <v>7.1</v>
      </c>
      <c r="D20" s="142">
        <v>7.2</v>
      </c>
      <c r="E20" s="142"/>
      <c r="F20" s="142"/>
      <c r="G20" s="142"/>
      <c r="K20" s="142">
        <v>8.1</v>
      </c>
      <c r="L20" s="142">
        <v>8.1999999999999993</v>
      </c>
      <c r="M20" s="142">
        <v>8.3000000000000007</v>
      </c>
      <c r="N20" s="142"/>
      <c r="O20" s="142"/>
      <c r="P20" s="142"/>
      <c r="Q20" s="142"/>
      <c r="S20" s="142">
        <v>9.1</v>
      </c>
      <c r="T20" s="142">
        <v>9.1999999999999993</v>
      </c>
      <c r="U20" s="142">
        <v>9.3000000000000007</v>
      </c>
      <c r="V20" s="142">
        <v>9.4</v>
      </c>
      <c r="W20" s="142">
        <v>9.5</v>
      </c>
      <c r="AA20" s="142">
        <v>10.1</v>
      </c>
      <c r="AB20" s="142">
        <v>10.199999999999999</v>
      </c>
      <c r="AC20" s="142">
        <v>10.3</v>
      </c>
      <c r="AD20" s="89"/>
      <c r="AE20" s="89"/>
      <c r="AF20" s="89"/>
      <c r="AG20" s="89"/>
      <c r="AH20" s="89"/>
      <c r="AI20" s="142">
        <v>11.1</v>
      </c>
      <c r="AJ20" s="142">
        <v>11.2</v>
      </c>
      <c r="AK20" s="142">
        <v>11.3</v>
      </c>
      <c r="AL20" s="142"/>
      <c r="AM20" s="142"/>
      <c r="AN20" s="142"/>
      <c r="AO20" s="142"/>
      <c r="AQ20" s="142">
        <v>12.1</v>
      </c>
      <c r="AR20" s="142">
        <v>12.2</v>
      </c>
      <c r="AS20" s="142"/>
      <c r="AT20" s="142"/>
      <c r="AU20" s="142"/>
      <c r="AV20" s="142"/>
      <c r="AW20" s="142"/>
      <c r="BE20" s="141"/>
    </row>
    <row r="21" spans="2:57" ht="14.25" customHeight="1">
      <c r="B21" s="138"/>
      <c r="C21" s="169">
        <f>制造!E43</f>
        <v>0</v>
      </c>
      <c r="D21" s="169">
        <f>制造!E44</f>
        <v>0</v>
      </c>
      <c r="E21" s="169"/>
      <c r="F21" s="169"/>
      <c r="G21" s="169"/>
      <c r="H21" s="169"/>
      <c r="I21" s="169"/>
      <c r="J21" s="89"/>
      <c r="K21" s="169">
        <f>制造!E46</f>
        <v>0</v>
      </c>
      <c r="L21" s="169">
        <f>制造!E47</f>
        <v>0</v>
      </c>
      <c r="M21" s="169">
        <f>制造!E48</f>
        <v>0</v>
      </c>
      <c r="N21" s="169"/>
      <c r="O21" s="169"/>
      <c r="P21" s="169"/>
      <c r="Q21" s="169"/>
      <c r="S21" s="169">
        <f>制造!E50</f>
        <v>0</v>
      </c>
      <c r="T21" s="169">
        <f>制造!E51</f>
        <v>0</v>
      </c>
      <c r="U21" s="169">
        <f>制造!E52</f>
        <v>0</v>
      </c>
      <c r="V21" s="169">
        <f>制造!E53</f>
        <v>0</v>
      </c>
      <c r="W21" s="169">
        <f>制造!E54</f>
        <v>0</v>
      </c>
      <c r="X21" s="169"/>
      <c r="Y21" s="169"/>
      <c r="AA21" s="169">
        <f>制造!E56</f>
        <v>0</v>
      </c>
      <c r="AB21" s="169">
        <f>制造!E57</f>
        <v>0</v>
      </c>
      <c r="AC21" s="169">
        <f>制造!E58</f>
        <v>0</v>
      </c>
      <c r="AD21" s="169"/>
      <c r="AE21" s="169"/>
      <c r="AF21" s="169"/>
      <c r="AG21" s="169"/>
      <c r="AH21" s="89"/>
      <c r="AI21" s="169">
        <f>制造!E60</f>
        <v>0</v>
      </c>
      <c r="AJ21" s="169">
        <f>制造!E61</f>
        <v>0</v>
      </c>
      <c r="AK21" s="169">
        <f>制造!E62</f>
        <v>0</v>
      </c>
      <c r="AL21" s="169"/>
      <c r="AM21" s="169"/>
      <c r="AN21" s="169"/>
      <c r="AO21" s="169"/>
      <c r="AQ21" s="169">
        <f>制造!E64</f>
        <v>0</v>
      </c>
      <c r="AR21" s="169">
        <f>制造!E65</f>
        <v>0</v>
      </c>
      <c r="AS21" s="169"/>
      <c r="AT21" s="169"/>
      <c r="AU21" s="169"/>
      <c r="AV21" s="169"/>
      <c r="AW21" s="169"/>
      <c r="BE21" s="141"/>
    </row>
    <row r="22" spans="2:57" ht="14.25" customHeight="1">
      <c r="B22" s="138"/>
      <c r="C22" s="170"/>
      <c r="D22" s="170"/>
      <c r="E22" s="136"/>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41"/>
    </row>
    <row r="23" spans="2:57" ht="32.25" customHeight="1" thickBot="1">
      <c r="B23" s="138"/>
      <c r="C23" s="139" t="s">
        <v>359</v>
      </c>
      <c r="E23" s="255" t="s">
        <v>118</v>
      </c>
      <c r="F23" s="255"/>
      <c r="G23" s="255"/>
      <c r="H23" s="255"/>
      <c r="AZ23" s="14" t="s">
        <v>361</v>
      </c>
      <c r="BE23" s="141"/>
    </row>
    <row r="24" spans="2:57" ht="15" thickBot="1">
      <c r="B24" s="138"/>
      <c r="C24" s="248" t="s">
        <v>170</v>
      </c>
      <c r="D24" s="248"/>
      <c r="E24" s="248"/>
      <c r="F24" s="248"/>
      <c r="G24" s="163">
        <f>质量!E7</f>
        <v>0</v>
      </c>
      <c r="H24" s="163">
        <f>质量!E8</f>
        <v>0</v>
      </c>
      <c r="AZ24" s="135" t="s">
        <v>364</v>
      </c>
      <c r="BA24" s="249">
        <f>质量!H43</f>
        <v>0</v>
      </c>
      <c r="BB24" s="250"/>
      <c r="BE24" s="141"/>
    </row>
    <row r="25" spans="2:57" ht="12.7" thickBot="1">
      <c r="B25" s="138"/>
      <c r="E25" s="14"/>
      <c r="L25" s="142"/>
      <c r="M25" s="142"/>
      <c r="N25" s="142"/>
      <c r="O25" s="142"/>
      <c r="P25" s="142"/>
      <c r="Q25" s="142"/>
      <c r="BE25" s="141"/>
    </row>
    <row r="26" spans="2:57">
      <c r="B26" s="138"/>
      <c r="C26" s="134" t="s">
        <v>472</v>
      </c>
      <c r="D26" s="134"/>
      <c r="E26" s="134"/>
      <c r="F26" s="134"/>
      <c r="G26" s="134"/>
      <c r="H26" s="134"/>
      <c r="I26" s="134"/>
      <c r="J26" s="143"/>
      <c r="K26" s="134" t="s">
        <v>322</v>
      </c>
      <c r="L26" s="134"/>
      <c r="M26" s="134"/>
      <c r="N26" s="134"/>
      <c r="O26" s="134"/>
      <c r="P26" s="134"/>
      <c r="Q26" s="134"/>
      <c r="R26" s="143"/>
      <c r="S26" s="134" t="s">
        <v>460</v>
      </c>
      <c r="T26" s="134"/>
      <c r="U26" s="134"/>
      <c r="V26" s="134"/>
      <c r="W26" s="134"/>
      <c r="X26" s="134"/>
      <c r="Y26" s="134"/>
      <c r="Z26" s="143"/>
      <c r="AA26" s="134" t="s">
        <v>461</v>
      </c>
      <c r="AB26" s="134"/>
      <c r="AC26" s="134"/>
      <c r="AD26" s="134"/>
      <c r="AE26" s="134"/>
      <c r="AF26" s="134"/>
      <c r="AG26" s="134"/>
      <c r="AH26" s="143"/>
      <c r="AI26" s="134" t="s">
        <v>462</v>
      </c>
      <c r="AJ26" s="134"/>
      <c r="AK26" s="134"/>
      <c r="AL26" s="134"/>
      <c r="AM26" s="134"/>
      <c r="AN26" s="134"/>
      <c r="AO26" s="134"/>
      <c r="AP26" s="143"/>
      <c r="AQ26" s="134" t="s">
        <v>463</v>
      </c>
      <c r="AR26" s="134"/>
      <c r="AS26" s="134"/>
      <c r="AT26" s="134"/>
      <c r="AU26" s="134"/>
      <c r="AV26" s="134"/>
      <c r="AW26" s="134"/>
      <c r="AZ26" s="239" t="s">
        <v>369</v>
      </c>
      <c r="BA26" s="241" t="str">
        <f>质量!H45</f>
        <v>E</v>
      </c>
      <c r="BB26" s="242"/>
      <c r="BE26" s="141"/>
    </row>
    <row r="27" spans="2:57" ht="15.75" customHeight="1" thickBot="1">
      <c r="B27" s="138"/>
      <c r="C27" s="142">
        <v>1.1000000000000001</v>
      </c>
      <c r="D27" s="142">
        <v>1.2</v>
      </c>
      <c r="E27" s="142">
        <v>1.3</v>
      </c>
      <c r="F27" s="142">
        <v>1.4</v>
      </c>
      <c r="G27" s="142">
        <v>1.5</v>
      </c>
      <c r="H27" s="142">
        <v>1.6</v>
      </c>
      <c r="I27" s="14">
        <v>1.7</v>
      </c>
      <c r="K27" s="142">
        <v>2.1</v>
      </c>
      <c r="L27" s="142">
        <v>2.2000000000000002</v>
      </c>
      <c r="M27" s="142">
        <v>2.2999999999999998</v>
      </c>
      <c r="N27" s="142">
        <v>2.4</v>
      </c>
      <c r="S27" s="142">
        <v>3.1</v>
      </c>
      <c r="T27" s="142">
        <v>3.2</v>
      </c>
      <c r="U27" s="142">
        <v>3.3</v>
      </c>
      <c r="AA27" s="142">
        <v>4.0999999999999996</v>
      </c>
      <c r="AB27" s="142">
        <v>4.2</v>
      </c>
      <c r="AC27" s="142">
        <v>4.3</v>
      </c>
      <c r="AI27" s="142">
        <v>5.0999999999999996</v>
      </c>
      <c r="AJ27" s="142">
        <v>5.2</v>
      </c>
      <c r="AK27" s="142">
        <v>5.3</v>
      </c>
      <c r="AL27" s="142">
        <v>5.4</v>
      </c>
      <c r="AQ27" s="142">
        <v>6.1</v>
      </c>
      <c r="AR27" s="142">
        <v>6.2</v>
      </c>
      <c r="AZ27" s="240"/>
      <c r="BA27" s="243"/>
      <c r="BB27" s="244"/>
      <c r="BE27" s="141"/>
    </row>
    <row r="28" spans="2:57">
      <c r="B28" s="138"/>
      <c r="C28" s="169">
        <f>质量!E10</f>
        <v>0</v>
      </c>
      <c r="D28" s="169">
        <f>质量!E11</f>
        <v>0</v>
      </c>
      <c r="E28" s="169">
        <f>质量!E12</f>
        <v>0</v>
      </c>
      <c r="F28" s="169">
        <f>质量!E13</f>
        <v>0</v>
      </c>
      <c r="G28" s="169">
        <f>质量!E14</f>
        <v>0</v>
      </c>
      <c r="H28" s="169">
        <f>质量!E15</f>
        <v>0</v>
      </c>
      <c r="I28" s="169">
        <f>质量!E16</f>
        <v>0</v>
      </c>
      <c r="K28" s="169">
        <f>质量!E18</f>
        <v>0</v>
      </c>
      <c r="L28" s="169">
        <f>质量!E19</f>
        <v>0</v>
      </c>
      <c r="M28" s="169">
        <f>质量!E20</f>
        <v>0</v>
      </c>
      <c r="N28" s="169">
        <f>质量!E23</f>
        <v>0</v>
      </c>
      <c r="O28" s="169"/>
      <c r="P28" s="169"/>
      <c r="Q28" s="169"/>
      <c r="S28" s="169">
        <f>质量!T28</f>
        <v>0</v>
      </c>
      <c r="T28" s="169">
        <f>质量!E24</f>
        <v>0</v>
      </c>
      <c r="U28" s="169">
        <f>质量!E25</f>
        <v>0</v>
      </c>
      <c r="V28" s="169"/>
      <c r="W28" s="169"/>
      <c r="X28" s="169"/>
      <c r="Y28" s="169"/>
      <c r="AA28" s="169">
        <f>质量!E27</f>
        <v>0</v>
      </c>
      <c r="AB28" s="169">
        <f>质量!E28</f>
        <v>0</v>
      </c>
      <c r="AC28" s="169">
        <f>质量!E29</f>
        <v>0</v>
      </c>
      <c r="AD28" s="169"/>
      <c r="AE28" s="169"/>
      <c r="AF28" s="169"/>
      <c r="AG28" s="169"/>
      <c r="AI28" s="169">
        <f>质量!E31</f>
        <v>0</v>
      </c>
      <c r="AJ28" s="169">
        <f>质量!E32</f>
        <v>0</v>
      </c>
      <c r="AK28" s="169">
        <f>质量!E33</f>
        <v>0</v>
      </c>
      <c r="AL28" s="169">
        <f>质量!E34</f>
        <v>0</v>
      </c>
      <c r="AM28" s="169"/>
      <c r="AN28" s="169"/>
      <c r="AO28" s="169"/>
      <c r="AQ28" s="169">
        <f>质量!E36</f>
        <v>0</v>
      </c>
      <c r="AR28" s="169">
        <f>质量!E37</f>
        <v>0</v>
      </c>
      <c r="AS28" s="169"/>
      <c r="AT28" s="169"/>
      <c r="AU28" s="169"/>
      <c r="AV28" s="169"/>
      <c r="AW28" s="169"/>
      <c r="BE28" s="141"/>
    </row>
    <row r="29" spans="2:57">
      <c r="B29" s="138"/>
      <c r="E29" s="14"/>
      <c r="BE29" s="141"/>
    </row>
    <row r="30" spans="2:57">
      <c r="B30" s="138"/>
      <c r="C30" s="134" t="s">
        <v>465</v>
      </c>
      <c r="D30" s="134"/>
      <c r="E30" s="134"/>
      <c r="F30" s="134"/>
      <c r="G30" s="134"/>
      <c r="H30" s="134"/>
      <c r="I30" s="134"/>
      <c r="J30" s="143"/>
      <c r="K30" s="134"/>
      <c r="L30" s="134"/>
      <c r="M30" s="134"/>
      <c r="N30" s="134"/>
      <c r="O30" s="134"/>
      <c r="P30" s="134"/>
      <c r="Q30" s="134"/>
      <c r="BE30" s="141"/>
    </row>
    <row r="31" spans="2:57">
      <c r="B31" s="138"/>
      <c r="C31" s="142">
        <v>7.1</v>
      </c>
      <c r="D31" s="142">
        <v>7.2</v>
      </c>
      <c r="E31" s="142">
        <v>7.3</v>
      </c>
      <c r="F31" s="14">
        <v>7.4</v>
      </c>
      <c r="K31" s="142"/>
      <c r="L31" s="142"/>
      <c r="M31" s="142"/>
      <c r="BE31" s="141"/>
    </row>
    <row r="32" spans="2:57">
      <c r="B32" s="138"/>
      <c r="C32" s="169">
        <f>质量!E39</f>
        <v>0</v>
      </c>
      <c r="D32" s="169">
        <f>质量!E40</f>
        <v>0</v>
      </c>
      <c r="E32" s="169">
        <f>质量!E41</f>
        <v>0</v>
      </c>
      <c r="F32" s="169">
        <f>质量!E42</f>
        <v>0</v>
      </c>
      <c r="G32" s="169"/>
      <c r="H32" s="169"/>
      <c r="I32" s="169"/>
      <c r="K32" s="16"/>
      <c r="L32" s="16"/>
      <c r="M32" s="16"/>
      <c r="N32" s="16"/>
      <c r="O32" s="16"/>
      <c r="P32" s="16"/>
      <c r="Q32" s="16"/>
      <c r="BE32" s="141"/>
    </row>
    <row r="33" spans="2:59">
      <c r="B33" s="138"/>
      <c r="C33" s="170"/>
      <c r="D33" s="170"/>
      <c r="E33" s="136"/>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41"/>
    </row>
    <row r="34" spans="2:59">
      <c r="B34" s="138"/>
      <c r="BE34" s="141"/>
    </row>
    <row r="35" spans="2:59">
      <c r="B35" s="138"/>
      <c r="BE35" s="141"/>
    </row>
    <row r="36" spans="2:59">
      <c r="B36" s="138"/>
      <c r="BE36" s="141"/>
    </row>
    <row r="37" spans="2:59" ht="12.7" thickBot="1">
      <c r="B37" s="145"/>
      <c r="C37" s="146"/>
      <c r="D37" s="146"/>
      <c r="E37" s="147"/>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9"/>
    </row>
    <row r="40" spans="2:59" ht="15.7">
      <c r="B40" s="154" t="s">
        <v>366</v>
      </c>
      <c r="C40" s="154"/>
      <c r="D40" s="154"/>
      <c r="E40" s="154"/>
      <c r="F40" s="154"/>
    </row>
    <row r="41" spans="2:59">
      <c r="C41" s="14"/>
      <c r="D41" s="14"/>
      <c r="E41" s="89"/>
      <c r="F41" s="89"/>
      <c r="G41" s="16"/>
    </row>
    <row r="42" spans="2:59" ht="15.75" customHeight="1">
      <c r="B42" s="246" t="s">
        <v>339</v>
      </c>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row>
    <row r="43" spans="2:59" ht="27" customHeight="1">
      <c r="B43" s="245" t="s">
        <v>367</v>
      </c>
      <c r="C43" s="245"/>
      <c r="D43" s="245"/>
      <c r="E43" s="153">
        <v>1</v>
      </c>
      <c r="F43" s="132" t="s">
        <v>240</v>
      </c>
      <c r="G43" s="132"/>
      <c r="H43" s="132"/>
      <c r="I43" s="132"/>
      <c r="J43" s="132"/>
      <c r="K43" s="132"/>
      <c r="L43" s="132"/>
      <c r="M43" s="132"/>
      <c r="N43" s="132"/>
      <c r="O43" s="132"/>
      <c r="P43" s="132"/>
      <c r="Q43" s="132"/>
      <c r="R43" s="132"/>
      <c r="S43" s="132"/>
      <c r="T43" s="132"/>
      <c r="U43" s="132"/>
    </row>
    <row r="44" spans="2:59" ht="51" customHeight="1">
      <c r="B44" s="245" t="s">
        <v>367</v>
      </c>
      <c r="C44" s="245"/>
      <c r="D44" s="245"/>
      <c r="E44" s="153">
        <v>2</v>
      </c>
      <c r="F44" s="247" t="s">
        <v>365</v>
      </c>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133"/>
      <c r="BE44" s="133"/>
      <c r="BF44" s="133"/>
      <c r="BG44" s="133"/>
    </row>
    <row r="45" spans="2:59" ht="15.75" customHeight="1">
      <c r="B45" s="246" t="s">
        <v>340</v>
      </c>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row>
    <row r="46" spans="2:59" ht="24" customHeight="1">
      <c r="B46" s="245" t="s">
        <v>367</v>
      </c>
      <c r="C46" s="245"/>
      <c r="D46" s="245"/>
      <c r="E46" s="153">
        <v>1</v>
      </c>
      <c r="F46" s="132" t="s">
        <v>351</v>
      </c>
      <c r="G46" s="132"/>
      <c r="H46" s="132"/>
      <c r="I46" s="132"/>
      <c r="J46" s="132"/>
      <c r="K46" s="132"/>
      <c r="L46" s="132"/>
      <c r="M46" s="132"/>
      <c r="N46" s="132"/>
      <c r="O46" s="132"/>
      <c r="P46" s="132"/>
      <c r="Q46" s="132"/>
      <c r="R46" s="132"/>
      <c r="S46" s="132"/>
      <c r="T46" s="132"/>
      <c r="U46" s="132"/>
    </row>
    <row r="47" spans="2:59" ht="24" customHeight="1">
      <c r="B47" s="245" t="s">
        <v>368</v>
      </c>
      <c r="C47" s="245"/>
      <c r="D47" s="245"/>
      <c r="E47" s="153">
        <v>2</v>
      </c>
      <c r="F47" s="132" t="s">
        <v>352</v>
      </c>
      <c r="G47" s="132"/>
      <c r="H47" s="132"/>
      <c r="I47" s="132"/>
      <c r="J47" s="132"/>
      <c r="K47" s="132"/>
      <c r="L47" s="132"/>
      <c r="M47" s="132"/>
      <c r="N47" s="132"/>
      <c r="O47" s="132"/>
      <c r="P47" s="132"/>
      <c r="Q47" s="132"/>
      <c r="R47" s="132"/>
      <c r="S47" s="132"/>
      <c r="T47" s="132"/>
      <c r="U47" s="132"/>
    </row>
    <row r="48" spans="2:59" ht="24" customHeight="1">
      <c r="B48" s="245" t="s">
        <v>368</v>
      </c>
      <c r="C48" s="245"/>
      <c r="D48" s="245"/>
      <c r="E48" s="153">
        <v>3</v>
      </c>
      <c r="F48" s="132" t="s">
        <v>353</v>
      </c>
      <c r="G48" s="132"/>
      <c r="H48" s="132"/>
      <c r="I48" s="132"/>
      <c r="J48" s="132"/>
      <c r="K48" s="132"/>
      <c r="L48" s="132"/>
      <c r="M48" s="132"/>
      <c r="N48" s="132"/>
      <c r="O48" s="132"/>
      <c r="P48" s="132"/>
      <c r="Q48" s="132"/>
      <c r="R48" s="132"/>
      <c r="S48" s="132"/>
      <c r="T48" s="132"/>
      <c r="U48" s="132"/>
    </row>
    <row r="49" spans="2:57" ht="15.75" customHeight="1">
      <c r="B49" s="246" t="s">
        <v>341</v>
      </c>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row>
    <row r="50" spans="2:57" ht="23.25" customHeight="1">
      <c r="B50" s="245" t="s">
        <v>368</v>
      </c>
      <c r="C50" s="245"/>
      <c r="D50" s="245"/>
      <c r="E50" s="153">
        <v>1</v>
      </c>
      <c r="F50" s="132" t="s">
        <v>349</v>
      </c>
      <c r="G50" s="132"/>
      <c r="H50" s="132"/>
      <c r="I50" s="132"/>
      <c r="J50" s="132"/>
      <c r="K50" s="132"/>
      <c r="L50" s="132"/>
      <c r="M50" s="132"/>
      <c r="N50" s="132"/>
      <c r="O50" s="132"/>
      <c r="P50" s="132"/>
      <c r="Q50" s="132"/>
      <c r="R50" s="132"/>
      <c r="S50" s="132"/>
      <c r="T50" s="132"/>
      <c r="U50" s="132"/>
    </row>
    <row r="51" spans="2:57" ht="23.25" customHeight="1">
      <c r="B51" s="245" t="s">
        <v>368</v>
      </c>
      <c r="C51" s="245"/>
      <c r="D51" s="245"/>
      <c r="E51" s="153">
        <v>2</v>
      </c>
      <c r="F51" s="132" t="s">
        <v>350</v>
      </c>
      <c r="G51" s="132"/>
      <c r="H51" s="132"/>
      <c r="I51" s="132"/>
      <c r="J51" s="132"/>
      <c r="K51" s="132"/>
      <c r="L51" s="132"/>
      <c r="M51" s="132"/>
      <c r="N51" s="132"/>
      <c r="O51" s="132"/>
      <c r="P51" s="132"/>
      <c r="Q51" s="132"/>
      <c r="R51" s="132"/>
      <c r="S51" s="132"/>
      <c r="T51" s="132"/>
      <c r="U51" s="132"/>
    </row>
    <row r="52" spans="2:57">
      <c r="C52" s="14"/>
      <c r="D52" s="14"/>
      <c r="E52" s="14"/>
    </row>
    <row r="53" spans="2:57" ht="12.7" thickBot="1">
      <c r="C53" s="14"/>
      <c r="D53" s="14"/>
      <c r="E53" s="14"/>
    </row>
  </sheetData>
  <sheetProtection algorithmName="SHA-512" hashValue="ukq32i6X8OTvZDwYsWcqqOT1bb7fAr/W32PjPxt7cppo/WnKcODPejHppl+ExKxOScE5BvEqGd5WApDKNvbUMw==" saltValue="BfLU9zQPFpTmFeQzinbckQ==" spinCount="100000" sheet="1" selectLockedCells="1"/>
  <mergeCells count="29">
    <mergeCell ref="C24:F24"/>
    <mergeCell ref="BA13:BB13"/>
    <mergeCell ref="BA24:BB24"/>
    <mergeCell ref="BA15:BB16"/>
    <mergeCell ref="B2:BE2"/>
    <mergeCell ref="K4:Q4"/>
    <mergeCell ref="BA8:BB9"/>
    <mergeCell ref="AZ8:AZ9"/>
    <mergeCell ref="E23:H23"/>
    <mergeCell ref="C6:F6"/>
    <mergeCell ref="I6:J6"/>
    <mergeCell ref="E5:H5"/>
    <mergeCell ref="E12:H12"/>
    <mergeCell ref="C13:F13"/>
    <mergeCell ref="BA6:BB6"/>
    <mergeCell ref="AZ15:AZ16"/>
    <mergeCell ref="AZ26:AZ27"/>
    <mergeCell ref="BA26:BB27"/>
    <mergeCell ref="B51:D51"/>
    <mergeCell ref="B42:BE42"/>
    <mergeCell ref="B45:BE45"/>
    <mergeCell ref="B49:BE49"/>
    <mergeCell ref="F44:BC44"/>
    <mergeCell ref="B43:D43"/>
    <mergeCell ref="B44:D44"/>
    <mergeCell ref="B46:D46"/>
    <mergeCell ref="B47:D47"/>
    <mergeCell ref="B48:D48"/>
    <mergeCell ref="B50:D50"/>
  </mergeCells>
  <phoneticPr fontId="90" type="noConversion"/>
  <conditionalFormatting sqref="A10:XFD10 A17:XFD17 A21:XFD21 A28:XFD28 A32:XFD32">
    <cfRule type="cellIs" dxfId="3" priority="1" operator="equal">
      <formula>10</formula>
    </cfRule>
  </conditionalFormatting>
  <conditionalFormatting sqref="C10:I10 K10:Q10 S10:Y10 AA10:AG10 AI10:AO10 AQ10:AW10 C17:I17 K17:Q17 S17:Y17 AA17:AG17 AI17:AO17 AQ17:AW17 C21:I21 K21:Q21 S21:Y21 AA21:AG21 AI21:AO21 AQ21:AW21 C28:I28 K28:Q28 S28:Y28 AA28:AG28 AI28:AO28 AQ28:AW28 C32:I32">
    <cfRule type="cellIs" dxfId="2" priority="3" operator="equal">
      <formula>8</formula>
    </cfRule>
    <cfRule type="cellIs" dxfId="1" priority="4" operator="equal">
      <formula>6</formula>
    </cfRule>
    <cfRule type="cellIs" dxfId="0" priority="5" operator="equal">
      <formula>4</formula>
    </cfRule>
  </conditionalFormatting>
  <dataValidations count="1">
    <dataValidation type="list" allowBlank="1" showInputMessage="1" showErrorMessage="1" sqref="BA8 BA15 BA26" xr:uid="{00000000-0002-0000-0D00-000000000000}">
      <formula1>"A,B,C,D,E"</formula1>
    </dataValidation>
  </dataValidations>
  <pageMargins left="0.7" right="0.7" top="0.75" bottom="0.75" header="0.3" footer="0.3"/>
  <drawing r:id="rId1"/>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P35"/>
  <sheetViews>
    <sheetView workbookViewId="0">
      <selection activeCell="P4" sqref="P4"/>
    </sheetView>
  </sheetViews>
  <sheetFormatPr defaultColWidth="9" defaultRowHeight="12.35"/>
  <cols>
    <col min="1" max="1" width="7.05859375" style="14" customWidth="1"/>
    <col min="2" max="2" width="4.64453125" style="14" customWidth="1"/>
    <col min="3" max="3" width="28.64453125" style="14" customWidth="1"/>
    <col min="4" max="4" width="5.05859375" style="16" customWidth="1"/>
    <col min="5" max="12" width="3.46875" style="14" customWidth="1"/>
    <col min="13" max="13" width="6.3515625" style="14" customWidth="1"/>
    <col min="14" max="14" width="4.87890625" style="16" customWidth="1"/>
    <col min="15" max="15" width="4.8203125" style="14" customWidth="1"/>
    <col min="16" max="16" width="30.46875" style="14" customWidth="1"/>
    <col min="17" max="16384" width="9" style="14"/>
  </cols>
  <sheetData>
    <row r="1" spans="1:16">
      <c r="E1" s="260" t="s">
        <v>2</v>
      </c>
      <c r="F1" s="260"/>
      <c r="G1" s="260"/>
      <c r="H1" s="260"/>
      <c r="I1" s="260"/>
      <c r="J1" s="260"/>
      <c r="K1" s="260"/>
      <c r="L1" s="260"/>
      <c r="M1" s="260"/>
      <c r="N1" s="16" t="s">
        <v>0</v>
      </c>
      <c r="O1" s="14" t="s">
        <v>3</v>
      </c>
    </row>
    <row r="2" spans="1:16">
      <c r="D2" s="16" t="s">
        <v>4</v>
      </c>
    </row>
    <row r="3" spans="1:16">
      <c r="C3" s="15" t="s">
        <v>130</v>
      </c>
      <c r="N3" s="17" t="e">
        <v>#DIV/0!</v>
      </c>
      <c r="O3" s="14" t="e">
        <f>N3</f>
        <v>#DIV/0!</v>
      </c>
    </row>
    <row r="4" spans="1:16">
      <c r="A4" s="257" t="s">
        <v>131</v>
      </c>
      <c r="C4" s="14" t="s">
        <v>132</v>
      </c>
      <c r="D4" s="16">
        <f>COUNT(E4:M4)</f>
        <v>0</v>
      </c>
      <c r="E4" s="30"/>
      <c r="F4" s="30"/>
      <c r="G4" s="30"/>
      <c r="H4" s="30"/>
      <c r="I4" s="30"/>
      <c r="J4" s="30"/>
      <c r="K4" s="30"/>
      <c r="L4" s="30"/>
      <c r="M4" s="30"/>
      <c r="N4" s="16" t="e">
        <f>AVERAGE(E4:M4)</f>
        <v>#DIV/0!</v>
      </c>
      <c r="O4" s="18" t="e">
        <f>SUM(E4:M4)/COUNT(E4:M4)*10</f>
        <v>#DIV/0!</v>
      </c>
      <c r="P4" s="19" t="e">
        <f>O4</f>
        <v>#DIV/0!</v>
      </c>
    </row>
    <row r="5" spans="1:16">
      <c r="A5" s="257"/>
      <c r="C5" s="14" t="s">
        <v>133</v>
      </c>
      <c r="D5" s="16">
        <f>COUNT(E5:M5)</f>
        <v>0</v>
      </c>
      <c r="E5" s="30"/>
      <c r="F5" s="30"/>
      <c r="G5" s="30"/>
      <c r="H5" s="30"/>
      <c r="I5" s="30"/>
      <c r="J5" s="30"/>
      <c r="K5" s="30"/>
      <c r="L5" s="30"/>
      <c r="M5" s="30"/>
      <c r="N5" s="16" t="e">
        <f t="shared" ref="N5" si="0">AVERAGE(E5:M5)</f>
        <v>#DIV/0!</v>
      </c>
      <c r="O5" s="18" t="e">
        <f t="shared" ref="O5" si="1">SUM(E5:M5)/COUNT(E5:M5)*10</f>
        <v>#DIV/0!</v>
      </c>
      <c r="P5" s="19" t="e">
        <f t="shared" ref="P5" si="2">O5</f>
        <v>#DIV/0!</v>
      </c>
    </row>
    <row r="6" spans="1:16">
      <c r="A6" s="257"/>
      <c r="C6" s="14" t="s">
        <v>134</v>
      </c>
      <c r="D6" s="16">
        <v>4</v>
      </c>
      <c r="E6" s="30"/>
      <c r="F6" s="30"/>
      <c r="G6" s="30"/>
      <c r="H6" s="30"/>
      <c r="I6" s="30"/>
      <c r="J6" s="30"/>
      <c r="K6" s="30"/>
      <c r="L6" s="30"/>
      <c r="M6" s="30"/>
      <c r="N6" s="16" t="e">
        <v>#DIV/0!</v>
      </c>
      <c r="O6" s="18" t="e">
        <v>#DIV/0!</v>
      </c>
      <c r="P6" s="19" t="e">
        <v>#DIV/0!</v>
      </c>
    </row>
    <row r="7" spans="1:16" ht="13">
      <c r="A7" s="67" t="s">
        <v>135</v>
      </c>
      <c r="C7" s="14" t="s">
        <v>136</v>
      </c>
      <c r="D7" s="16">
        <v>7</v>
      </c>
      <c r="E7" s="30"/>
      <c r="F7" s="30"/>
      <c r="G7" s="30"/>
      <c r="H7" s="30"/>
      <c r="I7" s="30"/>
      <c r="J7" s="30"/>
      <c r="K7" s="30"/>
      <c r="L7" s="30"/>
      <c r="M7" s="30"/>
      <c r="N7" s="16" t="e">
        <f>AVERAGE(E7:M7)</f>
        <v>#DIV/0!</v>
      </c>
      <c r="O7" s="18" t="e">
        <f>SUM(E7:M7)/COUNT(E7:M7)*10</f>
        <v>#DIV/0!</v>
      </c>
      <c r="P7" s="19" t="e">
        <v>#DIV/0!</v>
      </c>
    </row>
    <row r="8" spans="1:16">
      <c r="A8" s="257" t="s">
        <v>131</v>
      </c>
      <c r="C8" s="14" t="s">
        <v>121</v>
      </c>
      <c r="D8" s="16">
        <v>6</v>
      </c>
      <c r="E8" s="30"/>
      <c r="F8" s="30"/>
      <c r="G8" s="30"/>
      <c r="H8" s="30"/>
      <c r="I8" s="30"/>
      <c r="J8" s="30"/>
      <c r="K8" s="30"/>
      <c r="L8" s="30"/>
      <c r="M8" s="30"/>
      <c r="N8" s="16" t="e">
        <f t="shared" ref="N8" si="3">AVERAGE(E8:M8)</f>
        <v>#DIV/0!</v>
      </c>
      <c r="O8" s="18" t="e">
        <f t="shared" ref="O8" si="4">SUM(E8:M8)/COUNT(E8:M8)*10</f>
        <v>#DIV/0!</v>
      </c>
      <c r="P8" s="19"/>
    </row>
    <row r="9" spans="1:16">
      <c r="A9" s="257"/>
      <c r="C9" s="14" t="s">
        <v>122</v>
      </c>
      <c r="D9" s="16">
        <v>4</v>
      </c>
      <c r="E9" s="30"/>
      <c r="F9" s="30"/>
      <c r="G9" s="30"/>
      <c r="H9" s="30"/>
      <c r="I9" s="30"/>
      <c r="J9" s="30"/>
      <c r="K9" s="30"/>
      <c r="L9" s="30"/>
      <c r="M9" s="30"/>
      <c r="N9" s="16" t="e">
        <v>#DIV/0!</v>
      </c>
      <c r="O9" s="18" t="e">
        <v>#DIV/0!</v>
      </c>
      <c r="P9" s="19"/>
    </row>
    <row r="10" spans="1:16">
      <c r="A10" s="257"/>
      <c r="C10" s="14" t="s">
        <v>137</v>
      </c>
      <c r="D10" s="16">
        <v>10</v>
      </c>
      <c r="E10" s="30"/>
      <c r="F10" s="30"/>
      <c r="G10" s="30"/>
      <c r="H10" s="30"/>
      <c r="I10" s="30"/>
      <c r="J10" s="30"/>
      <c r="K10" s="30"/>
      <c r="L10" s="30"/>
      <c r="M10" s="30"/>
      <c r="N10" s="16" t="e">
        <v>#DIV/0!</v>
      </c>
      <c r="O10" s="18" t="e">
        <v>#DIV/0!</v>
      </c>
      <c r="P10" s="19"/>
    </row>
    <row r="11" spans="1:16">
      <c r="A11" s="257"/>
      <c r="C11" s="14" t="s">
        <v>138</v>
      </c>
      <c r="D11" s="16">
        <v>6</v>
      </c>
      <c r="E11" s="30"/>
      <c r="F11" s="30"/>
      <c r="G11" s="30"/>
      <c r="H11" s="30"/>
      <c r="I11" s="30"/>
      <c r="J11" s="30"/>
      <c r="K11" s="30"/>
      <c r="L11" s="30"/>
      <c r="M11" s="30"/>
      <c r="N11" s="16" t="e">
        <v>#DIV/0!</v>
      </c>
      <c r="O11" s="18" t="e">
        <v>#DIV/0!</v>
      </c>
      <c r="P11" s="19"/>
    </row>
    <row r="12" spans="1:16">
      <c r="C12" s="15" t="s">
        <v>139</v>
      </c>
      <c r="N12" s="17" t="e">
        <v>#DIV/0!</v>
      </c>
      <c r="P12" s="19">
        <v>0</v>
      </c>
    </row>
    <row r="13" spans="1:16">
      <c r="A13" s="261" t="s">
        <v>140</v>
      </c>
      <c r="B13" s="14" t="s">
        <v>141</v>
      </c>
      <c r="C13" s="14" t="s">
        <v>123</v>
      </c>
      <c r="D13" s="16">
        <v>2</v>
      </c>
      <c r="E13" s="30"/>
      <c r="F13" s="30"/>
      <c r="G13" s="30"/>
      <c r="H13" s="30"/>
      <c r="I13" s="30"/>
      <c r="J13" s="30"/>
      <c r="K13" s="30"/>
      <c r="L13" s="30"/>
      <c r="M13" s="30"/>
      <c r="N13" s="16" t="e">
        <v>#DIV/0!</v>
      </c>
      <c r="O13" s="18" t="e">
        <v>#DIV/0!</v>
      </c>
      <c r="P13" s="19" t="e">
        <v>#DIV/0!</v>
      </c>
    </row>
    <row r="14" spans="1:16">
      <c r="A14" s="261"/>
      <c r="B14" s="14" t="s">
        <v>141</v>
      </c>
      <c r="C14" s="14" t="s">
        <v>126</v>
      </c>
      <c r="D14" s="16">
        <v>3</v>
      </c>
      <c r="E14" s="30"/>
      <c r="F14" s="30"/>
      <c r="G14" s="30"/>
      <c r="H14" s="30"/>
      <c r="I14" s="30"/>
      <c r="J14" s="30"/>
      <c r="K14" s="30"/>
      <c r="L14" s="30"/>
      <c r="M14" s="30"/>
      <c r="N14" s="16" t="e">
        <v>#DIV/0!</v>
      </c>
      <c r="O14" s="18" t="e">
        <v>#DIV/0!</v>
      </c>
      <c r="P14" s="19" t="e">
        <v>#DIV/0!</v>
      </c>
    </row>
    <row r="15" spans="1:16">
      <c r="A15" s="261"/>
      <c r="C15" s="14" t="s">
        <v>124</v>
      </c>
      <c r="D15" s="16">
        <v>5</v>
      </c>
      <c r="E15" s="30"/>
      <c r="F15" s="30"/>
      <c r="G15" s="30"/>
      <c r="H15" s="30"/>
      <c r="I15" s="30"/>
      <c r="J15" s="30"/>
      <c r="K15" s="30"/>
      <c r="L15" s="30"/>
      <c r="M15" s="30"/>
      <c r="N15" s="16" t="e">
        <v>#DIV/0!</v>
      </c>
      <c r="O15" s="18" t="e">
        <v>#DIV/0!</v>
      </c>
      <c r="P15" s="19" t="e">
        <v>#DIV/0!</v>
      </c>
    </row>
    <row r="16" spans="1:16">
      <c r="A16" s="261"/>
      <c r="B16" s="14" t="s">
        <v>141</v>
      </c>
      <c r="C16" s="14" t="s">
        <v>142</v>
      </c>
      <c r="D16" s="16">
        <v>4</v>
      </c>
      <c r="E16" s="30"/>
      <c r="F16" s="30"/>
      <c r="G16" s="30"/>
      <c r="H16" s="30"/>
      <c r="I16" s="30"/>
      <c r="J16" s="30"/>
      <c r="K16" s="30"/>
      <c r="L16" s="30"/>
      <c r="M16" s="30"/>
      <c r="N16" s="16" t="e">
        <v>#DIV/0!</v>
      </c>
      <c r="O16" s="18" t="e">
        <v>#DIV/0!</v>
      </c>
      <c r="P16" s="19" t="e">
        <v>#DIV/0!</v>
      </c>
    </row>
    <row r="17" spans="1:16">
      <c r="A17" s="261"/>
      <c r="C17" s="14" t="s">
        <v>127</v>
      </c>
      <c r="D17" s="16">
        <v>2</v>
      </c>
      <c r="E17" s="30"/>
      <c r="F17" s="30"/>
      <c r="G17" s="30"/>
      <c r="H17" s="30"/>
      <c r="I17" s="30"/>
      <c r="J17" s="30"/>
      <c r="K17" s="30"/>
      <c r="L17" s="30"/>
      <c r="M17" s="30"/>
      <c r="N17" s="16" t="e">
        <v>#DIV/0!</v>
      </c>
      <c r="O17" s="18" t="e">
        <v>#DIV/0!</v>
      </c>
      <c r="P17" s="19" t="e">
        <v>#DIV/0!</v>
      </c>
    </row>
    <row r="18" spans="1:16">
      <c r="A18" s="261"/>
      <c r="C18" s="14" t="s">
        <v>125</v>
      </c>
      <c r="D18" s="16">
        <v>5</v>
      </c>
      <c r="E18" s="30"/>
      <c r="F18" s="30"/>
      <c r="G18" s="30"/>
      <c r="H18" s="30"/>
      <c r="I18" s="30"/>
      <c r="J18" s="30"/>
      <c r="K18" s="30"/>
      <c r="L18" s="30"/>
      <c r="M18" s="30"/>
      <c r="O18" s="18"/>
      <c r="P18" s="19"/>
    </row>
    <row r="19" spans="1:16">
      <c r="A19" s="261" t="s">
        <v>143</v>
      </c>
      <c r="B19" s="14" t="s">
        <v>144</v>
      </c>
      <c r="C19" s="14" t="s">
        <v>145</v>
      </c>
      <c r="D19" s="16">
        <v>0</v>
      </c>
      <c r="E19" s="30"/>
      <c r="F19" s="30"/>
      <c r="G19" s="30"/>
      <c r="H19" s="30"/>
      <c r="I19" s="30"/>
      <c r="J19" s="30"/>
      <c r="K19" s="30"/>
      <c r="L19" s="30"/>
      <c r="M19" s="30"/>
      <c r="O19" s="18"/>
      <c r="P19" s="19"/>
    </row>
    <row r="20" spans="1:16">
      <c r="A20" s="261"/>
      <c r="B20" s="14" t="s">
        <v>146</v>
      </c>
      <c r="C20" s="14" t="s">
        <v>147</v>
      </c>
      <c r="D20" s="16">
        <v>7</v>
      </c>
      <c r="E20" s="30"/>
      <c r="F20" s="30"/>
      <c r="G20" s="30"/>
      <c r="H20" s="30"/>
      <c r="I20" s="30"/>
      <c r="J20" s="30"/>
      <c r="K20" s="30"/>
      <c r="L20" s="30"/>
      <c r="M20" s="30"/>
      <c r="O20" s="18"/>
      <c r="P20" s="19"/>
    </row>
    <row r="21" spans="1:16">
      <c r="A21" s="261"/>
      <c r="B21" s="14" t="s">
        <v>148</v>
      </c>
      <c r="C21" s="14" t="s">
        <v>149</v>
      </c>
      <c r="E21" s="30"/>
      <c r="F21" s="30"/>
      <c r="G21" s="30"/>
      <c r="H21" s="30"/>
      <c r="I21" s="30"/>
      <c r="J21" s="30"/>
      <c r="K21" s="30"/>
      <c r="L21" s="30"/>
      <c r="M21" s="30"/>
      <c r="O21" s="18"/>
      <c r="P21" s="19"/>
    </row>
    <row r="22" spans="1:16">
      <c r="C22" s="15" t="s">
        <v>118</v>
      </c>
      <c r="N22" s="17">
        <f>ROUND(AVERAGE(N23:N33),1)</f>
        <v>10</v>
      </c>
      <c r="P22" s="19">
        <v>0</v>
      </c>
    </row>
    <row r="23" spans="1:16">
      <c r="A23" s="259" t="s">
        <v>143</v>
      </c>
      <c r="C23" s="14" t="s">
        <v>150</v>
      </c>
      <c r="D23" s="16">
        <v>4</v>
      </c>
      <c r="E23" s="30">
        <v>10</v>
      </c>
      <c r="F23" s="30">
        <v>10</v>
      </c>
      <c r="G23" s="30">
        <v>10</v>
      </c>
      <c r="H23" s="30">
        <v>10</v>
      </c>
      <c r="I23" s="30"/>
      <c r="J23" s="30"/>
      <c r="K23" s="30"/>
      <c r="L23" s="30"/>
      <c r="M23" s="30"/>
      <c r="N23" s="16">
        <v>10</v>
      </c>
      <c r="O23" s="18">
        <v>100</v>
      </c>
      <c r="P23" s="19">
        <v>100</v>
      </c>
    </row>
    <row r="24" spans="1:16">
      <c r="A24" s="259"/>
      <c r="B24" s="14" t="s">
        <v>148</v>
      </c>
      <c r="C24" s="14" t="s">
        <v>151</v>
      </c>
      <c r="E24" s="30"/>
      <c r="F24" s="30"/>
      <c r="G24" s="30"/>
      <c r="H24" s="30"/>
      <c r="I24" s="30"/>
      <c r="J24" s="30"/>
      <c r="K24" s="30"/>
      <c r="L24" s="30"/>
      <c r="M24" s="30"/>
      <c r="O24" s="18"/>
      <c r="P24" s="19"/>
    </row>
    <row r="25" spans="1:16" ht="15.75" customHeight="1">
      <c r="A25" s="259" t="s">
        <v>152</v>
      </c>
      <c r="B25" s="14" t="s">
        <v>141</v>
      </c>
      <c r="C25" s="14" t="s">
        <v>153</v>
      </c>
      <c r="D25" s="16">
        <f t="shared" ref="D25" si="5">COUNT(E25:M25)</f>
        <v>3</v>
      </c>
      <c r="E25" s="30">
        <v>10</v>
      </c>
      <c r="F25" s="65">
        <v>10</v>
      </c>
      <c r="G25" s="30">
        <v>10</v>
      </c>
      <c r="H25" s="30"/>
      <c r="I25" s="30"/>
      <c r="J25" s="30"/>
      <c r="K25" s="30"/>
      <c r="L25" s="30"/>
      <c r="M25" s="30"/>
      <c r="N25" s="16">
        <v>10</v>
      </c>
      <c r="O25" s="18">
        <v>100</v>
      </c>
      <c r="P25" s="19">
        <v>100</v>
      </c>
    </row>
    <row r="26" spans="1:16">
      <c r="A26" s="259"/>
      <c r="C26" s="14" t="s">
        <v>154</v>
      </c>
      <c r="D26" s="16">
        <v>7</v>
      </c>
      <c r="E26" s="30">
        <v>10</v>
      </c>
      <c r="F26" s="30">
        <v>10</v>
      </c>
      <c r="G26" s="30">
        <v>10</v>
      </c>
      <c r="H26" s="30">
        <v>10</v>
      </c>
      <c r="I26" s="30">
        <v>10</v>
      </c>
      <c r="J26" s="30">
        <v>10</v>
      </c>
      <c r="K26" s="30">
        <v>10</v>
      </c>
      <c r="L26" s="30"/>
      <c r="M26" s="30"/>
      <c r="N26" s="16">
        <v>10</v>
      </c>
      <c r="O26" s="18">
        <v>100</v>
      </c>
      <c r="P26" s="19">
        <v>100</v>
      </c>
    </row>
    <row r="27" spans="1:16">
      <c r="A27" s="259"/>
      <c r="C27" s="14" t="s">
        <v>155</v>
      </c>
      <c r="D27" s="16">
        <v>8</v>
      </c>
      <c r="E27" s="30">
        <v>10</v>
      </c>
      <c r="F27" s="30">
        <v>10</v>
      </c>
      <c r="G27" s="30">
        <v>10</v>
      </c>
      <c r="H27" s="30">
        <v>10</v>
      </c>
      <c r="I27" s="30">
        <v>10</v>
      </c>
      <c r="J27" s="30">
        <v>10</v>
      </c>
      <c r="K27" s="30">
        <v>10</v>
      </c>
      <c r="L27" s="30">
        <v>10</v>
      </c>
      <c r="M27" s="30"/>
      <c r="N27" s="16">
        <v>10</v>
      </c>
      <c r="O27" s="18">
        <v>100</v>
      </c>
      <c r="P27" s="19">
        <v>100</v>
      </c>
    </row>
    <row r="28" spans="1:16">
      <c r="A28" s="259"/>
      <c r="C28" s="14" t="s">
        <v>156</v>
      </c>
      <c r="D28" s="16">
        <v>5</v>
      </c>
      <c r="E28" s="30">
        <v>10</v>
      </c>
      <c r="F28" s="30">
        <v>10</v>
      </c>
      <c r="G28" s="30">
        <v>10</v>
      </c>
      <c r="H28" s="30">
        <v>10</v>
      </c>
      <c r="I28" s="30">
        <v>10</v>
      </c>
      <c r="J28" s="30"/>
      <c r="K28" s="30"/>
      <c r="L28" s="30"/>
      <c r="M28" s="30"/>
      <c r="N28" s="16">
        <v>10</v>
      </c>
      <c r="O28" s="18">
        <v>100</v>
      </c>
      <c r="P28" s="19">
        <v>100</v>
      </c>
    </row>
    <row r="29" spans="1:16">
      <c r="A29" s="259"/>
      <c r="C29" s="14" t="s">
        <v>157</v>
      </c>
      <c r="D29" s="16">
        <v>4</v>
      </c>
      <c r="E29" s="30">
        <v>10</v>
      </c>
      <c r="F29" s="30">
        <v>10</v>
      </c>
      <c r="G29" s="30">
        <v>10</v>
      </c>
      <c r="H29" s="30">
        <v>10</v>
      </c>
      <c r="I29" s="30"/>
      <c r="J29" s="30"/>
      <c r="K29" s="30"/>
      <c r="L29" s="30"/>
      <c r="M29" s="30"/>
      <c r="N29" s="16">
        <v>10</v>
      </c>
      <c r="O29" s="18">
        <v>100</v>
      </c>
      <c r="P29" s="19">
        <v>100</v>
      </c>
    </row>
    <row r="30" spans="1:16">
      <c r="A30" s="259"/>
      <c r="C30" s="14" t="s">
        <v>158</v>
      </c>
      <c r="D30" s="16">
        <v>6</v>
      </c>
      <c r="E30" s="30">
        <v>10</v>
      </c>
      <c r="F30" s="30">
        <v>10</v>
      </c>
      <c r="G30" s="30">
        <v>10</v>
      </c>
      <c r="H30" s="30">
        <v>10</v>
      </c>
      <c r="I30" s="30">
        <v>10</v>
      </c>
      <c r="J30" s="30">
        <v>10</v>
      </c>
      <c r="K30" s="30"/>
      <c r="L30" s="30"/>
      <c r="M30" s="30"/>
      <c r="N30" s="16">
        <v>10</v>
      </c>
      <c r="O30" s="18">
        <v>100</v>
      </c>
      <c r="P30" s="19">
        <v>100</v>
      </c>
    </row>
    <row r="31" spans="1:16">
      <c r="A31" s="259" t="s">
        <v>135</v>
      </c>
      <c r="B31" s="14" t="s">
        <v>159</v>
      </c>
      <c r="C31" s="14" t="s">
        <v>160</v>
      </c>
      <c r="D31" s="16">
        <v>7</v>
      </c>
      <c r="E31" s="30">
        <v>10</v>
      </c>
      <c r="F31" s="30">
        <v>10</v>
      </c>
      <c r="G31" s="30">
        <v>10</v>
      </c>
      <c r="H31" s="30">
        <v>10</v>
      </c>
      <c r="I31" s="30">
        <v>10</v>
      </c>
      <c r="J31" s="30">
        <v>10</v>
      </c>
      <c r="K31" s="30">
        <v>10</v>
      </c>
      <c r="L31" s="30"/>
      <c r="M31" s="30"/>
      <c r="N31" s="16">
        <v>10</v>
      </c>
      <c r="O31" s="18">
        <v>100</v>
      </c>
      <c r="P31" s="19">
        <v>100</v>
      </c>
    </row>
    <row r="32" spans="1:16">
      <c r="A32" s="259"/>
      <c r="C32" s="14" t="s">
        <v>161</v>
      </c>
      <c r="D32" s="16">
        <v>3</v>
      </c>
      <c r="E32" s="30">
        <v>10</v>
      </c>
      <c r="F32" s="30">
        <v>10</v>
      </c>
      <c r="G32" s="30">
        <v>10</v>
      </c>
      <c r="H32" s="30"/>
      <c r="I32" s="30"/>
      <c r="J32" s="30"/>
      <c r="K32" s="30"/>
      <c r="L32" s="30"/>
      <c r="M32" s="30"/>
      <c r="N32" s="16">
        <v>10</v>
      </c>
      <c r="O32" s="18">
        <v>100</v>
      </c>
      <c r="P32" s="19">
        <v>100</v>
      </c>
    </row>
    <row r="33" spans="1:16">
      <c r="A33" s="259"/>
      <c r="B33" s="14" t="s">
        <v>162</v>
      </c>
      <c r="C33" s="14" t="s">
        <v>163</v>
      </c>
      <c r="D33" s="16">
        <v>3</v>
      </c>
      <c r="E33" s="30">
        <v>10</v>
      </c>
      <c r="F33" s="30">
        <v>10</v>
      </c>
      <c r="G33" s="30">
        <v>10</v>
      </c>
      <c r="H33" s="30"/>
      <c r="I33" s="30"/>
      <c r="J33" s="30"/>
      <c r="K33" s="30"/>
      <c r="L33" s="30"/>
      <c r="M33" s="30"/>
      <c r="N33" s="16">
        <f>AVERAGE(E33:M33)</f>
        <v>10</v>
      </c>
      <c r="O33" s="18">
        <f>SUM(E33:M33)/COUNT(E33:M33)*10</f>
        <v>100</v>
      </c>
      <c r="P33" s="19">
        <f>O33</f>
        <v>100</v>
      </c>
    </row>
    <row r="34" spans="1:16">
      <c r="A34" s="259"/>
      <c r="B34" s="14" t="s">
        <v>144</v>
      </c>
      <c r="C34" s="14" t="s">
        <v>164</v>
      </c>
      <c r="D34" s="16">
        <v>0</v>
      </c>
      <c r="E34" s="30"/>
      <c r="F34" s="30"/>
      <c r="G34" s="30"/>
      <c r="H34" s="30"/>
      <c r="I34" s="30"/>
      <c r="J34" s="30"/>
      <c r="K34" s="30"/>
      <c r="L34" s="30"/>
      <c r="M34" s="30"/>
      <c r="O34" s="18"/>
      <c r="P34" s="19"/>
    </row>
    <row r="35" spans="1:16">
      <c r="C35" s="14" t="s">
        <v>4</v>
      </c>
      <c r="D35" s="16">
        <f>SUM(D4:D33)</f>
        <v>115</v>
      </c>
      <c r="O35" s="18"/>
      <c r="P35" s="19">
        <v>0</v>
      </c>
    </row>
  </sheetData>
  <mergeCells count="8">
    <mergeCell ref="A25:A30"/>
    <mergeCell ref="A31:A34"/>
    <mergeCell ref="E1:M1"/>
    <mergeCell ref="A4:A6"/>
    <mergeCell ref="A8:A11"/>
    <mergeCell ref="A13:A18"/>
    <mergeCell ref="A19:A21"/>
    <mergeCell ref="A23:A24"/>
  </mergeCells>
  <phoneticPr fontId="90" type="noConversion"/>
  <conditionalFormatting sqref="P4:P35">
    <cfRule type="dataBar" priority="1">
      <dataBar>
        <cfvo type="min"/>
        <cfvo type="max"/>
        <color rgb="FF638EC6"/>
      </dataBar>
      <extLst>
        <ext xmlns:x14="http://schemas.microsoft.com/office/spreadsheetml/2009/9/main" uri="{B025F937-C7B1-47D3-B67F-A62EFF666E3E}">
          <x14:id>{970B097C-2026-4D46-A7E7-CEE75832260D}</x14:id>
        </ext>
      </extLst>
    </cfRule>
  </conditionalFormatting>
  <pageMargins left="0.7" right="0.7" top="0.75" bottom="0.75" header="0.3" footer="0.3"/>
  <picture r:id="rId1"/>
  <extLst>
    <ext xmlns:x14="http://schemas.microsoft.com/office/spreadsheetml/2009/9/main" uri="{78C0D931-6437-407d-A8EE-F0AAD7539E65}">
      <x14:conditionalFormattings>
        <x14:conditionalFormatting xmlns:xm="http://schemas.microsoft.com/office/excel/2006/main">
          <x14:cfRule type="dataBar" id="{970B097C-2026-4D46-A7E7-CEE75832260D}">
            <x14:dataBar minLength="0" maxLength="100" border="1" negativeBarBorderColorSameAsPositive="0">
              <x14:cfvo type="autoMin"/>
              <x14:cfvo type="autoMax"/>
              <x14:borderColor rgb="FF638EC6"/>
              <x14:negativeFillColor rgb="FFFF0000"/>
              <x14:negativeBorderColor rgb="FFFF0000"/>
              <x14:axisColor rgb="FF000000"/>
            </x14:dataBar>
          </x14:cfRule>
          <xm:sqref>P4:P35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mNumber xmlns="21ed2764-24e0-47a3-ad06-a838c472cc66" xsi:nil="true"/>
    <Movefile xmlns="21ed2764-24e0-47a3-ad06-a838c472cc66" xsi:nil="true"/>
    <Edition xmlns="21ed2764-24e0-47a3-ad06-a838c472cc66">A/2</Edition>
    <Writer xmlns="21ed2764-24e0-47a3-ad06-a838c472cc66">孙佳欣</Writer>
    <ProcessAttributes xmlns="21ed2764-24e0-47a3-ad06-a838c472cc66">C03产品设计与开发</ProcessAttributes>
    <SystemFileUrl xmlns="21ed2764-24e0-47a3-ad06-a838c472cc66">/sites/GQDS/DocInfo/GL.C03.W430070 供应商审核管理办法_TXWJHQNN_307_2024102220001.pdf</SystemFileUrl>
    <FileNameUrl xmlns="21ed2764-24e0-47a3-ad06-a838c472cc66" xsi:nil="true"/>
    <EffectiveDate xmlns="21ed2764-24e0-47a3-ad06-a838c472cc66">2024/11/4</EffectiveDate>
    <ProcessCoding xmlns="21ed2764-24e0-47a3-ad06-a838c472cc66">TXWJHQNN_307_2024102220001</ProcessCoding>
    <initiatorDepartment xmlns="21ed2764-24e0-47a3-ad06-a838c472cc66">体系管理组</initiatorDepartment>
    <Publisher xmlns="21ed2764-24e0-47a3-ad06-a838c472cc66">中央SQE</Publisher>
    <RealFileName xmlns="21ed2764-24e0-47a3-ad06-a838c472cc66">GL.C03.W43007001 供应商现场审核3A评价表 E3.xlsx</RealFileName>
    <FileName xmlns="21ed2764-24e0-47a3-ad06-a838c472cc66">GL.C03.W430070 供应商审核管理办法.pdf</FileName>
    <_x5e8f__x53f7_ xmlns="21ed2764-24e0-47a3-ad06-a838c472cc66" xsi:nil="true"/>
    <NPDStype xmlns="21ed2764-24e0-47a3-ad06-a838c472cc66">NA</NPDStype>
  </documentManagement>
</p:properties>
</file>

<file path=customXml/item2.xml><?xml version="1.0" encoding="utf-8"?>
<ct:contentTypeSchema xmlns:ct="http://schemas.microsoft.com/office/2006/metadata/contentType" xmlns:ma="http://schemas.microsoft.com/office/2006/metadata/properties/metaAttributes" ct:_="" ma:_="" ma:contentTypeName="文档" ma:contentTypeID="0x01010025E59D158402954E9B63F6B430E8CEDE" ma:contentTypeVersion="17" ma:contentTypeDescription="新建文档。" ma:contentTypeScope="" ma:versionID="a56ef839c559f401dd4106e6af5d8209">
  <xsd:schema xmlns:xsd="http://www.w3.org/2001/XMLSchema" xmlns:xs="http://www.w3.org/2001/XMLSchema" xmlns:p="http://schemas.microsoft.com/office/2006/metadata/properties" xmlns:ns2="21ed2764-24e0-47a3-ad06-a838c472cc66" xmlns:ns3="ba073f87-c374-473d-825e-9bc7415d1fa4" targetNamespace="http://schemas.microsoft.com/office/2006/metadata/properties" ma:root="true" ma:fieldsID="801e416736c685e440be90ef51477861" ns2:_="" ns3:_="">
    <xsd:import namespace="21ed2764-24e0-47a3-ad06-a838c472cc66"/>
    <xsd:import namespace="ba073f87-c374-473d-825e-9bc7415d1fa4"/>
    <xsd:element name="properties">
      <xsd:complexType>
        <xsd:sequence>
          <xsd:element name="documentManagement">
            <xsd:complexType>
              <xsd:all>
                <xsd:element ref="ns2:ProcessAttributes" minOccurs="0"/>
                <xsd:element ref="ns2:FormNumber" minOccurs="0"/>
                <xsd:element ref="ns2:Edition" minOccurs="0"/>
                <xsd:element ref="ns2:FileName" minOccurs="0"/>
                <xsd:element ref="ns2:FileNameUrl" minOccurs="0"/>
                <xsd:element ref="ns2:EffectiveDate" minOccurs="0"/>
                <xsd:element ref="ns2:Publisher" minOccurs="0"/>
                <xsd:element ref="ns2:Writer" minOccurs="0"/>
                <xsd:element ref="ns2:Movefile" minOccurs="0"/>
                <xsd:element ref="ns3:SharedWithUsers" minOccurs="0"/>
                <xsd:element ref="ns2:RealFileName" minOccurs="0"/>
                <xsd:element ref="ns2:ProcessCoding" minOccurs="0"/>
                <xsd:element ref="ns2:SystemFileUrl" minOccurs="0"/>
                <xsd:element ref="ns2:initiatorDepartment" minOccurs="0"/>
                <xsd:element ref="ns2:NPDStype" minOccurs="0"/>
                <xsd:element ref="ns2:_x5e8f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ed2764-24e0-47a3-ad06-a838c472cc66" elementFormDefault="qualified">
    <xsd:import namespace="http://schemas.microsoft.com/office/2006/documentManagement/types"/>
    <xsd:import namespace="http://schemas.microsoft.com/office/infopath/2007/PartnerControls"/>
    <xsd:element name="ProcessAttributes" ma:index="2" nillable="true" ma:displayName="过程属性" ma:internalName="ProcessAttributes">
      <xsd:simpleType>
        <xsd:restriction base="dms:Text">
          <xsd:maxLength value="255"/>
        </xsd:restriction>
      </xsd:simpleType>
    </xsd:element>
    <xsd:element name="FormNumber" ma:index="3" nillable="true" ma:displayName="表单编号" ma:internalName="FormNumber">
      <xsd:simpleType>
        <xsd:restriction base="dms:Text">
          <xsd:maxLength value="255"/>
        </xsd:restriction>
      </xsd:simpleType>
    </xsd:element>
    <xsd:element name="Edition" ma:index="4" nillable="true" ma:displayName="版本号" ma:internalName="Edition">
      <xsd:simpleType>
        <xsd:restriction base="dms:Text">
          <xsd:maxLength value="255"/>
        </xsd:restriction>
      </xsd:simpleType>
    </xsd:element>
    <xsd:element name="FileName" ma:index="5" nillable="true" ma:displayName="对应文件名称" ma:internalName="FileName">
      <xsd:simpleType>
        <xsd:restriction base="dms:Text">
          <xsd:maxLength value="255"/>
        </xsd:restriction>
      </xsd:simpleType>
    </xsd:element>
    <xsd:element name="FileNameUrl" ma:index="6" nillable="true" ma:displayName="对应文件的地址old" ma:internalName="FileNameUrl">
      <xsd:simpleType>
        <xsd:restriction base="dms:Text">
          <xsd:maxLength value="255"/>
        </xsd:restriction>
      </xsd:simpleType>
    </xsd:element>
    <xsd:element name="EffectiveDate" ma:index="7" nillable="true" ma:displayName="生效日期" ma:internalName="EffectiveDate">
      <xsd:simpleType>
        <xsd:restriction base="dms:Text">
          <xsd:maxLength value="255"/>
        </xsd:restriction>
      </xsd:simpleType>
    </xsd:element>
    <xsd:element name="Publisher" ma:index="8" nillable="true" ma:displayName="发布机构" ma:internalName="Publisher">
      <xsd:simpleType>
        <xsd:restriction base="dms:Text">
          <xsd:maxLength value="255"/>
        </xsd:restriction>
      </xsd:simpleType>
    </xsd:element>
    <xsd:element name="Writer" ma:index="9" nillable="true" ma:displayName="编制人" ma:internalName="Writer">
      <xsd:simpleType>
        <xsd:restriction base="dms:Text">
          <xsd:maxLength value="255"/>
        </xsd:restriction>
      </xsd:simpleType>
    </xsd:element>
    <xsd:element name="Movefile" ma:index="16" nillable="true" ma:displayName="操作" ma:internalName="Movefile">
      <xsd:simpleType>
        <xsd:restriction base="dms:Text">
          <xsd:maxLength value="255"/>
        </xsd:restriction>
      </xsd:simpleType>
    </xsd:element>
    <xsd:element name="RealFileName" ma:index="18" nillable="true" ma:displayName="文件名称" ma:internalName="RealFileName">
      <xsd:simpleType>
        <xsd:restriction base="dms:Text">
          <xsd:maxLength value="255"/>
        </xsd:restriction>
      </xsd:simpleType>
    </xsd:element>
    <xsd:element name="ProcessCoding" ma:index="19" nillable="true" ma:displayName="流程编号" ma:internalName="ProcessCoding">
      <xsd:simpleType>
        <xsd:restriction base="dms:Text">
          <xsd:maxLength value="255"/>
        </xsd:restriction>
      </xsd:simpleType>
    </xsd:element>
    <xsd:element name="SystemFileUrl" ma:index="20" nillable="true" ma:displayName="对应文件的地址" ma:internalName="SystemFileUrl">
      <xsd:simpleType>
        <xsd:restriction base="dms:Text">
          <xsd:maxLength value="255"/>
        </xsd:restriction>
      </xsd:simpleType>
    </xsd:element>
    <xsd:element name="initiatorDepartment" ma:index="21" nillable="true" ma:displayName="发布部门" ma:internalName="initiatorDepartment">
      <xsd:simpleType>
        <xsd:restriction base="dms:Text">
          <xsd:maxLength value="255"/>
        </xsd:restriction>
      </xsd:simpleType>
    </xsd:element>
    <xsd:element name="NPDStype" ma:index="22" nillable="true" ma:displayName="NPDStype" ma:internalName="NPDStype">
      <xsd:simpleType>
        <xsd:restriction base="dms:Text">
          <xsd:maxLength value="255"/>
        </xsd:restriction>
      </xsd:simpleType>
    </xsd:element>
    <xsd:element name="_x5e8f__x53f7_" ma:index="23" nillable="true" ma:displayName="序号" ma:internalName="_x5e8f__x53f7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073f87-c374-473d-825e-9bc7415d1fa4" elementFormDefault="qualified">
    <xsd:import namespace="http://schemas.microsoft.com/office/2006/documentManagement/types"/>
    <xsd:import namespace="http://schemas.microsoft.com/office/infopath/2007/PartnerControls"/>
    <xsd:element name="SharedWithUsers" ma:index="17" nillable="true" ma:displayName="共享对象:"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内容类型"/>
        <xsd:element ref="dc:title" minOccurs="0" maxOccurs="1" ma:index="1"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23F8A0-4181-4A11-8506-33ABEAE744EE}">
  <ds:schemaRefs>
    <ds:schemaRef ds:uri="http://schemas.microsoft.com/office/infopath/2007/PartnerControls"/>
    <ds:schemaRef ds:uri="ba073f87-c374-473d-825e-9bc7415d1fa4"/>
    <ds:schemaRef ds:uri="http://purl.org/dc/term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21ed2764-24e0-47a3-ad06-a838c472cc66"/>
    <ds:schemaRef ds:uri="http://schemas.microsoft.com/office/2006/metadata/properties"/>
  </ds:schemaRefs>
</ds:datastoreItem>
</file>

<file path=customXml/itemProps2.xml><?xml version="1.0" encoding="utf-8"?>
<ds:datastoreItem xmlns:ds="http://schemas.openxmlformats.org/officeDocument/2006/customXml" ds:itemID="{818E1EC0-23F5-4374-8404-3DF5209166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ed2764-24e0-47a3-ad06-a838c472cc66"/>
    <ds:schemaRef ds:uri="ba073f87-c374-473d-825e-9bc7415d1f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D5F6B5-DBC9-4A0F-8D1A-26C7270A75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工作表</vt:lpstr>
      </vt:variant>
      <vt:variant>
        <vt:i4>12</vt:i4>
      </vt:variant>
      <vt:variant>
        <vt:lpstr>命名范围</vt:lpstr>
      </vt:variant>
      <vt:variant>
        <vt:i4>14</vt:i4>
      </vt:variant>
    </vt:vector>
  </HeadingPairs>
  <TitlesOfParts>
    <vt:vector size="26" baseType="lpstr">
      <vt:lpstr>研发能力TCA V1</vt:lpstr>
      <vt:lpstr>研发能力TCA V2</vt:lpstr>
      <vt:lpstr>研发能力TCA V3</vt:lpstr>
      <vt:lpstr>技术</vt:lpstr>
      <vt:lpstr>制造</vt:lpstr>
      <vt:lpstr>质量</vt:lpstr>
      <vt:lpstr>分数Scoring</vt:lpstr>
      <vt:lpstr>数据分析Data analysis</vt:lpstr>
      <vt:lpstr>Sheet2</vt:lpstr>
      <vt:lpstr>Sheet1</vt:lpstr>
      <vt:lpstr>打分规则Guideline</vt:lpstr>
      <vt:lpstr>附表- 各零件基本试验检测能力</vt:lpstr>
      <vt:lpstr>打分规则Guideline!Print_Area</vt:lpstr>
      <vt:lpstr>技术!Print_Area</vt:lpstr>
      <vt:lpstr>'研发能力TCA V1'!Print_Area</vt:lpstr>
      <vt:lpstr>'研发能力TCA V2'!Print_Area</vt:lpstr>
      <vt:lpstr>'研发能力TCA V3'!Print_Area</vt:lpstr>
      <vt:lpstr>制造!Print_Area</vt:lpstr>
      <vt:lpstr>质量!Print_Area</vt:lpstr>
      <vt:lpstr>打分规则Guideline!Print_Titles</vt:lpstr>
      <vt:lpstr>技术!Print_Titles</vt:lpstr>
      <vt:lpstr>'研发能力TCA V1'!Print_Titles</vt:lpstr>
      <vt:lpstr>'研发能力TCA V2'!Print_Titles</vt:lpstr>
      <vt:lpstr>'研发能力TCA V3'!Print_Titles</vt:lpstr>
      <vt:lpstr>制造!Print_Titles</vt:lpstr>
      <vt:lpstr>质量!Print_Titles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SQE中心</dc:creator>
  <cp:keywords/>
  <dc:description/>
  <cp:lastModifiedBy>xiao'wei wu</cp:lastModifiedBy>
  <cp:lastPrinted>2021-12-08T05:45:01Z</cp:lastPrinted>
  <dcterms:created xsi:type="dcterms:W3CDTF">2006-09-16T00:00:00Z</dcterms:created>
  <dcterms:modified xsi:type="dcterms:W3CDTF">2025-04-23T05:53:02Z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2052-10.1.0.6749</vt:lpwstr>
  </property>
  <property fmtid="{D5CDD505-2E9C-101B-9397-08002B2CF9AE}" pid="3" name="ContentTypeId">
    <vt:lpwstr>0x01010025E59D158402954E9B63F6B430E8CEDE</vt:lpwstr>
  </property>
  <property fmtid="{D5CDD505-2E9C-101B-9397-08002B2CF9AE}" pid="4" name="_dlc_DocIdItemGuid">
    <vt:lpwstr>67c057b7-a0d0-4686-9c6b-5ad736a1905b</vt:lpwstr>
  </property>
  <property fmtid="{D5CDD505-2E9C-101B-9397-08002B2CF9AE}" pid="5" name="EagleCloud">
    <vt:lpwstr>61676334b4e8422151e43967553014381f5e06876ebe2bbce66cedec39aecaacf4853be976adcc648e709e91f0cef3a53dfb5f4206682d2c7233773aadb9d13f39364240fb3cb2ed3f5b47b5a74b7b51dca1ef962a7b48c8e7b9e4b804a11fa20df6e4e9124fb8d5654593bd82fe15af8870beacccae355ba1282b42c67d843</vt:lpwstr>
  </property>
  <property fmtid="{D5CDD505-2E9C-101B-9397-08002B2CF9AE}" pid="6" name="EagleCloud1">
    <vt:lpwstr>3936e6d78f2a9aba5c8e9d89de4546f0fed9cbbb6a8d561ccb38f02d48b637b00b505828018d0e7530f95445e3c4a42b86d574c8aafe747d0a1d03a73d3f057fba04200fde6e797087af915862967049de72d0deb07372aaa8e49578edc9a0da2142e522dc07563f7103071f933e48d2df49791907f8143f3a6e57930021f52</vt:lpwstr>
  </property>
  <property fmtid="{D5CDD505-2E9C-101B-9397-08002B2CF9AE}" pid="7" name="EagleCloud2">
    <vt:lpwstr>018977f5536fce1fde59fc3b1643184e283f6c4878431f93f91116b2ddba8b712248824964d7e7d6e48b7e1d01b13bf451dff63c0a02d7124c57a7c539cf8d1b97e7acf8a16c6c30927714c4e11dcfdfe34d062c7e277bdea0c979ae9ad6052d74e12162357c66b66445aec87071a708b1bd7b8b56d5246d8cfd9041fb02eb6</vt:lpwstr>
  </property>
  <property fmtid="{D5CDD505-2E9C-101B-9397-08002B2CF9AE}" pid="8" name="EagleCloud3">
    <vt:lpwstr>13ce344d1d30d016d5e9e2ba331ae03fec5229182da7cbc4a092dcf703254417a52b3b0aa39ddb12096725d63cc0722a01b875f69936ce04396fe33b0e8cb5f6969fc585c309cd3236a249b20945824c6c71602fe4f06ed1f4e3a389775a3e536142ca044583d70e67bc27394008a7dc5d193c5ab39527b97b0e0f2dd51a0ee</vt:lpwstr>
  </property>
  <property fmtid="{D5CDD505-2E9C-101B-9397-08002B2CF9AE}" pid="9" name="EagleCloud4">
    <vt:lpwstr>21e6e44b01ca2f2f72c6dbec3b0e672837713fcdcc6d904da7a272eaa4cd473978bd97e3b68117489c0279a07c8c5f1b90d9db26e6d78ba932fe7e912879a35619cafaba8e030581a78e4bb274b2a62d757240c44497df8254af364cd38663a4f04520674767b531bf30327105e91112bad13a0753d184f2ad42ea19f83ff63</vt:lpwstr>
  </property>
  <property fmtid="{D5CDD505-2E9C-101B-9397-08002B2CF9AE}" pid="10" name="EagleCloud5">
    <vt:lpwstr>9e0d835336e6b128f4f46afabce36cc4f40e2af61fd729ce380df0c09a575b1de2f611c6aba9b8d00ae0510f83a4d1f7a96631174a8c4f263dd0ab5994d99ec53aee4dd82d80e71d24472c41025cd2ef354c3b40825dbc9689c7271dfeeb318c45c41cdb1076eba7eba7de83256d7887b27a1320ef8559f858a4f75903abbdd</vt:lpwstr>
  </property>
  <property fmtid="{D5CDD505-2E9C-101B-9397-08002B2CF9AE}" pid="11" name="EagleCloud6">
    <vt:lpwstr>8991c352969a09c71292feaed334b51ee435629b6f61331747d281e7580d8d3f5b0a46d637a448fb1f4b24e51f6ebac6123a53c44bd113b3cef440727a16f5178ba4ea221109c470e74736c01e3d65d7580affe6fc358c9f1493475ea9d50c16ab9e5c11694183e2d14fd8d01592408553e834f6088c8b261ac3182d433aa36</vt:lpwstr>
  </property>
  <property fmtid="{D5CDD505-2E9C-101B-9397-08002B2CF9AE}" pid="12" name="EagleCloud7">
    <vt:lpwstr>367ed1f79db80fd06e31edaf3cd557854d2a7c8d30e6059d4659ea4479c9c1727cc641e2a26ae37cdbd44ab980306b0650129af80755a4edfd0646d8834bc0845a9812c4c55aa3553e9f97aa462b5a4e172062000c78fa0e81063fddeffb5b42e5553c0140e56ba7bfafd7b155d6dc583272e144750aae2fc3132e0dbf8c1fb</vt:lpwstr>
  </property>
  <property fmtid="{D5CDD505-2E9C-101B-9397-08002B2CF9AE}" pid="13" name="EagleCloud8">
    <vt:lpwstr>73949cd0738fa8d12048c1565d9b1244d0ba73d924ff80b90e04479d3db3bd262c92ce2de6fc358c9f1493475ea9d50c16ab9e5c11694183e2d14fd8d01592408553e834f6088c8b261ac3182d433aa36367ed1f5f2da78c4dc8fb35807d75e77c9789924af6676563048102845db756f192531da215f3437f215ce697a0525</vt:lpwstr>
  </property>
  <property fmtid="{D5CDD505-2E9C-101B-9397-08002B2CF9AE}" pid="14" name="EagleCloud9">
    <vt:lpwstr>7ab52b9b3643b16aa82ab20dc1fed18e0e2180829</vt:lpwstr>
  </property>
</Properties>
</file>