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20" yWindow="-120" windowWidth="29040" windowHeight="15990" tabRatio="672" firstSheet="1" activeTab="2"/>
  </bookViews>
  <sheets>
    <sheet name="KING" sheetId="18" state="veryHidden" r:id="rId1"/>
    <sheet name="左后排座椅BOM" sheetId="14" r:id="rId2"/>
    <sheet name="右后排座椅BOM" sheetId="17" r:id="rId3"/>
  </sheets>
  <definedNames>
    <definedName name="_xlnm._FilterDatabase" localSheetId="2" hidden="1">右后排座椅BOM!$A$10:$AM$185</definedName>
    <definedName name="_xlnm._FilterDatabase" localSheetId="1" hidden="1">左后排座椅BOM!$A$10:$AM$235</definedName>
    <definedName name="_xlnm.Print_Area" localSheetId="2">右后排座椅BOM!$A$1:$AM$185</definedName>
    <definedName name="_xlnm.Print_Area" localSheetId="1">左后排座椅BOM!$A$1:$AM$235</definedName>
    <definedName name="_xlnm.Print_Titles" localSheetId="2">右后排座椅BOM!$9:$10</definedName>
    <definedName name="_xlnm.Print_Titles" localSheetId="1">左后排座椅BOM!$9:$10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4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05"/>
  <c r="A12" i="17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57"/>
  <c r="AA149" l="1"/>
  <c r="AA84" s="1"/>
  <c r="AA59"/>
  <c r="AA20" s="1"/>
  <c r="AA13"/>
  <c r="A11"/>
  <c r="AA196" i="14"/>
  <c r="AA120" s="1"/>
  <c r="AA90"/>
  <c r="AA76"/>
  <c r="AA20"/>
  <c r="AA27" l="1"/>
  <c r="A11"/>
  <c r="AA207" l="1"/>
  <c r="AA115" i="17" l="1"/>
  <c r="AA160" i="14"/>
  <c r="AA88" i="17" l="1"/>
  <c r="AA96"/>
  <c r="AF96" s="1"/>
  <c r="AA100"/>
  <c r="AA109"/>
  <c r="AA80" i="14"/>
  <c r="S44"/>
  <c r="S15" i="17"/>
  <c r="S16"/>
  <c r="S17"/>
  <c r="AA17"/>
  <c r="AA15" s="1"/>
  <c r="S18"/>
  <c r="S19"/>
  <c r="S22"/>
  <c r="S23"/>
  <c r="S24"/>
  <c r="S25"/>
  <c r="S29"/>
  <c r="AA32"/>
  <c r="S37"/>
  <c r="S38"/>
  <c r="AA41"/>
  <c r="AA38" s="1"/>
  <c r="S44"/>
  <c r="S45"/>
  <c r="S48"/>
  <c r="AA49"/>
  <c r="AA45" s="1"/>
  <c r="S51"/>
  <c r="AA53"/>
  <c r="AA63"/>
  <c r="AA60" s="1"/>
  <c r="S69"/>
  <c r="S70"/>
  <c r="S72"/>
  <c r="S73"/>
  <c r="S74"/>
  <c r="AA74"/>
  <c r="S75"/>
  <c r="S76"/>
  <c r="S77"/>
  <c r="S78"/>
  <c r="S79"/>
  <c r="S80"/>
  <c r="S81"/>
  <c r="S87"/>
  <c r="AF97"/>
  <c r="S108"/>
  <c r="S109"/>
  <c r="S110"/>
  <c r="S114"/>
  <c r="AA120"/>
  <c r="AA123"/>
  <c r="AA131"/>
  <c r="AA135"/>
  <c r="AA140"/>
  <c r="S143"/>
  <c r="AA143"/>
  <c r="S145"/>
  <c r="AA164"/>
  <c r="AA158" s="1"/>
  <c r="S171"/>
  <c r="AA171"/>
  <c r="S176"/>
  <c r="AA176"/>
  <c r="S177"/>
  <c r="S184"/>
  <c r="S185"/>
  <c r="AA136" i="14"/>
  <c r="AA140"/>
  <c r="AA148"/>
  <c r="S215"/>
  <c r="S234"/>
  <c r="S226"/>
  <c r="S224"/>
  <c r="AA223"/>
  <c r="S223"/>
  <c r="S222"/>
  <c r="AA219"/>
  <c r="S219"/>
  <c r="AA212"/>
  <c r="AA206" s="1"/>
  <c r="S192"/>
  <c r="AA190"/>
  <c r="S190"/>
  <c r="AA181"/>
  <c r="AA177"/>
  <c r="AA170"/>
  <c r="AA167"/>
  <c r="S152"/>
  <c r="S143"/>
  <c r="S141"/>
  <c r="S140"/>
  <c r="S139"/>
  <c r="AF137"/>
  <c r="S137"/>
  <c r="S136"/>
  <c r="S126"/>
  <c r="S125"/>
  <c r="S124"/>
  <c r="S117"/>
  <c r="S116"/>
  <c r="S115"/>
  <c r="S114"/>
  <c r="S113"/>
  <c r="S112"/>
  <c r="S111"/>
  <c r="AA110"/>
  <c r="S110"/>
  <c r="S107"/>
  <c r="S104"/>
  <c r="S103"/>
  <c r="AA93"/>
  <c r="AA92" s="1"/>
  <c r="S89"/>
  <c r="S88"/>
  <c r="AA67"/>
  <c r="AA61"/>
  <c r="AA51"/>
  <c r="AA42"/>
  <c r="AA39" s="1"/>
  <c r="S39"/>
  <c r="S37"/>
  <c r="S36"/>
  <c r="AA35"/>
  <c r="AA31" s="1"/>
  <c r="S35"/>
  <c r="S33"/>
  <c r="S32"/>
  <c r="S31"/>
  <c r="S30"/>
  <c r="S29"/>
  <c r="S26"/>
  <c r="S25"/>
  <c r="AA24"/>
  <c r="AA22" s="1"/>
  <c r="S24"/>
  <c r="S22"/>
  <c r="S19"/>
  <c r="S18"/>
  <c r="AA17"/>
  <c r="AA15" s="1"/>
  <c r="S17"/>
  <c r="S15"/>
  <c r="AA87" i="17" l="1"/>
  <c r="AA86" s="1"/>
  <c r="AA77" i="14"/>
  <c r="AA150" i="17"/>
  <c r="AA197" i="14"/>
  <c r="AA123"/>
  <c r="AA122" s="1"/>
  <c r="AA30"/>
  <c r="AA29" s="1"/>
  <c r="AA13"/>
  <c r="AF136"/>
  <c r="AA23" i="17"/>
  <c r="AA22" s="1"/>
  <c r="AA85" l="1"/>
  <c r="AA28" i="14"/>
  <c r="AA121"/>
  <c r="AA21" i="17"/>
</calcChain>
</file>

<file path=xl/sharedStrings.xml><?xml version="1.0" encoding="utf-8"?>
<sst xmlns="http://schemas.openxmlformats.org/spreadsheetml/2006/main" count="8027" uniqueCount="1434">
  <si>
    <t>序号</t>
  </si>
  <si>
    <t>图示</t>
  </si>
  <si>
    <t>车型配置</t>
  </si>
  <si>
    <t>——</t>
  </si>
  <si>
    <t>零件号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</si>
  <si>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</si>
  <si>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校核：</t>
  </si>
  <si>
    <t>会签：</t>
  </si>
  <si>
    <t>中文名称</t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</si>
  <si>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</si>
  <si>
    <t>日期：</t>
  </si>
  <si>
    <t>规格型号</t>
  </si>
  <si>
    <t>种类</t>
  </si>
  <si>
    <t>RL</t>
  </si>
  <si>
    <t>重量</t>
  </si>
  <si>
    <t>价格</t>
  </si>
  <si>
    <t>装配等级</t>
  </si>
  <si>
    <t>零件描述</t>
  </si>
  <si>
    <t>重要度</t>
  </si>
  <si>
    <t>单位</t>
  </si>
  <si>
    <t>数据版本</t>
  </si>
  <si>
    <r>
      <rPr>
        <sz val="11"/>
        <rFont val="宋体"/>
        <family val="3"/>
        <charset val="134"/>
      </rPr>
      <t>图纸号</t>
    </r>
  </si>
  <si>
    <r>
      <rPr>
        <sz val="11"/>
        <rFont val="宋体"/>
        <family val="3"/>
        <charset val="134"/>
      </rPr>
      <t>图纸版本</t>
    </r>
  </si>
  <si>
    <t>是否申请新零件号</t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</si>
  <si>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       Y/N</t>
    </r>
  </si>
  <si>
    <r>
      <rPr>
        <sz val="11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</si>
  <si>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</si>
  <si>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</si>
  <si>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</si>
  <si>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</si>
  <si>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</si>
  <si>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供应商</t>
  </si>
  <si>
    <t>工艺规格</t>
  </si>
  <si>
    <t>工艺用量
（Kg）</t>
  </si>
  <si>
    <t>焊接长度
（cm）</t>
  </si>
  <si>
    <r>
      <rPr>
        <sz val="11"/>
        <rFont val="宋体"/>
        <family val="3"/>
        <charset val="134"/>
      </rPr>
      <t>涂装面积
（m</t>
    </r>
    <r>
      <rPr>
        <vertAlign val="super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）</t>
    </r>
  </si>
  <si>
    <t>外购/ 自制</t>
  </si>
  <si>
    <r>
      <rPr>
        <sz val="11"/>
        <rFont val="宋体"/>
        <family val="3"/>
        <charset val="134"/>
      </rPr>
      <t>备注</t>
    </r>
  </si>
  <si>
    <t>用量</t>
  </si>
  <si>
    <t>A</t>
  </si>
  <si>
    <t>个</t>
  </si>
  <si>
    <t>00</t>
  </si>
  <si>
    <t>A1</t>
  </si>
  <si>
    <t>Y</t>
  </si>
  <si>
    <t>N</t>
  </si>
  <si>
    <t>总成</t>
  </si>
  <si>
    <t>ASSY</t>
  </si>
  <si>
    <t>自制</t>
  </si>
  <si>
    <t>B</t>
  </si>
  <si>
    <t>分总成</t>
  </si>
  <si>
    <t>采购</t>
  </si>
  <si>
    <t>N/A</t>
  </si>
  <si>
    <t>C</t>
  </si>
  <si>
    <t>322122211000</t>
  </si>
  <si>
    <t>后排外侧头枕泡棉骨架组合</t>
  </si>
  <si>
    <t>322122211100</t>
  </si>
  <si>
    <t>外侧头枕泡棉</t>
  </si>
  <si>
    <t>聚氨酯</t>
  </si>
  <si>
    <t>PUR</t>
  </si>
  <si>
    <t>65±5kg/m3</t>
  </si>
  <si>
    <t>322122211200</t>
  </si>
  <si>
    <t>外侧头枕骨架组合</t>
  </si>
  <si>
    <t>骨架分总成</t>
  </si>
  <si>
    <t>322122212100</t>
  </si>
  <si>
    <t>外侧头枕骨架</t>
  </si>
  <si>
    <t>管材</t>
  </si>
  <si>
    <t>钣金件</t>
  </si>
  <si>
    <t>STKM13C，φ12.7*1.6</t>
  </si>
  <si>
    <t>GB/T 13793
 JIS G4335</t>
  </si>
  <si>
    <t>322122212200</t>
  </si>
  <si>
    <t>外侧头枕骨架加强板</t>
  </si>
  <si>
    <t>冲压件</t>
  </si>
  <si>
    <t>Q235，2.0T</t>
  </si>
  <si>
    <t>GB/T 708
GB/T 700</t>
  </si>
  <si>
    <t>322122220400</t>
  </si>
  <si>
    <t>322122222000</t>
  </si>
  <si>
    <t>后排中间头枕泡棉骨架组合</t>
  </si>
  <si>
    <t>322122221300</t>
  </si>
  <si>
    <t>中间头枕泡棉</t>
  </si>
  <si>
    <t>322122221400</t>
  </si>
  <si>
    <t>中间头枕骨架组合</t>
  </si>
  <si>
    <t>322122222400</t>
  </si>
  <si>
    <t>中间头枕骨架</t>
  </si>
  <si>
    <t>中间头枕骨架加强板</t>
  </si>
  <si>
    <t>骨架总成</t>
  </si>
  <si>
    <t>电泳</t>
  </si>
  <si>
    <t>473*179</t>
  </si>
  <si>
    <t>0.932</t>
  </si>
  <si>
    <t>0.17</t>
  </si>
  <si>
    <t>左座椅背骨架主体组合</t>
  </si>
  <si>
    <t>322122141400</t>
  </si>
  <si>
    <t>Q/BQB 301
Q/BQB 310</t>
  </si>
  <si>
    <t>120*43</t>
  </si>
  <si>
    <t>0.162</t>
  </si>
  <si>
    <t>0.01</t>
  </si>
  <si>
    <t>靠背拉线解锁手柄</t>
  </si>
  <si>
    <t xml:space="preserve">Q235,2.0T </t>
  </si>
  <si>
    <t>322122141500</t>
  </si>
  <si>
    <t>左座椅左侧调角器下连接板组合</t>
  </si>
  <si>
    <t>Q/BQB301
Q/BQB310</t>
  </si>
  <si>
    <t>322122141300</t>
  </si>
  <si>
    <t>调角器限位支架</t>
  </si>
  <si>
    <t>Q37110F</t>
  </si>
  <si>
    <t>焊接方螺母</t>
  </si>
  <si>
    <t>紧固件</t>
  </si>
  <si>
    <t>SWRCH22A</t>
  </si>
  <si>
    <t>Q/BQB 501
Q/BQB 517</t>
  </si>
  <si>
    <t>左座椅右侧调角器组合</t>
  </si>
  <si>
    <t>322122142500</t>
  </si>
  <si>
    <t>左座椅右侧调角器下连接板组合</t>
  </si>
  <si>
    <t>322122143000</t>
  </si>
  <si>
    <t>左座椅调角器联动杆</t>
  </si>
  <si>
    <t>Q235，φ12*1.6</t>
  </si>
  <si>
    <t>GB/T 342
GB/T 700</t>
  </si>
  <si>
    <t>322122150100</t>
  </si>
  <si>
    <t>左座椅靠背主管</t>
  </si>
  <si>
    <t>5%损耗</t>
  </si>
  <si>
    <t>322122150200</t>
  </si>
  <si>
    <t>Q/BQB 401
Q/BQB 418</t>
  </si>
  <si>
    <t>322122150300</t>
  </si>
  <si>
    <t>322122151000</t>
  </si>
  <si>
    <t>卷收器固定钣金组合</t>
  </si>
  <si>
    <t>卷收器固定钣金</t>
  </si>
  <si>
    <t>7/16'（英）</t>
  </si>
  <si>
    <t>焊接方螺母7/16'（英）</t>
  </si>
  <si>
    <t>10#</t>
  </si>
  <si>
    <t>GB/T13680-92-M10</t>
  </si>
  <si>
    <t>322122150400</t>
  </si>
  <si>
    <t>322122150600</t>
  </si>
  <si>
    <t>322122311100</t>
  </si>
  <si>
    <t>322122150700</t>
  </si>
  <si>
    <t>左座椅背泡棉支撑钢丝</t>
  </si>
  <si>
    <t>线材</t>
  </si>
  <si>
    <t>Q235，φ5</t>
  </si>
  <si>
    <t>320121300100</t>
  </si>
  <si>
    <t>头枕导管A</t>
  </si>
  <si>
    <t>SPHC-P</t>
  </si>
  <si>
    <t xml:space="preserve"> Q/SGZGS 0314</t>
  </si>
  <si>
    <t>320121300200</t>
  </si>
  <si>
    <t>头枕导管B</t>
  </si>
  <si>
    <t>322122150800</t>
  </si>
  <si>
    <t>靠背拉线支架</t>
  </si>
  <si>
    <t>Q235,2.0T</t>
  </si>
  <si>
    <t>0.485</t>
  </si>
  <si>
    <t>322122152000</t>
  </si>
  <si>
    <t>0.26</t>
  </si>
  <si>
    <t>0.1</t>
  </si>
  <si>
    <t>322122152100</t>
  </si>
  <si>
    <t>138*98*36</t>
  </si>
  <si>
    <t>4%损耗</t>
  </si>
  <si>
    <t>0.008</t>
  </si>
  <si>
    <t>322122152200</t>
  </si>
  <si>
    <t>扣手底座支架</t>
  </si>
  <si>
    <t>100*61*2</t>
  </si>
  <si>
    <t>322122152300</t>
  </si>
  <si>
    <t>扣手底座固定钢丝</t>
  </si>
  <si>
    <t>Q235，φ6</t>
  </si>
  <si>
    <t>322122160100</t>
  </si>
  <si>
    <t>扶手外侧固定支架</t>
  </si>
  <si>
    <t>322122160200</t>
  </si>
  <si>
    <t>扶手内侧固定支架</t>
  </si>
  <si>
    <t>322122313000</t>
  </si>
  <si>
    <t>左座椅靠背泡棉支撑钢丝组合</t>
  </si>
  <si>
    <t>322122311200</t>
  </si>
  <si>
    <t>左座椅靠背泡棉支撑钢丝</t>
  </si>
  <si>
    <t>322122313100</t>
  </si>
  <si>
    <t>322122313200</t>
  </si>
  <si>
    <t>322122313300</t>
  </si>
  <si>
    <t>322122313400</t>
  </si>
  <si>
    <t>总成件</t>
  </si>
  <si>
    <t>后排靠背拉线总成</t>
  </si>
  <si>
    <t>拉线总成</t>
  </si>
  <si>
    <t>758*612*194</t>
  </si>
  <si>
    <t>50±5kg/m3</t>
  </si>
  <si>
    <t>322122114200</t>
  </si>
  <si>
    <t>钢丝</t>
  </si>
  <si>
    <t>GB/T 342
GB/T 699</t>
  </si>
  <si>
    <t>322122114300</t>
  </si>
  <si>
    <t>322122114400</t>
  </si>
  <si>
    <t>322122114600</t>
  </si>
  <si>
    <t>左座椅泡沫填充块</t>
  </si>
  <si>
    <t>100±5kg/m3</t>
  </si>
  <si>
    <t>322122114500</t>
  </si>
  <si>
    <t>靠背扶手支撑钢丝</t>
  </si>
  <si>
    <t>65，φ3.5</t>
  </si>
  <si>
    <t>263*410*200</t>
  </si>
  <si>
    <t>标准件</t>
  </si>
  <si>
    <t>322122191000</t>
  </si>
  <si>
    <t>主动头枕导套</t>
  </si>
  <si>
    <t>塑料件</t>
  </si>
  <si>
    <t>ASSY(PA6)</t>
  </si>
  <si>
    <t>322122192000</t>
  </si>
  <si>
    <t>自由头枕导套</t>
  </si>
  <si>
    <t>PA6</t>
  </si>
  <si>
    <t>322122510000</t>
  </si>
  <si>
    <t>扶手泡棉骨架组合</t>
  </si>
  <si>
    <t>322122511000</t>
  </si>
  <si>
    <t>322122511200</t>
  </si>
  <si>
    <t>322122511300</t>
  </si>
  <si>
    <t>322122511400</t>
  </si>
  <si>
    <t>扶手旋转轴</t>
  </si>
  <si>
    <t>20#</t>
  </si>
  <si>
    <t>GB/T 699
GB/T 700</t>
  </si>
  <si>
    <t>322122511500</t>
  </si>
  <si>
    <t>扶手限位轴</t>
  </si>
  <si>
    <t>322122511100</t>
  </si>
  <si>
    <t>扶手骨架</t>
  </si>
  <si>
    <t>322122512200</t>
  </si>
  <si>
    <t>扶手泡棉加强板</t>
  </si>
  <si>
    <t>322122530000</t>
  </si>
  <si>
    <t>杯托</t>
  </si>
  <si>
    <t>PP+EPDM-TD20</t>
  </si>
  <si>
    <t>220*136*54</t>
  </si>
  <si>
    <t>322122181000</t>
  </si>
  <si>
    <t>扶手限位饰盖</t>
  </si>
  <si>
    <t>66*67*11</t>
  </si>
  <si>
    <t>台阶螺栓</t>
  </si>
  <si>
    <t>322022100500</t>
  </si>
  <si>
    <t>衬套</t>
  </si>
  <si>
    <t>322022100600</t>
  </si>
  <si>
    <t>322122182000</t>
  </si>
  <si>
    <t>322122805100</t>
  </si>
  <si>
    <t>左座椅靠背背板</t>
  </si>
  <si>
    <t>压缩板</t>
  </si>
  <si>
    <t>322122805200</t>
  </si>
  <si>
    <t>靠背背板卡扣</t>
  </si>
  <si>
    <t>18.5*8.5*8</t>
  </si>
  <si>
    <t>322122150000</t>
  </si>
  <si>
    <t>安全带出口盖板</t>
  </si>
  <si>
    <t>PA6+GF30</t>
  </si>
  <si>
    <t>322122100000</t>
  </si>
  <si>
    <t>靠背解锁扣手组合</t>
  </si>
  <si>
    <t>322122160000</t>
  </si>
  <si>
    <t>靠背扣手转体</t>
  </si>
  <si>
    <t>322122170000</t>
  </si>
  <si>
    <t>靠背扣手底座</t>
  </si>
  <si>
    <t>322122806000</t>
  </si>
  <si>
    <t>靠背扣手转轴</t>
  </si>
  <si>
    <t>45#，φ8</t>
  </si>
  <si>
    <t>GB/T 702
GB/T 700</t>
  </si>
  <si>
    <t>322122807000</t>
  </si>
  <si>
    <t>靠背扣手扭簧</t>
  </si>
  <si>
    <t>弹簧</t>
  </si>
  <si>
    <t>65Mn</t>
  </si>
  <si>
    <t>320322100800</t>
  </si>
  <si>
    <t>减震橡胶塞</t>
  </si>
  <si>
    <t>橡胶</t>
  </si>
  <si>
    <t>NR(天然橡胶)</t>
  </si>
  <si>
    <t>322122808000</t>
  </si>
  <si>
    <t>靠背扣手盖板</t>
  </si>
  <si>
    <t>Q2714295F31E</t>
  </si>
  <si>
    <t>十字槽盘头自攻螺钉</t>
  </si>
  <si>
    <t>ST4.2*12</t>
  </si>
  <si>
    <t xml:space="preserve">Q1461025FD </t>
  </si>
  <si>
    <t>六角头螺栓、弹簧垫圈和平垫圈组合件</t>
  </si>
  <si>
    <t>35#</t>
  </si>
  <si>
    <t>GB/T 699</t>
  </si>
  <si>
    <t>镀黑锌</t>
  </si>
  <si>
    <t>座骨架焊接总成</t>
  </si>
  <si>
    <t>322122410100</t>
  </si>
  <si>
    <t>Q/BQB 301               Q/BQB 310</t>
  </si>
  <si>
    <t>322122410200</t>
  </si>
  <si>
    <t>322122413100</t>
  </si>
  <si>
    <t>左座椅座垫右侧安装板组合</t>
  </si>
  <si>
    <t>01</t>
  </si>
  <si>
    <t>322122412100</t>
  </si>
  <si>
    <t>M12</t>
  </si>
  <si>
    <t>322122410500</t>
  </si>
  <si>
    <t>左座椅座垫左前加强板</t>
  </si>
  <si>
    <t>180*160*52</t>
  </si>
  <si>
    <t>322122410600</t>
  </si>
  <si>
    <t>左座椅座垫右前加强板</t>
  </si>
  <si>
    <t>322122410700</t>
  </si>
  <si>
    <t>左座椅座垫前管</t>
  </si>
  <si>
    <t>圆管</t>
  </si>
  <si>
    <t>322122410800</t>
  </si>
  <si>
    <t>座垫框架侧管</t>
  </si>
  <si>
    <t>322122410900</t>
  </si>
  <si>
    <t>方管</t>
  </si>
  <si>
    <t>Q/BQB 401               Q/BQB 418</t>
  </si>
  <si>
    <t>322122131400</t>
  </si>
  <si>
    <t>座垫弹簧安装支架</t>
  </si>
  <si>
    <t>322122411000</t>
  </si>
  <si>
    <t>左侧地锁安装支架组合</t>
  </si>
  <si>
    <t>322122131100</t>
  </si>
  <si>
    <t>左侧地锁安装支架</t>
  </si>
  <si>
    <t>322122131200</t>
  </si>
  <si>
    <t>地锁拉线固定支架</t>
  </si>
  <si>
    <t>51*22*4.5</t>
  </si>
  <si>
    <t>322122411100</t>
  </si>
  <si>
    <t>322122411600</t>
  </si>
  <si>
    <t>44*15*24</t>
  </si>
  <si>
    <t>322122411200</t>
  </si>
  <si>
    <t>座垫外侧儿童座椅挂钩</t>
  </si>
  <si>
    <t>20#，φ6</t>
  </si>
  <si>
    <t>322122411300</t>
  </si>
  <si>
    <t>座垫内侧儿童座椅挂钩</t>
  </si>
  <si>
    <t>322122411400</t>
  </si>
  <si>
    <t>座垫儿童座椅上挂钩</t>
  </si>
  <si>
    <t>322122411500</t>
  </si>
  <si>
    <t>安全带固定钣金组合</t>
  </si>
  <si>
    <t>322122412500</t>
  </si>
  <si>
    <t>安全带固定钣金</t>
  </si>
  <si>
    <t>322122413500</t>
  </si>
  <si>
    <t>安全带固定钣金加强板</t>
  </si>
  <si>
    <t>地脚上连接板</t>
  </si>
  <si>
    <t>长968</t>
  </si>
  <si>
    <t>0.253</t>
  </si>
  <si>
    <t>0.03</t>
  </si>
  <si>
    <t>322122441000</t>
  </si>
  <si>
    <t>322122442000</t>
  </si>
  <si>
    <t>322122443000</t>
  </si>
  <si>
    <t>左座椅座泡棉前支撑钢管</t>
  </si>
  <si>
    <t>322122444000</t>
  </si>
  <si>
    <t>左座椅座泡棉前支撑钢丝</t>
  </si>
  <si>
    <t>32212244400</t>
  </si>
  <si>
    <t>322122451000</t>
  </si>
  <si>
    <t>座垫泡棉前加强支撑钢丝</t>
  </si>
  <si>
    <t>带豁口</t>
  </si>
  <si>
    <t>地脚定位销</t>
  </si>
  <si>
    <t>20#，φ7</t>
  </si>
  <si>
    <t>19*14</t>
  </si>
  <si>
    <t>不带豁口</t>
  </si>
  <si>
    <t>322122424000</t>
  </si>
  <si>
    <t>地脚旋转轴</t>
  </si>
  <si>
    <t>GB 896-86-6</t>
  </si>
  <si>
    <t>322122425000</t>
  </si>
  <si>
    <t>钢带轴承</t>
  </si>
  <si>
    <t>SPCC+聚四氟乙烯</t>
  </si>
  <si>
    <t>长500</t>
  </si>
  <si>
    <t>0.324</t>
  </si>
  <si>
    <t>322122701100</t>
  </si>
  <si>
    <t>左侧地锁总成</t>
  </si>
  <si>
    <t>322122701200</t>
  </si>
  <si>
    <t>左侧地锁橡胶块组合</t>
  </si>
  <si>
    <t>322122702300</t>
  </si>
  <si>
    <t>左侧地锁支架</t>
  </si>
  <si>
    <t>DC01，t1.0</t>
  </si>
  <si>
    <t>Q/BQB 401
Q/BQB 403</t>
  </si>
  <si>
    <t>322122702400</t>
  </si>
  <si>
    <t>EPDM，14mm</t>
  </si>
  <si>
    <t>322122702100</t>
  </si>
  <si>
    <t>右侧地锁总成</t>
  </si>
  <si>
    <t>322122702200</t>
  </si>
  <si>
    <t>右侧地锁橡胶块组合</t>
  </si>
  <si>
    <t>垫片</t>
  </si>
  <si>
    <t>322122702500</t>
  </si>
  <si>
    <t>右侧地锁支架</t>
  </si>
  <si>
    <t xml:space="preserve">Q1461040FD </t>
  </si>
  <si>
    <t>连接件</t>
  </si>
  <si>
    <t>56*35</t>
  </si>
  <si>
    <t>0.031</t>
  </si>
  <si>
    <t>0.004</t>
  </si>
  <si>
    <t>地锁解锁拉带总成</t>
  </si>
  <si>
    <t>320321801400</t>
  </si>
  <si>
    <t>拉线头固定片</t>
  </si>
  <si>
    <t>地锁解锁拉带</t>
  </si>
  <si>
    <t>座垫挂钩组合</t>
  </si>
  <si>
    <t>322122704100</t>
  </si>
  <si>
    <t>座垫织带塑料垫片</t>
  </si>
  <si>
    <t>320321802200</t>
  </si>
  <si>
    <t>座垫织带</t>
  </si>
  <si>
    <t>座垫挂钩</t>
  </si>
  <si>
    <t>322122730000</t>
  </si>
  <si>
    <t>铆钉</t>
  </si>
  <si>
    <t>GB 12617 5*10</t>
  </si>
  <si>
    <t>322122118000</t>
  </si>
  <si>
    <t>322122118300</t>
  </si>
  <si>
    <t>322122110100</t>
  </si>
  <si>
    <t>左座椅左侧外饰盖软胶</t>
  </si>
  <si>
    <t>TPE</t>
  </si>
  <si>
    <t>客供件</t>
  </si>
  <si>
    <t>322122810000</t>
  </si>
  <si>
    <t>侧头枕防护罩</t>
  </si>
  <si>
    <t>防护罩</t>
  </si>
  <si>
    <t>包装袋</t>
  </si>
  <si>
    <t>B00012200</t>
  </si>
  <si>
    <t>B00012199</t>
  </si>
  <si>
    <t>RR</t>
  </si>
  <si>
    <t>头枕骨架分总成</t>
  </si>
  <si>
    <t>GB/T 13793
 JIS G3445</t>
  </si>
  <si>
    <t>右座椅背骨架主体组合</t>
  </si>
  <si>
    <t>骨架焊接总成</t>
  </si>
  <si>
    <t>322121150100</t>
  </si>
  <si>
    <t>右座椅靠背主管</t>
  </si>
  <si>
    <t>右座椅靠背下横管</t>
  </si>
  <si>
    <t>303*25*25</t>
  </si>
  <si>
    <t>322121150300</t>
  </si>
  <si>
    <t>GB/T13793       GB/T700</t>
  </si>
  <si>
    <t>322121150400</t>
  </si>
  <si>
    <t>GB/T 13793
GB/T700</t>
  </si>
  <si>
    <t>322121150600</t>
  </si>
  <si>
    <t>右座椅背泡棉支撑钢丝</t>
  </si>
  <si>
    <t>Q235，Φ5</t>
  </si>
  <si>
    <t>GB/T342              GB/T700</t>
  </si>
  <si>
    <t>SPHC-P 2.0T</t>
  </si>
  <si>
    <t>322122162000</t>
  </si>
  <si>
    <t>322122162100</t>
  </si>
  <si>
    <t>右座椅调角器联动杆</t>
  </si>
  <si>
    <t>焊接分总成</t>
  </si>
  <si>
    <t>322121141400</t>
  </si>
  <si>
    <t>右座椅左侧调角器下连接板组合</t>
  </si>
  <si>
    <t>322121141200</t>
  </si>
  <si>
    <t>Q/BQB 517</t>
  </si>
  <si>
    <t>右座椅右侧调角器组合</t>
  </si>
  <si>
    <t>右座椅右侧调角器下连接板组合</t>
  </si>
  <si>
    <t>322121312000</t>
  </si>
  <si>
    <t>右座椅靠背泡棉支撑钢丝组合</t>
  </si>
  <si>
    <t>484*397*5</t>
  </si>
  <si>
    <t>322121311200</t>
  </si>
  <si>
    <t>右座椅靠背泡棉支撑钢丝</t>
  </si>
  <si>
    <t>GB/T342        GB/T700</t>
  </si>
  <si>
    <t>355*60*57</t>
  </si>
  <si>
    <t>322121313100</t>
  </si>
  <si>
    <t>GB/T342                GB/T700</t>
  </si>
  <si>
    <t>392*50*5</t>
  </si>
  <si>
    <t>322121313200</t>
  </si>
  <si>
    <t>385*53*5</t>
  </si>
  <si>
    <t>322121313300</t>
  </si>
  <si>
    <t>476*41*23</t>
  </si>
  <si>
    <t>322121114000</t>
  </si>
  <si>
    <t>322121805100</t>
  </si>
  <si>
    <t>右座椅靠背背板</t>
  </si>
  <si>
    <t>固定</t>
  </si>
  <si>
    <t>连接</t>
  </si>
  <si>
    <t>座垫总成</t>
  </si>
  <si>
    <t>座垫骨架焊接总成</t>
  </si>
  <si>
    <t>右座椅座垫左侧安装板组合</t>
  </si>
  <si>
    <t>322121410700</t>
  </si>
  <si>
    <t>右座椅座垫前管</t>
  </si>
  <si>
    <t>GB/T13793
Q/BQB310</t>
  </si>
  <si>
    <t>322121410900</t>
  </si>
  <si>
    <t>322121411100</t>
  </si>
  <si>
    <t>322121412300</t>
  </si>
  <si>
    <t>322121442000</t>
  </si>
  <si>
    <t>右座椅侧翼下支撑钢丝</t>
  </si>
  <si>
    <t>右座椅座垫前支撑钢丝</t>
  </si>
  <si>
    <t xml:space="preserve">Q/BQB 301
 Q/BQB 310 </t>
  </si>
  <si>
    <t>322121132000</t>
  </si>
  <si>
    <t xml:space="preserve">Q/BQB 301
Q/BQB 310 </t>
  </si>
  <si>
    <t>黑锌</t>
  </si>
  <si>
    <t>1300Kg/m3</t>
  </si>
  <si>
    <t>40*18*2</t>
  </si>
  <si>
    <t>322121113200</t>
  </si>
  <si>
    <t>558*510*154</t>
  </si>
  <si>
    <t>322121118100</t>
  </si>
  <si>
    <t>322121010000</t>
  </si>
  <si>
    <t xml:space="preserve">后排座椅前安装护盖  </t>
  </si>
  <si>
    <t xml:space="preserve">后排座椅后安装护盖   </t>
  </si>
  <si>
    <t>上海国利汽车真皮饰件有限公司</t>
  </si>
  <si>
    <t>北京庆方兴工汽车部件有限公司</t>
  </si>
  <si>
    <t>广州市增城永达汽车用品厂</t>
  </si>
  <si>
    <t>海兴中盛弹簧有限公司</t>
  </si>
  <si>
    <t>北京市橡塑减震器材厂</t>
  </si>
  <si>
    <t>江阴法尔胜线材制品有限公司</t>
  </si>
  <si>
    <t>——</t>
    <phoneticPr fontId="6" type="noConversion"/>
  </si>
  <si>
    <t>Y</t>
    <phoneticPr fontId="6" type="noConversion"/>
  </si>
  <si>
    <t>供应商</t>
    <phoneticPr fontId="6" type="noConversion"/>
  </si>
  <si>
    <t>Q/BATC S 344</t>
  </si>
  <si>
    <t>315*139*23</t>
  </si>
  <si>
    <t>295*231*173</t>
  </si>
  <si>
    <t>866*781.6*800</t>
    <phoneticPr fontId="6" type="noConversion"/>
  </si>
  <si>
    <t>284*232*165</t>
    <phoneticPr fontId="7" type="noConversion"/>
  </si>
  <si>
    <t>——</t>
    <phoneticPr fontId="6" type="noConversion"/>
  </si>
  <si>
    <t>226*281*159</t>
    <phoneticPr fontId="7" type="noConversion"/>
  </si>
  <si>
    <t>——</t>
    <phoneticPr fontId="6" type="noConversion"/>
  </si>
  <si>
    <t>262*138*126</t>
    <phoneticPr fontId="7" type="noConversion"/>
  </si>
  <si>
    <t>管材</t>
    <phoneticPr fontId="6" type="noConversion"/>
  </si>
  <si>
    <t>125*35*2</t>
    <phoneticPr fontId="7" type="noConversion"/>
  </si>
  <si>
    <t>——</t>
    <phoneticPr fontId="6" type="noConversion"/>
  </si>
  <si>
    <t>鞍钢股份有限公司</t>
    <phoneticPr fontId="7" type="noConversion"/>
  </si>
  <si>
    <t>N/A</t>
    <phoneticPr fontId="6" type="noConversion"/>
  </si>
  <si>
    <t>225*283*169</t>
    <phoneticPr fontId="7" type="noConversion"/>
  </si>
  <si>
    <t>266.5*119*132</t>
    <phoneticPr fontId="7" type="noConversion"/>
  </si>
  <si>
    <t>119*25*2</t>
    <phoneticPr fontId="7" type="noConversion"/>
  </si>
  <si>
    <t>——</t>
    <phoneticPr fontId="6" type="noConversion"/>
  </si>
  <si>
    <t>707*560*275</t>
    <phoneticPr fontId="7" type="noConversion"/>
  </si>
  <si>
    <t>河北光华荣昌汽车部件有限公司</t>
    <phoneticPr fontId="7" type="noConversion"/>
  </si>
  <si>
    <t>705*581*569</t>
    <phoneticPr fontId="7" type="noConversion"/>
  </si>
  <si>
    <t>310*68*100</t>
    <phoneticPr fontId="7" type="noConversion"/>
  </si>
  <si>
    <t>274*96*30</t>
    <phoneticPr fontId="7" type="noConversion"/>
  </si>
  <si>
    <t>52*15*20</t>
    <phoneticPr fontId="7" type="noConversion"/>
  </si>
  <si>
    <t>4000N·m</t>
    <phoneticPr fontId="6" type="noConversion"/>
  </si>
  <si>
    <t>100*154*31</t>
    <phoneticPr fontId="7" type="noConversion"/>
  </si>
  <si>
    <t>100*154*20</t>
    <phoneticPr fontId="7" type="noConversion"/>
  </si>
  <si>
    <t>首钢股份公司迁安钢铁公司</t>
    <phoneticPr fontId="7" type="noConversion"/>
  </si>
  <si>
    <t>冲压件</t>
    <phoneticPr fontId="6" type="noConversion"/>
  </si>
  <si>
    <t>28*15*21</t>
    <phoneticPr fontId="7" type="noConversion"/>
  </si>
  <si>
    <t>紧固件</t>
    <phoneticPr fontId="6" type="noConversion"/>
  </si>
  <si>
    <t>标准件</t>
    <phoneticPr fontId="6" type="noConversion"/>
  </si>
  <si>
    <t>N/A</t>
    <phoneticPr fontId="6" type="noConversion"/>
  </si>
  <si>
    <t>322122141500</t>
    <phoneticPr fontId="6" type="noConversion"/>
  </si>
  <si>
    <t>100*154*20</t>
    <phoneticPr fontId="7" type="noConversion"/>
  </si>
  <si>
    <t>管材</t>
    <phoneticPr fontId="6" type="noConversion"/>
  </si>
  <si>
    <t>524*12</t>
    <phoneticPr fontId="7" type="noConversion"/>
  </si>
  <si>
    <t>549*338*32</t>
    <phoneticPr fontId="7" type="noConversion"/>
  </si>
  <si>
    <t>570*25*25</t>
    <phoneticPr fontId="7" type="noConversion"/>
  </si>
  <si>
    <t>364.4*25*25</t>
    <phoneticPr fontId="7" type="noConversion"/>
  </si>
  <si>
    <t>分总成</t>
    <phoneticPr fontId="6" type="noConversion"/>
  </si>
  <si>
    <t>141*142*73</t>
    <phoneticPr fontId="7" type="noConversion"/>
  </si>
  <si>
    <t>141*142*63</t>
    <phoneticPr fontId="7" type="noConversion"/>
  </si>
  <si>
    <t>——</t>
    <phoneticPr fontId="6" type="noConversion"/>
  </si>
  <si>
    <t>管材</t>
    <phoneticPr fontId="6" type="noConversion"/>
  </si>
  <si>
    <t>111*460*36.9</t>
    <phoneticPr fontId="7" type="noConversion"/>
  </si>
  <si>
    <t>259.4*112*13</t>
    <phoneticPr fontId="7" type="noConversion"/>
  </si>
  <si>
    <t>152*68*31</t>
    <phoneticPr fontId="7" type="noConversion"/>
  </si>
  <si>
    <t>线材</t>
    <phoneticPr fontId="6" type="noConversion"/>
  </si>
  <si>
    <t>27.5*328*5</t>
    <phoneticPr fontId="7" type="noConversion"/>
  </si>
  <si>
    <t>江阴法尔胜线材制品有限公司</t>
    <phoneticPr fontId="7" type="noConversion"/>
  </si>
  <si>
    <t>50*24*24</t>
    <phoneticPr fontId="7" type="noConversion"/>
  </si>
  <si>
    <t>亿顺五金</t>
    <phoneticPr fontId="7" type="noConversion"/>
  </si>
  <si>
    <t>45*24*9</t>
    <phoneticPr fontId="7" type="noConversion"/>
  </si>
  <si>
    <t>左侧扣手支架组合</t>
    <phoneticPr fontId="6" type="noConversion"/>
  </si>
  <si>
    <t>108*169*73</t>
    <phoneticPr fontId="7" type="noConversion"/>
  </si>
  <si>
    <t>左侧扣手支架</t>
    <phoneticPr fontId="6" type="noConversion"/>
  </si>
  <si>
    <t>线材</t>
    <phoneticPr fontId="6" type="noConversion"/>
  </si>
  <si>
    <t>95*6*6</t>
    <phoneticPr fontId="6" type="noConversion"/>
  </si>
  <si>
    <t>——</t>
    <phoneticPr fontId="6" type="noConversion"/>
  </si>
  <si>
    <t>515*670*78</t>
    <phoneticPr fontId="7" type="noConversion"/>
  </si>
  <si>
    <t>线材</t>
    <phoneticPr fontId="6" type="noConversion"/>
  </si>
  <si>
    <t>627*62*64</t>
    <phoneticPr fontId="7" type="noConversion"/>
  </si>
  <si>
    <t>481*60*28</t>
    <phoneticPr fontId="7" type="noConversion"/>
  </si>
  <si>
    <t>517*60*49</t>
    <phoneticPr fontId="7" type="noConversion"/>
  </si>
  <si>
    <t>481*60*44</t>
    <phoneticPr fontId="7" type="noConversion"/>
  </si>
  <si>
    <t>670*76*23</t>
    <phoneticPr fontId="7" type="noConversion"/>
  </si>
  <si>
    <t>B00006836</t>
    <phoneticPr fontId="6" type="noConversion"/>
  </si>
  <si>
    <t>二排中间安全带总成</t>
    <phoneticPr fontId="6" type="noConversion"/>
  </si>
  <si>
    <t>N</t>
    <phoneticPr fontId="6" type="noConversion"/>
  </si>
  <si>
    <t>758*611*194</t>
    <phoneticPr fontId="7" type="noConversion"/>
  </si>
  <si>
    <t>线材</t>
    <phoneticPr fontId="6" type="noConversion"/>
  </si>
  <si>
    <t>60#，φ2</t>
    <phoneticPr fontId="6" type="noConversion"/>
  </si>
  <si>
    <t>浙江万福</t>
    <phoneticPr fontId="6" type="noConversion"/>
  </si>
  <si>
    <t>165*88*105</t>
    <phoneticPr fontId="7" type="noConversion"/>
  </si>
  <si>
    <t>浙江万福</t>
    <phoneticPr fontId="7" type="noConversion"/>
  </si>
  <si>
    <t>322122191000</t>
    <phoneticPr fontId="6" type="noConversion"/>
  </si>
  <si>
    <t>主动头枕导套</t>
    <phoneticPr fontId="6" type="noConversion"/>
  </si>
  <si>
    <t>100.5*46*45</t>
    <phoneticPr fontId="7" type="noConversion"/>
  </si>
  <si>
    <t>322122192000</t>
    <phoneticPr fontId="6" type="noConversion"/>
  </si>
  <si>
    <t>自由头枕导套</t>
    <phoneticPr fontId="6" type="noConversion"/>
  </si>
  <si>
    <t>ASSY(PA6)</t>
    <phoneticPr fontId="6" type="noConversion"/>
  </si>
  <si>
    <t>322122501000</t>
    <phoneticPr fontId="6" type="noConversion"/>
  </si>
  <si>
    <t>367*266*82</t>
    <phoneticPr fontId="6" type="noConversion"/>
  </si>
  <si>
    <t>361*260*76</t>
    <phoneticPr fontId="7" type="noConversion"/>
  </si>
  <si>
    <t>328*270*36</t>
    <phoneticPr fontId="7" type="noConversion"/>
  </si>
  <si>
    <t>205*93*25</t>
    <phoneticPr fontId="7" type="noConversion"/>
  </si>
  <si>
    <t>199*25*Ø5</t>
    <phoneticPr fontId="7" type="noConversion"/>
  </si>
  <si>
    <t>机加件</t>
    <phoneticPr fontId="6" type="noConversion"/>
  </si>
  <si>
    <t>358*12*12</t>
    <phoneticPr fontId="7" type="noConversion"/>
  </si>
  <si>
    <t>机加件</t>
    <phoneticPr fontId="6" type="noConversion"/>
  </si>
  <si>
    <t>270*10*10</t>
    <phoneticPr fontId="7" type="noConversion"/>
  </si>
  <si>
    <t>328*320*35</t>
    <phoneticPr fontId="7" type="noConversion"/>
  </si>
  <si>
    <t>361*260*76</t>
    <phoneticPr fontId="7" type="noConversion"/>
  </si>
  <si>
    <t>PP+EPDM-TD20</t>
    <phoneticPr fontId="6" type="noConversion"/>
  </si>
  <si>
    <t>30*90*1.2</t>
    <phoneticPr fontId="7" type="noConversion"/>
  </si>
  <si>
    <t>北京光华荣昌汽车部件有限公司</t>
    <phoneticPr fontId="7" type="noConversion"/>
  </si>
  <si>
    <t>——</t>
    <phoneticPr fontId="6" type="noConversion"/>
  </si>
  <si>
    <t>瑞隆祥</t>
    <phoneticPr fontId="7" type="noConversion"/>
  </si>
  <si>
    <t>15*14*9</t>
    <phoneticPr fontId="7" type="noConversion"/>
  </si>
  <si>
    <t>扶手外侧饰盖</t>
    <phoneticPr fontId="6" type="noConversion"/>
  </si>
  <si>
    <t>塑料件</t>
    <phoneticPr fontId="6" type="noConversion"/>
  </si>
  <si>
    <t>C</t>
    <phoneticPr fontId="6" type="noConversion"/>
  </si>
  <si>
    <t>借用B40L</t>
    <phoneticPr fontId="6" type="noConversion"/>
  </si>
  <si>
    <t>675*458*5</t>
    <phoneticPr fontId="7" type="noConversion"/>
  </si>
  <si>
    <t>——</t>
    <phoneticPr fontId="6" type="noConversion"/>
  </si>
  <si>
    <t>116*64.5*32</t>
    <phoneticPr fontId="7" type="noConversion"/>
  </si>
  <si>
    <t>98*82*74</t>
    <phoneticPr fontId="7" type="noConversion"/>
  </si>
  <si>
    <t>79*50*42</t>
    <phoneticPr fontId="7" type="noConversion"/>
  </si>
  <si>
    <t>106*82*85</t>
    <phoneticPr fontId="7" type="noConversion"/>
  </si>
  <si>
    <t>机加件</t>
    <phoneticPr fontId="6" type="noConversion"/>
  </si>
  <si>
    <t>64*Ø8</t>
    <phoneticPr fontId="7" type="noConversion"/>
  </si>
  <si>
    <t>GB/T 605
GB/T 1222</t>
    <phoneticPr fontId="6" type="noConversion"/>
  </si>
  <si>
    <t>37.4*31*Ø1.5</t>
    <phoneticPr fontId="7" type="noConversion"/>
  </si>
  <si>
    <t>GB 896-86-3</t>
    <phoneticPr fontId="6" type="noConversion"/>
  </si>
  <si>
    <t>开口挡圈</t>
    <phoneticPr fontId="6" type="noConversion"/>
  </si>
  <si>
    <t>标准件</t>
    <phoneticPr fontId="6" type="noConversion"/>
  </si>
  <si>
    <t>GB/T 896</t>
    <phoneticPr fontId="6" type="noConversion"/>
  </si>
  <si>
    <t>Φ6*0.6</t>
    <phoneticPr fontId="7" type="noConversion"/>
  </si>
  <si>
    <t>塑料件</t>
    <phoneticPr fontId="6" type="noConversion"/>
  </si>
  <si>
    <t>44*23*9</t>
    <phoneticPr fontId="7" type="noConversion"/>
  </si>
  <si>
    <t>——</t>
    <phoneticPr fontId="6" type="noConversion"/>
  </si>
  <si>
    <t>627*778*275</t>
    <phoneticPr fontId="7" type="noConversion"/>
  </si>
  <si>
    <t>560*707*275</t>
    <phoneticPr fontId="7" type="noConversion"/>
  </si>
  <si>
    <t>710*560*170</t>
    <phoneticPr fontId="7" type="noConversion"/>
  </si>
  <si>
    <t>Q/BQB 401               Q/BQB 417</t>
    <phoneticPr fontId="6" type="noConversion"/>
  </si>
  <si>
    <t>315*139*23</t>
    <phoneticPr fontId="7" type="noConversion"/>
  </si>
  <si>
    <t>河北辰丰制管有限公司</t>
    <phoneticPr fontId="7" type="noConversion"/>
  </si>
  <si>
    <t>265*87*32</t>
    <phoneticPr fontId="7" type="noConversion"/>
  </si>
  <si>
    <t>315*139*23</t>
    <phoneticPr fontId="7" type="noConversion"/>
  </si>
  <si>
    <t>——</t>
    <phoneticPr fontId="6" type="noConversion"/>
  </si>
  <si>
    <t>322122410500</t>
    <phoneticPr fontId="6" type="noConversion"/>
  </si>
  <si>
    <t>322122410600</t>
    <phoneticPr fontId="6" type="noConversion"/>
  </si>
  <si>
    <t>168*160*52</t>
    <phoneticPr fontId="7" type="noConversion"/>
  </si>
  <si>
    <t>管材</t>
    <phoneticPr fontId="6" type="noConversion"/>
  </si>
  <si>
    <t>615*270*65</t>
    <phoneticPr fontId="7" type="noConversion"/>
  </si>
  <si>
    <t>圆管</t>
    <phoneticPr fontId="6" type="noConversion"/>
  </si>
  <si>
    <t>245*61*36</t>
    <phoneticPr fontId="7" type="noConversion"/>
  </si>
  <si>
    <t>615*40*30</t>
    <phoneticPr fontId="7" type="noConversion"/>
  </si>
  <si>
    <t>36*20*22.5</t>
    <phoneticPr fontId="7" type="noConversion"/>
  </si>
  <si>
    <t>150*84*90</t>
    <phoneticPr fontId="7" type="noConversion"/>
  </si>
  <si>
    <t>146*66*85</t>
    <phoneticPr fontId="7" type="noConversion"/>
  </si>
  <si>
    <t>44*14*24</t>
    <phoneticPr fontId="7" type="noConversion"/>
  </si>
  <si>
    <t>46*54*35</t>
    <phoneticPr fontId="7" type="noConversion"/>
  </si>
  <si>
    <t>75*45*30</t>
    <phoneticPr fontId="7" type="noConversion"/>
  </si>
  <si>
    <t>80*50*23</t>
    <phoneticPr fontId="7" type="noConversion"/>
  </si>
  <si>
    <t>104*77*25</t>
    <phoneticPr fontId="7" type="noConversion"/>
  </si>
  <si>
    <t>40*40*2</t>
    <phoneticPr fontId="7" type="noConversion"/>
  </si>
  <si>
    <t>沧州华联制管有限公司</t>
    <phoneticPr fontId="7" type="noConversion"/>
  </si>
  <si>
    <t>82*71*45</t>
    <phoneticPr fontId="7" type="noConversion"/>
  </si>
  <si>
    <t>156*332*52</t>
    <phoneticPr fontId="7" type="noConversion"/>
  </si>
  <si>
    <t>338*121*64</t>
    <phoneticPr fontId="7" type="noConversion"/>
  </si>
  <si>
    <t>GB/T 342
GB/T 700</t>
    <phoneticPr fontId="6" type="noConversion"/>
  </si>
  <si>
    <t>117*55*18</t>
    <phoneticPr fontId="7" type="noConversion"/>
  </si>
  <si>
    <t>322122421000</t>
    <phoneticPr fontId="6" type="noConversion"/>
  </si>
  <si>
    <t>左座椅右侧地脚固定板组合</t>
    <phoneticPr fontId="6" type="noConversion"/>
  </si>
  <si>
    <t>322122421000</t>
    <phoneticPr fontId="6" type="noConversion"/>
  </si>
  <si>
    <t>108*90*160</t>
    <phoneticPr fontId="7" type="noConversion"/>
  </si>
  <si>
    <t>左座椅右侧地脚固定板</t>
    <phoneticPr fontId="6" type="noConversion"/>
  </si>
  <si>
    <t>108*81*160</t>
    <phoneticPr fontId="7" type="noConversion"/>
  </si>
  <si>
    <t>320321411400</t>
    <phoneticPr fontId="6" type="noConversion"/>
  </si>
  <si>
    <t>N/A</t>
    <phoneticPr fontId="6" type="noConversion"/>
  </si>
  <si>
    <t>19*14*14</t>
    <phoneticPr fontId="6" type="noConversion"/>
  </si>
  <si>
    <t>19*14*14</t>
    <phoneticPr fontId="7" type="noConversion"/>
  </si>
  <si>
    <t>85*16*16</t>
    <phoneticPr fontId="7" type="noConversion"/>
  </si>
  <si>
    <t>GB 896-86-6</t>
    <phoneticPr fontId="6" type="noConversion"/>
  </si>
  <si>
    <t>12*7*12</t>
    <phoneticPr fontId="6" type="noConversion"/>
  </si>
  <si>
    <t>北京江森</t>
    <phoneticPr fontId="7" type="noConversion"/>
  </si>
  <si>
    <t>75*26*25</t>
    <phoneticPr fontId="7" type="noConversion"/>
  </si>
  <si>
    <t>75*26*15</t>
    <phoneticPr fontId="7" type="noConversion"/>
  </si>
  <si>
    <t>322122702400</t>
    <phoneticPr fontId="6" type="noConversion"/>
  </si>
  <si>
    <t>左侧地锁缓冲橡胶块</t>
    <phoneticPr fontId="6" type="noConversion"/>
  </si>
  <si>
    <t>EPDM，14mm</t>
    <phoneticPr fontId="6" type="noConversion"/>
  </si>
  <si>
    <t>19*19*25</t>
    <phoneticPr fontId="7" type="noConversion"/>
  </si>
  <si>
    <t>322122702600</t>
    <phoneticPr fontId="6" type="noConversion"/>
  </si>
  <si>
    <t>右侧地锁缓冲橡胶块</t>
    <phoneticPr fontId="6" type="noConversion"/>
  </si>
  <si>
    <t>黄骅市建昌塑料制品有限公司</t>
    <phoneticPr fontId="7" type="noConversion"/>
  </si>
  <si>
    <t>钣金件</t>
    <phoneticPr fontId="6" type="noConversion"/>
  </si>
  <si>
    <t>00</t>
    <phoneticPr fontId="6" type="noConversion"/>
  </si>
  <si>
    <t>Q235，t2.5</t>
    <phoneticPr fontId="6" type="noConversion"/>
  </si>
  <si>
    <t>26*23*2.5</t>
    <phoneticPr fontId="7" type="noConversion"/>
  </si>
  <si>
    <t>322122341100</t>
    <phoneticPr fontId="6" type="noConversion"/>
  </si>
  <si>
    <t>00</t>
    <phoneticPr fontId="6" type="noConversion"/>
  </si>
  <si>
    <t>320321802400</t>
    <phoneticPr fontId="6" type="noConversion"/>
  </si>
  <si>
    <t>日字扣</t>
    <phoneticPr fontId="6" type="noConversion"/>
  </si>
  <si>
    <t>塑料件</t>
    <phoneticPr fontId="6" type="noConversion"/>
  </si>
  <si>
    <t>C</t>
    <phoneticPr fontId="6" type="noConversion"/>
  </si>
  <si>
    <t>个</t>
    <phoneticPr fontId="6" type="noConversion"/>
  </si>
  <si>
    <t>A1</t>
    <phoneticPr fontId="6" type="noConversion"/>
  </si>
  <si>
    <t>PA6</t>
    <phoneticPr fontId="6" type="noConversion"/>
  </si>
  <si>
    <t>40*18*2</t>
    <phoneticPr fontId="7" type="noConversion"/>
  </si>
  <si>
    <t>67*40*37</t>
    <phoneticPr fontId="7" type="noConversion"/>
  </si>
  <si>
    <t>55±5kg/m3</t>
    <phoneticPr fontId="6" type="noConversion"/>
  </si>
  <si>
    <t>778*574*161</t>
    <phoneticPr fontId="7" type="noConversion"/>
  </si>
  <si>
    <t>60#，φ2</t>
    <phoneticPr fontId="6" type="noConversion"/>
  </si>
  <si>
    <t>322122114400</t>
    <phoneticPr fontId="6" type="noConversion"/>
  </si>
  <si>
    <t>GHRC0001</t>
    <phoneticPr fontId="6" type="noConversion"/>
  </si>
  <si>
    <t xml:space="preserve">北京鑫葆海商贸有限公司 </t>
    <phoneticPr fontId="7" type="noConversion"/>
  </si>
  <si>
    <t>247*196*41</t>
    <phoneticPr fontId="7" type="noConversion"/>
  </si>
  <si>
    <t>保定兆龙通用电器塑业有限公司</t>
    <phoneticPr fontId="7" type="noConversion"/>
  </si>
  <si>
    <t>322122110100</t>
    <phoneticPr fontId="6" type="noConversion"/>
  </si>
  <si>
    <t>左座椅左侧外饰盖本体</t>
    <phoneticPr fontId="6" type="noConversion"/>
  </si>
  <si>
    <t>247*196*41</t>
    <phoneticPr fontId="7" type="noConversion"/>
  </si>
  <si>
    <t>义广达</t>
    <phoneticPr fontId="7" type="noConversion"/>
  </si>
  <si>
    <t>322122110200</t>
    <phoneticPr fontId="6" type="noConversion"/>
  </si>
  <si>
    <t>——</t>
    <phoneticPr fontId="6" type="noConversion"/>
  </si>
  <si>
    <t>322122130000</t>
    <phoneticPr fontId="6" type="noConversion"/>
  </si>
  <si>
    <t>132*147*25</t>
    <phoneticPr fontId="7" type="noConversion"/>
  </si>
  <si>
    <t>左座椅右侧外饰盖组合</t>
    <phoneticPr fontId="6" type="noConversion"/>
  </si>
  <si>
    <t>分总成</t>
    <phoneticPr fontId="6" type="noConversion"/>
  </si>
  <si>
    <t>247*238*41</t>
    <phoneticPr fontId="7" type="noConversion"/>
  </si>
  <si>
    <t>322122120100</t>
    <phoneticPr fontId="6" type="noConversion"/>
  </si>
  <si>
    <t>左座椅右侧外饰盖本体</t>
    <phoneticPr fontId="6" type="noConversion"/>
  </si>
  <si>
    <t>322122120200</t>
    <phoneticPr fontId="6" type="noConversion"/>
  </si>
  <si>
    <t>左座椅右侧外饰盖软胶</t>
    <phoneticPr fontId="6" type="noConversion"/>
  </si>
  <si>
    <t>322122140000</t>
    <phoneticPr fontId="6" type="noConversion"/>
  </si>
  <si>
    <t>B00011981</t>
    <phoneticPr fontId="6" type="noConversion"/>
  </si>
  <si>
    <t>后排安全带搭扣</t>
    <phoneticPr fontId="6" type="noConversion"/>
  </si>
  <si>
    <t>高田（上海）汽配制造有限公司</t>
    <phoneticPr fontId="7" type="noConversion"/>
  </si>
  <si>
    <t>B00012748</t>
    <phoneticPr fontId="6" type="noConversion"/>
  </si>
  <si>
    <t>——</t>
    <phoneticPr fontId="6" type="noConversion"/>
  </si>
  <si>
    <t>B00012200</t>
    <phoneticPr fontId="6" type="noConversion"/>
  </si>
  <si>
    <t>后座椅前安装护盖</t>
    <phoneticPr fontId="6" type="noConversion"/>
  </si>
  <si>
    <t>118*108*59</t>
    <phoneticPr fontId="7" type="noConversion"/>
  </si>
  <si>
    <t>后座椅后安装护盖</t>
    <phoneticPr fontId="6" type="noConversion"/>
  </si>
  <si>
    <t>123*108*73</t>
    <phoneticPr fontId="7" type="noConversion"/>
  </si>
  <si>
    <t>标准化：</t>
    <phoneticPr fontId="6" type="noConversion"/>
  </si>
  <si>
    <t>138*98*36</t>
    <phoneticPr fontId="6" type="noConversion"/>
  </si>
  <si>
    <t>100*61*2</t>
    <phoneticPr fontId="6" type="noConversion"/>
  </si>
  <si>
    <t>60*81*48</t>
    <phoneticPr fontId="7" type="noConversion"/>
  </si>
  <si>
    <t>108*70*19</t>
    <phoneticPr fontId="7" type="noConversion"/>
  </si>
  <si>
    <t>315*139*23</t>
    <phoneticPr fontId="7" type="noConversion"/>
  </si>
  <si>
    <t>322122114300</t>
    <phoneticPr fontId="6" type="noConversion"/>
  </si>
  <si>
    <t>N/A</t>
    <phoneticPr fontId="6" type="noConversion"/>
  </si>
  <si>
    <t>A1</t>
    <phoneticPr fontId="6" type="noConversion"/>
  </si>
  <si>
    <t>左座椅靠背骨架总成</t>
    <phoneticPr fontId="6" type="noConversion"/>
  </si>
  <si>
    <t>322122312000</t>
    <phoneticPr fontId="6" type="noConversion"/>
  </si>
  <si>
    <t>左座椅靠背泡棉组合</t>
    <phoneticPr fontId="6" type="noConversion"/>
  </si>
  <si>
    <t>322122152200</t>
    <phoneticPr fontId="6" type="noConversion"/>
  </si>
  <si>
    <t>322122313000</t>
    <phoneticPr fontId="6" type="noConversion"/>
  </si>
  <si>
    <t>322122802100</t>
    <phoneticPr fontId="6" type="noConversion"/>
  </si>
  <si>
    <t>PA6+GF30</t>
    <phoneticPr fontId="6" type="noConversion"/>
  </si>
  <si>
    <t>聚氨酯</t>
    <phoneticPr fontId="6" type="noConversion"/>
  </si>
  <si>
    <t>线材</t>
    <phoneticPr fontId="6" type="noConversion"/>
  </si>
  <si>
    <t>322022100600</t>
    <phoneticPr fontId="6" type="noConversion"/>
  </si>
  <si>
    <t>挡块</t>
    <phoneticPr fontId="6" type="noConversion"/>
  </si>
  <si>
    <t>PP</t>
    <phoneticPr fontId="6" type="noConversion"/>
  </si>
  <si>
    <t>Y</t>
    <phoneticPr fontId="6" type="noConversion"/>
  </si>
  <si>
    <t>322122707000</t>
    <phoneticPr fontId="6" type="noConversion"/>
  </si>
  <si>
    <t>后排靠背拉线总成</t>
    <phoneticPr fontId="6" type="noConversion"/>
  </si>
  <si>
    <t>322122150600</t>
    <phoneticPr fontId="6" type="noConversion"/>
  </si>
  <si>
    <t>超纤</t>
  </si>
  <si>
    <t>个</t>
    <phoneticPr fontId="6" type="noConversion"/>
  </si>
  <si>
    <t>左座椅侧翼下支撑钢丝</t>
    <phoneticPr fontId="6" type="noConversion"/>
  </si>
  <si>
    <t>左侧地锁安装支架组合</t>
    <phoneticPr fontId="6" type="noConversion"/>
  </si>
  <si>
    <t>左侧地锁安装支架</t>
    <phoneticPr fontId="6" type="noConversion"/>
  </si>
  <si>
    <t>左座椅右侧地锁安装支架组合</t>
    <phoneticPr fontId="6" type="noConversion"/>
  </si>
  <si>
    <t>左座椅右侧地锁安装支架</t>
    <phoneticPr fontId="6" type="noConversion"/>
  </si>
  <si>
    <t>322122131100</t>
    <phoneticPr fontId="6" type="noConversion"/>
  </si>
  <si>
    <t>——</t>
    <phoneticPr fontId="6" type="noConversion"/>
  </si>
  <si>
    <t>51*22*4.5</t>
    <phoneticPr fontId="6" type="noConversion"/>
  </si>
  <si>
    <t>109*27.5*5</t>
    <phoneticPr fontId="7" type="noConversion"/>
  </si>
  <si>
    <t>462*52*41</t>
    <phoneticPr fontId="7" type="noConversion"/>
  </si>
  <si>
    <t>N</t>
    <phoneticPr fontId="6" type="noConversion"/>
  </si>
  <si>
    <t>C</t>
    <phoneticPr fontId="6" type="noConversion"/>
  </si>
  <si>
    <t xml:space="preserve">SPFC590,4.0T </t>
    <phoneticPr fontId="6" type="noConversion"/>
  </si>
  <si>
    <t>SPFC590，4.0T</t>
    <phoneticPr fontId="6" type="noConversion"/>
  </si>
  <si>
    <t>Q235，φ12*1.6</t>
    <phoneticPr fontId="6" type="noConversion"/>
  </si>
  <si>
    <t>——</t>
    <phoneticPr fontId="6" type="noConversion"/>
  </si>
  <si>
    <t>SAPH440，2.5T</t>
    <phoneticPr fontId="6" type="noConversion"/>
  </si>
  <si>
    <t>322122141200</t>
    <phoneticPr fontId="6" type="noConversion"/>
  </si>
  <si>
    <t>322122142200</t>
    <phoneticPr fontId="6" type="noConversion"/>
  </si>
  <si>
    <t>322122150200</t>
    <phoneticPr fontId="6" type="noConversion"/>
  </si>
  <si>
    <t>322122150300</t>
    <phoneticPr fontId="6" type="noConversion"/>
  </si>
  <si>
    <t>322122410100</t>
    <phoneticPr fontId="6" type="noConversion"/>
  </si>
  <si>
    <t>322122410200</t>
    <phoneticPr fontId="6" type="noConversion"/>
  </si>
  <si>
    <t>322122410900</t>
    <phoneticPr fontId="6" type="noConversion"/>
  </si>
  <si>
    <t>322122421100</t>
    <phoneticPr fontId="6" type="noConversion"/>
  </si>
  <si>
    <t>322122422000</t>
    <phoneticPr fontId="6" type="noConversion"/>
  </si>
  <si>
    <t>左座椅靠背下横管</t>
    <phoneticPr fontId="6" type="noConversion"/>
  </si>
  <si>
    <t>322122412100</t>
    <phoneticPr fontId="6" type="noConversion"/>
  </si>
  <si>
    <t>左座椅靠背竖管</t>
    <phoneticPr fontId="6" type="noConversion"/>
  </si>
  <si>
    <t>左座椅座垫左侧加强板</t>
    <phoneticPr fontId="6" type="noConversion"/>
  </si>
  <si>
    <t>左座椅座垫右侧加强板</t>
    <phoneticPr fontId="6" type="noConversion"/>
  </si>
  <si>
    <t>左座椅座垫后方管</t>
    <phoneticPr fontId="6" type="noConversion"/>
  </si>
  <si>
    <t>地脚固定板组合</t>
    <phoneticPr fontId="6" type="noConversion"/>
  </si>
  <si>
    <t>地脚固定板</t>
    <phoneticPr fontId="6" type="noConversion"/>
  </si>
  <si>
    <t>座垫左侧安装板</t>
    <phoneticPr fontId="6" type="noConversion"/>
  </si>
  <si>
    <t>座垫右侧安装板</t>
    <phoneticPr fontId="6" type="noConversion"/>
  </si>
  <si>
    <t>地锁解锁拉带</t>
    <phoneticPr fontId="6" type="noConversion"/>
  </si>
  <si>
    <t>322122410400</t>
    <phoneticPr fontId="6" type="noConversion"/>
  </si>
  <si>
    <t>322122150400</t>
    <phoneticPr fontId="6" type="noConversion"/>
  </si>
  <si>
    <t>左座椅靠背泡棉下支撑钢管</t>
    <phoneticPr fontId="6" type="noConversion"/>
  </si>
  <si>
    <t>左座椅靠背侧翼支撑钢管</t>
    <phoneticPr fontId="6" type="noConversion"/>
  </si>
  <si>
    <t>——</t>
    <phoneticPr fontId="6" type="noConversion"/>
  </si>
  <si>
    <t>A2</t>
  </si>
  <si>
    <t>Y</t>
    <phoneticPr fontId="6" type="noConversion"/>
  </si>
  <si>
    <t xml:space="preserve">Q1461040FD </t>
    <phoneticPr fontId="6" type="noConversion"/>
  </si>
  <si>
    <t>322122512100</t>
    <phoneticPr fontId="6" type="noConversion"/>
  </si>
  <si>
    <t>扶手泡棉</t>
    <phoneticPr fontId="6" type="noConversion"/>
  </si>
  <si>
    <t>322122510000</t>
    <phoneticPr fontId="6" type="noConversion"/>
  </si>
  <si>
    <t>左座椅靠背泡棉本体</t>
    <phoneticPr fontId="6" type="noConversion"/>
  </si>
  <si>
    <t>322122114600</t>
    <phoneticPr fontId="6" type="noConversion"/>
  </si>
  <si>
    <t>C</t>
    <phoneticPr fontId="6" type="noConversion"/>
  </si>
  <si>
    <t>Q235,φ10*35-T1.0</t>
    <phoneticPr fontId="6" type="noConversion"/>
  </si>
  <si>
    <t>322122511400</t>
    <phoneticPr fontId="6" type="noConversion"/>
  </si>
  <si>
    <t>322122511500</t>
    <phoneticPr fontId="6" type="noConversion"/>
  </si>
  <si>
    <t>322022100400</t>
    <phoneticPr fontId="6" type="noConversion"/>
  </si>
  <si>
    <t>322122223400</t>
    <phoneticPr fontId="6" type="noConversion"/>
  </si>
  <si>
    <t>322122805200</t>
    <phoneticPr fontId="6" type="noConversion"/>
  </si>
  <si>
    <t>地锁解锁拉带总成</t>
    <phoneticPr fontId="6" type="noConversion"/>
  </si>
  <si>
    <t>322122114500</t>
    <phoneticPr fontId="6" type="noConversion"/>
  </si>
  <si>
    <t>左座椅左侧调角器组合</t>
    <phoneticPr fontId="6" type="noConversion"/>
  </si>
  <si>
    <t>左座椅左侧调角器下连接板</t>
  </si>
  <si>
    <t>左座椅右侧调角器下连接板</t>
  </si>
  <si>
    <t>右座椅左侧调角器下连接板</t>
  </si>
  <si>
    <t>右座椅右侧调角器下连接板</t>
  </si>
  <si>
    <t>322122425000</t>
    <phoneticPr fontId="6" type="noConversion"/>
  </si>
  <si>
    <t>SPCC+聚四氟乙烯（iglidur G）</t>
    <phoneticPr fontId="6" type="noConversion"/>
  </si>
  <si>
    <t>322122341000</t>
    <phoneticPr fontId="6" type="noConversion"/>
  </si>
  <si>
    <t>标准件</t>
    <phoneticPr fontId="6" type="noConversion"/>
  </si>
  <si>
    <t>左座椅右侧调角器组合</t>
    <phoneticPr fontId="6" type="noConversion"/>
  </si>
  <si>
    <t>左座椅座骨架组合</t>
    <phoneticPr fontId="6" type="noConversion"/>
  </si>
  <si>
    <t>560*443*276</t>
  </si>
  <si>
    <t>地锁拉线固定前支架</t>
    <phoneticPr fontId="6" type="noConversion"/>
  </si>
  <si>
    <t>322122411600</t>
    <phoneticPr fontId="6" type="noConversion"/>
  </si>
  <si>
    <t>322122151100</t>
    <phoneticPr fontId="6" type="noConversion"/>
  </si>
  <si>
    <t>322122704000</t>
    <phoneticPr fontId="6" type="noConversion"/>
  </si>
  <si>
    <t>322122512200</t>
    <phoneticPr fontId="6" type="noConversion"/>
  </si>
  <si>
    <t>B</t>
    <phoneticPr fontId="6" type="noConversion"/>
  </si>
  <si>
    <t>322122131300</t>
    <phoneticPr fontId="6" type="noConversion"/>
  </si>
  <si>
    <t>322122342000</t>
    <phoneticPr fontId="6" type="noConversion"/>
  </si>
  <si>
    <t>地锁拉线组合A</t>
    <phoneticPr fontId="6" type="noConversion"/>
  </si>
  <si>
    <t>322122141000</t>
    <phoneticPr fontId="6" type="noConversion"/>
  </si>
  <si>
    <t>322122142400</t>
    <phoneticPr fontId="6" type="noConversion"/>
  </si>
  <si>
    <t>322122141400</t>
    <phoneticPr fontId="6" type="noConversion"/>
  </si>
  <si>
    <t>322122703000</t>
    <phoneticPr fontId="6" type="noConversion"/>
  </si>
  <si>
    <t>左座椅地锁拉线组合B</t>
    <phoneticPr fontId="6" type="noConversion"/>
  </si>
  <si>
    <t>无纺布</t>
    <phoneticPr fontId="6" type="noConversion"/>
  </si>
  <si>
    <t>322122114900</t>
    <phoneticPr fontId="6" type="noConversion"/>
  </si>
  <si>
    <t>A</t>
    <phoneticPr fontId="6" type="noConversion"/>
  </si>
  <si>
    <t>322122152300</t>
    <phoneticPr fontId="6" type="noConversion"/>
  </si>
  <si>
    <t>冲压件</t>
    <phoneticPr fontId="6" type="noConversion"/>
  </si>
  <si>
    <t>会签：</t>
    <phoneticPr fontId="6" type="noConversion"/>
  </si>
  <si>
    <t>Q/BATC S 344</t>
    <phoneticPr fontId="6" type="noConversion"/>
  </si>
  <si>
    <t>105-135g/㎡</t>
    <phoneticPr fontId="6" type="noConversion"/>
  </si>
  <si>
    <t>左座椅左侧调角器上连接板</t>
    <phoneticPr fontId="6" type="noConversion"/>
  </si>
  <si>
    <t>左座椅右侧调角器上连接板</t>
    <phoneticPr fontId="6" type="noConversion"/>
  </si>
  <si>
    <t>00</t>
    <phoneticPr fontId="6" type="noConversion"/>
  </si>
  <si>
    <t>个</t>
    <phoneticPr fontId="6" type="noConversion"/>
  </si>
  <si>
    <t>s</t>
    <phoneticPr fontId="6" type="noConversion"/>
  </si>
  <si>
    <t>322122702300</t>
    <phoneticPr fontId="6" type="noConversion"/>
  </si>
  <si>
    <t>DC01，t1.0</t>
    <phoneticPr fontId="6" type="noConversion"/>
  </si>
  <si>
    <t xml:space="preserve">Q1461025FD </t>
    <phoneticPr fontId="6" type="noConversion"/>
  </si>
  <si>
    <t>ST4.2*13</t>
    <phoneticPr fontId="6" type="noConversion"/>
  </si>
  <si>
    <t>322122120000</t>
    <phoneticPr fontId="6" type="noConversion"/>
  </si>
  <si>
    <t>322122110000</t>
    <phoneticPr fontId="6" type="noConversion"/>
  </si>
  <si>
    <t>左座椅左侧外饰盖组合</t>
    <phoneticPr fontId="6" type="noConversion"/>
  </si>
  <si>
    <t>座椅左侧内饰盖</t>
    <phoneticPr fontId="6" type="noConversion"/>
  </si>
  <si>
    <t>座椅右侧内饰盖</t>
    <phoneticPr fontId="6" type="noConversion"/>
  </si>
  <si>
    <t>322122114200</t>
    <phoneticPr fontId="6" type="noConversion"/>
  </si>
  <si>
    <t>322122114300</t>
    <phoneticPr fontId="6" type="noConversion"/>
  </si>
  <si>
    <t>322122114400</t>
    <phoneticPr fontId="6" type="noConversion"/>
  </si>
  <si>
    <t>322122118200</t>
    <phoneticPr fontId="6" type="noConversion"/>
  </si>
  <si>
    <t>322122118300</t>
    <phoneticPr fontId="6" type="noConversion"/>
  </si>
  <si>
    <t>322122170000</t>
    <phoneticPr fontId="6" type="noConversion"/>
  </si>
  <si>
    <t>超纤，座椅总成   黑红配置</t>
    <phoneticPr fontId="6" type="noConversion"/>
  </si>
  <si>
    <t>02</t>
  </si>
  <si>
    <t>超纤，分总成
黑红配置</t>
    <phoneticPr fontId="6" type="noConversion"/>
  </si>
  <si>
    <t>322122441000</t>
    <phoneticPr fontId="6" type="noConversion"/>
  </si>
  <si>
    <t>322122452000</t>
    <phoneticPr fontId="6" type="noConversion"/>
  </si>
  <si>
    <t>左座椅座泡棉侧支撑钢管</t>
    <phoneticPr fontId="6" type="noConversion"/>
  </si>
  <si>
    <t>N/A</t>
    <phoneticPr fontId="6" type="noConversion"/>
  </si>
  <si>
    <t>无纺布</t>
    <phoneticPr fontId="6" type="noConversion"/>
  </si>
  <si>
    <t>322122810000</t>
    <phoneticPr fontId="6" type="noConversion"/>
  </si>
  <si>
    <t>322122010000</t>
    <phoneticPr fontId="6" type="noConversion"/>
  </si>
  <si>
    <t>中头枕防护罩</t>
    <phoneticPr fontId="6" type="noConversion"/>
  </si>
  <si>
    <t>322122820000</t>
    <phoneticPr fontId="6" type="noConversion"/>
  </si>
  <si>
    <t>座垫侧支撑钢管</t>
    <phoneticPr fontId="6" type="noConversion"/>
  </si>
  <si>
    <t>322122452000</t>
  </si>
  <si>
    <t>00</t>
    <phoneticPr fontId="6" type="noConversion"/>
  </si>
  <si>
    <t>121*10*10</t>
    <phoneticPr fontId="6" type="noConversion"/>
  </si>
  <si>
    <t>材料</t>
    <phoneticPr fontId="6" type="noConversion"/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</si>
  <si>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  <phoneticPr fontId="6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</si>
  <si>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  <phoneticPr fontId="6" type="noConversion"/>
  </si>
  <si>
    <t>322122511000</t>
    <phoneticPr fontId="6" type="noConversion"/>
  </si>
  <si>
    <t>扶手骨架组合</t>
    <phoneticPr fontId="6" type="noConversion"/>
  </si>
  <si>
    <t>322122511300</t>
    <phoneticPr fontId="6" type="noConversion"/>
  </si>
  <si>
    <t>扶手支撑下钢丝</t>
    <phoneticPr fontId="6" type="noConversion"/>
  </si>
  <si>
    <t>322122511600</t>
    <phoneticPr fontId="6" type="noConversion"/>
  </si>
  <si>
    <t>扶手杯托支撑上钢丝</t>
    <phoneticPr fontId="6" type="noConversion"/>
  </si>
  <si>
    <t>左座椅靠背总成（黑红）</t>
    <phoneticPr fontId="6" type="noConversion"/>
  </si>
  <si>
    <t>左座椅靠背面套泡棉组合（黑红）</t>
    <phoneticPr fontId="6" type="noConversion"/>
  </si>
  <si>
    <t>后排左座椅座垫总成（黑红）</t>
    <phoneticPr fontId="6" type="noConversion"/>
  </si>
  <si>
    <t>左座椅座垫面套与泡棉组合（黑红）</t>
    <phoneticPr fontId="6" type="noConversion"/>
  </si>
  <si>
    <t>左座椅靠背防护罩</t>
    <phoneticPr fontId="6" type="noConversion"/>
  </si>
  <si>
    <t>左座椅坐垫防护罩</t>
    <phoneticPr fontId="6" type="noConversion"/>
  </si>
  <si>
    <t>322122020000</t>
    <phoneticPr fontId="6" type="noConversion"/>
  </si>
  <si>
    <t>320321411400</t>
    <phoneticPr fontId="6" type="noConversion"/>
  </si>
  <si>
    <t>B340LA 25*25*T1.5
（Q345黄骅BOM)</t>
    <phoneticPr fontId="6" type="noConversion"/>
  </si>
  <si>
    <t>B340LA 25*25*T1.5
（Q345黄骅BOM)</t>
    <phoneticPr fontId="6" type="noConversion"/>
  </si>
  <si>
    <t>Q235，φ10*1.5
（Q195黄骅BOM)</t>
    <phoneticPr fontId="6" type="noConversion"/>
  </si>
  <si>
    <t xml:space="preserve">B340LA，40*30*3.0
（Q345黄骅BOM) </t>
    <phoneticPr fontId="6" type="noConversion"/>
  </si>
  <si>
    <t xml:space="preserve">Q235,2.5T
（SPHC 酸洗板黄骅BOM） </t>
    <phoneticPr fontId="6" type="noConversion"/>
  </si>
  <si>
    <t xml:space="preserve">Q235,2.0T
（SPHC 酸洗板黄骅BOM） </t>
    <phoneticPr fontId="6" type="noConversion"/>
  </si>
  <si>
    <t xml:space="preserve">Q235，2.0T
（SPHC 酸洗板黄骅BOM） </t>
    <phoneticPr fontId="6" type="noConversion"/>
  </si>
  <si>
    <t xml:space="preserve">Q235，2.0T
（SPHC 酸洗板黄骅BOM） </t>
    <phoneticPr fontId="6" type="noConversion"/>
  </si>
  <si>
    <t xml:space="preserve">Q235，2.0T
（SPHC 酸洗板黄骅BOM） </t>
    <phoneticPr fontId="6" type="noConversion"/>
  </si>
  <si>
    <t>Q235，φ10*1.5
（Q195黄骅BOM)</t>
    <phoneticPr fontId="6" type="noConversion"/>
  </si>
  <si>
    <t>Q235，φ10*1.5
（Q195黄骅BOM)</t>
    <phoneticPr fontId="6" type="noConversion"/>
  </si>
  <si>
    <t>A1</t>
    <phoneticPr fontId="6" type="noConversion"/>
  </si>
  <si>
    <t>——</t>
    <phoneticPr fontId="6" type="noConversion"/>
  </si>
  <si>
    <t>超纤,分总成
黑红配置</t>
    <phoneticPr fontId="6" type="noConversion"/>
  </si>
  <si>
    <t>——</t>
    <phoneticPr fontId="7" type="noConversion"/>
  </si>
  <si>
    <t>座垫右侧安装板</t>
    <phoneticPr fontId="6" type="noConversion"/>
  </si>
  <si>
    <t>Q235,2.0T
（SPHC酸洗板黄骅bom）</t>
    <phoneticPr fontId="6" type="noConversion"/>
  </si>
  <si>
    <t>右座椅右侧地锁安装支架</t>
    <phoneticPr fontId="6" type="noConversion"/>
  </si>
  <si>
    <t>322121411600</t>
    <phoneticPr fontId="6" type="noConversion"/>
  </si>
  <si>
    <t>地脚上连接板</t>
    <phoneticPr fontId="6" type="noConversion"/>
  </si>
  <si>
    <t>322121441000</t>
    <phoneticPr fontId="6" type="noConversion"/>
  </si>
  <si>
    <t>右座椅座垫面套与泡棉组合（黑红）</t>
    <phoneticPr fontId="6" type="noConversion"/>
  </si>
  <si>
    <t>广州永达</t>
    <phoneticPr fontId="6" type="noConversion"/>
  </si>
  <si>
    <t>322121141200</t>
    <phoneticPr fontId="6" type="noConversion"/>
  </si>
  <si>
    <t>右座椅左侧调角器上连接板</t>
    <phoneticPr fontId="6" type="noConversion"/>
  </si>
  <si>
    <t>北京光华荣昌汽车部件有限公司</t>
    <phoneticPr fontId="7" type="noConversion"/>
  </si>
  <si>
    <t>——</t>
    <phoneticPr fontId="6" type="noConversion"/>
  </si>
  <si>
    <t>123*108*73</t>
    <phoneticPr fontId="7" type="noConversion"/>
  </si>
  <si>
    <t>Y</t>
    <phoneticPr fontId="6" type="noConversion"/>
  </si>
  <si>
    <t>N</t>
    <phoneticPr fontId="6" type="noConversion"/>
  </si>
  <si>
    <t>118*108*59</t>
    <phoneticPr fontId="7" type="noConversion"/>
  </si>
  <si>
    <t>A1</t>
    <phoneticPr fontId="6" type="noConversion"/>
  </si>
  <si>
    <t>——</t>
    <phoneticPr fontId="6" type="noConversion"/>
  </si>
  <si>
    <t>无纺布</t>
    <phoneticPr fontId="6" type="noConversion"/>
  </si>
  <si>
    <t>N/A</t>
    <phoneticPr fontId="6" type="noConversion"/>
  </si>
  <si>
    <t>四座椅坐垫防护罩</t>
    <phoneticPr fontId="6" type="noConversion"/>
  </si>
  <si>
    <t>322121020000</t>
    <phoneticPr fontId="6" type="noConversion"/>
  </si>
  <si>
    <t>——</t>
    <phoneticPr fontId="6" type="noConversion"/>
  </si>
  <si>
    <t>四座椅靠背防护罩</t>
    <phoneticPr fontId="6" type="noConversion"/>
  </si>
  <si>
    <t>黄骅市建昌塑料制品有限公司</t>
    <phoneticPr fontId="7" type="noConversion"/>
  </si>
  <si>
    <t>——</t>
    <phoneticPr fontId="7" type="noConversion"/>
  </si>
  <si>
    <t>侧头枕防护罩</t>
    <phoneticPr fontId="6" type="noConversion"/>
  </si>
  <si>
    <t>后排安全带搭扣</t>
    <phoneticPr fontId="6" type="noConversion"/>
  </si>
  <si>
    <t>B00011981</t>
    <phoneticPr fontId="6" type="noConversion"/>
  </si>
  <si>
    <t>广州永达</t>
    <phoneticPr fontId="6" type="noConversion"/>
  </si>
  <si>
    <t>132*147*25</t>
    <phoneticPr fontId="7" type="noConversion"/>
  </si>
  <si>
    <t xml:space="preserve"> 322122130000</t>
    <phoneticPr fontId="6" type="noConversion"/>
  </si>
  <si>
    <t>座椅右侧内饰盖</t>
    <phoneticPr fontId="6" type="noConversion"/>
  </si>
  <si>
    <t>322122140000</t>
    <phoneticPr fontId="6" type="noConversion"/>
  </si>
  <si>
    <t>TPE</t>
    <phoneticPr fontId="6" type="noConversion"/>
  </si>
  <si>
    <t>右座椅右侧外饰盖软胶</t>
    <phoneticPr fontId="6" type="noConversion"/>
  </si>
  <si>
    <t>322121120200</t>
    <phoneticPr fontId="6" type="noConversion"/>
  </si>
  <si>
    <t>247*238*41</t>
    <phoneticPr fontId="7" type="noConversion"/>
  </si>
  <si>
    <t>右座椅右侧外饰盖本体</t>
    <phoneticPr fontId="6" type="noConversion"/>
  </si>
  <si>
    <t>322121120100</t>
    <phoneticPr fontId="6" type="noConversion"/>
  </si>
  <si>
    <t>右座椅右侧外饰盖组合</t>
    <phoneticPr fontId="6" type="noConversion"/>
  </si>
  <si>
    <t>322121120000</t>
    <phoneticPr fontId="6" type="noConversion"/>
  </si>
  <si>
    <t xml:space="preserve">322122130000  </t>
    <phoneticPr fontId="6" type="noConversion"/>
  </si>
  <si>
    <t>座椅左侧内饰盖</t>
    <phoneticPr fontId="6" type="noConversion"/>
  </si>
  <si>
    <t>322122130000</t>
    <phoneticPr fontId="6" type="noConversion"/>
  </si>
  <si>
    <t>右座椅左侧外饰盖软胶</t>
    <phoneticPr fontId="6" type="noConversion"/>
  </si>
  <si>
    <t>322121110200</t>
    <phoneticPr fontId="6" type="noConversion"/>
  </si>
  <si>
    <t>247*196*41</t>
    <phoneticPr fontId="7" type="noConversion"/>
  </si>
  <si>
    <t>右座椅左侧外饰盖本体</t>
    <phoneticPr fontId="6" type="noConversion"/>
  </si>
  <si>
    <t>322121110100</t>
    <phoneticPr fontId="6" type="noConversion"/>
  </si>
  <si>
    <t>右座椅左侧外饰盖组合</t>
    <phoneticPr fontId="6" type="noConversion"/>
  </si>
  <si>
    <t>322121110000</t>
    <phoneticPr fontId="6" type="noConversion"/>
  </si>
  <si>
    <t>GHRC0001</t>
    <phoneticPr fontId="6" type="noConversion"/>
  </si>
  <si>
    <t>105-135g/㎡</t>
    <phoneticPr fontId="6" type="noConversion"/>
  </si>
  <si>
    <t>322121114900</t>
    <phoneticPr fontId="6" type="noConversion"/>
  </si>
  <si>
    <t>00</t>
    <phoneticPr fontId="6" type="noConversion"/>
  </si>
  <si>
    <t>浙江万福</t>
    <phoneticPr fontId="6" type="noConversion"/>
  </si>
  <si>
    <t>60#，φ2</t>
    <phoneticPr fontId="6" type="noConversion"/>
  </si>
  <si>
    <t>线材</t>
    <phoneticPr fontId="6" type="noConversion"/>
  </si>
  <si>
    <t>322121118300</t>
    <phoneticPr fontId="6" type="noConversion"/>
  </si>
  <si>
    <t>322122118300</t>
    <phoneticPr fontId="6" type="noConversion"/>
  </si>
  <si>
    <t>322122118200</t>
    <phoneticPr fontId="6" type="noConversion"/>
  </si>
  <si>
    <t>个</t>
    <phoneticPr fontId="6" type="noConversion"/>
  </si>
  <si>
    <t>C</t>
    <phoneticPr fontId="6" type="noConversion"/>
  </si>
  <si>
    <t>超纤,分总成
黑红配置</t>
    <phoneticPr fontId="6" type="noConversion"/>
  </si>
  <si>
    <t>564*516*160</t>
    <phoneticPr fontId="6" type="noConversion"/>
  </si>
  <si>
    <t>北京浦东三浦标准件有限公司</t>
    <phoneticPr fontId="7" type="noConversion"/>
  </si>
  <si>
    <t>67*40*37</t>
    <phoneticPr fontId="7" type="noConversion"/>
  </si>
  <si>
    <t>322122802100</t>
    <phoneticPr fontId="6" type="noConversion"/>
  </si>
  <si>
    <t>借用B40L</t>
    <phoneticPr fontId="6" type="noConversion"/>
  </si>
  <si>
    <t>PA6</t>
    <phoneticPr fontId="6" type="noConversion"/>
  </si>
  <si>
    <t>塑料件</t>
    <phoneticPr fontId="6" type="noConversion"/>
  </si>
  <si>
    <t>日字扣</t>
    <phoneticPr fontId="6" type="noConversion"/>
  </si>
  <si>
    <t>320321802400</t>
    <phoneticPr fontId="6" type="noConversion"/>
  </si>
  <si>
    <t>322122342000</t>
    <phoneticPr fontId="6" type="noConversion"/>
  </si>
  <si>
    <t>河北光华荣昌汽车部件有限公司</t>
    <phoneticPr fontId="7" type="noConversion"/>
  </si>
  <si>
    <t>26*23*2.5</t>
    <phoneticPr fontId="7" type="noConversion"/>
  </si>
  <si>
    <t>Q235</t>
    <phoneticPr fontId="6" type="noConversion"/>
  </si>
  <si>
    <t>钣金件</t>
    <phoneticPr fontId="6" type="noConversion"/>
  </si>
  <si>
    <t>322122341100</t>
    <phoneticPr fontId="6" type="noConversion"/>
  </si>
  <si>
    <t>322122341000</t>
    <phoneticPr fontId="6" type="noConversion"/>
  </si>
  <si>
    <t>ASSY</t>
    <phoneticPr fontId="6" type="noConversion"/>
  </si>
  <si>
    <t>322121703000</t>
    <phoneticPr fontId="6" type="noConversion"/>
  </si>
  <si>
    <t>右座椅地锁拉线组合B</t>
    <phoneticPr fontId="6" type="noConversion"/>
  </si>
  <si>
    <t>322122704000</t>
    <phoneticPr fontId="6" type="noConversion"/>
  </si>
  <si>
    <t>地锁拉线组合A</t>
    <phoneticPr fontId="6" type="noConversion"/>
  </si>
  <si>
    <t>19*19*25</t>
    <phoneticPr fontId="7" type="noConversion"/>
  </si>
  <si>
    <t>322122702400</t>
    <phoneticPr fontId="6" type="noConversion"/>
  </si>
  <si>
    <t>橡胶</t>
    <phoneticPr fontId="6" type="noConversion"/>
  </si>
  <si>
    <t>右侧地锁缓冲橡胶块</t>
    <phoneticPr fontId="6" type="noConversion"/>
  </si>
  <si>
    <t>322122702600</t>
    <phoneticPr fontId="6" type="noConversion"/>
  </si>
  <si>
    <t>鞍钢股份有限公司</t>
    <phoneticPr fontId="6" type="noConversion"/>
  </si>
  <si>
    <t>75*26*15</t>
    <phoneticPr fontId="7" type="noConversion"/>
  </si>
  <si>
    <t>322122702300</t>
    <phoneticPr fontId="6" type="noConversion"/>
  </si>
  <si>
    <t>河北光华荣昌汽车部件有限公司</t>
    <phoneticPr fontId="6" type="noConversion"/>
  </si>
  <si>
    <t>75*26*25</t>
    <phoneticPr fontId="7" type="noConversion"/>
  </si>
  <si>
    <t>北京江森</t>
    <phoneticPr fontId="6" type="noConversion"/>
  </si>
  <si>
    <t>分总成</t>
    <phoneticPr fontId="6" type="noConversion"/>
  </si>
  <si>
    <t>左侧地锁缓冲橡胶块</t>
    <phoneticPr fontId="6" type="noConversion"/>
  </si>
  <si>
    <t>冲压件</t>
    <phoneticPr fontId="6" type="noConversion"/>
  </si>
  <si>
    <t>322122701100</t>
    <phoneticPr fontId="6" type="noConversion"/>
  </si>
  <si>
    <t>海兴弹簧厂</t>
    <phoneticPr fontId="6" type="noConversion"/>
  </si>
  <si>
    <t>GB/896</t>
    <phoneticPr fontId="6" type="noConversion"/>
  </si>
  <si>
    <t>标准件</t>
    <phoneticPr fontId="6" type="noConversion"/>
  </si>
  <si>
    <t>开口挡圈</t>
    <phoneticPr fontId="6" type="noConversion"/>
  </si>
  <si>
    <t>GB 896-86-6</t>
    <phoneticPr fontId="6" type="noConversion"/>
  </si>
  <si>
    <t>85*16*16</t>
    <phoneticPr fontId="7" type="noConversion"/>
  </si>
  <si>
    <t>机加件</t>
    <phoneticPr fontId="6" type="noConversion"/>
  </si>
  <si>
    <t>322122424000</t>
    <phoneticPr fontId="6" type="noConversion"/>
  </si>
  <si>
    <t>19*14*14</t>
    <phoneticPr fontId="7" type="noConversion"/>
  </si>
  <si>
    <t>20#，φ7</t>
    <phoneticPr fontId="6" type="noConversion"/>
  </si>
  <si>
    <t>320321411400</t>
    <phoneticPr fontId="6" type="noConversion"/>
  </si>
  <si>
    <t>108*81*160</t>
    <phoneticPr fontId="7" type="noConversion"/>
  </si>
  <si>
    <t xml:space="preserve">SPFC590 ,4.0T </t>
    <phoneticPr fontId="6" type="noConversion"/>
  </si>
  <si>
    <t>右座椅左侧地脚固定板</t>
    <phoneticPr fontId="6" type="noConversion"/>
  </si>
  <si>
    <t>322121132100</t>
    <phoneticPr fontId="6" type="noConversion"/>
  </si>
  <si>
    <t>108*90*160</t>
    <phoneticPr fontId="7" type="noConversion"/>
  </si>
  <si>
    <t>右座椅左侧地脚固定板组合</t>
    <phoneticPr fontId="6" type="noConversion"/>
  </si>
  <si>
    <t>322121132000</t>
    <phoneticPr fontId="6" type="noConversion"/>
  </si>
  <si>
    <t>首钢股份公司迁安钢铁公司</t>
    <phoneticPr fontId="6" type="noConversion"/>
  </si>
  <si>
    <t>322122134000</t>
    <phoneticPr fontId="6" type="noConversion"/>
  </si>
  <si>
    <t>江阴法尔胜线材制品有限公司</t>
    <phoneticPr fontId="6" type="noConversion"/>
  </si>
  <si>
    <t>117*55*18</t>
    <phoneticPr fontId="7" type="noConversion"/>
  </si>
  <si>
    <t>121*10*10</t>
    <phoneticPr fontId="6" type="noConversion"/>
  </si>
  <si>
    <t>Q235，φ10*1.5
（Q195黄骅bom）</t>
    <phoneticPr fontId="6" type="noConversion"/>
  </si>
  <si>
    <t>管材</t>
    <phoneticPr fontId="6" type="noConversion"/>
  </si>
  <si>
    <t>座垫侧支撑钢管</t>
    <phoneticPr fontId="6" type="noConversion"/>
  </si>
  <si>
    <t>322122452000</t>
    <phoneticPr fontId="6" type="noConversion"/>
  </si>
  <si>
    <t>196*52*41</t>
    <phoneticPr fontId="7" type="noConversion"/>
  </si>
  <si>
    <t>32212144300</t>
    <phoneticPr fontId="6" type="noConversion"/>
  </si>
  <si>
    <t>323*412*87</t>
    <phoneticPr fontId="7" type="noConversion"/>
  </si>
  <si>
    <t>322122442000</t>
    <phoneticPr fontId="6" type="noConversion"/>
  </si>
  <si>
    <t>331*423*90</t>
    <phoneticPr fontId="7" type="noConversion"/>
  </si>
  <si>
    <t>右座椅座垫泡棉侧支撑钢管</t>
    <phoneticPr fontId="6" type="noConversion"/>
  </si>
  <si>
    <t>422*343*85</t>
    <phoneticPr fontId="7" type="noConversion"/>
  </si>
  <si>
    <t>右座椅座垫泡棉支撑组合</t>
    <phoneticPr fontId="6" type="noConversion"/>
  </si>
  <si>
    <t>322121440000</t>
    <phoneticPr fontId="6" type="noConversion"/>
  </si>
  <si>
    <t>82*71*45</t>
    <phoneticPr fontId="7" type="noConversion"/>
  </si>
  <si>
    <t>322122421100</t>
    <phoneticPr fontId="6" type="noConversion"/>
  </si>
  <si>
    <t>Q235，2.0T
（SPHC酸洗板黄骅bom）</t>
    <phoneticPr fontId="6" type="noConversion"/>
  </si>
  <si>
    <t>地锁拉线固定前支架</t>
    <phoneticPr fontId="6" type="noConversion"/>
  </si>
  <si>
    <t>黄骅泰行</t>
    <phoneticPr fontId="6" type="noConversion"/>
  </si>
  <si>
    <t>80*50*23</t>
    <phoneticPr fontId="7" type="noConversion"/>
  </si>
  <si>
    <t>69*42*40</t>
    <phoneticPr fontId="7" type="noConversion"/>
  </si>
  <si>
    <t>46*54*35</t>
    <phoneticPr fontId="7" type="noConversion"/>
  </si>
  <si>
    <t>322121411200</t>
    <phoneticPr fontId="6" type="noConversion"/>
  </si>
  <si>
    <t>51*22*4.5</t>
    <phoneticPr fontId="6" type="noConversion"/>
  </si>
  <si>
    <t>SWRCH22A8级</t>
    <phoneticPr fontId="6" type="noConversion"/>
  </si>
  <si>
    <t>河北辰丰制管有限公司</t>
    <phoneticPr fontId="6" type="noConversion"/>
  </si>
  <si>
    <t>146*66*85</t>
    <phoneticPr fontId="7" type="noConversion"/>
  </si>
  <si>
    <t>322122131100</t>
    <phoneticPr fontId="6" type="noConversion"/>
  </si>
  <si>
    <t>322121412100</t>
    <phoneticPr fontId="6" type="noConversion"/>
  </si>
  <si>
    <t>右座椅右侧地锁安装支架组合</t>
    <phoneticPr fontId="6" type="noConversion"/>
  </si>
  <si>
    <t>沧州华联制管有限公司</t>
    <phoneticPr fontId="6" type="noConversion"/>
  </si>
  <si>
    <t>36*20*22.5</t>
    <phoneticPr fontId="7" type="noConversion"/>
  </si>
  <si>
    <t>Q235,2.0T
（SPHC酸洗板黄骅bom）</t>
    <phoneticPr fontId="6" type="noConversion"/>
  </si>
  <si>
    <t>348*40*30</t>
    <phoneticPr fontId="7" type="noConversion"/>
  </si>
  <si>
    <t>B340LA， 40*30*3.0
（Q345黄骅bom）</t>
    <phoneticPr fontId="6" type="noConversion"/>
  </si>
  <si>
    <t>右座椅座垫后主管</t>
    <phoneticPr fontId="6" type="noConversion"/>
  </si>
  <si>
    <t>322121410900</t>
    <phoneticPr fontId="6" type="noConversion"/>
  </si>
  <si>
    <t>244.5*61*36</t>
    <phoneticPr fontId="7" type="noConversion"/>
  </si>
  <si>
    <t>36*36*356</t>
    <phoneticPr fontId="7" type="noConversion"/>
  </si>
  <si>
    <t>Q/BQB 401               Q/BQB 417</t>
    <phoneticPr fontId="6" type="noConversion"/>
  </si>
  <si>
    <t>322122412100</t>
    <phoneticPr fontId="6" type="noConversion"/>
  </si>
  <si>
    <t>紧固件</t>
    <phoneticPr fontId="6" type="noConversion"/>
  </si>
  <si>
    <t>座垫左侧安装板</t>
    <phoneticPr fontId="6" type="noConversion"/>
  </si>
  <si>
    <t>322122410100</t>
    <phoneticPr fontId="6" type="noConversion"/>
  </si>
  <si>
    <t>315*139*23</t>
    <phoneticPr fontId="7" type="noConversion"/>
  </si>
  <si>
    <t>322122413100</t>
    <phoneticPr fontId="6" type="noConversion"/>
  </si>
  <si>
    <t>322121411700</t>
    <phoneticPr fontId="6" type="noConversion"/>
  </si>
  <si>
    <t>560*442*170</t>
    <phoneticPr fontId="7" type="noConversion"/>
  </si>
  <si>
    <t>322121410000</t>
    <phoneticPr fontId="6" type="noConversion"/>
  </si>
  <si>
    <t>右座椅座骨架组合</t>
    <phoneticPr fontId="6" type="noConversion"/>
  </si>
  <si>
    <t>621*501*275</t>
    <phoneticPr fontId="7" type="noConversion"/>
  </si>
  <si>
    <t>后排右座椅座垫总成（黑红）</t>
    <phoneticPr fontId="6" type="noConversion"/>
  </si>
  <si>
    <t>44*23*9</t>
    <phoneticPr fontId="7" type="noConversion"/>
  </si>
  <si>
    <t>PP+EPDM-TD20</t>
    <phoneticPr fontId="6" type="noConversion"/>
  </si>
  <si>
    <t>Φ6*0.6</t>
    <phoneticPr fontId="7" type="noConversion"/>
  </si>
  <si>
    <t xml:space="preserve"> GB 896-86-3</t>
    <phoneticPr fontId="6" type="noConversion"/>
  </si>
  <si>
    <t>37*31*Ø1.5</t>
    <phoneticPr fontId="7" type="noConversion"/>
  </si>
  <si>
    <t>弹簧</t>
    <phoneticPr fontId="6" type="noConversion"/>
  </si>
  <si>
    <t>靠背扣手扭簧</t>
    <phoneticPr fontId="6" type="noConversion"/>
  </si>
  <si>
    <t>322122807000</t>
    <phoneticPr fontId="6" type="noConversion"/>
  </si>
  <si>
    <t>63.8*Ø8</t>
    <phoneticPr fontId="7" type="noConversion"/>
  </si>
  <si>
    <t>瑞隆祥</t>
    <phoneticPr fontId="6" type="noConversion"/>
  </si>
  <si>
    <t>106*82*85</t>
    <phoneticPr fontId="7" type="noConversion"/>
  </si>
  <si>
    <t>79*50*42</t>
    <phoneticPr fontId="7" type="noConversion"/>
  </si>
  <si>
    <t>PA6+GF30</t>
    <phoneticPr fontId="6" type="noConversion"/>
  </si>
  <si>
    <t>97*82*74</t>
    <phoneticPr fontId="7" type="noConversion"/>
  </si>
  <si>
    <t>18.5*8.5*8</t>
    <phoneticPr fontId="6" type="noConversion"/>
  </si>
  <si>
    <t>418*408*5</t>
    <phoneticPr fontId="7" type="noConversion"/>
  </si>
  <si>
    <t>322122707000</t>
    <phoneticPr fontId="6" type="noConversion"/>
  </si>
  <si>
    <t>100.5*Φ45</t>
    <phoneticPr fontId="7" type="noConversion"/>
  </si>
  <si>
    <t>黄骅市雍丰塑料制品有限公司</t>
    <phoneticPr fontId="7" type="noConversion"/>
  </si>
  <si>
    <t>100.5*45.9*45</t>
    <phoneticPr fontId="7" type="noConversion"/>
  </si>
  <si>
    <t xml:space="preserve">北京鑫葆海商贸有限公司 </t>
    <phoneticPr fontId="7" type="noConversion"/>
  </si>
  <si>
    <t>60 Φ2</t>
    <phoneticPr fontId="6" type="noConversion"/>
  </si>
  <si>
    <t>钢丝</t>
    <phoneticPr fontId="6" type="noConversion"/>
  </si>
  <si>
    <t>322121114300</t>
    <phoneticPr fontId="6" type="noConversion"/>
  </si>
  <si>
    <t>322121114200</t>
    <phoneticPr fontId="6" type="noConversion"/>
  </si>
  <si>
    <r>
      <t>611</t>
    </r>
    <r>
      <rPr>
        <sz val="10"/>
        <rFont val="宋体"/>
        <family val="3"/>
        <charset val="134"/>
      </rPr>
      <t>*493*194</t>
    </r>
    <phoneticPr fontId="7" type="noConversion"/>
  </si>
  <si>
    <t>右座椅靠背泡棉组合</t>
    <phoneticPr fontId="6" type="noConversion"/>
  </si>
  <si>
    <t>右座椅靠背面套泡棉组合（黑红）</t>
    <phoneticPr fontId="6" type="noConversion"/>
  </si>
  <si>
    <t>322121313100</t>
    <phoneticPr fontId="6" type="noConversion"/>
  </si>
  <si>
    <t>322121312000</t>
    <phoneticPr fontId="6" type="noConversion"/>
  </si>
  <si>
    <t>28*15*21</t>
    <phoneticPr fontId="7" type="noConversion"/>
  </si>
  <si>
    <t>100*154*20</t>
    <phoneticPr fontId="7" type="noConversion"/>
  </si>
  <si>
    <t>322121141200</t>
    <phoneticPr fontId="6" type="noConversion"/>
  </si>
  <si>
    <t>322121142200</t>
    <phoneticPr fontId="6" type="noConversion"/>
  </si>
  <si>
    <t>100*154*31</t>
    <phoneticPr fontId="7" type="noConversion"/>
  </si>
  <si>
    <t>322121142500</t>
    <phoneticPr fontId="6" type="noConversion"/>
  </si>
  <si>
    <t>52*15*20</t>
    <phoneticPr fontId="7" type="noConversion"/>
  </si>
  <si>
    <t>Q235,2.5T 
（SPHC酸洗板黄骅bom）</t>
    <phoneticPr fontId="6" type="noConversion"/>
  </si>
  <si>
    <t>322121141100</t>
    <phoneticPr fontId="6" type="noConversion"/>
  </si>
  <si>
    <t>2000N·m</t>
    <phoneticPr fontId="6" type="noConversion"/>
  </si>
  <si>
    <t>右座椅右侧调角器组合</t>
    <phoneticPr fontId="6" type="noConversion"/>
  </si>
  <si>
    <t>274*96*30</t>
    <phoneticPr fontId="7" type="noConversion"/>
  </si>
  <si>
    <t>右座椅右侧调角器上连接板</t>
    <phoneticPr fontId="6" type="noConversion"/>
  </si>
  <si>
    <t>310*68*100</t>
    <phoneticPr fontId="7" type="noConversion"/>
  </si>
  <si>
    <t>322121141500</t>
    <phoneticPr fontId="6" type="noConversion"/>
  </si>
  <si>
    <t>右座椅左侧调角器组合</t>
    <phoneticPr fontId="6" type="noConversion"/>
  </si>
  <si>
    <t>322121141400</t>
    <phoneticPr fontId="6" type="noConversion"/>
  </si>
  <si>
    <t>322121141000</t>
    <phoneticPr fontId="6" type="noConversion"/>
  </si>
  <si>
    <t>——</t>
    <phoneticPr fontId="6" type="noConversion"/>
  </si>
  <si>
    <t>250*12*12</t>
    <phoneticPr fontId="7" type="noConversion"/>
  </si>
  <si>
    <t>A1</t>
    <phoneticPr fontId="6" type="noConversion"/>
  </si>
  <si>
    <t>正大纺织</t>
    <phoneticPr fontId="6" type="noConversion"/>
  </si>
  <si>
    <t>95*6*6</t>
    <phoneticPr fontId="6" type="noConversion"/>
  </si>
  <si>
    <t>322122152100</t>
    <phoneticPr fontId="6" type="noConversion"/>
  </si>
  <si>
    <t>右侧扣手支架</t>
    <phoneticPr fontId="6" type="noConversion"/>
  </si>
  <si>
    <t>108*169*73</t>
    <phoneticPr fontId="7" type="noConversion"/>
  </si>
  <si>
    <t>322122152000</t>
    <phoneticPr fontId="6" type="noConversion"/>
  </si>
  <si>
    <t>右侧扣手支架组合</t>
    <phoneticPr fontId="6" type="noConversion"/>
  </si>
  <si>
    <t>50*24*24</t>
    <phoneticPr fontId="7" type="noConversion"/>
  </si>
  <si>
    <t>255*25*5</t>
    <phoneticPr fontId="7" type="noConversion"/>
  </si>
  <si>
    <t>黄骅益海</t>
    <phoneticPr fontId="7" type="noConversion"/>
  </si>
  <si>
    <t>111*300*100</t>
    <phoneticPr fontId="7" type="noConversion"/>
  </si>
  <si>
    <t>Q235，Φ10，1.5T
（Q195黄骅bom）</t>
    <phoneticPr fontId="6" type="noConversion"/>
  </si>
  <si>
    <t>右座椅靠背侧翼支撑钢管</t>
    <phoneticPr fontId="6" type="noConversion"/>
  </si>
  <si>
    <t>322121150400</t>
    <phoneticPr fontId="6" type="noConversion"/>
  </si>
  <si>
    <t>193*110*10</t>
    <phoneticPr fontId="7" type="noConversion"/>
  </si>
  <si>
    <t>右座椅靠背泡棉下支撑钢管</t>
    <phoneticPr fontId="6" type="noConversion"/>
  </si>
  <si>
    <t>322121150300</t>
    <phoneticPr fontId="6" type="noConversion"/>
  </si>
  <si>
    <t>45*24*9</t>
    <phoneticPr fontId="7" type="noConversion"/>
  </si>
  <si>
    <t>B340LA 25*25*T1.5
(Q345黄骅bom）</t>
    <phoneticPr fontId="6" type="noConversion"/>
  </si>
  <si>
    <t>322121150200</t>
    <phoneticPr fontId="6" type="noConversion"/>
  </si>
  <si>
    <t>338*314*32</t>
    <phoneticPr fontId="7" type="noConversion"/>
  </si>
  <si>
    <t>425*575*245</t>
    <phoneticPr fontId="7" type="noConversion"/>
  </si>
  <si>
    <t>右座椅靠背骨架总成</t>
    <phoneticPr fontId="6" type="noConversion"/>
  </si>
  <si>
    <t>322121300000</t>
    <phoneticPr fontId="6" type="noConversion"/>
  </si>
  <si>
    <t>超纤，分总成黑红配置</t>
    <phoneticPr fontId="6" type="noConversion"/>
  </si>
  <si>
    <t>右座椅靠背总成（黑红）</t>
    <phoneticPr fontId="6" type="noConversion"/>
  </si>
  <si>
    <t>125*35*2</t>
    <phoneticPr fontId="7" type="noConversion"/>
  </si>
  <si>
    <t>262*137.7*126</t>
    <phoneticPr fontId="7" type="noConversion"/>
  </si>
  <si>
    <t>天津市远兴化工贸易有限公司</t>
    <phoneticPr fontId="6" type="noConversion"/>
  </si>
  <si>
    <t>外侧头枕骨架组合</t>
    <phoneticPr fontId="6" type="noConversion"/>
  </si>
  <si>
    <t>外侧头枕泡棉</t>
    <phoneticPr fontId="6" type="noConversion"/>
  </si>
  <si>
    <t>226*281*159</t>
    <phoneticPr fontId="7" type="noConversion"/>
  </si>
  <si>
    <t>800*502*866</t>
    <phoneticPr fontId="6" type="noConversion"/>
  </si>
  <si>
    <t>供应商</t>
    <phoneticPr fontId="6" type="noConversion"/>
  </si>
  <si>
    <t>标准化：</t>
    <phoneticPr fontId="6" type="noConversion"/>
  </si>
  <si>
    <t>Q2714295F31E</t>
    <phoneticPr fontId="6" type="noConversion"/>
  </si>
  <si>
    <t>安全带出口钣金</t>
    <phoneticPr fontId="6" type="noConversion"/>
  </si>
  <si>
    <t xml:space="preserve">
SWECH22A8级</t>
    <phoneticPr fontId="6" type="noConversion"/>
  </si>
  <si>
    <t xml:space="preserve">
8级</t>
    <phoneticPr fontId="7" type="noConversion"/>
  </si>
  <si>
    <t>45#，φ8
（旧BOMφ16,实物φ8）</t>
    <phoneticPr fontId="6" type="noConversion"/>
  </si>
  <si>
    <t>C型钉</t>
  </si>
  <si>
    <t>322122311100</t>
    <phoneticPr fontId="6" type="noConversion"/>
  </si>
  <si>
    <t xml:space="preserve">QStE420TM,3.5T </t>
  </si>
  <si>
    <t>QStE420TM，3.5T</t>
  </si>
  <si>
    <t>QStE420TM，3.0T</t>
  </si>
  <si>
    <t>QStE420TM，φ32,2.0T</t>
  </si>
  <si>
    <t xml:space="preserve">QStE420TM，2.5t </t>
  </si>
  <si>
    <t>QStE500TM,
3.5T</t>
  </si>
  <si>
    <t>QStE500TM,
3.0T</t>
  </si>
  <si>
    <t xml:space="preserve">QStE420TM,3.0T </t>
  </si>
  <si>
    <t>QStE420TM，φ36,3.0T</t>
  </si>
  <si>
    <t>QStE420TM</t>
  </si>
  <si>
    <t>QStE500TM,3.5T</t>
  </si>
  <si>
    <t>QStE500TM，t3.5</t>
  </si>
  <si>
    <t>QStE420TM，t2.0</t>
  </si>
  <si>
    <t>QStE420TM,φ32,2.0T</t>
  </si>
  <si>
    <t>QStE420TM,φ36,3.0T</t>
  </si>
  <si>
    <t>322122141100</t>
    <phoneticPr fontId="6" type="noConversion"/>
  </si>
  <si>
    <t>ASSY(PA6)</t>
    <phoneticPr fontId="6" type="noConversion"/>
  </si>
  <si>
    <t>322122114400</t>
    <phoneticPr fontId="6" type="noConversion"/>
  </si>
  <si>
    <t>322122706000B</t>
    <phoneticPr fontId="6" type="noConversion"/>
  </si>
  <si>
    <t>322122143000B</t>
    <phoneticPr fontId="6" type="noConversion"/>
  </si>
  <si>
    <t>6904526X0001A</t>
    <phoneticPr fontId="6" type="noConversion"/>
  </si>
  <si>
    <t>6904526X0001A 副驾塑料耦合器（自然色）</t>
    <phoneticPr fontId="6" type="noConversion"/>
  </si>
  <si>
    <t>紧固件</t>
    <phoneticPr fontId="6" type="noConversion"/>
  </si>
  <si>
    <t>C</t>
    <phoneticPr fontId="6" type="noConversion"/>
  </si>
  <si>
    <t>个</t>
    <phoneticPr fontId="6" type="noConversion"/>
  </si>
  <si>
    <t>00</t>
    <phoneticPr fontId="6" type="noConversion"/>
  </si>
  <si>
    <t>A1</t>
    <phoneticPr fontId="6" type="noConversion"/>
  </si>
  <si>
    <t>标准件</t>
    <phoneticPr fontId="6" type="noConversion"/>
  </si>
  <si>
    <t>——</t>
    <phoneticPr fontId="6" type="noConversion"/>
  </si>
  <si>
    <t>322121705000B</t>
    <phoneticPr fontId="6" type="noConversion"/>
  </si>
  <si>
    <t>322121706000B</t>
    <phoneticPr fontId="6" type="noConversion"/>
  </si>
  <si>
    <t>322121143000B</t>
    <phoneticPr fontId="6" type="noConversion"/>
  </si>
  <si>
    <t>塑料件</t>
    <phoneticPr fontId="6" type="noConversion"/>
  </si>
  <si>
    <t>6804556X0001A</t>
    <phoneticPr fontId="6" type="noConversion"/>
  </si>
  <si>
    <t>主驾塑料耦合器（黑色）</t>
    <phoneticPr fontId="6" type="noConversion"/>
  </si>
  <si>
    <t>佛吉亚供应商零件号：2213002X</t>
    <phoneticPr fontId="6" type="noConversion"/>
  </si>
  <si>
    <t>佛吉亚供应商零件号：1983120X</t>
    <phoneticPr fontId="6" type="noConversion"/>
  </si>
  <si>
    <t>佛吉亚供应商零件号：2615297X</t>
    <phoneticPr fontId="6" type="noConversion"/>
  </si>
  <si>
    <t>——</t>
    <phoneticPr fontId="6" type="noConversion"/>
  </si>
  <si>
    <t>佛吉亚供应商零件号：1383125X</t>
    <phoneticPr fontId="6" type="noConversion"/>
  </si>
  <si>
    <t>佛吉亚供应商零件号：1383124X</t>
    <phoneticPr fontId="6" type="noConversion"/>
  </si>
  <si>
    <t>佛吉亚供应商零件号：2615296X</t>
    <phoneticPr fontId="6" type="noConversion"/>
  </si>
  <si>
    <t>佛吉亚供应商零件号：1983121X</t>
    <phoneticPr fontId="6" type="noConversion"/>
  </si>
  <si>
    <t>佛吉亚供应商零件号：1979898X</t>
    <phoneticPr fontId="6" type="noConversion"/>
  </si>
  <si>
    <t>Q235，φ10*1.5</t>
    <phoneticPr fontId="6" type="noConversion"/>
  </si>
  <si>
    <t>150*10*10</t>
    <phoneticPr fontId="6" type="noConversion"/>
  </si>
  <si>
    <t>SCS0010782</t>
    <phoneticPr fontId="6" type="noConversion"/>
  </si>
  <si>
    <t xml:space="preserve">  六分座框
前端支撑钢丝</t>
    <phoneticPr fontId="6" type="noConversion"/>
  </si>
  <si>
    <t>00</t>
    <phoneticPr fontId="6" type="noConversion"/>
  </si>
  <si>
    <t>00</t>
    <phoneticPr fontId="6" type="noConversion"/>
  </si>
  <si>
    <t>——</t>
    <phoneticPr fontId="6" type="noConversion"/>
  </si>
  <si>
    <t>Q235，φ6</t>
    <phoneticPr fontId="6" type="noConversion"/>
  </si>
  <si>
    <t>六分座钢丝焊接总成</t>
    <phoneticPr fontId="6" type="noConversion"/>
  </si>
  <si>
    <t>线材</t>
    <phoneticPr fontId="6" type="noConversion"/>
  </si>
  <si>
    <t>座钢丝1</t>
    <phoneticPr fontId="6" type="noConversion"/>
  </si>
  <si>
    <t>座钢丝4</t>
    <phoneticPr fontId="6" type="noConversion"/>
  </si>
  <si>
    <t>座钢丝5</t>
    <phoneticPr fontId="6" type="noConversion"/>
  </si>
  <si>
    <t>座钢丝6</t>
    <phoneticPr fontId="6" type="noConversion"/>
  </si>
  <si>
    <t>SCS0010793</t>
    <phoneticPr fontId="6" type="noConversion"/>
  </si>
  <si>
    <t>SCS0010796</t>
    <phoneticPr fontId="6" type="noConversion"/>
  </si>
  <si>
    <t>SCS0010797</t>
    <phoneticPr fontId="6" type="noConversion"/>
  </si>
  <si>
    <t>SCS0010798</t>
    <phoneticPr fontId="6" type="noConversion"/>
  </si>
  <si>
    <t>SCS0010792</t>
    <phoneticPr fontId="6" type="noConversion"/>
  </si>
  <si>
    <t>SCS0010793</t>
    <phoneticPr fontId="6" type="noConversion"/>
  </si>
  <si>
    <t>SCS0010795</t>
    <phoneticPr fontId="6" type="noConversion"/>
  </si>
  <si>
    <t>四分座钢丝焊接总成</t>
    <phoneticPr fontId="6" type="noConversion"/>
  </si>
  <si>
    <t>座钢丝3</t>
    <phoneticPr fontId="6" type="noConversion"/>
  </si>
  <si>
    <t>322121142400</t>
    <phoneticPr fontId="6" type="noConversion"/>
  </si>
  <si>
    <t>322122142000</t>
    <phoneticPr fontId="6" type="noConversion"/>
  </si>
  <si>
    <t>分总成</t>
    <phoneticPr fontId="6" type="noConversion"/>
  </si>
  <si>
    <t>SCS0010814</t>
    <phoneticPr fontId="6" type="noConversion"/>
  </si>
  <si>
    <t>SCS0010815</t>
    <phoneticPr fontId="6" type="noConversion"/>
  </si>
  <si>
    <t>SCS0010816</t>
    <phoneticPr fontId="6" type="noConversion"/>
  </si>
  <si>
    <t>SCS0010818</t>
    <phoneticPr fontId="6" type="noConversion"/>
  </si>
  <si>
    <t>泡棉1</t>
    <phoneticPr fontId="6" type="noConversion"/>
  </si>
  <si>
    <t>泡棉2</t>
    <phoneticPr fontId="6" type="noConversion"/>
  </si>
  <si>
    <t>泡棉3</t>
    <phoneticPr fontId="6" type="noConversion"/>
  </si>
  <si>
    <t>泡棉4</t>
    <phoneticPr fontId="6" type="noConversion"/>
  </si>
  <si>
    <t>聚氨酯</t>
    <phoneticPr fontId="6" type="noConversion"/>
  </si>
  <si>
    <t>SCS0010800</t>
    <phoneticPr fontId="6" type="noConversion"/>
  </si>
  <si>
    <t>SCS0010819</t>
    <phoneticPr fontId="6" type="noConversion"/>
  </si>
  <si>
    <t>SCS0010820</t>
  </si>
  <si>
    <t>SCS0010821</t>
  </si>
  <si>
    <t>SCS0010822</t>
  </si>
  <si>
    <t>分总成</t>
    <phoneticPr fontId="6" type="noConversion"/>
  </si>
  <si>
    <t>聚氨酯</t>
    <phoneticPr fontId="6" type="noConversion"/>
  </si>
  <si>
    <t>PUR</t>
    <phoneticPr fontId="6" type="noConversion"/>
  </si>
  <si>
    <t>泡棉6</t>
    <phoneticPr fontId="6" type="noConversion"/>
  </si>
  <si>
    <t>泡棉8</t>
    <phoneticPr fontId="6" type="noConversion"/>
  </si>
  <si>
    <t>泡棉5</t>
    <phoneticPr fontId="6" type="noConversion"/>
  </si>
  <si>
    <t>泡棉7</t>
    <phoneticPr fontId="6" type="noConversion"/>
  </si>
  <si>
    <t>280.6*283.1*13.5</t>
    <phoneticPr fontId="6" type="noConversion"/>
  </si>
  <si>
    <t>61*285.2*13.5</t>
    <phoneticPr fontId="6" type="noConversion"/>
  </si>
  <si>
    <t>52.7*226*13.5</t>
    <phoneticPr fontId="6" type="noConversion"/>
  </si>
  <si>
    <t>443.2*178.6*13.5</t>
    <phoneticPr fontId="6" type="noConversion"/>
  </si>
  <si>
    <t>ASSY</t>
    <phoneticPr fontId="6" type="noConversion"/>
  </si>
  <si>
    <t>55±5kg/m3</t>
    <phoneticPr fontId="6" type="noConversion"/>
  </si>
  <si>
    <t>45 ±5kg/m3</t>
    <phoneticPr fontId="6" type="noConversion"/>
  </si>
  <si>
    <t>282.6*295.7*13.5</t>
    <phoneticPr fontId="6" type="noConversion"/>
  </si>
  <si>
    <t>52.8*206.2*13.5</t>
    <phoneticPr fontId="6" type="noConversion"/>
  </si>
  <si>
    <t>440.7*179*13.5</t>
    <phoneticPr fontId="6" type="noConversion"/>
  </si>
  <si>
    <t>60.6*284.6*13.5</t>
    <phoneticPr fontId="6" type="noConversion"/>
  </si>
  <si>
    <t>A1</t>
    <phoneticPr fontId="6" type="noConversion"/>
  </si>
  <si>
    <t>A</t>
    <phoneticPr fontId="6" type="noConversion"/>
  </si>
  <si>
    <t>N</t>
    <phoneticPr fontId="6" type="noConversion"/>
  </si>
  <si>
    <t>Y</t>
    <phoneticPr fontId="6" type="noConversion"/>
  </si>
  <si>
    <t>366*28*6</t>
    <phoneticPr fontId="6" type="noConversion"/>
  </si>
  <si>
    <t>——</t>
    <phoneticPr fontId="6" type="noConversion"/>
  </si>
  <si>
    <t>——</t>
    <phoneticPr fontId="6" type="noConversion"/>
  </si>
  <si>
    <t>518*24*6</t>
    <phoneticPr fontId="6" type="noConversion"/>
  </si>
  <si>
    <t>530*30*6</t>
    <phoneticPr fontId="6" type="noConversion"/>
  </si>
  <si>
    <t>225.2*25*47.4</t>
    <phoneticPr fontId="6" type="noConversion"/>
  </si>
  <si>
    <t>分总成</t>
    <phoneticPr fontId="6" type="noConversion"/>
  </si>
  <si>
    <t>273*33*6</t>
    <phoneticPr fontId="6" type="noConversion"/>
  </si>
  <si>
    <t>536*340*48</t>
    <phoneticPr fontId="6" type="noConversion"/>
  </si>
  <si>
    <t>279*340*48</t>
    <phoneticPr fontId="6" type="noConversion"/>
  </si>
  <si>
    <t>322122311000</t>
    <phoneticPr fontId="6" type="noConversion"/>
  </si>
  <si>
    <t>左座椅左侧调角器组合</t>
    <phoneticPr fontId="6" type="noConversion"/>
  </si>
  <si>
    <t>322121142000</t>
    <phoneticPr fontId="6" type="noConversion"/>
  </si>
  <si>
    <t>322121310000</t>
    <phoneticPr fontId="6" type="noConversion"/>
  </si>
  <si>
    <t>SCS0010800</t>
    <phoneticPr fontId="6" type="noConversion"/>
  </si>
  <si>
    <t>SCS0010799</t>
    <phoneticPr fontId="6" type="noConversion"/>
  </si>
  <si>
    <t>六分座舒适性泡棉</t>
    <phoneticPr fontId="6" type="noConversion"/>
  </si>
  <si>
    <t>右座椅座垫泡棉组合</t>
    <phoneticPr fontId="6" type="noConversion"/>
  </si>
  <si>
    <t>右座椅座垫泡沫本体</t>
    <phoneticPr fontId="6" type="noConversion"/>
  </si>
  <si>
    <t>左座椅座垫泡沫本体</t>
    <phoneticPr fontId="6" type="noConversion"/>
  </si>
  <si>
    <t>左座椅座垫泡棉组合</t>
    <phoneticPr fontId="6" type="noConversion"/>
  </si>
  <si>
    <t>PP+EPDM-TD20</t>
    <phoneticPr fontId="6" type="noConversion"/>
  </si>
  <si>
    <t>B00012199</t>
    <phoneticPr fontId="6" type="noConversion"/>
  </si>
  <si>
    <t>B00012199</t>
    <phoneticPr fontId="6" type="noConversion"/>
  </si>
  <si>
    <t>322122705000B</t>
    <phoneticPr fontId="6" type="noConversion"/>
  </si>
  <si>
    <t>778*574*161</t>
    <phoneticPr fontId="7" type="noConversion"/>
  </si>
  <si>
    <t>778*574*161</t>
    <phoneticPr fontId="6" type="noConversion"/>
  </si>
  <si>
    <t>558*510*154</t>
    <phoneticPr fontId="6" type="noConversion"/>
  </si>
  <si>
    <t>558*510*154</t>
    <phoneticPr fontId="6" type="noConversion"/>
  </si>
  <si>
    <t>SCS0010802</t>
    <phoneticPr fontId="6" type="noConversion"/>
  </si>
  <si>
    <t>322121118000</t>
    <phoneticPr fontId="6" type="noConversion"/>
  </si>
  <si>
    <t>四分座舒适性泡棉</t>
    <phoneticPr fontId="6" type="noConversion"/>
  </si>
  <si>
    <t>右座椅座垫泡沫总成</t>
    <phoneticPr fontId="6" type="noConversion"/>
  </si>
  <si>
    <t>左座椅座垫泡沫总成</t>
    <phoneticPr fontId="6" type="noConversion"/>
  </si>
  <si>
    <t>SCS0010798</t>
    <phoneticPr fontId="6" type="noConversion"/>
  </si>
  <si>
    <t>SCS0010925</t>
    <phoneticPr fontId="6" type="noConversion"/>
  </si>
  <si>
    <t>钢丝8</t>
    <phoneticPr fontId="6" type="noConversion"/>
  </si>
  <si>
    <t>线性</t>
    <phoneticPr fontId="6" type="noConversion"/>
  </si>
  <si>
    <t>C</t>
    <phoneticPr fontId="6" type="noConversion"/>
  </si>
  <si>
    <t>个</t>
    <phoneticPr fontId="6" type="noConversion"/>
  </si>
  <si>
    <t>00</t>
    <phoneticPr fontId="6" type="noConversion"/>
  </si>
  <si>
    <t>A</t>
    <phoneticPr fontId="6" type="noConversion"/>
  </si>
  <si>
    <t>线材</t>
    <phoneticPr fontId="6" type="noConversion"/>
  </si>
  <si>
    <t>Q235，φ6</t>
    <phoneticPr fontId="6" type="noConversion"/>
  </si>
  <si>
    <t>Q235，φ4</t>
    <phoneticPr fontId="6" type="noConversion"/>
  </si>
  <si>
    <t>GB/T 342
GB/T 700</t>
    <phoneticPr fontId="6" type="noConversion"/>
  </si>
  <si>
    <t>306*230*4</t>
    <phoneticPr fontId="6" type="noConversion"/>
  </si>
  <si>
    <t>SCS0010795</t>
    <phoneticPr fontId="6" type="noConversion"/>
  </si>
  <si>
    <t>钢丝7</t>
    <phoneticPr fontId="6" type="noConversion"/>
  </si>
  <si>
    <t>个</t>
    <phoneticPr fontId="6" type="noConversion"/>
  </si>
  <si>
    <t>00</t>
    <phoneticPr fontId="6" type="noConversion"/>
  </si>
  <si>
    <t>SCS0010924</t>
    <phoneticPr fontId="6" type="noConversion"/>
  </si>
  <si>
    <t>226*50*4</t>
    <phoneticPr fontId="6" type="noConversion"/>
  </si>
  <si>
    <t>后排左靠背加热垫总成</t>
    <phoneticPr fontId="6" type="noConversion"/>
  </si>
  <si>
    <t>SCS0012137</t>
    <phoneticPr fontId="6" type="noConversion"/>
  </si>
  <si>
    <t>电器件</t>
    <phoneticPr fontId="6" type="noConversion"/>
  </si>
  <si>
    <t>分总成</t>
    <phoneticPr fontId="6" type="noConversion"/>
  </si>
  <si>
    <t>00</t>
    <phoneticPr fontId="6" type="noConversion"/>
  </si>
  <si>
    <t>SCS0012136</t>
    <phoneticPr fontId="6" type="noConversion"/>
  </si>
  <si>
    <t>后排左座垫加热垫总成</t>
    <phoneticPr fontId="6" type="noConversion"/>
  </si>
  <si>
    <t>后排右靠背加热垫总成</t>
    <phoneticPr fontId="6" type="noConversion"/>
  </si>
  <si>
    <t>SCS0012139</t>
    <phoneticPr fontId="6" type="noConversion"/>
  </si>
  <si>
    <t>后排右座垫加热垫总成</t>
    <phoneticPr fontId="6" type="noConversion"/>
  </si>
  <si>
    <t>SCS0012138</t>
    <phoneticPr fontId="6" type="noConversion"/>
  </si>
  <si>
    <t>SCS0012142</t>
    <phoneticPr fontId="6" type="noConversion"/>
  </si>
  <si>
    <t>SCS0012143</t>
  </si>
  <si>
    <t>SCS0012144</t>
    <phoneticPr fontId="6" type="noConversion"/>
  </si>
  <si>
    <t>SCS0012145</t>
  </si>
  <si>
    <t>右座椅靠背泡棉本体</t>
    <phoneticPr fontId="6" type="noConversion"/>
  </si>
  <si>
    <t>SCS0012149</t>
    <phoneticPr fontId="6" type="noConversion"/>
  </si>
  <si>
    <t>SCS0012148</t>
  </si>
  <si>
    <t>SCS0012147</t>
    <phoneticPr fontId="6" type="noConversion"/>
  </si>
  <si>
    <t>SCS0012146</t>
  </si>
  <si>
    <t>SCS0012141</t>
    <phoneticPr fontId="6" type="noConversion"/>
  </si>
  <si>
    <t>BEC0010266</t>
    <phoneticPr fontId="6" type="noConversion"/>
  </si>
  <si>
    <t>BJ40后排单加热线束总成</t>
    <phoneticPr fontId="6" type="noConversion"/>
  </si>
  <si>
    <t>BJ40后排单加热ECU总成</t>
    <phoneticPr fontId="6" type="noConversion"/>
  </si>
  <si>
    <t>BEC0010267</t>
  </si>
  <si>
    <t>BFA0000004</t>
    <phoneticPr fontId="7" type="noConversion"/>
  </si>
  <si>
    <t>扎带（白色）</t>
    <phoneticPr fontId="7" type="noConversion"/>
  </si>
  <si>
    <t>PA66</t>
    <phoneticPr fontId="7" type="noConversion"/>
  </si>
  <si>
    <t>标准件</t>
    <phoneticPr fontId="6" type="noConversion"/>
  </si>
  <si>
    <t>条</t>
    <phoneticPr fontId="7" type="noConversion"/>
  </si>
  <si>
    <t>SCS0012152</t>
    <phoneticPr fontId="6" type="noConversion"/>
  </si>
  <si>
    <t>SCS0012153</t>
    <phoneticPr fontId="6" type="noConversion"/>
  </si>
  <si>
    <t>SCS0012154_IB11</t>
    <phoneticPr fontId="6" type="noConversion"/>
  </si>
  <si>
    <t>SCS0012155_IB11</t>
    <phoneticPr fontId="6" type="noConversion"/>
  </si>
  <si>
    <t>SCS0012154_IE34</t>
  </si>
  <si>
    <t>322122210200_IE34</t>
  </si>
  <si>
    <t>B00007354_IE34</t>
  </si>
  <si>
    <t>322122220500_IE34</t>
  </si>
  <si>
    <t>B00007331_IE34</t>
  </si>
  <si>
    <t>322122502000_IE34</t>
  </si>
  <si>
    <t>B00007322_IE34</t>
  </si>
  <si>
    <t>SCS0012155_IE34</t>
  </si>
  <si>
    <t>B00007334_IE34</t>
  </si>
  <si>
    <t>B00007354_IE34</t>
    <phoneticPr fontId="6" type="noConversion"/>
  </si>
  <si>
    <t>322122210200_IE34</t>
    <phoneticPr fontId="6" type="noConversion"/>
  </si>
  <si>
    <t>B00007352_IE34</t>
    <phoneticPr fontId="6" type="noConversion"/>
  </si>
  <si>
    <t>B00042703</t>
  </si>
  <si>
    <t>0</t>
    <phoneticPr fontId="6" type="noConversion"/>
  </si>
  <si>
    <t>SCS0012156_IE34</t>
    <phoneticPr fontId="6" type="noConversion"/>
  </si>
  <si>
    <t>SCS0012156_IB11</t>
    <phoneticPr fontId="6" type="noConversion"/>
  </si>
  <si>
    <t>SCS0012157_IE34</t>
    <phoneticPr fontId="6" type="noConversion"/>
  </si>
  <si>
    <t>SCS0012157_IB11</t>
    <phoneticPr fontId="6" type="noConversion"/>
  </si>
  <si>
    <t>超纤，座椅总成   蓝白配置</t>
  </si>
  <si>
    <t>后排外侧头枕总成（蓝白）</t>
  </si>
  <si>
    <t>超纤，头枕总成   蓝白配置</t>
  </si>
  <si>
    <t>后排座椅外侧头枕面套（蓝白）</t>
  </si>
  <si>
    <t>超纤，分总成蓝白配置</t>
  </si>
  <si>
    <t>右座椅靠背总成（蓝白）</t>
  </si>
  <si>
    <t>超纤,分总成
蓝白配置</t>
  </si>
  <si>
    <t>后排右座椅座垫总成（蓝白）</t>
  </si>
  <si>
    <t>右座椅座垫面套与泡棉组合（蓝白）</t>
  </si>
  <si>
    <t>后排座椅右坐垫面套（蓝白）</t>
  </si>
  <si>
    <t>超纤，分总成
蓝白配置</t>
  </si>
  <si>
    <t>后排中间头枕总成（蓝白）</t>
  </si>
  <si>
    <t>后排座椅中间头枕面套（蓝白）</t>
  </si>
  <si>
    <t>左座椅靠背总成（蓝白）</t>
  </si>
  <si>
    <t>后排座椅左靠背面套（蓝白）</t>
  </si>
  <si>
    <t>扶手总成（蓝白）</t>
  </si>
  <si>
    <t>后排座椅扶手面套（蓝白）</t>
  </si>
  <si>
    <t>后排左座椅座垫总成（蓝白）</t>
  </si>
  <si>
    <t>后排座椅左坐垫面套（蓝白）</t>
  </si>
  <si>
    <t>B00042701</t>
    <phoneticPr fontId="6" type="noConversion"/>
  </si>
  <si>
    <t>左后排座椅总成</t>
    <phoneticPr fontId="6" type="noConversion"/>
  </si>
  <si>
    <t>B00007353_IE34</t>
    <phoneticPr fontId="6" type="noConversion"/>
  </si>
  <si>
    <t>后排座椅右靠背面套（蓝白）</t>
    <phoneticPr fontId="6" type="noConversion"/>
  </si>
  <si>
    <t>超纤,分总成
蓝白配置</t>
    <phoneticPr fontId="6" type="noConversion"/>
  </si>
  <si>
    <t>右后排座椅总成</t>
    <phoneticPr fontId="6" type="noConversion"/>
  </si>
  <si>
    <t>SCS0012166</t>
    <phoneticPr fontId="6" type="noConversion"/>
  </si>
  <si>
    <t>SCS0012167</t>
  </si>
  <si>
    <t>B00007321_IE34</t>
    <phoneticPr fontId="6" type="noConversion"/>
  </si>
  <si>
    <t>右后排座椅总成</t>
    <phoneticPr fontId="6" type="noConversion"/>
  </si>
  <si>
    <t>左后排座椅总成</t>
    <phoneticPr fontId="6" type="noConversion"/>
  </si>
  <si>
    <t>版本：</t>
    <phoneticPr fontId="6" type="noConversion"/>
  </si>
  <si>
    <t>N</t>
    <phoneticPr fontId="6" type="noConversion"/>
  </si>
  <si>
    <t>Y</t>
    <phoneticPr fontId="6" type="noConversion"/>
  </si>
  <si>
    <t>N/A</t>
    <phoneticPr fontId="6" type="noConversion"/>
  </si>
  <si>
    <t>322122210200</t>
    <phoneticPr fontId="6" type="noConversion"/>
  </si>
  <si>
    <t>SCS0012152</t>
  </si>
  <si>
    <t>Q235，t1.5</t>
    <phoneticPr fontId="6" type="noConversion"/>
  </si>
  <si>
    <t>39.8*37.7*1.5</t>
    <phoneticPr fontId="6" type="noConversion"/>
  </si>
  <si>
    <t>557*356*3</t>
    <phoneticPr fontId="6" type="noConversion"/>
  </si>
  <si>
    <t>L=450</t>
    <phoneticPr fontId="6" type="noConversion"/>
  </si>
  <si>
    <t>172*325*24</t>
    <phoneticPr fontId="6" type="noConversion"/>
  </si>
  <si>
    <t>545*450*3</t>
    <phoneticPr fontId="6" type="noConversion"/>
  </si>
  <si>
    <t>——</t>
    <phoneticPr fontId="6" type="noConversion"/>
  </si>
  <si>
    <t>左座椅座垫骨架焊接总成</t>
    <phoneticPr fontId="6" type="noConversion"/>
  </si>
  <si>
    <t>SCS0012175</t>
    <phoneticPr fontId="6" type="noConversion"/>
  </si>
  <si>
    <t>右座椅座垫骨架焊接总成</t>
    <phoneticPr fontId="6" type="noConversion"/>
  </si>
  <si>
    <t>SCS0012176</t>
    <phoneticPr fontId="6" type="noConversion"/>
  </si>
  <si>
    <t>SCS0012178</t>
    <phoneticPr fontId="6" type="noConversion"/>
  </si>
  <si>
    <t>SCS0012177</t>
    <phoneticPr fontId="6" type="noConversion"/>
  </si>
  <si>
    <t>左座椅靠背面套泡棉组合（蓝白）</t>
    <phoneticPr fontId="6" type="noConversion"/>
  </si>
  <si>
    <t>SCS0012179_IE34</t>
    <phoneticPr fontId="6" type="noConversion"/>
  </si>
  <si>
    <t>SCS0012179_IB11</t>
    <phoneticPr fontId="6" type="noConversion"/>
  </si>
  <si>
    <t>左座椅座垫面套与泡棉组合（蓝白）</t>
    <phoneticPr fontId="6" type="noConversion"/>
  </si>
  <si>
    <t>SCS0012180_IE34</t>
    <phoneticPr fontId="6" type="noConversion"/>
  </si>
  <si>
    <t>SCS0012180_IB11</t>
    <phoneticPr fontId="6" type="noConversion"/>
  </si>
  <si>
    <t>SCS0012181</t>
    <phoneticPr fontId="6" type="noConversion"/>
  </si>
  <si>
    <t>右座椅靠背面套泡棉组合（蓝白）</t>
    <phoneticPr fontId="6" type="noConversion"/>
  </si>
  <si>
    <t>SCS0012182_IE34</t>
    <phoneticPr fontId="6" type="noConversion"/>
  </si>
  <si>
    <t>SCS0012182_IB11</t>
    <phoneticPr fontId="6" type="noConversion"/>
  </si>
  <si>
    <t>SCS0012183_IE34</t>
    <phoneticPr fontId="6" type="noConversion"/>
  </si>
  <si>
    <t>SCS0012183_IB11</t>
    <phoneticPr fontId="6" type="noConversion"/>
  </si>
  <si>
    <t>SCS0012814</t>
    <phoneticPr fontId="6" type="noConversion"/>
  </si>
  <si>
    <t>GB/T 342
GB/T 701</t>
  </si>
  <si>
    <t>A1</t>
    <phoneticPr fontId="6" type="noConversion"/>
  </si>
  <si>
    <t>19mm*48mm</t>
    <phoneticPr fontId="6" type="noConversion"/>
  </si>
  <si>
    <t>BCL0010021</t>
    <phoneticPr fontId="6" type="noConversion"/>
  </si>
  <si>
    <t>布基胶带</t>
    <phoneticPr fontId="6" type="noConversion"/>
  </si>
  <si>
    <t>19mm*48mm</t>
    <phoneticPr fontId="7" type="noConversion"/>
  </si>
  <si>
    <t>左座椅总成EBOM清单</t>
    <phoneticPr fontId="6" type="noConversion"/>
  </si>
  <si>
    <t>后排外侧头枕总成（蓝白）</t>
    <phoneticPr fontId="6" type="noConversion"/>
  </si>
  <si>
    <t>P01000747</t>
    <phoneticPr fontId="6" type="noConversion"/>
  </si>
  <si>
    <t>P01002995</t>
    <phoneticPr fontId="6" type="noConversion"/>
  </si>
  <si>
    <t>P01002995</t>
    <phoneticPr fontId="6" type="noConversion"/>
  </si>
  <si>
    <t>线束固定支架</t>
    <phoneticPr fontId="6" type="noConversion"/>
  </si>
  <si>
    <t>中间SBR</t>
    <phoneticPr fontId="6" type="noConversion"/>
  </si>
  <si>
    <t>左侧SBR</t>
    <phoneticPr fontId="6" type="noConversion"/>
  </si>
  <si>
    <t>转接线束</t>
    <phoneticPr fontId="6" type="noConversion"/>
  </si>
  <si>
    <t xml:space="preserve">右座椅总成EBOM清单 </t>
    <phoneticPr fontId="6" type="noConversion"/>
  </si>
  <si>
    <t>右侧SBR</t>
    <phoneticPr fontId="6" type="noConversion"/>
  </si>
  <si>
    <t>P01000749</t>
    <phoneticPr fontId="6" type="noConversion"/>
  </si>
  <si>
    <t>P01002994</t>
    <phoneticPr fontId="6" type="noConversion"/>
  </si>
  <si>
    <t>P01002994</t>
    <phoneticPr fontId="6" type="noConversion"/>
  </si>
  <si>
    <t>高寒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</si>
</sst>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.000_);[Red]\(0.000\)"/>
    <numFmt numFmtId="177" formatCode="0.0000_);[Red]\(0.0000\)"/>
    <numFmt numFmtId="178" formatCode="0.0000_ "/>
  </numFmts>
  <fonts count="23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2"/>
      <name val="新細明體"/>
      <family val="1"/>
    </font>
    <font>
      <vertAlign val="superscript"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3" fillId="0" borderId="0"/>
    <xf numFmtId="0" fontId="18" fillId="0" borderId="0">
      <alignment vertical="center"/>
    </xf>
    <xf numFmtId="0" fontId="12" fillId="0" borderId="1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6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center"/>
    </xf>
    <xf numFmtId="0" fontId="13" fillId="0" borderId="0"/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49" fontId="1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3" applyFont="1" applyFill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Fill="1" applyBorder="1" applyAlignment="1">
      <alignment horizontal="center" vertical="center" wrapText="1"/>
    </xf>
    <xf numFmtId="0" fontId="8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3" applyFont="1" applyFill="1" applyBorder="1" applyAlignment="1" applyProtection="1">
      <alignment horizontal="center" vertical="center" wrapText="1"/>
      <protection locked="0"/>
    </xf>
    <xf numFmtId="0" fontId="8" fillId="0" borderId="10" xfId="3" applyNumberFormat="1" applyFont="1" applyFill="1" applyBorder="1" applyAlignment="1" applyProtection="1">
      <alignment horizontal="center" vertical="center" wrapText="1"/>
      <protection locked="0"/>
    </xf>
    <xf numFmtId="176" fontId="5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3" applyFont="1" applyFill="1" applyBorder="1" applyAlignment="1" applyProtection="1">
      <alignment horizontal="center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49" fontId="5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4" applyFont="1" applyFill="1" applyBorder="1" applyAlignment="1">
      <alignment horizontal="center" vertical="center" wrapText="1"/>
    </xf>
    <xf numFmtId="0" fontId="5" fillId="0" borderId="10" xfId="11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9" fillId="0" borderId="0" xfId="13" applyNumberFormat="1" applyFont="1" applyFill="1" applyBorder="1" applyAlignment="1" applyProtection="1">
      <alignment vertical="center" wrapText="1"/>
      <protection locked="0"/>
    </xf>
    <xf numFmtId="0" fontId="9" fillId="0" borderId="12" xfId="13" applyNumberFormat="1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0" xfId="13" applyNumberFormat="1" applyFont="1" applyFill="1" applyBorder="1" applyAlignment="1" applyProtection="1">
      <alignment horizontal="center" vertical="center" wrapText="1"/>
      <protection locked="0"/>
    </xf>
    <xf numFmtId="177" fontId="11" fillId="0" borderId="9" xfId="13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13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13" applyNumberFormat="1" applyFont="1" applyFill="1" applyBorder="1" applyAlignment="1" applyProtection="1">
      <alignment vertical="center" wrapText="1"/>
      <protection locked="0"/>
    </xf>
    <xf numFmtId="0" fontId="9" fillId="0" borderId="13" xfId="13" applyNumberFormat="1" applyFont="1" applyFill="1" applyBorder="1" applyAlignment="1" applyProtection="1">
      <alignment vertical="center" wrapText="1"/>
      <protection locked="0"/>
    </xf>
    <xf numFmtId="49" fontId="8" fillId="0" borderId="10" xfId="13" applyNumberFormat="1" applyFont="1" applyFill="1" applyBorder="1" applyAlignment="1" applyProtection="1">
      <alignment horizontal="center" vertical="center" wrapText="1"/>
      <protection locked="0"/>
    </xf>
    <xf numFmtId="177" fontId="8" fillId="0" borderId="10" xfId="4" applyNumberFormat="1" applyFont="1" applyFill="1" applyBorder="1" applyAlignment="1" applyProtection="1">
      <alignment horizontal="center" vertical="center" wrapText="1"/>
      <protection locked="0"/>
    </xf>
    <xf numFmtId="177" fontId="5" fillId="0" borderId="10" xfId="13" applyNumberFormat="1" applyFont="1" applyFill="1" applyBorder="1" applyAlignment="1" applyProtection="1">
      <alignment horizontal="center" vertical="center" wrapText="1"/>
      <protection locked="0"/>
    </xf>
    <xf numFmtId="177" fontId="5" fillId="0" borderId="10" xfId="3" applyNumberFormat="1" applyFont="1" applyFill="1" applyBorder="1" applyAlignment="1" applyProtection="1">
      <alignment horizontal="center" vertical="center" wrapText="1"/>
      <protection locked="0"/>
    </xf>
    <xf numFmtId="177" fontId="8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17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13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4" applyFont="1" applyFill="1" applyBorder="1" applyAlignment="1">
      <alignment horizontal="center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10" xfId="11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 wrapText="1"/>
    </xf>
    <xf numFmtId="0" fontId="8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7" applyFont="1" applyFill="1" applyBorder="1" applyAlignment="1" applyProtection="1">
      <alignment horizontal="center" vertical="center" wrapText="1"/>
      <protection locked="0"/>
    </xf>
    <xf numFmtId="0" fontId="5" fillId="0" borderId="10" xfId="2" applyFont="1" applyFill="1" applyBorder="1" applyAlignment="1">
      <alignment horizontal="center" vertical="center" wrapText="1"/>
    </xf>
    <xf numFmtId="177" fontId="1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1" applyFont="1" applyFill="1" applyBorder="1" applyAlignment="1">
      <alignment horizontal="center" vertical="center"/>
    </xf>
    <xf numFmtId="177" fontId="5" fillId="0" borderId="10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7" applyFont="1" applyFill="1" applyBorder="1" applyAlignment="1" applyProtection="1">
      <alignment horizontal="center" vertical="center" wrapText="1"/>
      <protection locked="0"/>
    </xf>
    <xf numFmtId="0" fontId="5" fillId="0" borderId="10" xfId="11" applyFont="1" applyFill="1" applyBorder="1" applyAlignment="1">
      <alignment horizontal="center" vertical="center" wrapText="1"/>
    </xf>
    <xf numFmtId="49" fontId="5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2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8" fontId="5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3" quotePrefix="1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12" applyNumberFormat="1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2" fillId="0" borderId="9" xfId="13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49" fontId="8" fillId="0" borderId="10" xfId="13" quotePrefix="1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17" quotePrefix="1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2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3" applyNumberFormat="1" applyFont="1" applyFill="1" applyBorder="1" applyAlignment="1" applyProtection="1">
      <alignment horizontal="left" vertical="center" wrapText="1"/>
      <protection locked="0"/>
    </xf>
    <xf numFmtId="0" fontId="8" fillId="0" borderId="10" xfId="3" applyNumberFormat="1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4" applyFont="1" applyFill="1" applyBorder="1" applyAlignment="1" applyProtection="1">
      <alignment horizontal="left" vertical="center" wrapText="1"/>
      <protection locked="0"/>
    </xf>
    <xf numFmtId="0" fontId="5" fillId="0" borderId="10" xfId="3" applyNumberFormat="1" applyFont="1" applyFill="1" applyBorder="1" applyAlignment="1" applyProtection="1">
      <alignment horizontal="left" vertical="center" wrapText="1"/>
      <protection locked="0"/>
    </xf>
    <xf numFmtId="176" fontId="5" fillId="0" borderId="10" xfId="3" applyNumberFormat="1" applyFont="1" applyFill="1" applyBorder="1" applyAlignment="1" applyProtection="1">
      <alignment horizontal="left" vertical="center" wrapText="1"/>
      <protection locked="0"/>
    </xf>
    <xf numFmtId="0" fontId="9" fillId="0" borderId="10" xfId="13" applyNumberFormat="1" applyFont="1" applyFill="1" applyBorder="1" applyAlignment="1" applyProtection="1">
      <alignment vertical="center" wrapText="1"/>
      <protection locked="0"/>
    </xf>
    <xf numFmtId="177" fontId="11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14" applyNumberFormat="1" applyFont="1" applyFill="1" applyBorder="1" applyAlignment="1">
      <alignment horizontal="center" vertical="center" wrapText="1"/>
    </xf>
    <xf numFmtId="0" fontId="5" fillId="0" borderId="10" xfId="14" applyNumberFormat="1" applyFont="1" applyFill="1" applyBorder="1" applyAlignment="1">
      <alignment horizontal="center" vertical="center" wrapText="1"/>
    </xf>
    <xf numFmtId="0" fontId="8" fillId="0" borderId="10" xfId="14" applyFont="1" applyFill="1" applyBorder="1" applyAlignment="1">
      <alignment horizontal="center" vertical="center" wrapText="1"/>
    </xf>
    <xf numFmtId="0" fontId="5" fillId="0" borderId="0" xfId="13" applyNumberFormat="1" applyFont="1" applyFill="1" applyBorder="1" applyAlignment="1" applyProtection="1">
      <alignment horizontal="center" vertical="center" wrapText="1"/>
      <protection locked="0"/>
    </xf>
    <xf numFmtId="177" fontId="12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13" applyFont="1" applyFill="1" applyBorder="1" applyAlignment="1" applyProtection="1">
      <alignment horizontal="center" vertical="center" wrapText="1"/>
      <protection locked="0"/>
    </xf>
    <xf numFmtId="0" fontId="5" fillId="2" borderId="10" xfId="13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10" xfId="4" applyFont="1" applyFill="1" applyBorder="1" applyAlignment="1" applyProtection="1">
      <alignment horizontal="center" vertical="center" wrapText="1"/>
      <protection locked="0"/>
    </xf>
    <xf numFmtId="0" fontId="5" fillId="2" borderId="10" xfId="3" applyFont="1" applyFill="1" applyBorder="1" applyAlignment="1" applyProtection="1">
      <alignment horizontal="center" vertical="center" wrapText="1"/>
      <protection locked="0"/>
    </xf>
    <xf numFmtId="49" fontId="5" fillId="2" borderId="10" xfId="3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13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3" applyNumberFormat="1" applyFont="1" applyFill="1" applyBorder="1" applyAlignment="1" applyProtection="1">
      <alignment horizontal="center" vertical="center" wrapText="1"/>
      <protection locked="0"/>
    </xf>
    <xf numFmtId="177" fontId="5" fillId="2" borderId="10" xfId="4" applyNumberFormat="1" applyFont="1" applyFill="1" applyBorder="1" applyAlignment="1" applyProtection="1">
      <alignment horizontal="center" vertical="center" wrapText="1"/>
      <protection locked="0"/>
    </xf>
    <xf numFmtId="176" fontId="5" fillId="2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3" applyNumberFormat="1" applyFont="1" applyFill="1" applyBorder="1" applyAlignment="1" applyProtection="1">
      <alignment horizontal="left" vertical="center" wrapText="1"/>
      <protection locked="0"/>
    </xf>
    <xf numFmtId="0" fontId="5" fillId="2" borderId="10" xfId="11" applyNumberFormat="1" applyFont="1" applyFill="1" applyBorder="1" applyAlignment="1">
      <alignment horizontal="center" vertical="center" wrapText="1"/>
    </xf>
    <xf numFmtId="0" fontId="5" fillId="2" borderId="0" xfId="13" applyNumberFormat="1" applyFont="1" applyFill="1" applyBorder="1" applyAlignment="1" applyProtection="1">
      <alignment horizontal="center" vertical="center" wrapText="1"/>
      <protection locked="0"/>
    </xf>
    <xf numFmtId="177" fontId="5" fillId="2" borderId="10" xfId="13" applyNumberFormat="1" applyFont="1" applyFill="1" applyBorder="1" applyAlignment="1" applyProtection="1">
      <alignment horizontal="center" vertical="center" wrapText="1"/>
      <protection locked="0"/>
    </xf>
    <xf numFmtId="0" fontId="8" fillId="2" borderId="10" xfId="4" applyFont="1" applyFill="1" applyBorder="1" applyAlignment="1" applyProtection="1">
      <alignment horizontal="center" vertical="center" wrapText="1"/>
      <protection locked="0"/>
    </xf>
    <xf numFmtId="49" fontId="5" fillId="2" borderId="10" xfId="14" applyNumberFormat="1" applyFont="1" applyFill="1" applyBorder="1" applyAlignment="1">
      <alignment horizontal="center" vertical="center" wrapText="1"/>
    </xf>
    <xf numFmtId="0" fontId="8" fillId="2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NumberFormat="1" applyFont="1" applyFill="1" applyBorder="1" applyAlignment="1">
      <alignment horizontal="center" vertical="center" wrapText="1"/>
    </xf>
    <xf numFmtId="0" fontId="2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3" applyFont="1" applyFill="1" applyBorder="1" applyAlignment="1" applyProtection="1">
      <alignment horizontal="center" vertical="center" wrapText="1"/>
      <protection locked="0"/>
    </xf>
    <xf numFmtId="0" fontId="1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3" applyNumberFormat="1" applyFont="1" applyFill="1" applyBorder="1" applyAlignment="1" applyProtection="1">
      <alignment horizontal="center" vertical="center" wrapText="1"/>
      <protection locked="0"/>
    </xf>
    <xf numFmtId="177" fontId="7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13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13" applyFont="1" applyFill="1" applyBorder="1" applyAlignment="1" applyProtection="1">
      <alignment horizontal="left" vertical="center"/>
      <protection locked="0"/>
    </xf>
    <xf numFmtId="0" fontId="4" fillId="0" borderId="10" xfId="13" applyFont="1" applyFill="1" applyBorder="1" applyAlignment="1" applyProtection="1">
      <alignment horizontal="left" vertical="center"/>
      <protection locked="0"/>
    </xf>
    <xf numFmtId="0" fontId="4" fillId="0" borderId="10" xfId="13" applyFont="1" applyFill="1" applyBorder="1" applyAlignment="1" applyProtection="1">
      <alignment horizontal="left" vertical="center" wrapText="1"/>
      <protection locked="0"/>
    </xf>
    <xf numFmtId="0" fontId="9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13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 wrapText="1"/>
      <protection locked="0"/>
    </xf>
    <xf numFmtId="0" fontId="1" fillId="0" borderId="10" xfId="13" applyFont="1" applyFill="1" applyBorder="1" applyAlignment="1" applyProtection="1">
      <alignment horizontal="center" vertical="center" wrapText="1"/>
      <protection locked="0"/>
    </xf>
    <xf numFmtId="0" fontId="1" fillId="0" borderId="10" xfId="3" applyFont="1" applyFill="1" applyBorder="1" applyAlignment="1" applyProtection="1">
      <alignment horizontal="center" vertical="center" wrapText="1" shrinkToFit="1"/>
      <protection locked="0"/>
    </xf>
    <xf numFmtId="49" fontId="2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14" applyFont="1" applyFill="1" applyBorder="1" applyAlignment="1">
      <alignment horizontal="center" vertical="center" wrapText="1"/>
    </xf>
    <xf numFmtId="177" fontId="2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3" applyFont="1" applyFill="1" applyBorder="1" applyAlignment="1" applyProtection="1">
      <alignment horizontal="left" vertical="center"/>
      <protection locked="0"/>
    </xf>
    <xf numFmtId="0" fontId="3" fillId="0" borderId="2" xfId="13" applyFont="1" applyFill="1" applyBorder="1" applyAlignment="1" applyProtection="1">
      <alignment horizontal="left" vertical="center"/>
      <protection locked="0"/>
    </xf>
    <xf numFmtId="0" fontId="3" fillId="0" borderId="3" xfId="13" applyFont="1" applyFill="1" applyBorder="1" applyAlignment="1" applyProtection="1">
      <alignment horizontal="left" vertical="center"/>
      <protection locked="0"/>
    </xf>
    <xf numFmtId="0" fontId="4" fillId="0" borderId="1" xfId="13" applyFont="1" applyFill="1" applyBorder="1" applyAlignment="1" applyProtection="1">
      <alignment horizontal="left" vertical="center"/>
      <protection locked="0"/>
    </xf>
    <xf numFmtId="0" fontId="4" fillId="0" borderId="2" xfId="13" applyFont="1" applyFill="1" applyBorder="1" applyAlignment="1" applyProtection="1">
      <alignment horizontal="left" vertical="center"/>
      <protection locked="0"/>
    </xf>
    <xf numFmtId="0" fontId="4" fillId="0" borderId="3" xfId="13" applyFont="1" applyFill="1" applyBorder="1" applyAlignment="1" applyProtection="1">
      <alignment horizontal="left" vertical="center"/>
      <protection locked="0"/>
    </xf>
    <xf numFmtId="0" fontId="4" fillId="0" borderId="1" xfId="13" applyFont="1" applyFill="1" applyBorder="1" applyAlignment="1" applyProtection="1">
      <alignment horizontal="left" vertical="center" wrapText="1"/>
      <protection locked="0"/>
    </xf>
    <xf numFmtId="0" fontId="4" fillId="0" borderId="3" xfId="13" applyFont="1" applyFill="1" applyBorder="1" applyAlignment="1" applyProtection="1">
      <alignment horizontal="left" vertical="center" wrapText="1"/>
      <protection locked="0"/>
    </xf>
    <xf numFmtId="0" fontId="9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1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13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3" applyFont="1" applyFill="1" applyBorder="1" applyAlignment="1" applyProtection="1">
      <alignment horizontal="left" vertical="center" wrapText="1"/>
      <protection locked="0"/>
    </xf>
    <xf numFmtId="0" fontId="3" fillId="0" borderId="2" xfId="13" applyFont="1" applyFill="1" applyBorder="1" applyAlignment="1" applyProtection="1">
      <alignment horizontal="left" vertical="center" wrapText="1"/>
      <protection locked="0"/>
    </xf>
    <xf numFmtId="0" fontId="3" fillId="0" borderId="3" xfId="13" applyFont="1" applyFill="1" applyBorder="1" applyAlignment="1" applyProtection="1">
      <alignment horizontal="left" vertical="center" wrapText="1"/>
      <protection locked="0"/>
    </xf>
    <xf numFmtId="0" fontId="4" fillId="0" borderId="2" xfId="13" applyFont="1" applyFill="1" applyBorder="1" applyAlignment="1" applyProtection="1">
      <alignment horizontal="left" vertical="center" wrapText="1"/>
      <protection locked="0"/>
    </xf>
    <xf numFmtId="0" fontId="4" fillId="0" borderId="4" xfId="13" applyFont="1" applyFill="1" applyBorder="1" applyAlignment="1" applyProtection="1">
      <alignment horizontal="left" vertical="center" wrapText="1"/>
      <protection locked="0"/>
    </xf>
    <xf numFmtId="0" fontId="4" fillId="0" borderId="5" xfId="13" applyFont="1" applyFill="1" applyBorder="1" applyAlignment="1" applyProtection="1">
      <alignment horizontal="left" vertical="center" wrapText="1"/>
      <protection locked="0"/>
    </xf>
    <xf numFmtId="0" fontId="4" fillId="0" borderId="11" xfId="13" applyFont="1" applyFill="1" applyBorder="1" applyAlignment="1" applyProtection="1">
      <alignment horizontal="left" vertical="center" wrapText="1"/>
      <protection locked="0"/>
    </xf>
    <xf numFmtId="0" fontId="4" fillId="0" borderId="6" xfId="13" applyFont="1" applyFill="1" applyBorder="1" applyAlignment="1" applyProtection="1">
      <alignment horizontal="left" vertical="center" wrapText="1"/>
      <protection locked="0"/>
    </xf>
    <xf numFmtId="0" fontId="4" fillId="0" borderId="0" xfId="13" applyFont="1" applyFill="1" applyBorder="1" applyAlignment="1" applyProtection="1">
      <alignment horizontal="left" vertical="center" wrapText="1"/>
      <protection locked="0"/>
    </xf>
    <xf numFmtId="0" fontId="4" fillId="0" borderId="12" xfId="13" applyFont="1" applyFill="1" applyBorder="1" applyAlignment="1" applyProtection="1">
      <alignment horizontal="left" vertical="center" wrapText="1"/>
      <protection locked="0"/>
    </xf>
    <xf numFmtId="0" fontId="4" fillId="0" borderId="7" xfId="13" applyFont="1" applyFill="1" applyBorder="1" applyAlignment="1" applyProtection="1">
      <alignment horizontal="left" vertical="center" wrapText="1"/>
      <protection locked="0"/>
    </xf>
    <xf numFmtId="0" fontId="4" fillId="0" borderId="8" xfId="13" applyFont="1" applyFill="1" applyBorder="1" applyAlignment="1" applyProtection="1">
      <alignment horizontal="left" vertical="center" wrapText="1"/>
      <protection locked="0"/>
    </xf>
    <xf numFmtId="0" fontId="4" fillId="0" borderId="13" xfId="13" applyFont="1" applyFill="1" applyBorder="1" applyAlignment="1" applyProtection="1">
      <alignment horizontal="left" vertical="center" wrapText="1"/>
      <protection locked="0"/>
    </xf>
    <xf numFmtId="0" fontId="20" fillId="0" borderId="10" xfId="13" applyFont="1" applyFill="1" applyBorder="1" applyAlignment="1" applyProtection="1">
      <alignment horizontal="center" vertical="center" wrapText="1"/>
      <protection locked="0"/>
    </xf>
    <xf numFmtId="0" fontId="20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1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0" fontId="20" fillId="0" borderId="10" xfId="4" applyFont="1" applyFill="1" applyBorder="1" applyAlignment="1" applyProtection="1">
      <alignment horizontal="center" vertical="center" wrapText="1"/>
      <protection locked="0"/>
    </xf>
    <xf numFmtId="0" fontId="20" fillId="0" borderId="10" xfId="3" applyFont="1" applyFill="1" applyBorder="1" applyAlignment="1" applyProtection="1">
      <alignment horizontal="center" vertical="center" wrapText="1"/>
      <protection locked="0"/>
    </xf>
    <xf numFmtId="49" fontId="20" fillId="0" borderId="10" xfId="3" applyNumberFormat="1" applyFont="1" applyFill="1" applyBorder="1" applyAlignment="1" applyProtection="1">
      <alignment horizontal="center" vertical="center" wrapText="1"/>
      <protection locked="0"/>
    </xf>
    <xf numFmtId="49" fontId="20" fillId="0" borderId="10" xfId="13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3" applyNumberFormat="1" applyFont="1" applyFill="1" applyBorder="1" applyAlignment="1" applyProtection="1">
      <alignment horizontal="center" vertical="center" wrapText="1"/>
      <protection locked="0"/>
    </xf>
    <xf numFmtId="177" fontId="20" fillId="0" borderId="10" xfId="13" applyNumberFormat="1" applyFont="1" applyFill="1" applyBorder="1" applyAlignment="1" applyProtection="1">
      <alignment horizontal="center" vertical="center" wrapText="1"/>
      <protection locked="0"/>
    </xf>
    <xf numFmtId="176" fontId="20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3" applyNumberFormat="1" applyFont="1" applyFill="1" applyBorder="1" applyAlignment="1" applyProtection="1">
      <alignment horizontal="left" vertical="center" wrapText="1"/>
      <protection locked="0"/>
    </xf>
    <xf numFmtId="0" fontId="20" fillId="0" borderId="10" xfId="11" applyNumberFormat="1" applyFont="1" applyFill="1" applyBorder="1" applyAlignment="1">
      <alignment horizontal="center" vertical="center" wrapText="1"/>
    </xf>
    <xf numFmtId="0" fontId="20" fillId="0" borderId="0" xfId="13" applyNumberFormat="1" applyFont="1" applyFill="1" applyBorder="1" applyAlignment="1" applyProtection="1">
      <alignment horizontal="center" vertical="center" wrapText="1"/>
      <protection locked="0"/>
    </xf>
    <xf numFmtId="176" fontId="5" fillId="2" borderId="10" xfId="3" applyNumberFormat="1" applyFont="1" applyFill="1" applyBorder="1" applyAlignment="1" applyProtection="1">
      <alignment horizontal="left" vertical="center" wrapText="1"/>
      <protection locked="0"/>
    </xf>
    <xf numFmtId="177" fontId="5" fillId="2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Border="1" applyAlignment="1" applyProtection="1">
      <alignment horizontal="center" vertical="center" wrapText="1"/>
      <protection locked="0"/>
    </xf>
    <xf numFmtId="0" fontId="5" fillId="2" borderId="10" xfId="14" applyNumberFormat="1" applyFont="1" applyFill="1" applyBorder="1" applyAlignment="1">
      <alignment horizontal="center" vertical="center" wrapText="1"/>
    </xf>
    <xf numFmtId="49" fontId="8" fillId="2" borderId="10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13" applyNumberFormat="1" applyFont="1" applyFill="1" applyBorder="1" applyAlignment="1" applyProtection="1">
      <alignment horizontal="center" vertical="center" wrapText="1"/>
      <protection locked="0"/>
    </xf>
    <xf numFmtId="177" fontId="8" fillId="2" borderId="10" xfId="4" applyNumberFormat="1" applyFont="1" applyFill="1" applyBorder="1" applyAlignment="1" applyProtection="1">
      <alignment horizontal="center" vertical="center" wrapText="1"/>
      <protection locked="0"/>
    </xf>
    <xf numFmtId="0" fontId="8" fillId="2" borderId="10" xfId="3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13" applyNumberFormat="1" applyFont="1" applyFill="1" applyBorder="1" applyAlignment="1" applyProtection="1">
      <alignment horizontal="center" vertical="center" wrapText="1"/>
      <protection locked="0"/>
    </xf>
    <xf numFmtId="0" fontId="8" fillId="2" borderId="10" xfId="13" applyFont="1" applyFill="1" applyBorder="1" applyAlignment="1" applyProtection="1">
      <alignment horizontal="center" vertical="center" wrapText="1"/>
      <protection locked="0"/>
    </xf>
  </cellXfs>
  <cellStyles count="24">
    <cellStyle name="BOM_Level_1" xfId="12"/>
    <cellStyle name="BOM_Level_Below3" xfId="3"/>
    <cellStyle name="差_KING" xfId="22"/>
    <cellStyle name="常规" xfId="0" builtinId="0"/>
    <cellStyle name="常规 10" xfId="11"/>
    <cellStyle name="常规 18" xfId="14"/>
    <cellStyle name="常规 2" xfId="15"/>
    <cellStyle name="常规 2 2" xfId="10"/>
    <cellStyle name="常规 2 3 28" xfId="16"/>
    <cellStyle name="常规 27" xfId="8"/>
    <cellStyle name="常规 28 8" xfId="2"/>
    <cellStyle name="常规 4" xfId="21"/>
    <cellStyle name="常规 5 2" xfId="6"/>
    <cellStyle name="好_KING" xfId="23"/>
    <cellStyle name="样式 1" xfId="13"/>
    <cellStyle name="样式 1 10" xfId="1"/>
    <cellStyle name="样式 1 2" xfId="7"/>
    <cellStyle name="样式 1 37" xfId="9"/>
    <cellStyle name="样式 1 5" xfId="4"/>
    <cellStyle name="样式 1 5 2" xfId="5"/>
    <cellStyle name="样式 1 5 21" xfId="17"/>
    <cellStyle name="样式 1 5 45" xfId="18"/>
    <cellStyle name="样式 1 5 52" xfId="19"/>
    <cellStyle name="样式 1 52" xfId="20"/>
  </cellStyles>
  <dxfs count="2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38" Type="http://schemas.openxmlformats.org/officeDocument/2006/relationships/image" Target="../media/image138.emf"/><Relationship Id="rId154" Type="http://schemas.openxmlformats.org/officeDocument/2006/relationships/image" Target="../media/image154.png"/><Relationship Id="rId159" Type="http://schemas.openxmlformats.org/officeDocument/2006/relationships/image" Target="../media/image159.emf"/><Relationship Id="rId16" Type="http://schemas.openxmlformats.org/officeDocument/2006/relationships/image" Target="../media/image16.emf"/><Relationship Id="rId107" Type="http://schemas.openxmlformats.org/officeDocument/2006/relationships/image" Target="../media/image107.emf"/><Relationship Id="rId11" Type="http://schemas.openxmlformats.org/officeDocument/2006/relationships/image" Target="../media/image11.jpe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png"/><Relationship Id="rId128" Type="http://schemas.openxmlformats.org/officeDocument/2006/relationships/image" Target="../media/image128.emf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emf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118" Type="http://schemas.openxmlformats.org/officeDocument/2006/relationships/image" Target="../media/image118.emf"/><Relationship Id="rId134" Type="http://schemas.openxmlformats.org/officeDocument/2006/relationships/image" Target="../media/image134.emf"/><Relationship Id="rId139" Type="http://schemas.openxmlformats.org/officeDocument/2006/relationships/image" Target="../media/image139.emf"/><Relationship Id="rId80" Type="http://schemas.openxmlformats.org/officeDocument/2006/relationships/image" Target="../media/image80.emf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124" Type="http://schemas.openxmlformats.org/officeDocument/2006/relationships/image" Target="../media/image124.emf"/><Relationship Id="rId129" Type="http://schemas.openxmlformats.org/officeDocument/2006/relationships/image" Target="../media/image129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png"/><Relationship Id="rId83" Type="http://schemas.openxmlformats.org/officeDocument/2006/relationships/image" Target="../media/image83.emf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emf"/><Relationship Id="rId132" Type="http://schemas.openxmlformats.org/officeDocument/2006/relationships/image" Target="../media/image132.emf"/><Relationship Id="rId140" Type="http://schemas.openxmlformats.org/officeDocument/2006/relationships/image" Target="../media/image140.emf"/><Relationship Id="rId145" Type="http://schemas.openxmlformats.org/officeDocument/2006/relationships/image" Target="../media/image145.png"/><Relationship Id="rId153" Type="http://schemas.openxmlformats.org/officeDocument/2006/relationships/image" Target="../media/image153.png"/><Relationship Id="rId161" Type="http://schemas.openxmlformats.org/officeDocument/2006/relationships/image" Target="../media/image161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14" Type="http://schemas.openxmlformats.org/officeDocument/2006/relationships/image" Target="../media/image114.emf"/><Relationship Id="rId119" Type="http://schemas.openxmlformats.org/officeDocument/2006/relationships/image" Target="../media/image119.emf"/><Relationship Id="rId127" Type="http://schemas.openxmlformats.org/officeDocument/2006/relationships/image" Target="../media/image12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png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png"/><Relationship Id="rId104" Type="http://schemas.openxmlformats.org/officeDocument/2006/relationships/image" Target="../media/image104.emf"/><Relationship Id="rId120" Type="http://schemas.openxmlformats.org/officeDocument/2006/relationships/image" Target="../media/image120.emf"/><Relationship Id="rId125" Type="http://schemas.openxmlformats.org/officeDocument/2006/relationships/image" Target="../media/image125.emf"/><Relationship Id="rId141" Type="http://schemas.openxmlformats.org/officeDocument/2006/relationships/image" Target="../media/image141.emf"/><Relationship Id="rId146" Type="http://schemas.openxmlformats.org/officeDocument/2006/relationships/image" Target="../media/image146.png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png"/><Relationship Id="rId162" Type="http://schemas.openxmlformats.org/officeDocument/2006/relationships/image" Target="../media/image162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61" Type="http://schemas.openxmlformats.org/officeDocument/2006/relationships/image" Target="../media/image61.png"/><Relationship Id="rId82" Type="http://schemas.openxmlformats.org/officeDocument/2006/relationships/image" Target="../media/image82.emf"/><Relationship Id="rId152" Type="http://schemas.openxmlformats.org/officeDocument/2006/relationships/image" Target="../media/image152.png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png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png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Relationship Id="rId3" Type="http://schemas.openxmlformats.org/officeDocument/2006/relationships/image" Target="../media/image3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Relationship Id="rId116" Type="http://schemas.openxmlformats.org/officeDocument/2006/relationships/image" Target="../media/image116.emf"/><Relationship Id="rId137" Type="http://schemas.openxmlformats.org/officeDocument/2006/relationships/image" Target="../media/image137.emf"/><Relationship Id="rId158" Type="http://schemas.openxmlformats.org/officeDocument/2006/relationships/image" Target="../media/image158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8.emf"/><Relationship Id="rId117" Type="http://schemas.openxmlformats.org/officeDocument/2006/relationships/image" Target="../media/image198.png"/><Relationship Id="rId21" Type="http://schemas.openxmlformats.org/officeDocument/2006/relationships/image" Target="../media/image49.emf"/><Relationship Id="rId42" Type="http://schemas.openxmlformats.org/officeDocument/2006/relationships/image" Target="../media/image78.png"/><Relationship Id="rId47" Type="http://schemas.openxmlformats.org/officeDocument/2006/relationships/image" Target="../media/image12.emf"/><Relationship Id="rId63" Type="http://schemas.openxmlformats.org/officeDocument/2006/relationships/image" Target="../media/image84.png"/><Relationship Id="rId68" Type="http://schemas.openxmlformats.org/officeDocument/2006/relationships/image" Target="../media/image90.png"/><Relationship Id="rId84" Type="http://schemas.openxmlformats.org/officeDocument/2006/relationships/image" Target="../media/image109.emf"/><Relationship Id="rId89" Type="http://schemas.openxmlformats.org/officeDocument/2006/relationships/image" Target="../media/image121.emf"/><Relationship Id="rId112" Type="http://schemas.openxmlformats.org/officeDocument/2006/relationships/image" Target="../media/image142.emf"/><Relationship Id="rId16" Type="http://schemas.openxmlformats.org/officeDocument/2006/relationships/image" Target="../media/image35.emf"/><Relationship Id="rId107" Type="http://schemas.openxmlformats.org/officeDocument/2006/relationships/image" Target="../media/image137.emf"/><Relationship Id="rId11" Type="http://schemas.openxmlformats.org/officeDocument/2006/relationships/image" Target="../media/image23.emf"/><Relationship Id="rId32" Type="http://schemas.openxmlformats.org/officeDocument/2006/relationships/image" Target="../media/image65.emf"/><Relationship Id="rId37" Type="http://schemas.openxmlformats.org/officeDocument/2006/relationships/image" Target="../media/image71.emf"/><Relationship Id="rId53" Type="http://schemas.openxmlformats.org/officeDocument/2006/relationships/image" Target="../media/image166.emf"/><Relationship Id="rId58" Type="http://schemas.openxmlformats.org/officeDocument/2006/relationships/image" Target="../media/image171.emf"/><Relationship Id="rId74" Type="http://schemas.openxmlformats.org/officeDocument/2006/relationships/image" Target="../media/image179.png"/><Relationship Id="rId79" Type="http://schemas.openxmlformats.org/officeDocument/2006/relationships/image" Target="../media/image183.emf"/><Relationship Id="rId102" Type="http://schemas.openxmlformats.org/officeDocument/2006/relationships/image" Target="../media/image131.emf"/><Relationship Id="rId123" Type="http://schemas.openxmlformats.org/officeDocument/2006/relationships/image" Target="../media/image161.emf"/><Relationship Id="rId128" Type="http://schemas.openxmlformats.org/officeDocument/2006/relationships/image" Target="../media/image160.png"/><Relationship Id="rId5" Type="http://schemas.openxmlformats.org/officeDocument/2006/relationships/image" Target="../media/image7.emf"/><Relationship Id="rId90" Type="http://schemas.openxmlformats.org/officeDocument/2006/relationships/image" Target="../media/image187.emf"/><Relationship Id="rId95" Type="http://schemas.openxmlformats.org/officeDocument/2006/relationships/image" Target="../media/image190.emf"/><Relationship Id="rId19" Type="http://schemas.openxmlformats.org/officeDocument/2006/relationships/image" Target="../media/image47.emf"/><Relationship Id="rId14" Type="http://schemas.openxmlformats.org/officeDocument/2006/relationships/image" Target="../media/image163.emf"/><Relationship Id="rId22" Type="http://schemas.openxmlformats.org/officeDocument/2006/relationships/image" Target="../media/image54.emf"/><Relationship Id="rId27" Type="http://schemas.openxmlformats.org/officeDocument/2006/relationships/image" Target="../media/image59.emf"/><Relationship Id="rId30" Type="http://schemas.openxmlformats.org/officeDocument/2006/relationships/image" Target="../media/image63.emf"/><Relationship Id="rId35" Type="http://schemas.openxmlformats.org/officeDocument/2006/relationships/image" Target="../media/image68.emf"/><Relationship Id="rId43" Type="http://schemas.openxmlformats.org/officeDocument/2006/relationships/image" Target="../media/image79.emf"/><Relationship Id="rId48" Type="http://schemas.openxmlformats.org/officeDocument/2006/relationships/image" Target="../media/image13.emf"/><Relationship Id="rId56" Type="http://schemas.openxmlformats.org/officeDocument/2006/relationships/image" Target="../media/image169.emf"/><Relationship Id="rId64" Type="http://schemas.openxmlformats.org/officeDocument/2006/relationships/image" Target="../media/image85.png"/><Relationship Id="rId69" Type="http://schemas.openxmlformats.org/officeDocument/2006/relationships/image" Target="../media/image91.png"/><Relationship Id="rId77" Type="http://schemas.openxmlformats.org/officeDocument/2006/relationships/image" Target="../media/image181.png"/><Relationship Id="rId100" Type="http://schemas.openxmlformats.org/officeDocument/2006/relationships/image" Target="../media/image130.emf"/><Relationship Id="rId105" Type="http://schemas.openxmlformats.org/officeDocument/2006/relationships/image" Target="../media/image134.emf"/><Relationship Id="rId113" Type="http://schemas.openxmlformats.org/officeDocument/2006/relationships/image" Target="../media/image194.png"/><Relationship Id="rId118" Type="http://schemas.openxmlformats.org/officeDocument/2006/relationships/image" Target="../media/image199.png"/><Relationship Id="rId126" Type="http://schemas.openxmlformats.org/officeDocument/2006/relationships/image" Target="../media/image158.emf"/><Relationship Id="rId8" Type="http://schemas.openxmlformats.org/officeDocument/2006/relationships/image" Target="../media/image18.emf"/><Relationship Id="rId51" Type="http://schemas.openxmlformats.org/officeDocument/2006/relationships/image" Target="../media/image165.emf"/><Relationship Id="rId72" Type="http://schemas.openxmlformats.org/officeDocument/2006/relationships/image" Target="../media/image177.png"/><Relationship Id="rId80" Type="http://schemas.openxmlformats.org/officeDocument/2006/relationships/image" Target="../media/image184.emf"/><Relationship Id="rId85" Type="http://schemas.openxmlformats.org/officeDocument/2006/relationships/image" Target="../media/image110.emf"/><Relationship Id="rId93" Type="http://schemas.openxmlformats.org/officeDocument/2006/relationships/image" Target="../media/image27.emf"/><Relationship Id="rId98" Type="http://schemas.openxmlformats.org/officeDocument/2006/relationships/image" Target="../media/image127.emf"/><Relationship Id="rId121" Type="http://schemas.openxmlformats.org/officeDocument/2006/relationships/image" Target="../media/image155.png"/><Relationship Id="rId3" Type="http://schemas.openxmlformats.org/officeDocument/2006/relationships/image" Target="../media/image5.emf"/><Relationship Id="rId12" Type="http://schemas.openxmlformats.org/officeDocument/2006/relationships/image" Target="../media/image29.emf"/><Relationship Id="rId17" Type="http://schemas.openxmlformats.org/officeDocument/2006/relationships/image" Target="../media/image36.jpeg"/><Relationship Id="rId25" Type="http://schemas.openxmlformats.org/officeDocument/2006/relationships/image" Target="../media/image57.emf"/><Relationship Id="rId33" Type="http://schemas.openxmlformats.org/officeDocument/2006/relationships/image" Target="../media/image66.emf"/><Relationship Id="rId38" Type="http://schemas.openxmlformats.org/officeDocument/2006/relationships/image" Target="../media/image72.emf"/><Relationship Id="rId46" Type="http://schemas.openxmlformats.org/officeDocument/2006/relationships/image" Target="../media/image164.emf"/><Relationship Id="rId59" Type="http://schemas.openxmlformats.org/officeDocument/2006/relationships/image" Target="../media/image172.emf"/><Relationship Id="rId67" Type="http://schemas.openxmlformats.org/officeDocument/2006/relationships/image" Target="../media/image89.png"/><Relationship Id="rId103" Type="http://schemas.openxmlformats.org/officeDocument/2006/relationships/image" Target="../media/image132.emf"/><Relationship Id="rId108" Type="http://schemas.openxmlformats.org/officeDocument/2006/relationships/image" Target="../media/image139.emf"/><Relationship Id="rId116" Type="http://schemas.openxmlformats.org/officeDocument/2006/relationships/image" Target="../media/image197.png"/><Relationship Id="rId124" Type="http://schemas.openxmlformats.org/officeDocument/2006/relationships/image" Target="../media/image162.emf"/><Relationship Id="rId20" Type="http://schemas.openxmlformats.org/officeDocument/2006/relationships/image" Target="../media/image48.emf"/><Relationship Id="rId41" Type="http://schemas.openxmlformats.org/officeDocument/2006/relationships/image" Target="../media/image77.emf"/><Relationship Id="rId54" Type="http://schemas.openxmlformats.org/officeDocument/2006/relationships/image" Target="../media/image167.emf"/><Relationship Id="rId62" Type="http://schemas.openxmlformats.org/officeDocument/2006/relationships/image" Target="../media/image83.emf"/><Relationship Id="rId70" Type="http://schemas.openxmlformats.org/officeDocument/2006/relationships/image" Target="../media/image175.png"/><Relationship Id="rId75" Type="http://schemas.openxmlformats.org/officeDocument/2006/relationships/image" Target="../media/image99.png"/><Relationship Id="rId83" Type="http://schemas.openxmlformats.org/officeDocument/2006/relationships/image" Target="../media/image108.emf"/><Relationship Id="rId88" Type="http://schemas.openxmlformats.org/officeDocument/2006/relationships/image" Target="../media/image120.emf"/><Relationship Id="rId91" Type="http://schemas.openxmlformats.org/officeDocument/2006/relationships/image" Target="../media/image188.emf"/><Relationship Id="rId96" Type="http://schemas.openxmlformats.org/officeDocument/2006/relationships/image" Target="../media/image126.emf"/><Relationship Id="rId111" Type="http://schemas.openxmlformats.org/officeDocument/2006/relationships/image" Target="../media/image193.png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5" Type="http://schemas.openxmlformats.org/officeDocument/2006/relationships/image" Target="../media/image31.emf"/><Relationship Id="rId23" Type="http://schemas.openxmlformats.org/officeDocument/2006/relationships/image" Target="../media/image55.emf"/><Relationship Id="rId28" Type="http://schemas.openxmlformats.org/officeDocument/2006/relationships/image" Target="../media/image60.emf"/><Relationship Id="rId36" Type="http://schemas.openxmlformats.org/officeDocument/2006/relationships/image" Target="../media/image69.emf"/><Relationship Id="rId49" Type="http://schemas.openxmlformats.org/officeDocument/2006/relationships/image" Target="../media/image14.emf"/><Relationship Id="rId57" Type="http://schemas.openxmlformats.org/officeDocument/2006/relationships/image" Target="../media/image170.emf"/><Relationship Id="rId106" Type="http://schemas.openxmlformats.org/officeDocument/2006/relationships/image" Target="../media/image138.emf"/><Relationship Id="rId114" Type="http://schemas.openxmlformats.org/officeDocument/2006/relationships/image" Target="../media/image195.png"/><Relationship Id="rId119" Type="http://schemas.openxmlformats.org/officeDocument/2006/relationships/image" Target="../media/image200.png"/><Relationship Id="rId127" Type="http://schemas.openxmlformats.org/officeDocument/2006/relationships/image" Target="../media/image156.emf"/><Relationship Id="rId10" Type="http://schemas.openxmlformats.org/officeDocument/2006/relationships/image" Target="../media/image22.emf"/><Relationship Id="rId31" Type="http://schemas.openxmlformats.org/officeDocument/2006/relationships/image" Target="../media/image64.emf"/><Relationship Id="rId44" Type="http://schemas.openxmlformats.org/officeDocument/2006/relationships/image" Target="../media/image80.emf"/><Relationship Id="rId52" Type="http://schemas.openxmlformats.org/officeDocument/2006/relationships/image" Target="../media/image82.emf"/><Relationship Id="rId60" Type="http://schemas.openxmlformats.org/officeDocument/2006/relationships/image" Target="../media/image173.emf"/><Relationship Id="rId65" Type="http://schemas.openxmlformats.org/officeDocument/2006/relationships/image" Target="../media/image86.emf"/><Relationship Id="rId73" Type="http://schemas.openxmlformats.org/officeDocument/2006/relationships/image" Target="../media/image178.png"/><Relationship Id="rId78" Type="http://schemas.openxmlformats.org/officeDocument/2006/relationships/image" Target="../media/image182.emf"/><Relationship Id="rId81" Type="http://schemas.openxmlformats.org/officeDocument/2006/relationships/image" Target="../media/image185.emf"/><Relationship Id="rId86" Type="http://schemas.openxmlformats.org/officeDocument/2006/relationships/image" Target="../media/image186.png"/><Relationship Id="rId94" Type="http://schemas.openxmlformats.org/officeDocument/2006/relationships/image" Target="../media/image189.emf"/><Relationship Id="rId99" Type="http://schemas.openxmlformats.org/officeDocument/2006/relationships/image" Target="../media/image129.emf"/><Relationship Id="rId101" Type="http://schemas.openxmlformats.org/officeDocument/2006/relationships/image" Target="../media/image192.emf"/><Relationship Id="rId122" Type="http://schemas.openxmlformats.org/officeDocument/2006/relationships/image" Target="../media/image159.emf"/><Relationship Id="rId4" Type="http://schemas.openxmlformats.org/officeDocument/2006/relationships/image" Target="../media/image6.jpeg"/><Relationship Id="rId9" Type="http://schemas.openxmlformats.org/officeDocument/2006/relationships/image" Target="../media/image19.emf"/><Relationship Id="rId13" Type="http://schemas.openxmlformats.org/officeDocument/2006/relationships/image" Target="../media/image30.emf"/><Relationship Id="rId18" Type="http://schemas.openxmlformats.org/officeDocument/2006/relationships/image" Target="../media/image37.emf"/><Relationship Id="rId39" Type="http://schemas.openxmlformats.org/officeDocument/2006/relationships/image" Target="../media/image74.emf"/><Relationship Id="rId109" Type="http://schemas.openxmlformats.org/officeDocument/2006/relationships/image" Target="../media/image106.emf"/><Relationship Id="rId34" Type="http://schemas.openxmlformats.org/officeDocument/2006/relationships/image" Target="../media/image67.emf"/><Relationship Id="rId50" Type="http://schemas.openxmlformats.org/officeDocument/2006/relationships/image" Target="../media/image15.emf"/><Relationship Id="rId55" Type="http://schemas.openxmlformats.org/officeDocument/2006/relationships/image" Target="../media/image168.emf"/><Relationship Id="rId76" Type="http://schemas.openxmlformats.org/officeDocument/2006/relationships/image" Target="../media/image180.png"/><Relationship Id="rId97" Type="http://schemas.openxmlformats.org/officeDocument/2006/relationships/image" Target="../media/image191.emf"/><Relationship Id="rId104" Type="http://schemas.openxmlformats.org/officeDocument/2006/relationships/image" Target="../media/image133.emf"/><Relationship Id="rId120" Type="http://schemas.openxmlformats.org/officeDocument/2006/relationships/image" Target="../media/image201.png"/><Relationship Id="rId125" Type="http://schemas.openxmlformats.org/officeDocument/2006/relationships/image" Target="../media/image157.emf"/><Relationship Id="rId7" Type="http://schemas.openxmlformats.org/officeDocument/2006/relationships/image" Target="../media/image9.emf"/><Relationship Id="rId71" Type="http://schemas.openxmlformats.org/officeDocument/2006/relationships/image" Target="../media/image176.png"/><Relationship Id="rId92" Type="http://schemas.openxmlformats.org/officeDocument/2006/relationships/image" Target="../media/image26.emf"/><Relationship Id="rId2" Type="http://schemas.openxmlformats.org/officeDocument/2006/relationships/image" Target="../media/image4.emf"/><Relationship Id="rId29" Type="http://schemas.openxmlformats.org/officeDocument/2006/relationships/image" Target="../media/image62.emf"/><Relationship Id="rId24" Type="http://schemas.openxmlformats.org/officeDocument/2006/relationships/image" Target="../media/image56.emf"/><Relationship Id="rId40" Type="http://schemas.openxmlformats.org/officeDocument/2006/relationships/image" Target="../media/image75.png"/><Relationship Id="rId45" Type="http://schemas.openxmlformats.org/officeDocument/2006/relationships/image" Target="../media/image81.emf"/><Relationship Id="rId66" Type="http://schemas.openxmlformats.org/officeDocument/2006/relationships/image" Target="../media/image87.emf"/><Relationship Id="rId87" Type="http://schemas.openxmlformats.org/officeDocument/2006/relationships/image" Target="../media/image113.emf"/><Relationship Id="rId110" Type="http://schemas.openxmlformats.org/officeDocument/2006/relationships/image" Target="../media/image140.emf"/><Relationship Id="rId115" Type="http://schemas.openxmlformats.org/officeDocument/2006/relationships/image" Target="../media/image196.png"/><Relationship Id="rId61" Type="http://schemas.openxmlformats.org/officeDocument/2006/relationships/image" Target="../media/image174.emf"/><Relationship Id="rId82" Type="http://schemas.openxmlformats.org/officeDocument/2006/relationships/image" Target="../media/image10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52</xdr:row>
      <xdr:rowOff>66675</xdr:rowOff>
    </xdr:from>
    <xdr:to>
      <xdr:col>16</xdr:col>
      <xdr:colOff>638175</xdr:colOff>
      <xdr:row>52</xdr:row>
      <xdr:rowOff>381000</xdr:rowOff>
    </xdr:to>
    <xdr:pic>
      <xdr:nvPicPr>
        <xdr:cNvPr id="2" name="图片 101" descr="78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34325" y="2442718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342900</xdr:colOff>
      <xdr:row>11</xdr:row>
      <xdr:rowOff>19050</xdr:rowOff>
    </xdr:from>
    <xdr:to>
      <xdr:col>16</xdr:col>
      <xdr:colOff>676275</xdr:colOff>
      <xdr:row>11</xdr:row>
      <xdr:rowOff>381000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010525" y="2536825"/>
          <a:ext cx="333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85725</xdr:colOff>
      <xdr:row>133</xdr:row>
      <xdr:rowOff>85725</xdr:rowOff>
    </xdr:from>
    <xdr:to>
      <xdr:col>16</xdr:col>
      <xdr:colOff>752475</xdr:colOff>
      <xdr:row>133</xdr:row>
      <xdr:rowOff>381000</xdr:rowOff>
    </xdr:to>
    <xdr:pic>
      <xdr:nvPicPr>
        <xdr:cNvPr id="11" name="Picture 3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753350" y="64112140"/>
          <a:ext cx="666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135</xdr:row>
      <xdr:rowOff>38100</xdr:rowOff>
    </xdr:from>
    <xdr:to>
      <xdr:col>16</xdr:col>
      <xdr:colOff>666750</xdr:colOff>
      <xdr:row>135</xdr:row>
      <xdr:rowOff>409575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915275" y="64956055"/>
          <a:ext cx="419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140</xdr:row>
      <xdr:rowOff>19050</xdr:rowOff>
    </xdr:from>
    <xdr:to>
      <xdr:col>16</xdr:col>
      <xdr:colOff>704850</xdr:colOff>
      <xdr:row>140</xdr:row>
      <xdr:rowOff>390525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962900" y="67165855"/>
          <a:ext cx="4095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276225</xdr:colOff>
      <xdr:row>137</xdr:row>
      <xdr:rowOff>38100</xdr:rowOff>
    </xdr:from>
    <xdr:to>
      <xdr:col>16</xdr:col>
      <xdr:colOff>714375</xdr:colOff>
      <xdr:row>137</xdr:row>
      <xdr:rowOff>419100</xdr:rowOff>
    </xdr:to>
    <xdr:pic>
      <xdr:nvPicPr>
        <xdr:cNvPr id="14" name="图片 101" descr="78.jpg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943850" y="65847595"/>
          <a:ext cx="438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142</xdr:row>
      <xdr:rowOff>95250</xdr:rowOff>
    </xdr:from>
    <xdr:to>
      <xdr:col>16</xdr:col>
      <xdr:colOff>685800</xdr:colOff>
      <xdr:row>142</xdr:row>
      <xdr:rowOff>361950</xdr:rowOff>
    </xdr:to>
    <xdr:pic>
      <xdr:nvPicPr>
        <xdr:cNvPr id="15" name="Picture 31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962900" y="68133595"/>
          <a:ext cx="390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276225</xdr:colOff>
      <xdr:row>141</xdr:row>
      <xdr:rowOff>38100</xdr:rowOff>
    </xdr:from>
    <xdr:to>
      <xdr:col>16</xdr:col>
      <xdr:colOff>714375</xdr:colOff>
      <xdr:row>141</xdr:row>
      <xdr:rowOff>419100</xdr:rowOff>
    </xdr:to>
    <xdr:pic>
      <xdr:nvPicPr>
        <xdr:cNvPr id="16" name="图片 101" descr="78.jpg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943850" y="67630675"/>
          <a:ext cx="438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144</xdr:row>
      <xdr:rowOff>28575</xdr:rowOff>
    </xdr:from>
    <xdr:to>
      <xdr:col>16</xdr:col>
      <xdr:colOff>628650</xdr:colOff>
      <xdr:row>144</xdr:row>
      <xdr:rowOff>400050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972425" y="68958460"/>
          <a:ext cx="323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145</xdr:row>
      <xdr:rowOff>38100</xdr:rowOff>
    </xdr:from>
    <xdr:to>
      <xdr:col>16</xdr:col>
      <xdr:colOff>695325</xdr:colOff>
      <xdr:row>145</xdr:row>
      <xdr:rowOff>371475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743825" y="69413755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152400</xdr:colOff>
      <xdr:row>146</xdr:row>
      <xdr:rowOff>76200</xdr:rowOff>
    </xdr:from>
    <xdr:to>
      <xdr:col>16</xdr:col>
      <xdr:colOff>771525</xdr:colOff>
      <xdr:row>146</xdr:row>
      <xdr:rowOff>409575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 flipV="1">
          <a:off x="7820025" y="69897625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219075</xdr:colOff>
      <xdr:row>147</xdr:row>
      <xdr:rowOff>95250</xdr:rowOff>
    </xdr:from>
    <xdr:to>
      <xdr:col>16</xdr:col>
      <xdr:colOff>762000</xdr:colOff>
      <xdr:row>147</xdr:row>
      <xdr:rowOff>295275</xdr:rowOff>
    </xdr:to>
    <xdr:pic>
      <xdr:nvPicPr>
        <xdr:cNvPr id="20" name="Picture 34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86700" y="70362445"/>
          <a:ext cx="5429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219075</xdr:colOff>
      <xdr:row>148</xdr:row>
      <xdr:rowOff>95250</xdr:rowOff>
    </xdr:from>
    <xdr:to>
      <xdr:col>16</xdr:col>
      <xdr:colOff>762000</xdr:colOff>
      <xdr:row>148</xdr:row>
      <xdr:rowOff>295275</xdr:rowOff>
    </xdr:to>
    <xdr:pic>
      <xdr:nvPicPr>
        <xdr:cNvPr id="21" name="Picture 34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86700" y="70808215"/>
          <a:ext cx="5429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150</xdr:row>
      <xdr:rowOff>85725</xdr:rowOff>
    </xdr:from>
    <xdr:to>
      <xdr:col>16</xdr:col>
      <xdr:colOff>561975</xdr:colOff>
      <xdr:row>150</xdr:row>
      <xdr:rowOff>314325</xdr:rowOff>
    </xdr:to>
    <xdr:pic>
      <xdr:nvPicPr>
        <xdr:cNvPr id="22" name="图片 51" descr="M8六角法兰面螺母.jpg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7438" t="12476" r="19714" b="14172"/>
        <a:stretch>
          <a:fillRect/>
        </a:stretch>
      </xdr:blipFill>
      <xdr:spPr>
        <a:xfrm>
          <a:off x="7962900" y="71690230"/>
          <a:ext cx="2667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276225</xdr:colOff>
      <xdr:row>172</xdr:row>
      <xdr:rowOff>142875</xdr:rowOff>
    </xdr:from>
    <xdr:to>
      <xdr:col>16</xdr:col>
      <xdr:colOff>647700</xdr:colOff>
      <xdr:row>172</xdr:row>
      <xdr:rowOff>342900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943850" y="77988160"/>
          <a:ext cx="3714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168</xdr:row>
      <xdr:rowOff>66675</xdr:rowOff>
    </xdr:from>
    <xdr:to>
      <xdr:col>16</xdr:col>
      <xdr:colOff>676275</xdr:colOff>
      <xdr:row>168</xdr:row>
      <xdr:rowOff>381000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972425" y="7612888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173</xdr:row>
      <xdr:rowOff>47625</xdr:rowOff>
    </xdr:from>
    <xdr:to>
      <xdr:col>16</xdr:col>
      <xdr:colOff>581025</xdr:colOff>
      <xdr:row>173</xdr:row>
      <xdr:rowOff>381000</xdr:rowOff>
    </xdr:to>
    <xdr:pic>
      <xdr:nvPicPr>
        <xdr:cNvPr id="27" name="Picture 3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915275" y="78338680"/>
          <a:ext cx="3333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209550</xdr:colOff>
      <xdr:row>174</xdr:row>
      <xdr:rowOff>28575</xdr:rowOff>
    </xdr:from>
    <xdr:to>
      <xdr:col>16</xdr:col>
      <xdr:colOff>609600</xdr:colOff>
      <xdr:row>174</xdr:row>
      <xdr:rowOff>428625</xdr:rowOff>
    </xdr:to>
    <xdr:pic>
      <xdr:nvPicPr>
        <xdr:cNvPr id="28" name="Picture 3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877175" y="7876540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171</xdr:row>
      <xdr:rowOff>66675</xdr:rowOff>
    </xdr:from>
    <xdr:to>
      <xdr:col>16</xdr:col>
      <xdr:colOff>676275</xdr:colOff>
      <xdr:row>171</xdr:row>
      <xdr:rowOff>381000</xdr:rowOff>
    </xdr:to>
    <xdr:pic>
      <xdr:nvPicPr>
        <xdr:cNvPr id="31" name="Picture 17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972425" y="7746619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95250</xdr:colOff>
      <xdr:row>196</xdr:row>
      <xdr:rowOff>76200</xdr:rowOff>
    </xdr:from>
    <xdr:to>
      <xdr:col>16</xdr:col>
      <xdr:colOff>790575</xdr:colOff>
      <xdr:row>196</xdr:row>
      <xdr:rowOff>381000</xdr:rowOff>
    </xdr:to>
    <xdr:pic>
      <xdr:nvPicPr>
        <xdr:cNvPr id="39" name="Picture 26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7762875" y="93515815"/>
          <a:ext cx="695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152400</xdr:colOff>
      <xdr:row>211</xdr:row>
      <xdr:rowOff>95250</xdr:rowOff>
    </xdr:from>
    <xdr:to>
      <xdr:col>16</xdr:col>
      <xdr:colOff>714375</xdr:colOff>
      <xdr:row>211</xdr:row>
      <xdr:rowOff>314325</xdr:rowOff>
    </xdr:to>
    <xdr:pic>
      <xdr:nvPicPr>
        <xdr:cNvPr id="44" name="Picture 55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820025" y="95763715"/>
          <a:ext cx="5619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213</xdr:row>
      <xdr:rowOff>85725</xdr:rowOff>
    </xdr:from>
    <xdr:to>
      <xdr:col>16</xdr:col>
      <xdr:colOff>600075</xdr:colOff>
      <xdr:row>213</xdr:row>
      <xdr:rowOff>352425</xdr:rowOff>
    </xdr:to>
    <xdr:pic>
      <xdr:nvPicPr>
        <xdr:cNvPr id="45" name="Picture 56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r="68587"/>
        <a:stretch>
          <a:fillRect/>
        </a:stretch>
      </xdr:blipFill>
      <xdr:spPr>
        <a:xfrm>
          <a:off x="7981950" y="96645730"/>
          <a:ext cx="2857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428625</xdr:colOff>
      <xdr:row>214</xdr:row>
      <xdr:rowOff>85725</xdr:rowOff>
    </xdr:from>
    <xdr:to>
      <xdr:col>16</xdr:col>
      <xdr:colOff>600075</xdr:colOff>
      <xdr:row>214</xdr:row>
      <xdr:rowOff>381000</xdr:rowOff>
    </xdr:to>
    <xdr:pic>
      <xdr:nvPicPr>
        <xdr:cNvPr id="46" name="Picture 56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82722"/>
        <a:stretch>
          <a:fillRect/>
        </a:stretch>
      </xdr:blipFill>
      <xdr:spPr>
        <a:xfrm>
          <a:off x="8096250" y="97091500"/>
          <a:ext cx="1714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38100</xdr:colOff>
      <xdr:row>215</xdr:row>
      <xdr:rowOff>142875</xdr:rowOff>
    </xdr:from>
    <xdr:to>
      <xdr:col>16</xdr:col>
      <xdr:colOff>866775</xdr:colOff>
      <xdr:row>215</xdr:row>
      <xdr:rowOff>247650</xdr:rowOff>
    </xdr:to>
    <xdr:pic>
      <xdr:nvPicPr>
        <xdr:cNvPr id="47" name="Picture 57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705725" y="97594420"/>
          <a:ext cx="8286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152400</xdr:colOff>
      <xdr:row>212</xdr:row>
      <xdr:rowOff>104775</xdr:rowOff>
    </xdr:from>
    <xdr:to>
      <xdr:col>16</xdr:col>
      <xdr:colOff>714375</xdr:colOff>
      <xdr:row>212</xdr:row>
      <xdr:rowOff>323850</xdr:rowOff>
    </xdr:to>
    <xdr:pic>
      <xdr:nvPicPr>
        <xdr:cNvPr id="48" name="Picture 55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820025" y="96219010"/>
          <a:ext cx="5619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28</xdr:row>
      <xdr:rowOff>85725</xdr:rowOff>
    </xdr:from>
    <xdr:to>
      <xdr:col>16</xdr:col>
      <xdr:colOff>683559</xdr:colOff>
      <xdr:row>28</xdr:row>
      <xdr:rowOff>402483</xdr:rowOff>
    </xdr:to>
    <xdr:pic>
      <xdr:nvPicPr>
        <xdr:cNvPr id="49" name="Picture 27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7231716" y="23674107"/>
          <a:ext cx="388284" cy="316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257175</xdr:colOff>
      <xdr:row>29</xdr:row>
      <xdr:rowOff>95250</xdr:rowOff>
    </xdr:from>
    <xdr:to>
      <xdr:col>16</xdr:col>
      <xdr:colOff>591775</xdr:colOff>
      <xdr:row>29</xdr:row>
      <xdr:rowOff>369794</xdr:rowOff>
    </xdr:to>
    <xdr:pic>
      <xdr:nvPicPr>
        <xdr:cNvPr id="51" name="Picture 28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193616" y="24120662"/>
          <a:ext cx="334600" cy="27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257175</xdr:colOff>
      <xdr:row>47</xdr:row>
      <xdr:rowOff>57150</xdr:rowOff>
    </xdr:from>
    <xdr:to>
      <xdr:col>16</xdr:col>
      <xdr:colOff>638175</xdr:colOff>
      <xdr:row>47</xdr:row>
      <xdr:rowOff>400050</xdr:rowOff>
    </xdr:to>
    <xdr:pic>
      <xdr:nvPicPr>
        <xdr:cNvPr id="53" name="Picture 8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924800" y="22188805"/>
          <a:ext cx="3810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104775</xdr:colOff>
      <xdr:row>48</xdr:row>
      <xdr:rowOff>133350</xdr:rowOff>
    </xdr:from>
    <xdr:to>
      <xdr:col>16</xdr:col>
      <xdr:colOff>828675</xdr:colOff>
      <xdr:row>48</xdr:row>
      <xdr:rowOff>342900</xdr:rowOff>
    </xdr:to>
    <xdr:pic>
      <xdr:nvPicPr>
        <xdr:cNvPr id="54" name="Picture 10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772400" y="22710775"/>
          <a:ext cx="723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381000</xdr:colOff>
      <xdr:row>49</xdr:row>
      <xdr:rowOff>28575</xdr:rowOff>
    </xdr:from>
    <xdr:to>
      <xdr:col>16</xdr:col>
      <xdr:colOff>514350</xdr:colOff>
      <xdr:row>49</xdr:row>
      <xdr:rowOff>438150</xdr:rowOff>
    </xdr:to>
    <xdr:pic>
      <xdr:nvPicPr>
        <xdr:cNvPr id="55" name="Picture 11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8048625" y="23051770"/>
          <a:ext cx="1333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276225</xdr:colOff>
      <xdr:row>50</xdr:row>
      <xdr:rowOff>28575</xdr:rowOff>
    </xdr:from>
    <xdr:to>
      <xdr:col>16</xdr:col>
      <xdr:colOff>590550</xdr:colOff>
      <xdr:row>50</xdr:row>
      <xdr:rowOff>381000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943850" y="23497540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285750</xdr:colOff>
      <xdr:row>51</xdr:row>
      <xdr:rowOff>47625</xdr:rowOff>
    </xdr:from>
    <xdr:to>
      <xdr:col>16</xdr:col>
      <xdr:colOff>600075</xdr:colOff>
      <xdr:row>51</xdr:row>
      <xdr:rowOff>400050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953375" y="23962360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219075</xdr:colOff>
      <xdr:row>53</xdr:row>
      <xdr:rowOff>57150</xdr:rowOff>
    </xdr:from>
    <xdr:to>
      <xdr:col>16</xdr:col>
      <xdr:colOff>685800</xdr:colOff>
      <xdr:row>53</xdr:row>
      <xdr:rowOff>381000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86700" y="24863425"/>
          <a:ext cx="466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381000</xdr:colOff>
      <xdr:row>54</xdr:row>
      <xdr:rowOff>47625</xdr:rowOff>
    </xdr:from>
    <xdr:to>
      <xdr:col>16</xdr:col>
      <xdr:colOff>533400</xdr:colOff>
      <xdr:row>54</xdr:row>
      <xdr:rowOff>438150</xdr:rowOff>
    </xdr:to>
    <xdr:pic>
      <xdr:nvPicPr>
        <xdr:cNvPr id="59" name="Picture 30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8048625" y="25299670"/>
          <a:ext cx="152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95250</xdr:colOff>
      <xdr:row>55</xdr:row>
      <xdr:rowOff>123825</xdr:rowOff>
    </xdr:from>
    <xdr:to>
      <xdr:col>16</xdr:col>
      <xdr:colOff>790575</xdr:colOff>
      <xdr:row>55</xdr:row>
      <xdr:rowOff>352425</xdr:rowOff>
    </xdr:to>
    <xdr:pic>
      <xdr:nvPicPr>
        <xdr:cNvPr id="60" name="Picture 31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6753225" y="34737675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95250</xdr:colOff>
      <xdr:row>56</xdr:row>
      <xdr:rowOff>152400</xdr:rowOff>
    </xdr:from>
    <xdr:to>
      <xdr:col>16</xdr:col>
      <xdr:colOff>828675</xdr:colOff>
      <xdr:row>56</xdr:row>
      <xdr:rowOff>333375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762875" y="26295985"/>
          <a:ext cx="7334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342900</xdr:colOff>
      <xdr:row>58</xdr:row>
      <xdr:rowOff>57150</xdr:rowOff>
    </xdr:from>
    <xdr:to>
      <xdr:col>16</xdr:col>
      <xdr:colOff>571500</xdr:colOff>
      <xdr:row>58</xdr:row>
      <xdr:rowOff>419100</xdr:rowOff>
    </xdr:to>
    <xdr:pic>
      <xdr:nvPicPr>
        <xdr:cNvPr id="62" name="Picture 33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8010525" y="27092275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161925</xdr:colOff>
      <xdr:row>63</xdr:row>
      <xdr:rowOff>76200</xdr:rowOff>
    </xdr:from>
    <xdr:to>
      <xdr:col>16</xdr:col>
      <xdr:colOff>781050</xdr:colOff>
      <xdr:row>63</xdr:row>
      <xdr:rowOff>400050</xdr:rowOff>
    </xdr:to>
    <xdr:pic>
      <xdr:nvPicPr>
        <xdr:cNvPr id="63" name="Picture 30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29550" y="29340175"/>
          <a:ext cx="6191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65</xdr:row>
      <xdr:rowOff>28575</xdr:rowOff>
    </xdr:from>
    <xdr:to>
      <xdr:col>16</xdr:col>
      <xdr:colOff>666750</xdr:colOff>
      <xdr:row>65</xdr:row>
      <xdr:rowOff>381000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48600" y="30184090"/>
          <a:ext cx="485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352425</xdr:colOff>
      <xdr:row>41</xdr:row>
      <xdr:rowOff>76200</xdr:rowOff>
    </xdr:from>
    <xdr:to>
      <xdr:col>16</xdr:col>
      <xdr:colOff>552450</xdr:colOff>
      <xdr:row>41</xdr:row>
      <xdr:rowOff>361950</xdr:rowOff>
    </xdr:to>
    <xdr:pic>
      <xdr:nvPicPr>
        <xdr:cNvPr id="66" name="Picture 33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8020050" y="20424775"/>
          <a:ext cx="2000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271182</xdr:colOff>
      <xdr:row>34</xdr:row>
      <xdr:rowOff>26894</xdr:rowOff>
    </xdr:from>
    <xdr:to>
      <xdr:col>16</xdr:col>
      <xdr:colOff>537882</xdr:colOff>
      <xdr:row>34</xdr:row>
      <xdr:rowOff>407894</xdr:rowOff>
    </xdr:to>
    <xdr:pic>
      <xdr:nvPicPr>
        <xdr:cNvPr id="67" name="Picture 34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938770" y="17254855"/>
          <a:ext cx="2667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333375</xdr:colOff>
      <xdr:row>35</xdr:row>
      <xdr:rowOff>47625</xdr:rowOff>
    </xdr:from>
    <xdr:to>
      <xdr:col>16</xdr:col>
      <xdr:colOff>590550</xdr:colOff>
      <xdr:row>35</xdr:row>
      <xdr:rowOff>419100</xdr:rowOff>
    </xdr:to>
    <xdr:pic>
      <xdr:nvPicPr>
        <xdr:cNvPr id="68" name="Picture 35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8001000" y="17721580"/>
          <a:ext cx="2571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37</xdr:row>
      <xdr:rowOff>57150</xdr:rowOff>
    </xdr:from>
    <xdr:to>
      <xdr:col>16</xdr:col>
      <xdr:colOff>590550</xdr:colOff>
      <xdr:row>37</xdr:row>
      <xdr:rowOff>371475</xdr:rowOff>
    </xdr:to>
    <xdr:pic>
      <xdr:nvPicPr>
        <xdr:cNvPr id="69" name="图片 101" descr="78.jpg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896225" y="18622645"/>
          <a:ext cx="3619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33</xdr:row>
      <xdr:rowOff>47625</xdr:rowOff>
    </xdr:from>
    <xdr:to>
      <xdr:col>16</xdr:col>
      <xdr:colOff>581025</xdr:colOff>
      <xdr:row>33</xdr:row>
      <xdr:rowOff>371475</xdr:rowOff>
    </xdr:to>
    <xdr:pic>
      <xdr:nvPicPr>
        <xdr:cNvPr id="70" name="Picture 36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981950" y="16830040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333375</xdr:colOff>
      <xdr:row>42</xdr:row>
      <xdr:rowOff>47625</xdr:rowOff>
    </xdr:from>
    <xdr:to>
      <xdr:col>16</xdr:col>
      <xdr:colOff>590550</xdr:colOff>
      <xdr:row>42</xdr:row>
      <xdr:rowOff>419100</xdr:rowOff>
    </xdr:to>
    <xdr:pic>
      <xdr:nvPicPr>
        <xdr:cNvPr id="71" name="Picture 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8001000" y="20841970"/>
          <a:ext cx="2571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44</xdr:row>
      <xdr:rowOff>57150</xdr:rowOff>
    </xdr:from>
    <xdr:to>
      <xdr:col>16</xdr:col>
      <xdr:colOff>590550</xdr:colOff>
      <xdr:row>44</xdr:row>
      <xdr:rowOff>371475</xdr:rowOff>
    </xdr:to>
    <xdr:pic>
      <xdr:nvPicPr>
        <xdr:cNvPr id="72" name="图片 101" descr="78.jpg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896225" y="21297265"/>
          <a:ext cx="3619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40</xdr:row>
      <xdr:rowOff>47625</xdr:rowOff>
    </xdr:from>
    <xdr:to>
      <xdr:col>16</xdr:col>
      <xdr:colOff>581025</xdr:colOff>
      <xdr:row>40</xdr:row>
      <xdr:rowOff>371475</xdr:rowOff>
    </xdr:to>
    <xdr:pic>
      <xdr:nvPicPr>
        <xdr:cNvPr id="73" name="Picture 36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981950" y="19950430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85725</xdr:colOff>
      <xdr:row>92</xdr:row>
      <xdr:rowOff>66675</xdr:rowOff>
    </xdr:from>
    <xdr:to>
      <xdr:col>16</xdr:col>
      <xdr:colOff>800100</xdr:colOff>
      <xdr:row>92</xdr:row>
      <xdr:rowOff>371475</xdr:rowOff>
    </xdr:to>
    <xdr:pic>
      <xdr:nvPicPr>
        <xdr:cNvPr id="74" name="Picture 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753350" y="449326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171450</xdr:colOff>
      <xdr:row>79</xdr:row>
      <xdr:rowOff>85725</xdr:rowOff>
    </xdr:from>
    <xdr:to>
      <xdr:col>16</xdr:col>
      <xdr:colOff>571500</xdr:colOff>
      <xdr:row>79</xdr:row>
      <xdr:rowOff>419100</xdr:rowOff>
    </xdr:to>
    <xdr:pic>
      <xdr:nvPicPr>
        <xdr:cNvPr id="76" name="Picture 40">
          <a:extLst>
            <a:ext uri="{FF2B5EF4-FFF2-40B4-BE49-F238E27FC236}">
              <a16:creationId xmlns:a16="http://schemas.microsoft.com/office/drawing/2014/main" xmlns="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839075" y="36927790"/>
          <a:ext cx="400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342900</xdr:colOff>
      <xdr:row>85</xdr:row>
      <xdr:rowOff>38100</xdr:rowOff>
    </xdr:from>
    <xdr:to>
      <xdr:col>16</xdr:col>
      <xdr:colOff>581025</xdr:colOff>
      <xdr:row>85</xdr:row>
      <xdr:rowOff>361950</xdr:rowOff>
    </xdr:to>
    <xdr:pic>
      <xdr:nvPicPr>
        <xdr:cNvPr id="79" name="Picture 42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8010525" y="39554785"/>
          <a:ext cx="2381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161926</xdr:colOff>
      <xdr:row>66</xdr:row>
      <xdr:rowOff>29182</xdr:rowOff>
    </xdr:from>
    <xdr:to>
      <xdr:col>16</xdr:col>
      <xdr:colOff>657226</xdr:colOff>
      <xdr:row>66</xdr:row>
      <xdr:rowOff>419099</xdr:rowOff>
    </xdr:to>
    <xdr:pic>
      <xdr:nvPicPr>
        <xdr:cNvPr id="80" name="Picture 43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829550" y="30629860"/>
          <a:ext cx="495300" cy="389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142875</xdr:colOff>
      <xdr:row>94</xdr:row>
      <xdr:rowOff>66675</xdr:rowOff>
    </xdr:from>
    <xdr:to>
      <xdr:col>16</xdr:col>
      <xdr:colOff>609600</xdr:colOff>
      <xdr:row>94</xdr:row>
      <xdr:rowOff>381000</xdr:rowOff>
    </xdr:to>
    <xdr:pic>
      <xdr:nvPicPr>
        <xdr:cNvPr id="82" name="Picture 45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810500" y="45824140"/>
          <a:ext cx="466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95</xdr:row>
      <xdr:rowOff>95250</xdr:rowOff>
    </xdr:from>
    <xdr:to>
      <xdr:col>16</xdr:col>
      <xdr:colOff>695325</xdr:colOff>
      <xdr:row>95</xdr:row>
      <xdr:rowOff>352425</xdr:rowOff>
    </xdr:to>
    <xdr:pic>
      <xdr:nvPicPr>
        <xdr:cNvPr id="83" name="Picture 46">
          <a:extLst>
            <a:ext uri="{FF2B5EF4-FFF2-40B4-BE49-F238E27FC236}">
              <a16:creationId xmlns:a16="http://schemas.microsoft.com/office/drawing/2014/main" xmlns="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962900" y="46298485"/>
          <a:ext cx="400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257175</xdr:colOff>
      <xdr:row>96</xdr:row>
      <xdr:rowOff>123825</xdr:rowOff>
    </xdr:from>
    <xdr:to>
      <xdr:col>16</xdr:col>
      <xdr:colOff>657225</xdr:colOff>
      <xdr:row>96</xdr:row>
      <xdr:rowOff>381000</xdr:rowOff>
    </xdr:to>
    <xdr:pic>
      <xdr:nvPicPr>
        <xdr:cNvPr id="84" name="Picture 46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924800" y="46772830"/>
          <a:ext cx="400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57150</xdr:colOff>
      <xdr:row>97</xdr:row>
      <xdr:rowOff>47625</xdr:rowOff>
    </xdr:from>
    <xdr:to>
      <xdr:col>16</xdr:col>
      <xdr:colOff>819150</xdr:colOff>
      <xdr:row>97</xdr:row>
      <xdr:rowOff>361950</xdr:rowOff>
    </xdr:to>
    <xdr:pic>
      <xdr:nvPicPr>
        <xdr:cNvPr id="85" name="Picture 47">
          <a:extLst>
            <a:ext uri="{FF2B5EF4-FFF2-40B4-BE49-F238E27FC236}">
              <a16:creationId xmlns:a16="http://schemas.microsoft.com/office/drawing/2014/main" xmlns="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724775" y="47142400"/>
          <a:ext cx="762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209550</xdr:colOff>
      <xdr:row>91</xdr:row>
      <xdr:rowOff>76200</xdr:rowOff>
    </xdr:from>
    <xdr:to>
      <xdr:col>16</xdr:col>
      <xdr:colOff>800100</xdr:colOff>
      <xdr:row>91</xdr:row>
      <xdr:rowOff>333375</xdr:rowOff>
    </xdr:to>
    <xdr:pic>
      <xdr:nvPicPr>
        <xdr:cNvPr id="86" name="Picture 38">
          <a:extLst>
            <a:ext uri="{FF2B5EF4-FFF2-40B4-BE49-F238E27FC236}">
              <a16:creationId xmlns:a16="http://schemas.microsoft.com/office/drawing/2014/main" xmlns="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877175" y="44496355"/>
          <a:ext cx="5905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100</xdr:row>
      <xdr:rowOff>38100</xdr:rowOff>
    </xdr:from>
    <xdr:to>
      <xdr:col>16</xdr:col>
      <xdr:colOff>752475</xdr:colOff>
      <xdr:row>100</xdr:row>
      <xdr:rowOff>381000</xdr:rowOff>
    </xdr:to>
    <xdr:pic>
      <xdr:nvPicPr>
        <xdr:cNvPr id="88" name="Picture 48">
          <a:extLst>
            <a:ext uri="{FF2B5EF4-FFF2-40B4-BE49-F238E27FC236}">
              <a16:creationId xmlns:a16="http://schemas.microsoft.com/office/drawing/2014/main" xmlns="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896225" y="48470185"/>
          <a:ext cx="5238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390525</xdr:colOff>
      <xdr:row>88</xdr:row>
      <xdr:rowOff>57150</xdr:rowOff>
    </xdr:from>
    <xdr:to>
      <xdr:col>16</xdr:col>
      <xdr:colOff>581025</xdr:colOff>
      <xdr:row>88</xdr:row>
      <xdr:rowOff>390525</xdr:rowOff>
    </xdr:to>
    <xdr:pic>
      <xdr:nvPicPr>
        <xdr:cNvPr id="89" name="Picture 49">
          <a:extLst>
            <a:ext uri="{FF2B5EF4-FFF2-40B4-BE49-F238E27FC236}">
              <a16:creationId xmlns:a16="http://schemas.microsoft.com/office/drawing/2014/main" xmlns="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 r="54248"/>
        <a:stretch>
          <a:fillRect/>
        </a:stretch>
      </xdr:blipFill>
      <xdr:spPr>
        <a:xfrm>
          <a:off x="8058150" y="41356915"/>
          <a:ext cx="1905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390525</xdr:colOff>
      <xdr:row>87</xdr:row>
      <xdr:rowOff>47625</xdr:rowOff>
    </xdr:from>
    <xdr:to>
      <xdr:col>16</xdr:col>
      <xdr:colOff>561975</xdr:colOff>
      <xdr:row>87</xdr:row>
      <xdr:rowOff>381000</xdr:rowOff>
    </xdr:to>
    <xdr:pic>
      <xdr:nvPicPr>
        <xdr:cNvPr id="90" name="Picture 49">
          <a:extLst>
            <a:ext uri="{FF2B5EF4-FFF2-40B4-BE49-F238E27FC236}">
              <a16:creationId xmlns:a16="http://schemas.microsoft.com/office/drawing/2014/main" xmlns="" id="{00000000-0008-0000-03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 l="59477"/>
        <a:stretch>
          <a:fillRect/>
        </a:stretch>
      </xdr:blipFill>
      <xdr:spPr>
        <a:xfrm>
          <a:off x="8058150" y="40901620"/>
          <a:ext cx="1714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14</xdr:row>
      <xdr:rowOff>66675</xdr:rowOff>
    </xdr:from>
    <xdr:to>
      <xdr:col>16</xdr:col>
      <xdr:colOff>676275</xdr:colOff>
      <xdr:row>14</xdr:row>
      <xdr:rowOff>352425</xdr:rowOff>
    </xdr:to>
    <xdr:pic>
      <xdr:nvPicPr>
        <xdr:cNvPr id="92" name="Picture 50">
          <a:extLst>
            <a:ext uri="{FF2B5EF4-FFF2-40B4-BE49-F238E27FC236}">
              <a16:creationId xmlns:a16="http://schemas.microsoft.com/office/drawing/2014/main" xmlns="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981950" y="6150610"/>
          <a:ext cx="3619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238125</xdr:colOff>
      <xdr:row>15</xdr:row>
      <xdr:rowOff>47625</xdr:rowOff>
    </xdr:from>
    <xdr:to>
      <xdr:col>16</xdr:col>
      <xdr:colOff>676275</xdr:colOff>
      <xdr:row>15</xdr:row>
      <xdr:rowOff>390525</xdr:rowOff>
    </xdr:to>
    <xdr:pic>
      <xdr:nvPicPr>
        <xdr:cNvPr id="93" name="Picture 51">
          <a:extLst>
            <a:ext uri="{FF2B5EF4-FFF2-40B4-BE49-F238E27FC236}">
              <a16:creationId xmlns:a16="http://schemas.microsoft.com/office/drawing/2014/main" xmlns="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905750" y="6577330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21</xdr:row>
      <xdr:rowOff>66675</xdr:rowOff>
    </xdr:from>
    <xdr:to>
      <xdr:col>16</xdr:col>
      <xdr:colOff>676275</xdr:colOff>
      <xdr:row>21</xdr:row>
      <xdr:rowOff>352425</xdr:rowOff>
    </xdr:to>
    <xdr:pic>
      <xdr:nvPicPr>
        <xdr:cNvPr id="95" name="Picture 50">
          <a:extLst>
            <a:ext uri="{FF2B5EF4-FFF2-40B4-BE49-F238E27FC236}">
              <a16:creationId xmlns:a16="http://schemas.microsoft.com/office/drawing/2014/main" xmlns="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981950" y="11054080"/>
          <a:ext cx="3619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238125</xdr:colOff>
      <xdr:row>22</xdr:row>
      <xdr:rowOff>47625</xdr:rowOff>
    </xdr:from>
    <xdr:to>
      <xdr:col>16</xdr:col>
      <xdr:colOff>676275</xdr:colOff>
      <xdr:row>22</xdr:row>
      <xdr:rowOff>390525</xdr:rowOff>
    </xdr:to>
    <xdr:pic>
      <xdr:nvPicPr>
        <xdr:cNvPr id="96" name="Picture 51">
          <a:extLst>
            <a:ext uri="{FF2B5EF4-FFF2-40B4-BE49-F238E27FC236}">
              <a16:creationId xmlns:a16="http://schemas.microsoft.com/office/drawing/2014/main" xmlns="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905750" y="11480800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101</xdr:row>
      <xdr:rowOff>76200</xdr:rowOff>
    </xdr:from>
    <xdr:to>
      <xdr:col>16</xdr:col>
      <xdr:colOff>609600</xdr:colOff>
      <xdr:row>101</xdr:row>
      <xdr:rowOff>390525</xdr:rowOff>
    </xdr:to>
    <xdr:pic>
      <xdr:nvPicPr>
        <xdr:cNvPr id="97" name="Picture 26">
          <a:extLst>
            <a:ext uri="{FF2B5EF4-FFF2-40B4-BE49-F238E27FC236}">
              <a16:creationId xmlns:a16="http://schemas.microsoft.com/office/drawing/2014/main" xmlns="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972425" y="48954055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105</xdr:row>
      <xdr:rowOff>47625</xdr:rowOff>
    </xdr:from>
    <xdr:to>
      <xdr:col>16</xdr:col>
      <xdr:colOff>581025</xdr:colOff>
      <xdr:row>105</xdr:row>
      <xdr:rowOff>371475</xdr:rowOff>
    </xdr:to>
    <xdr:pic>
      <xdr:nvPicPr>
        <xdr:cNvPr id="98" name="Picture 27">
          <a:extLst>
            <a:ext uri="{FF2B5EF4-FFF2-40B4-BE49-F238E27FC236}">
              <a16:creationId xmlns:a16="http://schemas.microsoft.com/office/drawing/2014/main" xmlns="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867650" y="50708560"/>
          <a:ext cx="381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209550</xdr:colOff>
      <xdr:row>102</xdr:row>
      <xdr:rowOff>85725</xdr:rowOff>
    </xdr:from>
    <xdr:to>
      <xdr:col>16</xdr:col>
      <xdr:colOff>657225</xdr:colOff>
      <xdr:row>102</xdr:row>
      <xdr:rowOff>361950</xdr:rowOff>
    </xdr:to>
    <xdr:pic>
      <xdr:nvPicPr>
        <xdr:cNvPr id="100" name="Picture 29">
          <a:extLst>
            <a:ext uri="{FF2B5EF4-FFF2-40B4-BE49-F238E27FC236}">
              <a16:creationId xmlns:a16="http://schemas.microsoft.com/office/drawing/2014/main" xmlns="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877175" y="49409350"/>
          <a:ext cx="447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285750</xdr:colOff>
      <xdr:row>103</xdr:row>
      <xdr:rowOff>95250</xdr:rowOff>
    </xdr:from>
    <xdr:to>
      <xdr:col>16</xdr:col>
      <xdr:colOff>590550</xdr:colOff>
      <xdr:row>103</xdr:row>
      <xdr:rowOff>390525</xdr:rowOff>
    </xdr:to>
    <xdr:pic>
      <xdr:nvPicPr>
        <xdr:cNvPr id="101" name="Picture 30">
          <a:extLst>
            <a:ext uri="{FF2B5EF4-FFF2-40B4-BE49-F238E27FC236}">
              <a16:creationId xmlns:a16="http://schemas.microsoft.com/office/drawing/2014/main" xmlns="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953375" y="49864645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285750</xdr:colOff>
      <xdr:row>218</xdr:row>
      <xdr:rowOff>66675</xdr:rowOff>
    </xdr:from>
    <xdr:to>
      <xdr:col>16</xdr:col>
      <xdr:colOff>504825</xdr:colOff>
      <xdr:row>218</xdr:row>
      <xdr:rowOff>400050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xmlns="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7953375" y="98409760"/>
          <a:ext cx="219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276225</xdr:colOff>
      <xdr:row>219</xdr:row>
      <xdr:rowOff>66675</xdr:rowOff>
    </xdr:from>
    <xdr:to>
      <xdr:col>16</xdr:col>
      <xdr:colOff>495300</xdr:colOff>
      <xdr:row>219</xdr:row>
      <xdr:rowOff>400050</xdr:rowOff>
    </xdr:to>
    <xdr:pic>
      <xdr:nvPicPr>
        <xdr:cNvPr id="106" name="Picture 2">
          <a:extLst>
            <a:ext uri="{FF2B5EF4-FFF2-40B4-BE49-F238E27FC236}">
              <a16:creationId xmlns:a16="http://schemas.microsoft.com/office/drawing/2014/main" xmlns="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6954931" y="98801704"/>
          <a:ext cx="219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220</xdr:row>
      <xdr:rowOff>123825</xdr:rowOff>
    </xdr:from>
    <xdr:to>
      <xdr:col>16</xdr:col>
      <xdr:colOff>552450</xdr:colOff>
      <xdr:row>220</xdr:row>
      <xdr:rowOff>342900</xdr:rowOff>
    </xdr:to>
    <xdr:pic>
      <xdr:nvPicPr>
        <xdr:cNvPr id="107" name="Picture 3">
          <a:extLst>
            <a:ext uri="{FF2B5EF4-FFF2-40B4-BE49-F238E27FC236}">
              <a16:creationId xmlns:a16="http://schemas.microsoft.com/office/drawing/2014/main" xmlns="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972425" y="99358450"/>
          <a:ext cx="2476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221</xdr:row>
      <xdr:rowOff>85725</xdr:rowOff>
    </xdr:from>
    <xdr:to>
      <xdr:col>16</xdr:col>
      <xdr:colOff>523875</xdr:colOff>
      <xdr:row>221</xdr:row>
      <xdr:rowOff>400050</xdr:rowOff>
    </xdr:to>
    <xdr:pic>
      <xdr:nvPicPr>
        <xdr:cNvPr id="108" name="Picture 4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962900" y="99766120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224</xdr:row>
      <xdr:rowOff>152400</xdr:rowOff>
    </xdr:from>
    <xdr:to>
      <xdr:col>16</xdr:col>
      <xdr:colOff>552450</xdr:colOff>
      <xdr:row>224</xdr:row>
      <xdr:rowOff>371475</xdr:rowOff>
    </xdr:to>
    <xdr:pic>
      <xdr:nvPicPr>
        <xdr:cNvPr id="109" name="Picture 3">
          <a:extLst>
            <a:ext uri="{FF2B5EF4-FFF2-40B4-BE49-F238E27FC236}">
              <a16:creationId xmlns:a16="http://schemas.microsoft.com/office/drawing/2014/main" xmlns="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972425" y="101170105"/>
          <a:ext cx="2476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323850</xdr:colOff>
      <xdr:row>222</xdr:row>
      <xdr:rowOff>85725</xdr:rowOff>
    </xdr:from>
    <xdr:to>
      <xdr:col>16</xdr:col>
      <xdr:colOff>542925</xdr:colOff>
      <xdr:row>222</xdr:row>
      <xdr:rowOff>390525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xmlns="" id="{00000000-0008-0000-03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7991475" y="100211890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223</xdr:row>
      <xdr:rowOff>57150</xdr:rowOff>
    </xdr:from>
    <xdr:to>
      <xdr:col>16</xdr:col>
      <xdr:colOff>552450</xdr:colOff>
      <xdr:row>223</xdr:row>
      <xdr:rowOff>381000</xdr:rowOff>
    </xdr:to>
    <xdr:pic>
      <xdr:nvPicPr>
        <xdr:cNvPr id="111" name="Picture 6">
          <a:extLst>
            <a:ext uri="{FF2B5EF4-FFF2-40B4-BE49-F238E27FC236}">
              <a16:creationId xmlns:a16="http://schemas.microsoft.com/office/drawing/2014/main" xmlns="" id="{00000000-0008-0000-03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6993031" y="100540297"/>
          <a:ext cx="2381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225</xdr:row>
      <xdr:rowOff>85725</xdr:rowOff>
    </xdr:from>
    <xdr:to>
      <xdr:col>16</xdr:col>
      <xdr:colOff>514350</xdr:colOff>
      <xdr:row>225</xdr:row>
      <xdr:rowOff>361950</xdr:rowOff>
    </xdr:to>
    <xdr:pic>
      <xdr:nvPicPr>
        <xdr:cNvPr id="112" name="Picture 7">
          <a:extLst>
            <a:ext uri="{FF2B5EF4-FFF2-40B4-BE49-F238E27FC236}">
              <a16:creationId xmlns:a16="http://schemas.microsoft.com/office/drawing/2014/main" xmlns="" id="{00000000-0008-0000-03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981950" y="10154920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209550</xdr:colOff>
      <xdr:row>108</xdr:row>
      <xdr:rowOff>38100</xdr:rowOff>
    </xdr:from>
    <xdr:to>
      <xdr:col>16</xdr:col>
      <xdr:colOff>704850</xdr:colOff>
      <xdr:row>108</xdr:row>
      <xdr:rowOff>419100</xdr:rowOff>
    </xdr:to>
    <xdr:pic>
      <xdr:nvPicPr>
        <xdr:cNvPr id="113" name="Picture 12798">
          <a:extLst>
            <a:ext uri="{FF2B5EF4-FFF2-40B4-BE49-F238E27FC236}">
              <a16:creationId xmlns:a16="http://schemas.microsoft.com/office/drawing/2014/main" xmlns="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 t="54036" r="54218"/>
        <a:stretch>
          <a:fillRect/>
        </a:stretch>
      </xdr:blipFill>
      <xdr:spPr>
        <a:xfrm>
          <a:off x="7877175" y="52028725"/>
          <a:ext cx="495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276225</xdr:colOff>
      <xdr:row>109</xdr:row>
      <xdr:rowOff>38100</xdr:rowOff>
    </xdr:from>
    <xdr:to>
      <xdr:col>16</xdr:col>
      <xdr:colOff>666750</xdr:colOff>
      <xdr:row>109</xdr:row>
      <xdr:rowOff>371475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xmlns="" id="{00000000-0008-0000-03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943850" y="52474495"/>
          <a:ext cx="3905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266700</xdr:colOff>
      <xdr:row>110</xdr:row>
      <xdr:rowOff>76200</xdr:rowOff>
    </xdr:from>
    <xdr:to>
      <xdr:col>16</xdr:col>
      <xdr:colOff>628650</xdr:colOff>
      <xdr:row>110</xdr:row>
      <xdr:rowOff>381000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xmlns="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7934325" y="52958365"/>
          <a:ext cx="3619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266700</xdr:colOff>
      <xdr:row>111</xdr:row>
      <xdr:rowOff>47625</xdr:rowOff>
    </xdr:from>
    <xdr:to>
      <xdr:col>16</xdr:col>
      <xdr:colOff>657225</xdr:colOff>
      <xdr:row>111</xdr:row>
      <xdr:rowOff>381000</xdr:rowOff>
    </xdr:to>
    <xdr:pic>
      <xdr:nvPicPr>
        <xdr:cNvPr id="116" name="Picture 3">
          <a:extLst>
            <a:ext uri="{FF2B5EF4-FFF2-40B4-BE49-F238E27FC236}">
              <a16:creationId xmlns:a16="http://schemas.microsoft.com/office/drawing/2014/main" xmlns="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7934325" y="53375560"/>
          <a:ext cx="3905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238125</xdr:colOff>
      <xdr:row>112</xdr:row>
      <xdr:rowOff>85725</xdr:rowOff>
    </xdr:from>
    <xdr:to>
      <xdr:col>16</xdr:col>
      <xdr:colOff>714375</xdr:colOff>
      <xdr:row>112</xdr:row>
      <xdr:rowOff>352425</xdr:rowOff>
    </xdr:to>
    <xdr:pic>
      <xdr:nvPicPr>
        <xdr:cNvPr id="117" name="Picture 4">
          <a:extLst>
            <a:ext uri="{FF2B5EF4-FFF2-40B4-BE49-F238E27FC236}">
              <a16:creationId xmlns:a16="http://schemas.microsoft.com/office/drawing/2014/main" xmlns="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7905750" y="53859430"/>
          <a:ext cx="4762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209550</xdr:colOff>
      <xdr:row>113</xdr:row>
      <xdr:rowOff>66675</xdr:rowOff>
    </xdr:from>
    <xdr:to>
      <xdr:col>16</xdr:col>
      <xdr:colOff>714375</xdr:colOff>
      <xdr:row>113</xdr:row>
      <xdr:rowOff>342900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xmlns="" id="{00000000-0008-0000-03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7877175" y="54286150"/>
          <a:ext cx="5048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342900</xdr:colOff>
      <xdr:row>114</xdr:row>
      <xdr:rowOff>76200</xdr:rowOff>
    </xdr:from>
    <xdr:to>
      <xdr:col>16</xdr:col>
      <xdr:colOff>600075</xdr:colOff>
      <xdr:row>114</xdr:row>
      <xdr:rowOff>390525</xdr:rowOff>
    </xdr:to>
    <xdr:pic>
      <xdr:nvPicPr>
        <xdr:cNvPr id="119" name="Picture 6">
          <a:extLst>
            <a:ext uri="{FF2B5EF4-FFF2-40B4-BE49-F238E27FC236}">
              <a16:creationId xmlns:a16="http://schemas.microsoft.com/office/drawing/2014/main" xmlns="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 l="61427" b="60715"/>
        <a:stretch>
          <a:fillRect/>
        </a:stretch>
      </xdr:blipFill>
      <xdr:spPr>
        <a:xfrm>
          <a:off x="8010525" y="54741445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371475</xdr:colOff>
      <xdr:row>115</xdr:row>
      <xdr:rowOff>66675</xdr:rowOff>
    </xdr:from>
    <xdr:to>
      <xdr:col>16</xdr:col>
      <xdr:colOff>647700</xdr:colOff>
      <xdr:row>115</xdr:row>
      <xdr:rowOff>381000</xdr:rowOff>
    </xdr:to>
    <xdr:pic>
      <xdr:nvPicPr>
        <xdr:cNvPr id="120" name="Picture 6">
          <a:extLst>
            <a:ext uri="{FF2B5EF4-FFF2-40B4-BE49-F238E27FC236}">
              <a16:creationId xmlns:a16="http://schemas.microsoft.com/office/drawing/2014/main" xmlns="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 t="47620" r="44286"/>
        <a:stretch>
          <a:fillRect/>
        </a:stretch>
      </xdr:blipFill>
      <xdr:spPr>
        <a:xfrm>
          <a:off x="8039100" y="55177690"/>
          <a:ext cx="2762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131</xdr:row>
      <xdr:rowOff>95250</xdr:rowOff>
    </xdr:from>
    <xdr:to>
      <xdr:col>16</xdr:col>
      <xdr:colOff>752475</xdr:colOff>
      <xdr:row>131</xdr:row>
      <xdr:rowOff>371475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xmlns="" id="{00000000-0008-0000-03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48600" y="63230125"/>
          <a:ext cx="571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132</xdr:row>
      <xdr:rowOff>57150</xdr:rowOff>
    </xdr:from>
    <xdr:to>
      <xdr:col>16</xdr:col>
      <xdr:colOff>647700</xdr:colOff>
      <xdr:row>132</xdr:row>
      <xdr:rowOff>400050</xdr:rowOff>
    </xdr:to>
    <xdr:pic>
      <xdr:nvPicPr>
        <xdr:cNvPr id="122" name="Picture 2">
          <a:extLst>
            <a:ext uri="{FF2B5EF4-FFF2-40B4-BE49-F238E27FC236}">
              <a16:creationId xmlns:a16="http://schemas.microsoft.com/office/drawing/2014/main" xmlns="" id="{00000000-0008-0000-03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962900" y="63637795"/>
          <a:ext cx="352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124</xdr:row>
      <xdr:rowOff>76200</xdr:rowOff>
    </xdr:from>
    <xdr:to>
      <xdr:col>16</xdr:col>
      <xdr:colOff>752475</xdr:colOff>
      <xdr:row>124</xdr:row>
      <xdr:rowOff>390525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xmlns="" id="{00000000-0008-0000-03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915275" y="60090685"/>
          <a:ext cx="5048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123825</xdr:colOff>
      <xdr:row>189</xdr:row>
      <xdr:rowOff>152400</xdr:rowOff>
    </xdr:from>
    <xdr:to>
      <xdr:col>16</xdr:col>
      <xdr:colOff>781050</xdr:colOff>
      <xdr:row>189</xdr:row>
      <xdr:rowOff>342900</xdr:rowOff>
    </xdr:to>
    <xdr:pic>
      <xdr:nvPicPr>
        <xdr:cNvPr id="130" name="Picture 8">
          <a:extLst>
            <a:ext uri="{FF2B5EF4-FFF2-40B4-BE49-F238E27FC236}">
              <a16:creationId xmlns:a16="http://schemas.microsoft.com/office/drawing/2014/main" xmlns="" id="{00000000-0008-0000-03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791450" y="90925015"/>
          <a:ext cx="657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238125</xdr:colOff>
      <xdr:row>194</xdr:row>
      <xdr:rowOff>38100</xdr:rowOff>
    </xdr:from>
    <xdr:to>
      <xdr:col>16</xdr:col>
      <xdr:colOff>714375</xdr:colOff>
      <xdr:row>194</xdr:row>
      <xdr:rowOff>371475</xdr:rowOff>
    </xdr:to>
    <xdr:pic>
      <xdr:nvPicPr>
        <xdr:cNvPr id="131" name="Picture 3">
          <a:extLst>
            <a:ext uri="{FF2B5EF4-FFF2-40B4-BE49-F238E27FC236}">
              <a16:creationId xmlns:a16="http://schemas.microsoft.com/office/drawing/2014/main" xmlns="" id="{00000000-0008-0000-03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7905750" y="92586175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238125</xdr:colOff>
      <xdr:row>127</xdr:row>
      <xdr:rowOff>38100</xdr:rowOff>
    </xdr:from>
    <xdr:to>
      <xdr:col>16</xdr:col>
      <xdr:colOff>676275</xdr:colOff>
      <xdr:row>127</xdr:row>
      <xdr:rowOff>419100</xdr:rowOff>
    </xdr:to>
    <xdr:pic>
      <xdr:nvPicPr>
        <xdr:cNvPr id="133" name="图片 101" descr="78.jpg">
          <a:extLst>
            <a:ext uri="{FF2B5EF4-FFF2-40B4-BE49-F238E27FC236}">
              <a16:creationId xmlns:a16="http://schemas.microsoft.com/office/drawing/2014/main" xmlns="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905750" y="61389895"/>
          <a:ext cx="438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219075</xdr:colOff>
      <xdr:row>106</xdr:row>
      <xdr:rowOff>85725</xdr:rowOff>
    </xdr:from>
    <xdr:to>
      <xdr:col>16</xdr:col>
      <xdr:colOff>590550</xdr:colOff>
      <xdr:row>106</xdr:row>
      <xdr:rowOff>342900</xdr:rowOff>
    </xdr:to>
    <xdr:pic>
      <xdr:nvPicPr>
        <xdr:cNvPr id="134" name="Picture 10">
          <a:extLst>
            <a:ext uri="{FF2B5EF4-FFF2-40B4-BE49-F238E27FC236}">
              <a16:creationId xmlns:a16="http://schemas.microsoft.com/office/drawing/2014/main" xmlns="" id="{00000000-0008-0000-03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7886700" y="51192430"/>
          <a:ext cx="371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107</xdr:row>
      <xdr:rowOff>76200</xdr:rowOff>
    </xdr:from>
    <xdr:to>
      <xdr:col>16</xdr:col>
      <xdr:colOff>561975</xdr:colOff>
      <xdr:row>107</xdr:row>
      <xdr:rowOff>390525</xdr:rowOff>
    </xdr:to>
    <xdr:pic>
      <xdr:nvPicPr>
        <xdr:cNvPr id="135" name="Picture 11">
          <a:extLst>
            <a:ext uri="{FF2B5EF4-FFF2-40B4-BE49-F238E27FC236}">
              <a16:creationId xmlns:a16="http://schemas.microsoft.com/office/drawing/2014/main" xmlns="" id="{00000000-0008-0000-03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96225" y="51621055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171450</xdr:colOff>
      <xdr:row>80</xdr:row>
      <xdr:rowOff>85725</xdr:rowOff>
    </xdr:from>
    <xdr:to>
      <xdr:col>16</xdr:col>
      <xdr:colOff>571500</xdr:colOff>
      <xdr:row>80</xdr:row>
      <xdr:rowOff>419100</xdr:rowOff>
    </xdr:to>
    <xdr:pic>
      <xdr:nvPicPr>
        <xdr:cNvPr id="136" name="Picture 40">
          <a:extLst>
            <a:ext uri="{FF2B5EF4-FFF2-40B4-BE49-F238E27FC236}">
              <a16:creationId xmlns:a16="http://schemas.microsoft.com/office/drawing/2014/main" xmlns="" id="{00000000-0008-0000-03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839075" y="37373560"/>
          <a:ext cx="400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117</xdr:row>
      <xdr:rowOff>85725</xdr:rowOff>
    </xdr:from>
    <xdr:to>
      <xdr:col>16</xdr:col>
      <xdr:colOff>561975</xdr:colOff>
      <xdr:row>117</xdr:row>
      <xdr:rowOff>361950</xdr:rowOff>
    </xdr:to>
    <xdr:pic>
      <xdr:nvPicPr>
        <xdr:cNvPr id="141" name="图片 189">
          <a:extLst>
            <a:ext uri="{FF2B5EF4-FFF2-40B4-BE49-F238E27FC236}">
              <a16:creationId xmlns:a16="http://schemas.microsoft.com/office/drawing/2014/main" xmlns="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915275" y="5608828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209550</xdr:colOff>
      <xdr:row>76</xdr:row>
      <xdr:rowOff>66675</xdr:rowOff>
    </xdr:from>
    <xdr:to>
      <xdr:col>16</xdr:col>
      <xdr:colOff>609600</xdr:colOff>
      <xdr:row>76</xdr:row>
      <xdr:rowOff>400050</xdr:rowOff>
    </xdr:to>
    <xdr:pic>
      <xdr:nvPicPr>
        <xdr:cNvPr id="143" name="Picture 41">
          <a:extLst>
            <a:ext uri="{FF2B5EF4-FFF2-40B4-BE49-F238E27FC236}">
              <a16:creationId xmlns:a16="http://schemas.microsoft.com/office/drawing/2014/main" xmlns="" id="{00000000-0008-0000-03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77175" y="34679890"/>
          <a:ext cx="400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136</xdr:row>
      <xdr:rowOff>38100</xdr:rowOff>
    </xdr:from>
    <xdr:to>
      <xdr:col>16</xdr:col>
      <xdr:colOff>666750</xdr:colOff>
      <xdr:row>136</xdr:row>
      <xdr:rowOff>409575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xmlns="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143750" y="81534000"/>
          <a:ext cx="419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139</xdr:row>
      <xdr:rowOff>19050</xdr:rowOff>
    </xdr:from>
    <xdr:to>
      <xdr:col>16</xdr:col>
      <xdr:colOff>704850</xdr:colOff>
      <xdr:row>139</xdr:row>
      <xdr:rowOff>390525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xmlns="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962900" y="66720085"/>
          <a:ext cx="4095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342900</xdr:colOff>
      <xdr:row>57</xdr:row>
      <xdr:rowOff>57150</xdr:rowOff>
    </xdr:from>
    <xdr:to>
      <xdr:col>16</xdr:col>
      <xdr:colOff>571500</xdr:colOff>
      <xdr:row>57</xdr:row>
      <xdr:rowOff>419100</xdr:rowOff>
    </xdr:to>
    <xdr:pic>
      <xdr:nvPicPr>
        <xdr:cNvPr id="148" name="Picture 33">
          <a:extLst>
            <a:ext uri="{FF2B5EF4-FFF2-40B4-BE49-F238E27FC236}">
              <a16:creationId xmlns:a16="http://schemas.microsoft.com/office/drawing/2014/main" xmlns="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8010525" y="26646505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191</xdr:row>
      <xdr:rowOff>104775</xdr:rowOff>
    </xdr:from>
    <xdr:to>
      <xdr:col>16</xdr:col>
      <xdr:colOff>704850</xdr:colOff>
      <xdr:row>191</xdr:row>
      <xdr:rowOff>371475</xdr:rowOff>
    </xdr:to>
    <xdr:pic>
      <xdr:nvPicPr>
        <xdr:cNvPr id="149" name="Picture 6">
          <a:extLst>
            <a:ext uri="{FF2B5EF4-FFF2-40B4-BE49-F238E27FC236}">
              <a16:creationId xmlns:a16="http://schemas.microsoft.com/office/drawing/2014/main" xmlns="" id="{00000000-0008-0000-03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 t="66994" r="70612"/>
        <a:stretch>
          <a:fillRect/>
        </a:stretch>
      </xdr:blipFill>
      <xdr:spPr>
        <a:xfrm>
          <a:off x="7962900" y="91315540"/>
          <a:ext cx="4095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133350</xdr:colOff>
      <xdr:row>192</xdr:row>
      <xdr:rowOff>133350</xdr:rowOff>
    </xdr:from>
    <xdr:to>
      <xdr:col>16</xdr:col>
      <xdr:colOff>685800</xdr:colOff>
      <xdr:row>192</xdr:row>
      <xdr:rowOff>352425</xdr:rowOff>
    </xdr:to>
    <xdr:pic>
      <xdr:nvPicPr>
        <xdr:cNvPr id="150" name="Picture 8">
          <a:extLst>
            <a:ext uri="{FF2B5EF4-FFF2-40B4-BE49-F238E27FC236}">
              <a16:creationId xmlns:a16="http://schemas.microsoft.com/office/drawing/2014/main" xmlns="" id="{00000000-0008-0000-03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 r="39130" b="15253"/>
        <a:stretch>
          <a:fillRect/>
        </a:stretch>
      </xdr:blipFill>
      <xdr:spPr>
        <a:xfrm>
          <a:off x="6153150" y="88392000"/>
          <a:ext cx="5524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285750</xdr:colOff>
      <xdr:row>193</xdr:row>
      <xdr:rowOff>104775</xdr:rowOff>
    </xdr:from>
    <xdr:to>
      <xdr:col>16</xdr:col>
      <xdr:colOff>666750</xdr:colOff>
      <xdr:row>193</xdr:row>
      <xdr:rowOff>371475</xdr:rowOff>
    </xdr:to>
    <xdr:pic>
      <xdr:nvPicPr>
        <xdr:cNvPr id="151" name="Picture 65983">
          <a:extLst>
            <a:ext uri="{FF2B5EF4-FFF2-40B4-BE49-F238E27FC236}">
              <a16:creationId xmlns:a16="http://schemas.microsoft.com/office/drawing/2014/main" xmlns="" id="{00000000-0008-0000-03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 l="1933" t="6841" r="2939"/>
        <a:stretch>
          <a:fillRect/>
        </a:stretch>
      </xdr:blipFill>
      <xdr:spPr>
        <a:xfrm>
          <a:off x="7953375" y="92207080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219528</xdr:colOff>
      <xdr:row>187</xdr:row>
      <xdr:rowOff>15422</xdr:rowOff>
    </xdr:from>
    <xdr:to>
      <xdr:col>16</xdr:col>
      <xdr:colOff>600528</xdr:colOff>
      <xdr:row>187</xdr:row>
      <xdr:rowOff>367847</xdr:rowOff>
    </xdr:to>
    <xdr:pic>
      <xdr:nvPicPr>
        <xdr:cNvPr id="152" name="图片 190">
          <a:extLst>
            <a:ext uri="{FF2B5EF4-FFF2-40B4-BE49-F238E27FC236}">
              <a16:creationId xmlns:a16="http://schemas.microsoft.com/office/drawing/2014/main" xmlns="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 l="6618" t="14706" r="26385" b="10783"/>
        <a:stretch>
          <a:fillRect/>
        </a:stretch>
      </xdr:blipFill>
      <xdr:spPr>
        <a:xfrm>
          <a:off x="7886700" y="89896315"/>
          <a:ext cx="381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241753</xdr:colOff>
      <xdr:row>188</xdr:row>
      <xdr:rowOff>79828</xdr:rowOff>
    </xdr:from>
    <xdr:to>
      <xdr:col>16</xdr:col>
      <xdr:colOff>708478</xdr:colOff>
      <xdr:row>189</xdr:row>
      <xdr:rowOff>1</xdr:rowOff>
    </xdr:to>
    <xdr:pic>
      <xdr:nvPicPr>
        <xdr:cNvPr id="153" name="图片 191">
          <a:extLst>
            <a:ext uri="{FF2B5EF4-FFF2-40B4-BE49-F238E27FC236}">
              <a16:creationId xmlns:a16="http://schemas.microsoft.com/office/drawing/2014/main" xmlns="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 t="15686" r="9015"/>
        <a:stretch>
          <a:fillRect/>
        </a:stretch>
      </xdr:blipFill>
      <xdr:spPr>
        <a:xfrm>
          <a:off x="7908925" y="90406220"/>
          <a:ext cx="4667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186</xdr:row>
      <xdr:rowOff>104775</xdr:rowOff>
    </xdr:from>
    <xdr:to>
      <xdr:col>16</xdr:col>
      <xdr:colOff>628650</xdr:colOff>
      <xdr:row>186</xdr:row>
      <xdr:rowOff>333375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xmlns="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7867650" y="89540080"/>
          <a:ext cx="4286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142875</xdr:colOff>
      <xdr:row>98</xdr:row>
      <xdr:rowOff>95250</xdr:rowOff>
    </xdr:from>
    <xdr:to>
      <xdr:col>16</xdr:col>
      <xdr:colOff>733425</xdr:colOff>
      <xdr:row>98</xdr:row>
      <xdr:rowOff>342900</xdr:rowOff>
    </xdr:to>
    <xdr:pic>
      <xdr:nvPicPr>
        <xdr:cNvPr id="156" name="Picture 38">
          <a:extLst>
            <a:ext uri="{FF2B5EF4-FFF2-40B4-BE49-F238E27FC236}">
              <a16:creationId xmlns:a16="http://schemas.microsoft.com/office/drawing/2014/main" xmlns="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810500" y="47635795"/>
          <a:ext cx="5905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333375</xdr:colOff>
      <xdr:row>116</xdr:row>
      <xdr:rowOff>76200</xdr:rowOff>
    </xdr:from>
    <xdr:to>
      <xdr:col>16</xdr:col>
      <xdr:colOff>695325</xdr:colOff>
      <xdr:row>116</xdr:row>
      <xdr:rowOff>390525</xdr:rowOff>
    </xdr:to>
    <xdr:pic>
      <xdr:nvPicPr>
        <xdr:cNvPr id="157" name="Picture 11">
          <a:extLst>
            <a:ext uri="{FF2B5EF4-FFF2-40B4-BE49-F238E27FC236}">
              <a16:creationId xmlns:a16="http://schemas.microsoft.com/office/drawing/2014/main" xmlns="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8001000" y="55632985"/>
          <a:ext cx="3619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81</xdr:row>
      <xdr:rowOff>104775</xdr:rowOff>
    </xdr:from>
    <xdr:to>
      <xdr:col>16</xdr:col>
      <xdr:colOff>590550</xdr:colOff>
      <xdr:row>81</xdr:row>
      <xdr:rowOff>371475</xdr:rowOff>
    </xdr:to>
    <xdr:pic>
      <xdr:nvPicPr>
        <xdr:cNvPr id="170" name="Picture 56">
          <a:extLst>
            <a:ext uri="{FF2B5EF4-FFF2-40B4-BE49-F238E27FC236}">
              <a16:creationId xmlns:a16="http://schemas.microsoft.com/office/drawing/2014/main" xmlns="" id="{00000000-0008-0000-03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r="68587"/>
        <a:stretch>
          <a:fillRect/>
        </a:stretch>
      </xdr:blipFill>
      <xdr:spPr>
        <a:xfrm>
          <a:off x="7972425" y="37223700"/>
          <a:ext cx="2857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419100</xdr:colOff>
      <xdr:row>82</xdr:row>
      <xdr:rowOff>104775</xdr:rowOff>
    </xdr:from>
    <xdr:to>
      <xdr:col>16</xdr:col>
      <xdr:colOff>590550</xdr:colOff>
      <xdr:row>82</xdr:row>
      <xdr:rowOff>400050</xdr:rowOff>
    </xdr:to>
    <xdr:pic>
      <xdr:nvPicPr>
        <xdr:cNvPr id="171" name="Picture 56">
          <a:extLst>
            <a:ext uri="{FF2B5EF4-FFF2-40B4-BE49-F238E27FC236}">
              <a16:creationId xmlns:a16="http://schemas.microsoft.com/office/drawing/2014/main" xmlns="" id="{00000000-0008-0000-03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82722"/>
        <a:stretch>
          <a:fillRect/>
        </a:stretch>
      </xdr:blipFill>
      <xdr:spPr>
        <a:xfrm>
          <a:off x="8086725" y="38284150"/>
          <a:ext cx="1714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28575</xdr:colOff>
      <xdr:row>83</xdr:row>
      <xdr:rowOff>161925</xdr:rowOff>
    </xdr:from>
    <xdr:to>
      <xdr:col>16</xdr:col>
      <xdr:colOff>857250</xdr:colOff>
      <xdr:row>83</xdr:row>
      <xdr:rowOff>266700</xdr:rowOff>
    </xdr:to>
    <xdr:pic>
      <xdr:nvPicPr>
        <xdr:cNvPr id="172" name="Picture 57">
          <a:extLst>
            <a:ext uri="{FF2B5EF4-FFF2-40B4-BE49-F238E27FC236}">
              <a16:creationId xmlns:a16="http://schemas.microsoft.com/office/drawing/2014/main" xmlns="" id="{00000000-0008-0000-03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696200" y="38787070"/>
          <a:ext cx="8286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333375</xdr:colOff>
      <xdr:row>17</xdr:row>
      <xdr:rowOff>38100</xdr:rowOff>
    </xdr:from>
    <xdr:to>
      <xdr:col>16</xdr:col>
      <xdr:colOff>600075</xdr:colOff>
      <xdr:row>17</xdr:row>
      <xdr:rowOff>409575</xdr:rowOff>
    </xdr:to>
    <xdr:pic>
      <xdr:nvPicPr>
        <xdr:cNvPr id="173" name="Picture 52">
          <a:extLst>
            <a:ext uri="{FF2B5EF4-FFF2-40B4-BE49-F238E27FC236}">
              <a16:creationId xmlns:a16="http://schemas.microsoft.com/office/drawing/2014/main" xmlns="" id="{00000000-0008-0000-03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8001000" y="7459345"/>
          <a:ext cx="2667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228599</xdr:colOff>
      <xdr:row>18</xdr:row>
      <xdr:rowOff>62865</xdr:rowOff>
    </xdr:from>
    <xdr:to>
      <xdr:col>16</xdr:col>
      <xdr:colOff>714374</xdr:colOff>
      <xdr:row>18</xdr:row>
      <xdr:rowOff>413385</xdr:rowOff>
    </xdr:to>
    <xdr:pic>
      <xdr:nvPicPr>
        <xdr:cNvPr id="174" name="Picture 119623">
          <a:extLst>
            <a:ext uri="{FF2B5EF4-FFF2-40B4-BE49-F238E27FC236}">
              <a16:creationId xmlns:a16="http://schemas.microsoft.com/office/drawing/2014/main" xmlns="" id="{00000000-0008-0000-03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46" t="7439" r="2559"/>
        <a:stretch>
          <a:fillRect/>
        </a:stretch>
      </xdr:blipFill>
      <xdr:spPr>
        <a:xfrm>
          <a:off x="7895590" y="7929880"/>
          <a:ext cx="485775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323850</xdr:colOff>
      <xdr:row>16</xdr:row>
      <xdr:rowOff>79095</xdr:rowOff>
    </xdr:from>
    <xdr:to>
      <xdr:col>16</xdr:col>
      <xdr:colOff>542925</xdr:colOff>
      <xdr:row>16</xdr:row>
      <xdr:rowOff>390525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xmlns="" id="{00000000-0008-0000-03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7991475" y="7054215"/>
          <a:ext cx="219075" cy="3117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419099</xdr:colOff>
      <xdr:row>24</xdr:row>
      <xdr:rowOff>76200</xdr:rowOff>
    </xdr:from>
    <xdr:to>
      <xdr:col>16</xdr:col>
      <xdr:colOff>600074</xdr:colOff>
      <xdr:row>24</xdr:row>
      <xdr:rowOff>365319</xdr:rowOff>
    </xdr:to>
    <xdr:pic>
      <xdr:nvPicPr>
        <xdr:cNvPr id="176" name="Picture 52">
          <a:extLst>
            <a:ext uri="{FF2B5EF4-FFF2-40B4-BE49-F238E27FC236}">
              <a16:creationId xmlns:a16="http://schemas.microsoft.com/office/drawing/2014/main" xmlns="" id="{00000000-0008-0000-03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8086090" y="12400915"/>
          <a:ext cx="180975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219075</xdr:colOff>
      <xdr:row>25</xdr:row>
      <xdr:rowOff>31395</xdr:rowOff>
    </xdr:from>
    <xdr:to>
      <xdr:col>16</xdr:col>
      <xdr:colOff>704850</xdr:colOff>
      <xdr:row>25</xdr:row>
      <xdr:rowOff>381915</xdr:rowOff>
    </xdr:to>
    <xdr:pic>
      <xdr:nvPicPr>
        <xdr:cNvPr id="177" name="Picture 119623">
          <a:extLst>
            <a:ext uri="{FF2B5EF4-FFF2-40B4-BE49-F238E27FC236}">
              <a16:creationId xmlns:a16="http://schemas.microsoft.com/office/drawing/2014/main" xmlns="" id="{00000000-0008-0000-03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46" t="7439" r="2559"/>
        <a:stretch>
          <a:fillRect/>
        </a:stretch>
      </xdr:blipFill>
      <xdr:spPr>
        <a:xfrm>
          <a:off x="7886700" y="12801600"/>
          <a:ext cx="485775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381001</xdr:colOff>
      <xdr:row>23</xdr:row>
      <xdr:rowOff>66675</xdr:rowOff>
    </xdr:from>
    <xdr:to>
      <xdr:col>16</xdr:col>
      <xdr:colOff>600076</xdr:colOff>
      <xdr:row>23</xdr:row>
      <xdr:rowOff>378105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xmlns="" id="{00000000-0008-0000-03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8048625" y="11945620"/>
          <a:ext cx="219075" cy="311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342900</xdr:colOff>
      <xdr:row>234</xdr:row>
      <xdr:rowOff>76200</xdr:rowOff>
    </xdr:from>
    <xdr:to>
      <xdr:col>16</xdr:col>
      <xdr:colOff>581025</xdr:colOff>
      <xdr:row>234</xdr:row>
      <xdr:rowOff>342900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xmlns="" id="{00000000-0008-0000-03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8010525" y="10466006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323850</xdr:colOff>
      <xdr:row>233</xdr:row>
      <xdr:rowOff>104775</xdr:rowOff>
    </xdr:from>
    <xdr:to>
      <xdr:col>16</xdr:col>
      <xdr:colOff>571500</xdr:colOff>
      <xdr:row>233</xdr:row>
      <xdr:rowOff>381000</xdr:rowOff>
    </xdr:to>
    <xdr:pic>
      <xdr:nvPicPr>
        <xdr:cNvPr id="180" name="Picture 2">
          <a:extLst>
            <a:ext uri="{FF2B5EF4-FFF2-40B4-BE49-F238E27FC236}">
              <a16:creationId xmlns:a16="http://schemas.microsoft.com/office/drawing/2014/main" xmlns="" id="{00000000-0008-0000-03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991475" y="104242870"/>
          <a:ext cx="247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165553</xdr:colOff>
      <xdr:row>152</xdr:row>
      <xdr:rowOff>85725</xdr:rowOff>
    </xdr:from>
    <xdr:to>
      <xdr:col>16</xdr:col>
      <xdr:colOff>690530</xdr:colOff>
      <xdr:row>152</xdr:row>
      <xdr:rowOff>380215</xdr:rowOff>
    </xdr:to>
    <xdr:pic>
      <xdr:nvPicPr>
        <xdr:cNvPr id="184" name="Picture 3">
          <a:extLst>
            <a:ext uri="{FF2B5EF4-FFF2-40B4-BE49-F238E27FC236}">
              <a16:creationId xmlns:a16="http://schemas.microsoft.com/office/drawing/2014/main" xmlns="" id="{00000000-0008-0000-03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7832725" y="72581770"/>
          <a:ext cx="525145" cy="294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66675</xdr:colOff>
      <xdr:row>180</xdr:row>
      <xdr:rowOff>19051</xdr:rowOff>
    </xdr:from>
    <xdr:to>
      <xdr:col>16</xdr:col>
      <xdr:colOff>786675</xdr:colOff>
      <xdr:row>180</xdr:row>
      <xdr:rowOff>413212</xdr:rowOff>
    </xdr:to>
    <xdr:pic>
      <xdr:nvPicPr>
        <xdr:cNvPr id="186" name="Picture 6">
          <a:extLst>
            <a:ext uri="{FF2B5EF4-FFF2-40B4-BE49-F238E27FC236}">
              <a16:creationId xmlns:a16="http://schemas.microsoft.com/office/drawing/2014/main" xmlns="" id="{00000000-0008-0000-03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7734300" y="83213575"/>
          <a:ext cx="719455" cy="393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66675</xdr:colOff>
      <xdr:row>176</xdr:row>
      <xdr:rowOff>19051</xdr:rowOff>
    </xdr:from>
    <xdr:to>
      <xdr:col>16</xdr:col>
      <xdr:colOff>786675</xdr:colOff>
      <xdr:row>176</xdr:row>
      <xdr:rowOff>413212</xdr:rowOff>
    </xdr:to>
    <xdr:pic>
      <xdr:nvPicPr>
        <xdr:cNvPr id="187" name="Picture 6">
          <a:extLst>
            <a:ext uri="{FF2B5EF4-FFF2-40B4-BE49-F238E27FC236}">
              <a16:creationId xmlns:a16="http://schemas.microsoft.com/office/drawing/2014/main" xmlns="" id="{00000000-0008-0000-03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7734300" y="81430495"/>
          <a:ext cx="719455" cy="393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114300</xdr:colOff>
      <xdr:row>60</xdr:row>
      <xdr:rowOff>34276</xdr:rowOff>
    </xdr:from>
    <xdr:to>
      <xdr:col>16</xdr:col>
      <xdr:colOff>672353</xdr:colOff>
      <xdr:row>60</xdr:row>
      <xdr:rowOff>405345</xdr:rowOff>
    </xdr:to>
    <xdr:pic>
      <xdr:nvPicPr>
        <xdr:cNvPr id="188" name="Picture 8">
          <a:extLst>
            <a:ext uri="{FF2B5EF4-FFF2-40B4-BE49-F238E27FC236}">
              <a16:creationId xmlns:a16="http://schemas.microsoft.com/office/drawing/2014/main" xmlns="" id="{00000000-0008-0000-03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7319682" y="26211217"/>
          <a:ext cx="558053" cy="3710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114300</xdr:colOff>
      <xdr:row>61</xdr:row>
      <xdr:rowOff>19050</xdr:rowOff>
    </xdr:from>
    <xdr:to>
      <xdr:col>16</xdr:col>
      <xdr:colOff>638175</xdr:colOff>
      <xdr:row>61</xdr:row>
      <xdr:rowOff>417684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xmlns="" id="{00000000-0008-0000-03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7781925" y="28391485"/>
          <a:ext cx="523875" cy="3981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76200</xdr:colOff>
      <xdr:row>62</xdr:row>
      <xdr:rowOff>19050</xdr:rowOff>
    </xdr:from>
    <xdr:to>
      <xdr:col>16</xdr:col>
      <xdr:colOff>796200</xdr:colOff>
      <xdr:row>62</xdr:row>
      <xdr:rowOff>385236</xdr:rowOff>
    </xdr:to>
    <xdr:pic>
      <xdr:nvPicPr>
        <xdr:cNvPr id="190" name="Picture 10">
          <a:extLst>
            <a:ext uri="{FF2B5EF4-FFF2-40B4-BE49-F238E27FC236}">
              <a16:creationId xmlns:a16="http://schemas.microsoft.com/office/drawing/2014/main" xmlns="" id="{00000000-0008-0000-03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7743825" y="28837255"/>
          <a:ext cx="719455" cy="365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173935</xdr:colOff>
      <xdr:row>67</xdr:row>
      <xdr:rowOff>40487</xdr:rowOff>
    </xdr:from>
    <xdr:to>
      <xdr:col>16</xdr:col>
      <xdr:colOff>834299</xdr:colOff>
      <xdr:row>67</xdr:row>
      <xdr:rowOff>383336</xdr:rowOff>
    </xdr:to>
    <xdr:pic>
      <xdr:nvPicPr>
        <xdr:cNvPr id="191" name="Picture 11">
          <a:extLst>
            <a:ext uri="{FF2B5EF4-FFF2-40B4-BE49-F238E27FC236}">
              <a16:creationId xmlns:a16="http://schemas.microsoft.com/office/drawing/2014/main" xmlns="" id="{00000000-0008-0000-03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>
        <a:xfrm>
          <a:off x="6816587" y="39995791"/>
          <a:ext cx="660364" cy="342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266700</xdr:colOff>
      <xdr:row>68</xdr:row>
      <xdr:rowOff>19050</xdr:rowOff>
    </xdr:from>
    <xdr:to>
      <xdr:col>16</xdr:col>
      <xdr:colOff>542925</xdr:colOff>
      <xdr:row>69</xdr:row>
      <xdr:rowOff>3867</xdr:rowOff>
    </xdr:to>
    <xdr:pic>
      <xdr:nvPicPr>
        <xdr:cNvPr id="192" name="Picture 12">
          <a:extLst>
            <a:ext uri="{FF2B5EF4-FFF2-40B4-BE49-F238E27FC236}">
              <a16:creationId xmlns:a16="http://schemas.microsoft.com/office/drawing/2014/main" xmlns="" id="{00000000-0008-0000-03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>
          <a:off x="7934325" y="31511875"/>
          <a:ext cx="276225" cy="4305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247650</xdr:colOff>
      <xdr:row>69</xdr:row>
      <xdr:rowOff>19051</xdr:rowOff>
    </xdr:from>
    <xdr:to>
      <xdr:col>16</xdr:col>
      <xdr:colOff>542925</xdr:colOff>
      <xdr:row>69</xdr:row>
      <xdr:rowOff>426943</xdr:rowOff>
    </xdr:to>
    <xdr:pic>
      <xdr:nvPicPr>
        <xdr:cNvPr id="193" name="Picture 13">
          <a:extLst>
            <a:ext uri="{FF2B5EF4-FFF2-40B4-BE49-F238E27FC236}">
              <a16:creationId xmlns:a16="http://schemas.microsoft.com/office/drawing/2014/main" xmlns="" id="{00000000-0008-0000-03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7915275" y="31957645"/>
          <a:ext cx="295275" cy="4076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247650</xdr:colOff>
      <xdr:row>70</xdr:row>
      <xdr:rowOff>38100</xdr:rowOff>
    </xdr:from>
    <xdr:to>
      <xdr:col>16</xdr:col>
      <xdr:colOff>523875</xdr:colOff>
      <xdr:row>70</xdr:row>
      <xdr:rowOff>420461</xdr:rowOff>
    </xdr:to>
    <xdr:pic>
      <xdr:nvPicPr>
        <xdr:cNvPr id="194" name="Picture 14">
          <a:extLst>
            <a:ext uri="{FF2B5EF4-FFF2-40B4-BE49-F238E27FC236}">
              <a16:creationId xmlns:a16="http://schemas.microsoft.com/office/drawing/2014/main" xmlns="" id="{00000000-0008-0000-03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>
          <a:off x="7915275" y="32422465"/>
          <a:ext cx="276225" cy="3822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47625</xdr:colOff>
      <xdr:row>71</xdr:row>
      <xdr:rowOff>76200</xdr:rowOff>
    </xdr:from>
    <xdr:to>
      <xdr:col>16</xdr:col>
      <xdr:colOff>767625</xdr:colOff>
      <xdr:row>71</xdr:row>
      <xdr:rowOff>314461</xdr:rowOff>
    </xdr:to>
    <xdr:pic>
      <xdr:nvPicPr>
        <xdr:cNvPr id="195" name="Picture 15">
          <a:extLst>
            <a:ext uri="{FF2B5EF4-FFF2-40B4-BE49-F238E27FC236}">
              <a16:creationId xmlns:a16="http://schemas.microsoft.com/office/drawing/2014/main" xmlns="" id="{00000000-0008-0000-03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>
        <a:xfrm>
          <a:off x="7715250" y="32906335"/>
          <a:ext cx="719455" cy="238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142875</xdr:colOff>
      <xdr:row>120</xdr:row>
      <xdr:rowOff>38102</xdr:rowOff>
    </xdr:from>
    <xdr:to>
      <xdr:col>16</xdr:col>
      <xdr:colOff>714375</xdr:colOff>
      <xdr:row>120</xdr:row>
      <xdr:rowOff>432858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xmlns="" id="{00000000-0008-0000-03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>
        <a:xfrm>
          <a:off x="7810500" y="57377965"/>
          <a:ext cx="571500" cy="394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176893</xdr:colOff>
      <xdr:row>179</xdr:row>
      <xdr:rowOff>40822</xdr:rowOff>
    </xdr:from>
    <xdr:to>
      <xdr:col>16</xdr:col>
      <xdr:colOff>557893</xdr:colOff>
      <xdr:row>179</xdr:row>
      <xdr:rowOff>427041</xdr:rowOff>
    </xdr:to>
    <xdr:pic>
      <xdr:nvPicPr>
        <xdr:cNvPr id="201" name="Picture 6">
          <a:extLst>
            <a:ext uri="{FF2B5EF4-FFF2-40B4-BE49-F238E27FC236}">
              <a16:creationId xmlns:a16="http://schemas.microsoft.com/office/drawing/2014/main" xmlns="" id="{00000000-0008-0000-03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7844155" y="82789395"/>
          <a:ext cx="381000" cy="386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176893</xdr:colOff>
      <xdr:row>175</xdr:row>
      <xdr:rowOff>40822</xdr:rowOff>
    </xdr:from>
    <xdr:to>
      <xdr:col>16</xdr:col>
      <xdr:colOff>557893</xdr:colOff>
      <xdr:row>175</xdr:row>
      <xdr:rowOff>427041</xdr:rowOff>
    </xdr:to>
    <xdr:pic>
      <xdr:nvPicPr>
        <xdr:cNvPr id="202" name="Picture 6">
          <a:extLst>
            <a:ext uri="{FF2B5EF4-FFF2-40B4-BE49-F238E27FC236}">
              <a16:creationId xmlns:a16="http://schemas.microsoft.com/office/drawing/2014/main" xmlns="" id="{00000000-0008-0000-03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7844155" y="81006315"/>
          <a:ext cx="381000" cy="386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176893</xdr:colOff>
      <xdr:row>27</xdr:row>
      <xdr:rowOff>35394</xdr:rowOff>
    </xdr:from>
    <xdr:to>
      <xdr:col>16</xdr:col>
      <xdr:colOff>639536</xdr:colOff>
      <xdr:row>27</xdr:row>
      <xdr:rowOff>421821</xdr:rowOff>
    </xdr:to>
    <xdr:pic>
      <xdr:nvPicPr>
        <xdr:cNvPr id="205" name="Picture 8">
          <a:extLst>
            <a:ext uri="{FF2B5EF4-FFF2-40B4-BE49-F238E27FC236}">
              <a16:creationId xmlns:a16="http://schemas.microsoft.com/office/drawing/2014/main" xmlns="" id="{00000000-0008-0000-03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7844155" y="13696950"/>
          <a:ext cx="462915" cy="3867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247650</xdr:colOff>
      <xdr:row>226</xdr:row>
      <xdr:rowOff>85725</xdr:rowOff>
    </xdr:from>
    <xdr:to>
      <xdr:col>16</xdr:col>
      <xdr:colOff>561975</xdr:colOff>
      <xdr:row>226</xdr:row>
      <xdr:rowOff>361950</xdr:rowOff>
    </xdr:to>
    <xdr:pic>
      <xdr:nvPicPr>
        <xdr:cNvPr id="207" name="图片 189">
          <a:extLst>
            <a:ext uri="{FF2B5EF4-FFF2-40B4-BE49-F238E27FC236}">
              <a16:creationId xmlns:a16="http://schemas.microsoft.com/office/drawing/2014/main" xmlns="" id="{00000000-0008-0000-03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915275" y="10199497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190500</xdr:colOff>
      <xdr:row>36</xdr:row>
      <xdr:rowOff>28575</xdr:rowOff>
    </xdr:from>
    <xdr:to>
      <xdr:col>16</xdr:col>
      <xdr:colOff>676275</xdr:colOff>
      <xdr:row>36</xdr:row>
      <xdr:rowOff>384810</xdr:rowOff>
    </xdr:to>
    <xdr:pic>
      <xdr:nvPicPr>
        <xdr:cNvPr id="211" name="Picture 1">
          <a:extLst>
            <a:ext uri="{FF2B5EF4-FFF2-40B4-BE49-F238E27FC236}">
              <a16:creationId xmlns:a16="http://schemas.microsoft.com/office/drawing/2014/main" xmlns="" id="{00000000-0008-0000-03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7858125" y="18148300"/>
          <a:ext cx="485775" cy="3562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57150</xdr:colOff>
      <xdr:row>227</xdr:row>
      <xdr:rowOff>38100</xdr:rowOff>
    </xdr:from>
    <xdr:to>
      <xdr:col>16</xdr:col>
      <xdr:colOff>723900</xdr:colOff>
      <xdr:row>227</xdr:row>
      <xdr:rowOff>384408</xdr:rowOff>
    </xdr:to>
    <xdr:pic>
      <xdr:nvPicPr>
        <xdr:cNvPr id="213" name="Picture 1">
          <a:extLst>
            <a:ext uri="{FF2B5EF4-FFF2-40B4-BE49-F238E27FC236}">
              <a16:creationId xmlns:a16="http://schemas.microsoft.com/office/drawing/2014/main" xmlns="" id="{00000000-0008-0000-03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>
          <a:off x="7724775" y="102393115"/>
          <a:ext cx="666750" cy="3460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228</xdr:row>
      <xdr:rowOff>57150</xdr:rowOff>
    </xdr:from>
    <xdr:to>
      <xdr:col>16</xdr:col>
      <xdr:colOff>714375</xdr:colOff>
      <xdr:row>228</xdr:row>
      <xdr:rowOff>405305</xdr:rowOff>
    </xdr:to>
    <xdr:pic>
      <xdr:nvPicPr>
        <xdr:cNvPr id="214" name="Picture 3">
          <a:extLst>
            <a:ext uri="{FF2B5EF4-FFF2-40B4-BE49-F238E27FC236}">
              <a16:creationId xmlns:a16="http://schemas.microsoft.com/office/drawing/2014/main" xmlns="" id="{00000000-0008-0000-03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>
          <a:off x="7772400" y="102857935"/>
          <a:ext cx="609600" cy="3479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171450</xdr:colOff>
      <xdr:row>73</xdr:row>
      <xdr:rowOff>9525</xdr:rowOff>
    </xdr:from>
    <xdr:to>
      <xdr:col>16</xdr:col>
      <xdr:colOff>762000</xdr:colOff>
      <xdr:row>73</xdr:row>
      <xdr:rowOff>400075</xdr:rowOff>
    </xdr:to>
    <xdr:pic>
      <xdr:nvPicPr>
        <xdr:cNvPr id="215" name="Picture 4">
          <a:extLst>
            <a:ext uri="{FF2B5EF4-FFF2-40B4-BE49-F238E27FC236}">
              <a16:creationId xmlns:a16="http://schemas.microsoft.com/office/drawing/2014/main" xmlns="" id="{00000000-0008-0000-03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>
          <a:off x="7839075" y="33285430"/>
          <a:ext cx="590550" cy="3905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352425</xdr:colOff>
      <xdr:row>32</xdr:row>
      <xdr:rowOff>152400</xdr:rowOff>
    </xdr:from>
    <xdr:to>
      <xdr:col>16</xdr:col>
      <xdr:colOff>712425</xdr:colOff>
      <xdr:row>32</xdr:row>
      <xdr:rowOff>386226</xdr:rowOff>
    </xdr:to>
    <xdr:pic>
      <xdr:nvPicPr>
        <xdr:cNvPr id="218" name="Picture 3">
          <a:extLst>
            <a:ext uri="{FF2B5EF4-FFF2-40B4-BE49-F238E27FC236}">
              <a16:creationId xmlns:a16="http://schemas.microsoft.com/office/drawing/2014/main" xmlns="" id="{00000000-0008-0000-03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>
          <a:off x="8020050" y="16489045"/>
          <a:ext cx="359410" cy="2336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171450</xdr:colOff>
      <xdr:row>74</xdr:row>
      <xdr:rowOff>142875</xdr:rowOff>
    </xdr:from>
    <xdr:to>
      <xdr:col>16</xdr:col>
      <xdr:colOff>656974</xdr:colOff>
      <xdr:row>74</xdr:row>
      <xdr:rowOff>338319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xmlns="" id="{00000000-0008-0000-03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 rot="5400000">
          <a:off x="7983855" y="33719135"/>
          <a:ext cx="195580" cy="4857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171450</xdr:colOff>
      <xdr:row>84</xdr:row>
      <xdr:rowOff>152400</xdr:rowOff>
    </xdr:from>
    <xdr:to>
      <xdr:col>16</xdr:col>
      <xdr:colOff>531450</xdr:colOff>
      <xdr:row>84</xdr:row>
      <xdr:rowOff>422400</xdr:rowOff>
    </xdr:to>
    <xdr:pic>
      <xdr:nvPicPr>
        <xdr:cNvPr id="222" name="Picture 2">
          <a:extLst>
            <a:ext uri="{FF2B5EF4-FFF2-40B4-BE49-F238E27FC236}">
              <a16:creationId xmlns:a16="http://schemas.microsoft.com/office/drawing/2014/main" xmlns="" id="{00000000-0008-0000-03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7839075" y="39223315"/>
          <a:ext cx="359410" cy="2698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273805</xdr:colOff>
      <xdr:row>46</xdr:row>
      <xdr:rowOff>66675</xdr:rowOff>
    </xdr:from>
    <xdr:to>
      <xdr:col>16</xdr:col>
      <xdr:colOff>590550</xdr:colOff>
      <xdr:row>46</xdr:row>
      <xdr:rowOff>347724</xdr:rowOff>
    </xdr:to>
    <xdr:pic>
      <xdr:nvPicPr>
        <xdr:cNvPr id="225" name="Picture 6">
          <a:extLst>
            <a:ext uri="{FF2B5EF4-FFF2-40B4-BE49-F238E27FC236}">
              <a16:creationId xmlns:a16="http://schemas.microsoft.com/office/drawing/2014/main" xmlns="" id="{00000000-0008-0000-03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>
        <a:xfrm>
          <a:off x="7941310" y="21752560"/>
          <a:ext cx="316865" cy="2806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295275</xdr:colOff>
      <xdr:row>138</xdr:row>
      <xdr:rowOff>95250</xdr:rowOff>
    </xdr:from>
    <xdr:to>
      <xdr:col>16</xdr:col>
      <xdr:colOff>685800</xdr:colOff>
      <xdr:row>138</xdr:row>
      <xdr:rowOff>361950</xdr:rowOff>
    </xdr:to>
    <xdr:pic>
      <xdr:nvPicPr>
        <xdr:cNvPr id="226" name="Picture 31">
          <a:extLst>
            <a:ext uri="{FF2B5EF4-FFF2-40B4-BE49-F238E27FC236}">
              <a16:creationId xmlns:a16="http://schemas.microsoft.com/office/drawing/2014/main" xmlns="" id="{00000000-0008-0000-03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962900" y="66350515"/>
          <a:ext cx="390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171450</xdr:colOff>
      <xdr:row>183</xdr:row>
      <xdr:rowOff>9525</xdr:rowOff>
    </xdr:from>
    <xdr:to>
      <xdr:col>16</xdr:col>
      <xdr:colOff>571500</xdr:colOff>
      <xdr:row>183</xdr:row>
      <xdr:rowOff>381000</xdr:rowOff>
    </xdr:to>
    <xdr:pic>
      <xdr:nvPicPr>
        <xdr:cNvPr id="227" name="Picture 33">
          <a:extLst>
            <a:ext uri="{FF2B5EF4-FFF2-40B4-BE49-F238E27FC236}">
              <a16:creationId xmlns:a16="http://schemas.microsoft.com/office/drawing/2014/main" xmlns="" id="{00000000-0008-0000-03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7839075" y="84541360"/>
          <a:ext cx="400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171</xdr:row>
      <xdr:rowOff>66675</xdr:rowOff>
    </xdr:from>
    <xdr:to>
      <xdr:col>16</xdr:col>
      <xdr:colOff>676275</xdr:colOff>
      <xdr:row>171</xdr:row>
      <xdr:rowOff>381000</xdr:rowOff>
    </xdr:to>
    <xdr:pic>
      <xdr:nvPicPr>
        <xdr:cNvPr id="228" name="Picture 17">
          <a:extLst>
            <a:ext uri="{FF2B5EF4-FFF2-40B4-BE49-F238E27FC236}">
              <a16:creationId xmlns:a16="http://schemas.microsoft.com/office/drawing/2014/main" xmlns="" id="{00000000-0008-0000-03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972425" y="7746619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204107</xdr:colOff>
      <xdr:row>118</xdr:row>
      <xdr:rowOff>45357</xdr:rowOff>
    </xdr:from>
    <xdr:to>
      <xdr:col>16</xdr:col>
      <xdr:colOff>786932</xdr:colOff>
      <xdr:row>118</xdr:row>
      <xdr:rowOff>367256</xdr:rowOff>
    </xdr:to>
    <xdr:pic>
      <xdr:nvPicPr>
        <xdr:cNvPr id="230" name="Picture 1">
          <a:extLst>
            <a:ext uri="{FF2B5EF4-FFF2-40B4-BE49-F238E27FC236}">
              <a16:creationId xmlns:a16="http://schemas.microsoft.com/office/drawing/2014/main" xmlns="" id="{00000000-0008-0000-03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>
          <a:off x="7871460" y="56493410"/>
          <a:ext cx="582930" cy="3219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272143</xdr:colOff>
      <xdr:row>30</xdr:row>
      <xdr:rowOff>34018</xdr:rowOff>
    </xdr:from>
    <xdr:to>
      <xdr:col>16</xdr:col>
      <xdr:colOff>555626</xdr:colOff>
      <xdr:row>31</xdr:row>
      <xdr:rowOff>828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7939405" y="15478760"/>
          <a:ext cx="283845" cy="412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306161</xdr:colOff>
      <xdr:row>38</xdr:row>
      <xdr:rowOff>34018</xdr:rowOff>
    </xdr:from>
    <xdr:to>
      <xdr:col>16</xdr:col>
      <xdr:colOff>589644</xdr:colOff>
      <xdr:row>39</xdr:row>
      <xdr:rowOff>1</xdr:rowOff>
    </xdr:to>
    <xdr:pic>
      <xdr:nvPicPr>
        <xdr:cNvPr id="229" name="Picture 1">
          <a:extLst>
            <a:ext uri="{FF2B5EF4-FFF2-40B4-BE49-F238E27FC236}">
              <a16:creationId xmlns:a16="http://schemas.microsoft.com/office/drawing/2014/main" xmlns="" id="{00000000-0008-0000-03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7973695" y="19044920"/>
          <a:ext cx="283210" cy="412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238125</xdr:colOff>
      <xdr:row>104</xdr:row>
      <xdr:rowOff>62917</xdr:rowOff>
    </xdr:from>
    <xdr:to>
      <xdr:col>16</xdr:col>
      <xdr:colOff>600075</xdr:colOff>
      <xdr:row>104</xdr:row>
      <xdr:rowOff>409574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xmlns="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 l="6280" t="6849" r="25121"/>
        <a:stretch>
          <a:fillRect/>
        </a:stretch>
      </xdr:blipFill>
      <xdr:spPr>
        <a:xfrm>
          <a:off x="7905750" y="50278030"/>
          <a:ext cx="361950" cy="3460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228600</xdr:colOff>
      <xdr:row>134</xdr:row>
      <xdr:rowOff>28575</xdr:rowOff>
    </xdr:from>
    <xdr:to>
      <xdr:col>16</xdr:col>
      <xdr:colOff>588600</xdr:colOff>
      <xdr:row>134</xdr:row>
      <xdr:rowOff>427146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>
          <a:off x="7896225" y="64500760"/>
          <a:ext cx="359410" cy="3981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142875</xdr:colOff>
      <xdr:row>64</xdr:row>
      <xdr:rowOff>81202</xdr:rowOff>
    </xdr:from>
    <xdr:to>
      <xdr:col>16</xdr:col>
      <xdr:colOff>676275</xdr:colOff>
      <xdr:row>64</xdr:row>
      <xdr:rowOff>422228</xdr:rowOff>
    </xdr:to>
    <xdr:pic>
      <xdr:nvPicPr>
        <xdr:cNvPr id="2304" name="Picture 3">
          <a:extLst>
            <a:ext uri="{FF2B5EF4-FFF2-40B4-BE49-F238E27FC236}">
              <a16:creationId xmlns:a16="http://schemas.microsoft.com/office/drawing/2014/main" xmlns="" id="{00000000-0008-0000-03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>
        <a:xfrm>
          <a:off x="7810500" y="29790390"/>
          <a:ext cx="533400" cy="340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306043</xdr:colOff>
      <xdr:row>129</xdr:row>
      <xdr:rowOff>50515</xdr:rowOff>
    </xdr:from>
    <xdr:to>
      <xdr:col>16</xdr:col>
      <xdr:colOff>596348</xdr:colOff>
      <xdr:row>129</xdr:row>
      <xdr:rowOff>423319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xmlns="" id="{00000000-0008-0000-03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>
        <a:xfrm>
          <a:off x="7973060" y="62293500"/>
          <a:ext cx="290830" cy="3727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361950</xdr:colOff>
      <xdr:row>130</xdr:row>
      <xdr:rowOff>96825</xdr:rowOff>
    </xdr:from>
    <xdr:to>
      <xdr:col>16</xdr:col>
      <xdr:colOff>657225</xdr:colOff>
      <xdr:row>130</xdr:row>
      <xdr:rowOff>369420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xmlns="" id="{00000000-0008-0000-03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>
        <a:xfrm>
          <a:off x="8029575" y="62785625"/>
          <a:ext cx="295275" cy="2724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200025</xdr:colOff>
      <xdr:row>153</xdr:row>
      <xdr:rowOff>66675</xdr:rowOff>
    </xdr:from>
    <xdr:to>
      <xdr:col>16</xdr:col>
      <xdr:colOff>560025</xdr:colOff>
      <xdr:row>153</xdr:row>
      <xdr:rowOff>302269</xdr:rowOff>
    </xdr:to>
    <xdr:pic>
      <xdr:nvPicPr>
        <xdr:cNvPr id="2054" name="Picture 6">
          <a:extLst>
            <a:ext uri="{FF2B5EF4-FFF2-40B4-BE49-F238E27FC236}">
              <a16:creationId xmlns:a16="http://schemas.microsoft.com/office/drawing/2014/main" xmlns="" id="{00000000-0008-0000-03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>
        <a:xfrm>
          <a:off x="7867650" y="73008490"/>
          <a:ext cx="359410" cy="23558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123825</xdr:colOff>
      <xdr:row>154</xdr:row>
      <xdr:rowOff>76200</xdr:rowOff>
    </xdr:from>
    <xdr:to>
      <xdr:col>16</xdr:col>
      <xdr:colOff>689693</xdr:colOff>
      <xdr:row>154</xdr:row>
      <xdr:rowOff>314325</xdr:rowOff>
    </xdr:to>
    <xdr:pic>
      <xdr:nvPicPr>
        <xdr:cNvPr id="2055" name="Picture 7">
          <a:extLst>
            <a:ext uri="{FF2B5EF4-FFF2-40B4-BE49-F238E27FC236}">
              <a16:creationId xmlns:a16="http://schemas.microsoft.com/office/drawing/2014/main" xmlns="" id="{00000000-0008-0000-03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>
        <a:xfrm>
          <a:off x="7791450" y="73463785"/>
          <a:ext cx="565785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85725</xdr:colOff>
      <xdr:row>155</xdr:row>
      <xdr:rowOff>96787</xdr:rowOff>
    </xdr:from>
    <xdr:to>
      <xdr:col>16</xdr:col>
      <xdr:colOff>809625</xdr:colOff>
      <xdr:row>155</xdr:row>
      <xdr:rowOff>333374</xdr:rowOff>
    </xdr:to>
    <xdr:pic>
      <xdr:nvPicPr>
        <xdr:cNvPr id="2056" name="Picture 8">
          <a:extLst>
            <a:ext uri="{FF2B5EF4-FFF2-40B4-BE49-F238E27FC236}">
              <a16:creationId xmlns:a16="http://schemas.microsoft.com/office/drawing/2014/main" xmlns="" id="{00000000-0008-0000-03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>
        <a:xfrm>
          <a:off x="7753350" y="73929875"/>
          <a:ext cx="723900" cy="2362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133350</xdr:colOff>
      <xdr:row>181</xdr:row>
      <xdr:rowOff>57151</xdr:rowOff>
    </xdr:from>
    <xdr:to>
      <xdr:col>16</xdr:col>
      <xdr:colOff>647700</xdr:colOff>
      <xdr:row>181</xdr:row>
      <xdr:rowOff>328303</xdr:rowOff>
    </xdr:to>
    <xdr:pic>
      <xdr:nvPicPr>
        <xdr:cNvPr id="2057" name="Picture 9">
          <a:extLst>
            <a:ext uri="{FF2B5EF4-FFF2-40B4-BE49-F238E27FC236}">
              <a16:creationId xmlns:a16="http://schemas.microsoft.com/office/drawing/2014/main" xmlns="" id="{00000000-0008-0000-03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>
        <a:xfrm>
          <a:off x="7800975" y="83697445"/>
          <a:ext cx="514350" cy="2711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219075</xdr:colOff>
      <xdr:row>182</xdr:row>
      <xdr:rowOff>38100</xdr:rowOff>
    </xdr:from>
    <xdr:to>
      <xdr:col>16</xdr:col>
      <xdr:colOff>579075</xdr:colOff>
      <xdr:row>182</xdr:row>
      <xdr:rowOff>327905</xdr:rowOff>
    </xdr:to>
    <xdr:pic>
      <xdr:nvPicPr>
        <xdr:cNvPr id="2058" name="Picture 10">
          <a:extLst>
            <a:ext uri="{FF2B5EF4-FFF2-40B4-BE49-F238E27FC236}">
              <a16:creationId xmlns:a16="http://schemas.microsoft.com/office/drawing/2014/main" xmlns="" id="{00000000-0008-0000-03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>
          <a:off x="7886700" y="84124165"/>
          <a:ext cx="359410" cy="2895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180975</xdr:colOff>
      <xdr:row>177</xdr:row>
      <xdr:rowOff>95250</xdr:rowOff>
    </xdr:from>
    <xdr:to>
      <xdr:col>16</xdr:col>
      <xdr:colOff>695325</xdr:colOff>
      <xdr:row>177</xdr:row>
      <xdr:rowOff>366402</xdr:rowOff>
    </xdr:to>
    <xdr:pic>
      <xdr:nvPicPr>
        <xdr:cNvPr id="235" name="Picture 9">
          <a:extLst>
            <a:ext uri="{FF2B5EF4-FFF2-40B4-BE49-F238E27FC236}">
              <a16:creationId xmlns:a16="http://schemas.microsoft.com/office/drawing/2014/main" xmlns="" id="{00000000-0008-0000-03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>
        <a:xfrm>
          <a:off x="7848600" y="81952465"/>
          <a:ext cx="514350" cy="2711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238125</xdr:colOff>
      <xdr:row>178</xdr:row>
      <xdr:rowOff>47624</xdr:rowOff>
    </xdr:from>
    <xdr:to>
      <xdr:col>16</xdr:col>
      <xdr:colOff>598125</xdr:colOff>
      <xdr:row>178</xdr:row>
      <xdr:rowOff>337429</xdr:rowOff>
    </xdr:to>
    <xdr:pic>
      <xdr:nvPicPr>
        <xdr:cNvPr id="236" name="Picture 10">
          <a:extLst>
            <a:ext uri="{FF2B5EF4-FFF2-40B4-BE49-F238E27FC236}">
              <a16:creationId xmlns:a16="http://schemas.microsoft.com/office/drawing/2014/main" xmlns="" id="{00000000-0008-0000-03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>
          <a:off x="7905750" y="82349975"/>
          <a:ext cx="359410" cy="2901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238125</xdr:colOff>
      <xdr:row>149</xdr:row>
      <xdr:rowOff>49887</xdr:rowOff>
    </xdr:from>
    <xdr:to>
      <xdr:col>16</xdr:col>
      <xdr:colOff>685800</xdr:colOff>
      <xdr:row>149</xdr:row>
      <xdr:rowOff>395518</xdr:rowOff>
    </xdr:to>
    <xdr:pic>
      <xdr:nvPicPr>
        <xdr:cNvPr id="2066" name="Picture 18">
          <a:extLst>
            <a:ext uri="{FF2B5EF4-FFF2-40B4-BE49-F238E27FC236}">
              <a16:creationId xmlns:a16="http://schemas.microsoft.com/office/drawing/2014/main" xmlns="" id="{00000000-0008-0000-03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>
        <a:xfrm>
          <a:off x="7905750" y="71208265"/>
          <a:ext cx="447675" cy="34544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142875</xdr:colOff>
      <xdr:row>156</xdr:row>
      <xdr:rowOff>38100</xdr:rowOff>
    </xdr:from>
    <xdr:to>
      <xdr:col>16</xdr:col>
      <xdr:colOff>619125</xdr:colOff>
      <xdr:row>156</xdr:row>
      <xdr:rowOff>409575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xmlns="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038975" y="89858850"/>
          <a:ext cx="4762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215347</xdr:colOff>
      <xdr:row>99</xdr:row>
      <xdr:rowOff>98033</xdr:rowOff>
    </xdr:from>
    <xdr:to>
      <xdr:col>16</xdr:col>
      <xdr:colOff>579782</xdr:colOff>
      <xdr:row>99</xdr:row>
      <xdr:rowOff>317360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>
        <a:xfrm>
          <a:off x="7882890" y="48084105"/>
          <a:ext cx="364490" cy="2190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249332</xdr:colOff>
      <xdr:row>121</xdr:row>
      <xdr:rowOff>22743</xdr:rowOff>
    </xdr:from>
    <xdr:to>
      <xdr:col>16</xdr:col>
      <xdr:colOff>619125</xdr:colOff>
      <xdr:row>121</xdr:row>
      <xdr:rowOff>419724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xmlns="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145432" y="65021343"/>
          <a:ext cx="369793" cy="396981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209550</xdr:colOff>
      <xdr:row>190</xdr:row>
      <xdr:rowOff>47625</xdr:rowOff>
    </xdr:from>
    <xdr:to>
      <xdr:col>16</xdr:col>
      <xdr:colOff>466725</xdr:colOff>
      <xdr:row>190</xdr:row>
      <xdr:rowOff>409575</xdr:rowOff>
    </xdr:to>
    <xdr:pic>
      <xdr:nvPicPr>
        <xdr:cNvPr id="232" name="图片 193">
          <a:extLst>
            <a:ext uri="{FF2B5EF4-FFF2-40B4-BE49-F238E27FC236}">
              <a16:creationId xmlns:a16="http://schemas.microsoft.com/office/drawing/2014/main" xmlns="" id="{00000000-0008-0000-03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 t="7121" r="14444"/>
        <a:stretch>
          <a:fillRect/>
        </a:stretch>
      </xdr:blipFill>
      <xdr:spPr bwMode="auto">
        <a:xfrm>
          <a:off x="7038975" y="88106250"/>
          <a:ext cx="2571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280147</xdr:colOff>
      <xdr:row>169</xdr:row>
      <xdr:rowOff>33617</xdr:rowOff>
    </xdr:from>
    <xdr:to>
      <xdr:col>16</xdr:col>
      <xdr:colOff>595663</xdr:colOff>
      <xdr:row>169</xdr:row>
      <xdr:rowOff>437028</xdr:rowOff>
    </xdr:to>
    <xdr:pic>
      <xdr:nvPicPr>
        <xdr:cNvPr id="233" name="Picture 1904">
          <a:extLst>
            <a:ext uri="{FF2B5EF4-FFF2-40B4-BE49-F238E27FC236}">
              <a16:creationId xmlns:a16="http://schemas.microsoft.com/office/drawing/2014/main" xmlns="" id="{00000000-0008-0000-03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6958853" y="79965176"/>
          <a:ext cx="315516" cy="403411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257735</xdr:colOff>
      <xdr:row>170</xdr:row>
      <xdr:rowOff>22412</xdr:rowOff>
    </xdr:from>
    <xdr:to>
      <xdr:col>16</xdr:col>
      <xdr:colOff>573251</xdr:colOff>
      <xdr:row>170</xdr:row>
      <xdr:rowOff>425823</xdr:rowOff>
    </xdr:to>
    <xdr:pic>
      <xdr:nvPicPr>
        <xdr:cNvPr id="234" name="Picture 1904">
          <a:extLst>
            <a:ext uri="{FF2B5EF4-FFF2-40B4-BE49-F238E27FC236}">
              <a16:creationId xmlns:a16="http://schemas.microsoft.com/office/drawing/2014/main" xmlns="" id="{00000000-0008-0000-03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6936441" y="80391000"/>
          <a:ext cx="315516" cy="403411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167</xdr:row>
      <xdr:rowOff>56030</xdr:rowOff>
    </xdr:from>
    <xdr:to>
      <xdr:col>16</xdr:col>
      <xdr:colOff>493059</xdr:colOff>
      <xdr:row>168</xdr:row>
      <xdr:rowOff>6151</xdr:rowOff>
    </xdr:to>
    <xdr:pic>
      <xdr:nvPicPr>
        <xdr:cNvPr id="3343" name="Picture 271">
          <a:extLst>
            <a:ext uri="{FF2B5EF4-FFF2-40B4-BE49-F238E27FC236}">
              <a16:creationId xmlns:a16="http://schemas.microsoft.com/office/drawing/2014/main" xmlns="" id="{00000000-0008-0000-0300-00000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6869206" y="79113530"/>
          <a:ext cx="302559" cy="387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166</xdr:row>
      <xdr:rowOff>44823</xdr:rowOff>
    </xdr:from>
    <xdr:to>
      <xdr:col>16</xdr:col>
      <xdr:colOff>493059</xdr:colOff>
      <xdr:row>166</xdr:row>
      <xdr:rowOff>431973</xdr:rowOff>
    </xdr:to>
    <xdr:pic>
      <xdr:nvPicPr>
        <xdr:cNvPr id="237" name="Picture 271">
          <a:extLst>
            <a:ext uri="{FF2B5EF4-FFF2-40B4-BE49-F238E27FC236}">
              <a16:creationId xmlns:a16="http://schemas.microsoft.com/office/drawing/2014/main" xmlns="" id="{00000000-0008-0000-03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6869206" y="78665294"/>
          <a:ext cx="302559" cy="387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168089</xdr:colOff>
      <xdr:row>151</xdr:row>
      <xdr:rowOff>33618</xdr:rowOff>
    </xdr:from>
    <xdr:to>
      <xdr:col>16</xdr:col>
      <xdr:colOff>582707</xdr:colOff>
      <xdr:row>151</xdr:row>
      <xdr:rowOff>422792</xdr:rowOff>
    </xdr:to>
    <xdr:pic>
      <xdr:nvPicPr>
        <xdr:cNvPr id="3344" name="Picture 272">
          <a:extLst>
            <a:ext uri="{FF2B5EF4-FFF2-40B4-BE49-F238E27FC236}">
              <a16:creationId xmlns:a16="http://schemas.microsoft.com/office/drawing/2014/main" xmlns="" id="{00000000-0008-0000-0300-00001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6846795" y="71661618"/>
          <a:ext cx="414618" cy="389174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257737</xdr:colOff>
      <xdr:row>59</xdr:row>
      <xdr:rowOff>11206</xdr:rowOff>
    </xdr:from>
    <xdr:to>
      <xdr:col>16</xdr:col>
      <xdr:colOff>683561</xdr:colOff>
      <xdr:row>59</xdr:row>
      <xdr:rowOff>425823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xmlns="" id="{00000000-0008-0000-0300-0000EE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463119" y="25751118"/>
          <a:ext cx="425824" cy="414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347383</xdr:colOff>
      <xdr:row>31</xdr:row>
      <xdr:rowOff>33618</xdr:rowOff>
    </xdr:from>
    <xdr:to>
      <xdr:col>16</xdr:col>
      <xdr:colOff>537883</xdr:colOff>
      <xdr:row>32</xdr:row>
      <xdr:rowOff>0</xdr:rowOff>
    </xdr:to>
    <xdr:pic>
      <xdr:nvPicPr>
        <xdr:cNvPr id="242" name="图片 241">
          <a:extLst>
            <a:ext uri="{FF2B5EF4-FFF2-40B4-BE49-F238E27FC236}">
              <a16:creationId xmlns:a16="http://schemas.microsoft.com/office/drawing/2014/main" xmlns="" id="{00000000-0008-0000-0300-0000F2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552765" y="14410765"/>
          <a:ext cx="190500" cy="403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280147</xdr:colOff>
      <xdr:row>39</xdr:row>
      <xdr:rowOff>44824</xdr:rowOff>
    </xdr:from>
    <xdr:to>
      <xdr:col>16</xdr:col>
      <xdr:colOff>504265</xdr:colOff>
      <xdr:row>40</xdr:row>
      <xdr:rowOff>11207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xmlns="" id="{00000000-0008-0000-0300-0000F3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176247" y="28962724"/>
          <a:ext cx="224118" cy="842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112059</xdr:colOff>
      <xdr:row>123</xdr:row>
      <xdr:rowOff>44823</xdr:rowOff>
    </xdr:from>
    <xdr:to>
      <xdr:col>16</xdr:col>
      <xdr:colOff>806824</xdr:colOff>
      <xdr:row>123</xdr:row>
      <xdr:rowOff>393081</xdr:rowOff>
    </xdr:to>
    <xdr:pic>
      <xdr:nvPicPr>
        <xdr:cNvPr id="217" name="Picture 1">
          <a:extLst>
            <a:ext uri="{FF2B5EF4-FFF2-40B4-BE49-F238E27FC236}">
              <a16:creationId xmlns:a16="http://schemas.microsoft.com/office/drawing/2014/main" xmlns="" id="{00000000-0008-0000-03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7008159" y="75844773"/>
          <a:ext cx="694765" cy="348258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89647</xdr:colOff>
      <xdr:row>125</xdr:row>
      <xdr:rowOff>56029</xdr:rowOff>
    </xdr:from>
    <xdr:to>
      <xdr:col>16</xdr:col>
      <xdr:colOff>773206</xdr:colOff>
      <xdr:row>125</xdr:row>
      <xdr:rowOff>398670</xdr:rowOff>
    </xdr:to>
    <xdr:pic>
      <xdr:nvPicPr>
        <xdr:cNvPr id="219" name="Picture 2">
          <a:extLst>
            <a:ext uri="{FF2B5EF4-FFF2-40B4-BE49-F238E27FC236}">
              <a16:creationId xmlns:a16="http://schemas.microsoft.com/office/drawing/2014/main" xmlns="" id="{00000000-0008-0000-03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6768353" y="55513941"/>
          <a:ext cx="683559" cy="342641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123265</xdr:colOff>
      <xdr:row>126</xdr:row>
      <xdr:rowOff>33618</xdr:rowOff>
    </xdr:from>
    <xdr:to>
      <xdr:col>16</xdr:col>
      <xdr:colOff>806824</xdr:colOff>
      <xdr:row>126</xdr:row>
      <xdr:rowOff>376259</xdr:rowOff>
    </xdr:to>
    <xdr:pic>
      <xdr:nvPicPr>
        <xdr:cNvPr id="221" name="Picture 2">
          <a:extLst>
            <a:ext uri="{FF2B5EF4-FFF2-40B4-BE49-F238E27FC236}">
              <a16:creationId xmlns:a16="http://schemas.microsoft.com/office/drawing/2014/main" xmlns="" id="{00000000-0008-0000-03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6801971" y="55928559"/>
          <a:ext cx="683559" cy="342641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100853</xdr:colOff>
      <xdr:row>128</xdr:row>
      <xdr:rowOff>33619</xdr:rowOff>
    </xdr:from>
    <xdr:to>
      <xdr:col>16</xdr:col>
      <xdr:colOff>795618</xdr:colOff>
      <xdr:row>128</xdr:row>
      <xdr:rowOff>381877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xmlns="" id="{00000000-0008-0000-03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6779559" y="56802619"/>
          <a:ext cx="694765" cy="348258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134472</xdr:colOff>
      <xdr:row>122</xdr:row>
      <xdr:rowOff>11208</xdr:rowOff>
    </xdr:from>
    <xdr:to>
      <xdr:col>16</xdr:col>
      <xdr:colOff>676275</xdr:colOff>
      <xdr:row>122</xdr:row>
      <xdr:rowOff>402287</xdr:rowOff>
    </xdr:to>
    <xdr:pic>
      <xdr:nvPicPr>
        <xdr:cNvPr id="256" name="Picture 2">
          <a:extLst>
            <a:ext uri="{FF2B5EF4-FFF2-40B4-BE49-F238E27FC236}">
              <a16:creationId xmlns:a16="http://schemas.microsoft.com/office/drawing/2014/main" xmlns="" id="{00000000-0008-0000-03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030572" y="75373008"/>
          <a:ext cx="541803" cy="391079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38100</xdr:colOff>
      <xdr:row>184</xdr:row>
      <xdr:rowOff>57150</xdr:rowOff>
    </xdr:from>
    <xdr:to>
      <xdr:col>16</xdr:col>
      <xdr:colOff>866775</xdr:colOff>
      <xdr:row>184</xdr:row>
      <xdr:rowOff>362212</xdr:rowOff>
    </xdr:to>
    <xdr:pic>
      <xdr:nvPicPr>
        <xdr:cNvPr id="266" name="Picture 2">
          <a:extLst>
            <a:ext uri="{FF2B5EF4-FFF2-40B4-BE49-F238E27FC236}">
              <a16:creationId xmlns:a16="http://schemas.microsoft.com/office/drawing/2014/main" xmlns="" id="{00000000-0008-0000-03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6696075" y="82838925"/>
          <a:ext cx="828675" cy="305062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</xdr:colOff>
      <xdr:row>185</xdr:row>
      <xdr:rowOff>95250</xdr:rowOff>
    </xdr:from>
    <xdr:to>
      <xdr:col>16</xdr:col>
      <xdr:colOff>811615</xdr:colOff>
      <xdr:row>185</xdr:row>
      <xdr:rowOff>390525</xdr:rowOff>
    </xdr:to>
    <xdr:pic>
      <xdr:nvPicPr>
        <xdr:cNvPr id="267" name="Picture 1">
          <a:extLst>
            <a:ext uri="{FF2B5EF4-FFF2-40B4-BE49-F238E27FC236}">
              <a16:creationId xmlns:a16="http://schemas.microsoft.com/office/drawing/2014/main" xmlns="" id="{00000000-0008-0000-03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6667500" y="83315175"/>
          <a:ext cx="80209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161925</xdr:colOff>
      <xdr:row>143</xdr:row>
      <xdr:rowOff>47625</xdr:rowOff>
    </xdr:from>
    <xdr:to>
      <xdr:col>16</xdr:col>
      <xdr:colOff>702223</xdr:colOff>
      <xdr:row>143</xdr:row>
      <xdr:rowOff>381000</xdr:rowOff>
    </xdr:to>
    <xdr:pic>
      <xdr:nvPicPr>
        <xdr:cNvPr id="274" name="Picture 1">
          <a:extLst>
            <a:ext uri="{FF2B5EF4-FFF2-40B4-BE49-F238E27FC236}">
              <a16:creationId xmlns:a16="http://schemas.microsoft.com/office/drawing/2014/main" xmlns="" id="{00000000-0008-0000-03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6819900" y="64427100"/>
          <a:ext cx="540298" cy="3333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371475</xdr:colOff>
      <xdr:row>10</xdr:row>
      <xdr:rowOff>28575</xdr:rowOff>
    </xdr:from>
    <xdr:to>
      <xdr:col>16</xdr:col>
      <xdr:colOff>704850</xdr:colOff>
      <xdr:row>10</xdr:row>
      <xdr:rowOff>400050</xdr:rowOff>
    </xdr:to>
    <xdr:pic>
      <xdr:nvPicPr>
        <xdr:cNvPr id="268" name="Picture 3">
          <a:extLst>
            <a:ext uri="{FF2B5EF4-FFF2-40B4-BE49-F238E27FC236}">
              <a16:creationId xmlns:a16="http://schemas.microsoft.com/office/drawing/2014/main" xmlns="" id="{00000000-0008-0000-03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050181" y="3928222"/>
          <a:ext cx="3333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12</xdr:row>
      <xdr:rowOff>85725</xdr:rowOff>
    </xdr:from>
    <xdr:to>
      <xdr:col>16</xdr:col>
      <xdr:colOff>676275</xdr:colOff>
      <xdr:row>12</xdr:row>
      <xdr:rowOff>371475</xdr:rowOff>
    </xdr:to>
    <xdr:pic>
      <xdr:nvPicPr>
        <xdr:cNvPr id="272" name="Picture 50">
          <a:extLst>
            <a:ext uri="{FF2B5EF4-FFF2-40B4-BE49-F238E27FC236}">
              <a16:creationId xmlns:a16="http://schemas.microsoft.com/office/drawing/2014/main" xmlns="" id="{00000000-0008-0000-03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6993031" y="6629960"/>
          <a:ext cx="3619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219075</xdr:colOff>
      <xdr:row>13</xdr:row>
      <xdr:rowOff>47625</xdr:rowOff>
    </xdr:from>
    <xdr:to>
      <xdr:col>16</xdr:col>
      <xdr:colOff>657225</xdr:colOff>
      <xdr:row>13</xdr:row>
      <xdr:rowOff>390525</xdr:rowOff>
    </xdr:to>
    <xdr:pic>
      <xdr:nvPicPr>
        <xdr:cNvPr id="294" name="Picture 51">
          <a:extLst>
            <a:ext uri="{FF2B5EF4-FFF2-40B4-BE49-F238E27FC236}">
              <a16:creationId xmlns:a16="http://schemas.microsoft.com/office/drawing/2014/main" xmlns="" id="{00000000-0008-0000-03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6897781" y="9651066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19</xdr:row>
      <xdr:rowOff>85725</xdr:rowOff>
    </xdr:from>
    <xdr:to>
      <xdr:col>16</xdr:col>
      <xdr:colOff>676275</xdr:colOff>
      <xdr:row>19</xdr:row>
      <xdr:rowOff>371475</xdr:rowOff>
    </xdr:to>
    <xdr:pic>
      <xdr:nvPicPr>
        <xdr:cNvPr id="298" name="Picture 50">
          <a:extLst>
            <a:ext uri="{FF2B5EF4-FFF2-40B4-BE49-F238E27FC236}">
              <a16:creationId xmlns:a16="http://schemas.microsoft.com/office/drawing/2014/main" xmlns="" id="{00000000-0008-0000-03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6993031" y="14933519"/>
          <a:ext cx="3619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20</xdr:row>
      <xdr:rowOff>66675</xdr:rowOff>
    </xdr:from>
    <xdr:to>
      <xdr:col>16</xdr:col>
      <xdr:colOff>666750</xdr:colOff>
      <xdr:row>20</xdr:row>
      <xdr:rowOff>409575</xdr:rowOff>
    </xdr:to>
    <xdr:pic>
      <xdr:nvPicPr>
        <xdr:cNvPr id="302" name="Picture 51">
          <a:extLst>
            <a:ext uri="{FF2B5EF4-FFF2-40B4-BE49-F238E27FC236}">
              <a16:creationId xmlns:a16="http://schemas.microsoft.com/office/drawing/2014/main" xmlns="" id="{00000000-0008-0000-03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6907306" y="1797367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176893</xdr:colOff>
      <xdr:row>26</xdr:row>
      <xdr:rowOff>35394</xdr:rowOff>
    </xdr:from>
    <xdr:to>
      <xdr:col>16</xdr:col>
      <xdr:colOff>639536</xdr:colOff>
      <xdr:row>26</xdr:row>
      <xdr:rowOff>421821</xdr:rowOff>
    </xdr:to>
    <xdr:pic>
      <xdr:nvPicPr>
        <xdr:cNvPr id="306" name="Picture 8">
          <a:extLst>
            <a:ext uri="{FF2B5EF4-FFF2-40B4-BE49-F238E27FC236}">
              <a16:creationId xmlns:a16="http://schemas.microsoft.com/office/drawing/2014/main" xmlns="" id="{00000000-0008-0000-03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6855599" y="23186747"/>
          <a:ext cx="462643" cy="386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209550</xdr:colOff>
      <xdr:row>75</xdr:row>
      <xdr:rowOff>66675</xdr:rowOff>
    </xdr:from>
    <xdr:to>
      <xdr:col>16</xdr:col>
      <xdr:colOff>609600</xdr:colOff>
      <xdr:row>75</xdr:row>
      <xdr:rowOff>400050</xdr:rowOff>
    </xdr:to>
    <xdr:pic>
      <xdr:nvPicPr>
        <xdr:cNvPr id="310" name="Picture 41">
          <a:extLst>
            <a:ext uri="{FF2B5EF4-FFF2-40B4-BE49-F238E27FC236}">
              <a16:creationId xmlns:a16="http://schemas.microsoft.com/office/drawing/2014/main" xmlns="" id="{00000000-0008-0000-03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6888256" y="45506528"/>
          <a:ext cx="400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77</xdr:row>
      <xdr:rowOff>66675</xdr:rowOff>
    </xdr:from>
    <xdr:to>
      <xdr:col>16</xdr:col>
      <xdr:colOff>600075</xdr:colOff>
      <xdr:row>77</xdr:row>
      <xdr:rowOff>400050</xdr:rowOff>
    </xdr:to>
    <xdr:pic>
      <xdr:nvPicPr>
        <xdr:cNvPr id="316" name="Picture 41">
          <a:extLst>
            <a:ext uri="{FF2B5EF4-FFF2-40B4-BE49-F238E27FC236}">
              <a16:creationId xmlns:a16="http://schemas.microsoft.com/office/drawing/2014/main" xmlns="" id="{00000000-0008-0000-03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6878731" y="48565734"/>
          <a:ext cx="400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89</xdr:row>
      <xdr:rowOff>123825</xdr:rowOff>
    </xdr:from>
    <xdr:to>
      <xdr:col>16</xdr:col>
      <xdr:colOff>771525</xdr:colOff>
      <xdr:row>89</xdr:row>
      <xdr:rowOff>381000</xdr:rowOff>
    </xdr:to>
    <xdr:pic>
      <xdr:nvPicPr>
        <xdr:cNvPr id="320" name="Picture 38">
          <a:extLst>
            <a:ext uri="{FF2B5EF4-FFF2-40B4-BE49-F238E27FC236}">
              <a16:creationId xmlns:a16="http://schemas.microsoft.com/office/drawing/2014/main" xmlns="" id="{00000000-0008-0000-03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6859681" y="57363472"/>
          <a:ext cx="5905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123825</xdr:colOff>
      <xdr:row>90</xdr:row>
      <xdr:rowOff>76200</xdr:rowOff>
    </xdr:from>
    <xdr:to>
      <xdr:col>16</xdr:col>
      <xdr:colOff>714375</xdr:colOff>
      <xdr:row>90</xdr:row>
      <xdr:rowOff>333375</xdr:rowOff>
    </xdr:to>
    <xdr:pic>
      <xdr:nvPicPr>
        <xdr:cNvPr id="324" name="Picture 38">
          <a:extLst>
            <a:ext uri="{FF2B5EF4-FFF2-40B4-BE49-F238E27FC236}">
              <a16:creationId xmlns:a16="http://schemas.microsoft.com/office/drawing/2014/main" xmlns="" id="{00000000-0008-0000-03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6802531" y="60375053"/>
          <a:ext cx="5905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142875</xdr:colOff>
      <xdr:row>119</xdr:row>
      <xdr:rowOff>38102</xdr:rowOff>
    </xdr:from>
    <xdr:to>
      <xdr:col>16</xdr:col>
      <xdr:colOff>714375</xdr:colOff>
      <xdr:row>119</xdr:row>
      <xdr:rowOff>432858</xdr:rowOff>
    </xdr:to>
    <xdr:pic>
      <xdr:nvPicPr>
        <xdr:cNvPr id="328" name="Picture 1">
          <a:extLst>
            <a:ext uri="{FF2B5EF4-FFF2-40B4-BE49-F238E27FC236}">
              <a16:creationId xmlns:a16="http://schemas.microsoft.com/office/drawing/2014/main" xmlns="" id="{00000000-0008-0000-03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>
        <a:xfrm>
          <a:off x="6821581" y="75632984"/>
          <a:ext cx="571500" cy="3947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95250</xdr:colOff>
      <xdr:row>195</xdr:row>
      <xdr:rowOff>76200</xdr:rowOff>
    </xdr:from>
    <xdr:to>
      <xdr:col>16</xdr:col>
      <xdr:colOff>790575</xdr:colOff>
      <xdr:row>195</xdr:row>
      <xdr:rowOff>381000</xdr:rowOff>
    </xdr:to>
    <xdr:pic>
      <xdr:nvPicPr>
        <xdr:cNvPr id="332" name="Picture 26">
          <a:extLst>
            <a:ext uri="{FF2B5EF4-FFF2-40B4-BE49-F238E27FC236}">
              <a16:creationId xmlns:a16="http://schemas.microsoft.com/office/drawing/2014/main" xmlns="" id="{00000000-0008-0000-03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6773956" y="111944524"/>
          <a:ext cx="695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95250</xdr:colOff>
      <xdr:row>197</xdr:row>
      <xdr:rowOff>57150</xdr:rowOff>
    </xdr:from>
    <xdr:to>
      <xdr:col>16</xdr:col>
      <xdr:colOff>790575</xdr:colOff>
      <xdr:row>197</xdr:row>
      <xdr:rowOff>361950</xdr:rowOff>
    </xdr:to>
    <xdr:pic>
      <xdr:nvPicPr>
        <xdr:cNvPr id="336" name="Picture 26">
          <a:extLst>
            <a:ext uri="{FF2B5EF4-FFF2-40B4-BE49-F238E27FC236}">
              <a16:creationId xmlns:a16="http://schemas.microsoft.com/office/drawing/2014/main" xmlns="" id="{00000000-0008-0000-03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6773956" y="114984679"/>
          <a:ext cx="695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99392</xdr:colOff>
      <xdr:row>158</xdr:row>
      <xdr:rowOff>107673</xdr:rowOff>
    </xdr:from>
    <xdr:to>
      <xdr:col>16</xdr:col>
      <xdr:colOff>728870</xdr:colOff>
      <xdr:row>158</xdr:row>
      <xdr:rowOff>299760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6742044" y="91423434"/>
          <a:ext cx="629478" cy="192087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132522</xdr:colOff>
      <xdr:row>93</xdr:row>
      <xdr:rowOff>124240</xdr:rowOff>
    </xdr:from>
    <xdr:to>
      <xdr:col>16</xdr:col>
      <xdr:colOff>604631</xdr:colOff>
      <xdr:row>93</xdr:row>
      <xdr:rowOff>294148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6775174" y="59833566"/>
          <a:ext cx="472109" cy="16990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10</xdr:row>
      <xdr:rowOff>0</xdr:rowOff>
    </xdr:from>
    <xdr:to>
      <xdr:col>36</xdr:col>
      <xdr:colOff>481853</xdr:colOff>
      <xdr:row>10</xdr:row>
      <xdr:rowOff>0</xdr:rowOff>
    </xdr:to>
    <xdr:pic>
      <xdr:nvPicPr>
        <xdr:cNvPr id="343" name="Picture 1">
          <a:extLst>
            <a:ext uri="{FF2B5EF4-FFF2-40B4-BE49-F238E27FC236}">
              <a16:creationId xmlns:a16="http://schemas.microsoft.com/office/drawing/2014/main" xmlns="" id="{00000000-0008-0000-03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15840075" y="3476625"/>
          <a:ext cx="481853" cy="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43</xdr:row>
      <xdr:rowOff>28575</xdr:rowOff>
    </xdr:from>
    <xdr:to>
      <xdr:col>16</xdr:col>
      <xdr:colOff>676275</xdr:colOff>
      <xdr:row>43</xdr:row>
      <xdr:rowOff>384810</xdr:rowOff>
    </xdr:to>
    <xdr:pic>
      <xdr:nvPicPr>
        <xdr:cNvPr id="344" name="Picture 1">
          <a:extLst>
            <a:ext uri="{FF2B5EF4-FFF2-40B4-BE49-F238E27FC236}">
              <a16:creationId xmlns:a16="http://schemas.microsoft.com/office/drawing/2014/main" xmlns="" id="{00000000-0008-0000-03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7086600" y="27193875"/>
          <a:ext cx="485775" cy="356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219075</xdr:colOff>
      <xdr:row>45</xdr:row>
      <xdr:rowOff>95250</xdr:rowOff>
    </xdr:from>
    <xdr:to>
      <xdr:col>16</xdr:col>
      <xdr:colOff>638175</xdr:colOff>
      <xdr:row>45</xdr:row>
      <xdr:rowOff>419100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15175" y="31203900"/>
          <a:ext cx="419100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95251</xdr:colOff>
      <xdr:row>157</xdr:row>
      <xdr:rowOff>238125</xdr:rowOff>
    </xdr:from>
    <xdr:to>
      <xdr:col>16</xdr:col>
      <xdr:colOff>724960</xdr:colOff>
      <xdr:row>157</xdr:row>
      <xdr:rowOff>304800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6991351" y="90935175"/>
          <a:ext cx="629709" cy="66675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161926</xdr:colOff>
      <xdr:row>160</xdr:row>
      <xdr:rowOff>239245</xdr:rowOff>
    </xdr:from>
    <xdr:to>
      <xdr:col>16</xdr:col>
      <xdr:colOff>619126</xdr:colOff>
      <xdr:row>160</xdr:row>
      <xdr:rowOff>330025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58026" y="96194095"/>
          <a:ext cx="457200" cy="90780"/>
        </a:xfrm>
        <a:prstGeom prst="rect">
          <a:avLst/>
        </a:prstGeom>
      </xdr:spPr>
    </xdr:pic>
    <xdr:clientData/>
  </xdr:twoCellAnchor>
  <xdr:twoCellAnchor editAs="oneCell">
    <xdr:from>
      <xdr:col>16</xdr:col>
      <xdr:colOff>169051</xdr:colOff>
      <xdr:row>161</xdr:row>
      <xdr:rowOff>254970</xdr:rowOff>
    </xdr:from>
    <xdr:to>
      <xdr:col>16</xdr:col>
      <xdr:colOff>666751</xdr:colOff>
      <xdr:row>161</xdr:row>
      <xdr:rowOff>352426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65151" y="96647970"/>
          <a:ext cx="497700" cy="97456"/>
        </a:xfrm>
        <a:prstGeom prst="rect">
          <a:avLst/>
        </a:prstGeom>
      </xdr:spPr>
    </xdr:pic>
    <xdr:clientData/>
  </xdr:twoCellAnchor>
  <xdr:twoCellAnchor editAs="oneCell">
    <xdr:from>
      <xdr:col>16</xdr:col>
      <xdr:colOff>195226</xdr:colOff>
      <xdr:row>162</xdr:row>
      <xdr:rowOff>181183</xdr:rowOff>
    </xdr:from>
    <xdr:to>
      <xdr:col>16</xdr:col>
      <xdr:colOff>741866</xdr:colOff>
      <xdr:row>162</xdr:row>
      <xdr:rowOff>361950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91326" y="97012333"/>
          <a:ext cx="546640" cy="180767"/>
        </a:xfrm>
        <a:prstGeom prst="rect">
          <a:avLst/>
        </a:prstGeom>
      </xdr:spPr>
    </xdr:pic>
    <xdr:clientData/>
  </xdr:twoCellAnchor>
  <xdr:twoCellAnchor editAs="oneCell">
    <xdr:from>
      <xdr:col>16</xdr:col>
      <xdr:colOff>135676</xdr:colOff>
      <xdr:row>163</xdr:row>
      <xdr:rowOff>203134</xdr:rowOff>
    </xdr:from>
    <xdr:to>
      <xdr:col>16</xdr:col>
      <xdr:colOff>657225</xdr:colOff>
      <xdr:row>163</xdr:row>
      <xdr:rowOff>351434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31776" y="97472434"/>
          <a:ext cx="521549" cy="148300"/>
        </a:xfrm>
        <a:prstGeom prst="rect">
          <a:avLst/>
        </a:prstGeom>
      </xdr:spPr>
    </xdr:pic>
    <xdr:clientData/>
  </xdr:twoCellAnchor>
  <xdr:twoCellAnchor editAs="oneCell">
    <xdr:from>
      <xdr:col>16</xdr:col>
      <xdr:colOff>398370</xdr:colOff>
      <xdr:row>208</xdr:row>
      <xdr:rowOff>65087</xdr:rowOff>
    </xdr:from>
    <xdr:to>
      <xdr:col>16</xdr:col>
      <xdr:colOff>503145</xdr:colOff>
      <xdr:row>208</xdr:row>
      <xdr:rowOff>391595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34811" y="117177763"/>
          <a:ext cx="104775" cy="326508"/>
        </a:xfrm>
        <a:prstGeom prst="rect">
          <a:avLst/>
        </a:prstGeom>
      </xdr:spPr>
    </xdr:pic>
    <xdr:clientData/>
  </xdr:twoCellAnchor>
  <xdr:twoCellAnchor editAs="oneCell">
    <xdr:from>
      <xdr:col>16</xdr:col>
      <xdr:colOff>249733</xdr:colOff>
      <xdr:row>207</xdr:row>
      <xdr:rowOff>30256</xdr:rowOff>
    </xdr:from>
    <xdr:to>
      <xdr:col>16</xdr:col>
      <xdr:colOff>634505</xdr:colOff>
      <xdr:row>207</xdr:row>
      <xdr:rowOff>421040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86174" y="116705903"/>
          <a:ext cx="384772" cy="390784"/>
        </a:xfrm>
        <a:prstGeom prst="rect">
          <a:avLst/>
        </a:prstGeom>
      </xdr:spPr>
    </xdr:pic>
    <xdr:clientData/>
  </xdr:twoCellAnchor>
  <xdr:twoCellAnchor editAs="oneCell">
    <xdr:from>
      <xdr:col>16</xdr:col>
      <xdr:colOff>453552</xdr:colOff>
      <xdr:row>210</xdr:row>
      <xdr:rowOff>135032</xdr:rowOff>
    </xdr:from>
    <xdr:to>
      <xdr:col>16</xdr:col>
      <xdr:colOff>525327</xdr:colOff>
      <xdr:row>210</xdr:row>
      <xdr:rowOff>430307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89993" y="118121767"/>
          <a:ext cx="71775" cy="295275"/>
        </a:xfrm>
        <a:prstGeom prst="rect">
          <a:avLst/>
        </a:prstGeom>
      </xdr:spPr>
    </xdr:pic>
    <xdr:clientData/>
  </xdr:twoCellAnchor>
  <xdr:twoCellAnchor editAs="oneCell">
    <xdr:from>
      <xdr:col>16</xdr:col>
      <xdr:colOff>46589</xdr:colOff>
      <xdr:row>209</xdr:row>
      <xdr:rowOff>64315</xdr:rowOff>
    </xdr:from>
    <xdr:to>
      <xdr:col>16</xdr:col>
      <xdr:colOff>853889</xdr:colOff>
      <xdr:row>209</xdr:row>
      <xdr:rowOff>385986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83030" y="117614021"/>
          <a:ext cx="807300" cy="321671"/>
        </a:xfrm>
        <a:prstGeom prst="rect">
          <a:avLst/>
        </a:prstGeom>
      </xdr:spPr>
    </xdr:pic>
    <xdr:clientData/>
  </xdr:twoCellAnchor>
  <xdr:twoCellAnchor editAs="oneCell">
    <xdr:from>
      <xdr:col>16</xdr:col>
      <xdr:colOff>304725</xdr:colOff>
      <xdr:row>206</xdr:row>
      <xdr:rowOff>107331</xdr:rowOff>
    </xdr:from>
    <xdr:to>
      <xdr:col>16</xdr:col>
      <xdr:colOff>590550</xdr:colOff>
      <xdr:row>206</xdr:row>
      <xdr:rowOff>396197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825" y="116655231"/>
          <a:ext cx="285825" cy="288866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205</xdr:row>
      <xdr:rowOff>71254</xdr:rowOff>
    </xdr:from>
    <xdr:to>
      <xdr:col>16</xdr:col>
      <xdr:colOff>638175</xdr:colOff>
      <xdr:row>205</xdr:row>
      <xdr:rowOff>399327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96125" y="116181004"/>
          <a:ext cx="438150" cy="328073"/>
        </a:xfrm>
        <a:prstGeom prst="rect">
          <a:avLst/>
        </a:prstGeom>
      </xdr:spPr>
    </xdr:pic>
    <xdr:clientData/>
  </xdr:twoCellAnchor>
  <xdr:oneCellAnchor>
    <xdr:from>
      <xdr:col>16</xdr:col>
      <xdr:colOff>165652</xdr:colOff>
      <xdr:row>204</xdr:row>
      <xdr:rowOff>149085</xdr:rowOff>
    </xdr:from>
    <xdr:ext cx="621196" cy="161571"/>
    <xdr:pic>
      <xdr:nvPicPr>
        <xdr:cNvPr id="43" name="图片 42">
          <a:extLst>
            <a:ext uri="{FF2B5EF4-FFF2-40B4-BE49-F238E27FC236}">
              <a16:creationId xmlns:a16="http://schemas.microsoft.com/office/drawing/2014/main" xmlns="" id="{FE44589A-308A-4BC6-AA61-7D5CF6C6E7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5" cstate="print"/>
        <a:srcRect t="34209" b="33516"/>
        <a:stretch/>
      </xdr:blipFill>
      <xdr:spPr>
        <a:xfrm>
          <a:off x="6833152" y="97113585"/>
          <a:ext cx="621196" cy="161571"/>
        </a:xfrm>
        <a:prstGeom prst="rect">
          <a:avLst/>
        </a:prstGeom>
      </xdr:spPr>
    </xdr:pic>
    <xdr:clientData/>
  </xdr:oneCellAnchor>
  <xdr:twoCellAnchor>
    <xdr:from>
      <xdr:col>16</xdr:col>
      <xdr:colOff>219075</xdr:colOff>
      <xdr:row>13</xdr:row>
      <xdr:rowOff>47625</xdr:rowOff>
    </xdr:from>
    <xdr:to>
      <xdr:col>16</xdr:col>
      <xdr:colOff>657225</xdr:colOff>
      <xdr:row>13</xdr:row>
      <xdr:rowOff>390525</xdr:rowOff>
    </xdr:to>
    <xdr:pic>
      <xdr:nvPicPr>
        <xdr:cNvPr id="50" name="Picture 51">
          <a:extLst>
            <a:ext uri="{FF2B5EF4-FFF2-40B4-BE49-F238E27FC236}">
              <a16:creationId xmlns:a16="http://schemas.microsoft.com/office/drawing/2014/main" xmlns="" id="{5FB1A264-F248-4C2E-B14D-0B7626C8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115175" y="1012507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359149</xdr:colOff>
      <xdr:row>19</xdr:row>
      <xdr:rowOff>63313</xdr:rowOff>
    </xdr:from>
    <xdr:to>
      <xdr:col>16</xdr:col>
      <xdr:colOff>721099</xdr:colOff>
      <xdr:row>19</xdr:row>
      <xdr:rowOff>349063</xdr:rowOff>
    </xdr:to>
    <xdr:pic>
      <xdr:nvPicPr>
        <xdr:cNvPr id="52" name="Picture 50">
          <a:extLst>
            <a:ext uri="{FF2B5EF4-FFF2-40B4-BE49-F238E27FC236}">
              <a16:creationId xmlns:a16="http://schemas.microsoft.com/office/drawing/2014/main" xmlns="" id="{01C12A79-601B-4ADC-9C01-53BC20C84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255249" y="14960413"/>
          <a:ext cx="3619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20</xdr:row>
      <xdr:rowOff>66675</xdr:rowOff>
    </xdr:from>
    <xdr:to>
      <xdr:col>16</xdr:col>
      <xdr:colOff>666750</xdr:colOff>
      <xdr:row>20</xdr:row>
      <xdr:rowOff>409575</xdr:rowOff>
    </xdr:to>
    <xdr:pic>
      <xdr:nvPicPr>
        <xdr:cNvPr id="64" name="Picture 51">
          <a:extLst>
            <a:ext uri="{FF2B5EF4-FFF2-40B4-BE49-F238E27FC236}">
              <a16:creationId xmlns:a16="http://schemas.microsoft.com/office/drawing/2014/main" xmlns="" id="{780DC55A-7620-4BB9-98AB-A15EC682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124700" y="1759267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176893</xdr:colOff>
      <xdr:row>26</xdr:row>
      <xdr:rowOff>35394</xdr:rowOff>
    </xdr:from>
    <xdr:to>
      <xdr:col>16</xdr:col>
      <xdr:colOff>639536</xdr:colOff>
      <xdr:row>26</xdr:row>
      <xdr:rowOff>421821</xdr:rowOff>
    </xdr:to>
    <xdr:pic>
      <xdr:nvPicPr>
        <xdr:cNvPr id="75" name="Picture 8">
          <a:extLst>
            <a:ext uri="{FF2B5EF4-FFF2-40B4-BE49-F238E27FC236}">
              <a16:creationId xmlns:a16="http://schemas.microsoft.com/office/drawing/2014/main" xmlns="" id="{A12018E7-88D2-4EC5-B874-ABAF53B1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7072993" y="22381044"/>
          <a:ext cx="462643" cy="386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209550</xdr:colOff>
      <xdr:row>75</xdr:row>
      <xdr:rowOff>66675</xdr:rowOff>
    </xdr:from>
    <xdr:to>
      <xdr:col>16</xdr:col>
      <xdr:colOff>609600</xdr:colOff>
      <xdr:row>75</xdr:row>
      <xdr:rowOff>400050</xdr:rowOff>
    </xdr:to>
    <xdr:pic>
      <xdr:nvPicPr>
        <xdr:cNvPr id="78" name="Picture 41">
          <a:extLst>
            <a:ext uri="{FF2B5EF4-FFF2-40B4-BE49-F238E27FC236}">
              <a16:creationId xmlns:a16="http://schemas.microsoft.com/office/drawing/2014/main" xmlns="" id="{A8229E04-8E5F-4FC3-A517-4D60BC02A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105650" y="45196125"/>
          <a:ext cx="400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77</xdr:row>
      <xdr:rowOff>66675</xdr:rowOff>
    </xdr:from>
    <xdr:to>
      <xdr:col>16</xdr:col>
      <xdr:colOff>600075</xdr:colOff>
      <xdr:row>77</xdr:row>
      <xdr:rowOff>400050</xdr:rowOff>
    </xdr:to>
    <xdr:pic>
      <xdr:nvPicPr>
        <xdr:cNvPr id="81" name="Picture 41">
          <a:extLst>
            <a:ext uri="{FF2B5EF4-FFF2-40B4-BE49-F238E27FC236}">
              <a16:creationId xmlns:a16="http://schemas.microsoft.com/office/drawing/2014/main" xmlns="" id="{F8513F33-20AC-4CA6-8FB4-30D63C20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096125" y="47825025"/>
          <a:ext cx="400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89</xdr:row>
      <xdr:rowOff>123825</xdr:rowOff>
    </xdr:from>
    <xdr:to>
      <xdr:col>16</xdr:col>
      <xdr:colOff>771525</xdr:colOff>
      <xdr:row>89</xdr:row>
      <xdr:rowOff>381000</xdr:rowOff>
    </xdr:to>
    <xdr:pic>
      <xdr:nvPicPr>
        <xdr:cNvPr id="87" name="Picture 38">
          <a:extLst>
            <a:ext uri="{FF2B5EF4-FFF2-40B4-BE49-F238E27FC236}">
              <a16:creationId xmlns:a16="http://schemas.microsoft.com/office/drawing/2014/main" xmlns="" id="{B7D1769C-5130-4377-949A-322B81CD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077075" y="56207025"/>
          <a:ext cx="5905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123825</xdr:colOff>
      <xdr:row>90</xdr:row>
      <xdr:rowOff>76200</xdr:rowOff>
    </xdr:from>
    <xdr:to>
      <xdr:col>16</xdr:col>
      <xdr:colOff>714375</xdr:colOff>
      <xdr:row>90</xdr:row>
      <xdr:rowOff>333375</xdr:rowOff>
    </xdr:to>
    <xdr:pic>
      <xdr:nvPicPr>
        <xdr:cNvPr id="91" name="Picture 38">
          <a:extLst>
            <a:ext uri="{FF2B5EF4-FFF2-40B4-BE49-F238E27FC236}">
              <a16:creationId xmlns:a16="http://schemas.microsoft.com/office/drawing/2014/main" xmlns="" id="{76CFB7E5-B549-47FF-9171-26D9397A5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019925" y="58788300"/>
          <a:ext cx="5905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142875</xdr:colOff>
      <xdr:row>119</xdr:row>
      <xdr:rowOff>38102</xdr:rowOff>
    </xdr:from>
    <xdr:to>
      <xdr:col>16</xdr:col>
      <xdr:colOff>714375</xdr:colOff>
      <xdr:row>119</xdr:row>
      <xdr:rowOff>432858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xmlns="" id="{3F131D90-7E26-4E9F-88F2-D8847A779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>
        <a:xfrm>
          <a:off x="7038975" y="73647302"/>
          <a:ext cx="571500" cy="3947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95250</xdr:colOff>
      <xdr:row>195</xdr:row>
      <xdr:rowOff>76200</xdr:rowOff>
    </xdr:from>
    <xdr:to>
      <xdr:col>16</xdr:col>
      <xdr:colOff>790575</xdr:colOff>
      <xdr:row>195</xdr:row>
      <xdr:rowOff>381000</xdr:rowOff>
    </xdr:to>
    <xdr:pic>
      <xdr:nvPicPr>
        <xdr:cNvPr id="99" name="Picture 26">
          <a:extLst>
            <a:ext uri="{FF2B5EF4-FFF2-40B4-BE49-F238E27FC236}">
              <a16:creationId xmlns:a16="http://schemas.microsoft.com/office/drawing/2014/main" xmlns="" id="{E0A5B015-3C5D-4F38-BDD1-249511F1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6991350" y="109613700"/>
          <a:ext cx="695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95250</xdr:colOff>
      <xdr:row>197</xdr:row>
      <xdr:rowOff>76200</xdr:rowOff>
    </xdr:from>
    <xdr:to>
      <xdr:col>16</xdr:col>
      <xdr:colOff>790575</xdr:colOff>
      <xdr:row>197</xdr:row>
      <xdr:rowOff>381000</xdr:rowOff>
    </xdr:to>
    <xdr:pic>
      <xdr:nvPicPr>
        <xdr:cNvPr id="102" name="Picture 26">
          <a:extLst>
            <a:ext uri="{FF2B5EF4-FFF2-40B4-BE49-F238E27FC236}">
              <a16:creationId xmlns:a16="http://schemas.microsoft.com/office/drawing/2014/main" xmlns="" id="{B32865C4-213D-4882-B881-943054D55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6991350" y="112242600"/>
          <a:ext cx="695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152400</xdr:colOff>
      <xdr:row>159</xdr:row>
      <xdr:rowOff>9524</xdr:rowOff>
    </xdr:from>
    <xdr:to>
      <xdr:col>16</xdr:col>
      <xdr:colOff>685800</xdr:colOff>
      <xdr:row>159</xdr:row>
      <xdr:rowOff>409985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CB6D30DE-4023-4DDF-A241-01E3C01E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48500" y="85429724"/>
          <a:ext cx="533400" cy="40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266701</xdr:colOff>
      <xdr:row>165</xdr:row>
      <xdr:rowOff>66675</xdr:rowOff>
    </xdr:from>
    <xdr:to>
      <xdr:col>16</xdr:col>
      <xdr:colOff>762001</xdr:colOff>
      <xdr:row>166</xdr:row>
      <xdr:rowOff>381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xmlns="" id="{4AA97EE8-6EC9-CDE2-A5CE-7BCEDEE09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62801" y="88287225"/>
          <a:ext cx="495300" cy="37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323851</xdr:colOff>
      <xdr:row>166</xdr:row>
      <xdr:rowOff>0</xdr:rowOff>
    </xdr:from>
    <xdr:to>
      <xdr:col>16</xdr:col>
      <xdr:colOff>685801</xdr:colOff>
      <xdr:row>166</xdr:row>
      <xdr:rowOff>307168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xmlns="" id="{8F8A8F11-16ED-F5D1-D1D7-CC51FB18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19951" y="88753951"/>
          <a:ext cx="361950" cy="307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180975</xdr:colOff>
      <xdr:row>198</xdr:row>
      <xdr:rowOff>28576</xdr:rowOff>
    </xdr:from>
    <xdr:to>
      <xdr:col>16</xdr:col>
      <xdr:colOff>590328</xdr:colOff>
      <xdr:row>198</xdr:row>
      <xdr:rowOff>428626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xmlns="" id="{D22560A1-CB58-FE80-0A1C-850B7527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77075" y="101222176"/>
          <a:ext cx="40935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247650</xdr:colOff>
      <xdr:row>78</xdr:row>
      <xdr:rowOff>28575</xdr:rowOff>
    </xdr:from>
    <xdr:to>
      <xdr:col>16</xdr:col>
      <xdr:colOff>534187</xdr:colOff>
      <xdr:row>78</xdr:row>
      <xdr:rowOff>424849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xmlns="" id="{95A2510E-0756-7B2D-0E12-8F167FBA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7143750" y="42071925"/>
          <a:ext cx="286537" cy="396274"/>
        </a:xfrm>
        <a:prstGeom prst="rect">
          <a:avLst/>
        </a:prstGeom>
      </xdr:spPr>
    </xdr:pic>
    <xdr:clientData/>
  </xdr:twoCellAnchor>
  <xdr:twoCellAnchor editAs="oneCell">
    <xdr:from>
      <xdr:col>16</xdr:col>
      <xdr:colOff>157877</xdr:colOff>
      <xdr:row>200</xdr:row>
      <xdr:rowOff>42152</xdr:rowOff>
    </xdr:from>
    <xdr:to>
      <xdr:col>16</xdr:col>
      <xdr:colOff>749123</xdr:colOff>
      <xdr:row>200</xdr:row>
      <xdr:rowOff>428625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xmlns="" id="{191A8CB7-209C-F472-7384-B612C4941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16200000">
          <a:off x="7156363" y="102009666"/>
          <a:ext cx="386473" cy="591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190500</xdr:colOff>
      <xdr:row>199</xdr:row>
      <xdr:rowOff>76200</xdr:rowOff>
    </xdr:from>
    <xdr:to>
      <xdr:col>16</xdr:col>
      <xdr:colOff>676275</xdr:colOff>
      <xdr:row>199</xdr:row>
      <xdr:rowOff>333375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xmlns="" id="{94407030-B6AB-371D-3A89-0CF4EB6A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86600" y="101707950"/>
          <a:ext cx="4857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93</xdr:row>
      <xdr:rowOff>85725</xdr:rowOff>
    </xdr:from>
    <xdr:to>
      <xdr:col>16</xdr:col>
      <xdr:colOff>752475</xdr:colOff>
      <xdr:row>93</xdr:row>
      <xdr:rowOff>381000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744325" y="21002625"/>
          <a:ext cx="600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95</xdr:row>
      <xdr:rowOff>38100</xdr:rowOff>
    </xdr:from>
    <xdr:to>
      <xdr:col>16</xdr:col>
      <xdr:colOff>666750</xdr:colOff>
      <xdr:row>95</xdr:row>
      <xdr:rowOff>409575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98585" y="54628774"/>
          <a:ext cx="419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100</xdr:row>
      <xdr:rowOff>19050</xdr:rowOff>
    </xdr:from>
    <xdr:to>
      <xdr:col>16</xdr:col>
      <xdr:colOff>704850</xdr:colOff>
      <xdr:row>100</xdr:row>
      <xdr:rowOff>390525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953875" y="22136100"/>
          <a:ext cx="390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276225</xdr:colOff>
      <xdr:row>97</xdr:row>
      <xdr:rowOff>38100</xdr:rowOff>
    </xdr:from>
    <xdr:to>
      <xdr:col>16</xdr:col>
      <xdr:colOff>714375</xdr:colOff>
      <xdr:row>97</xdr:row>
      <xdr:rowOff>419100</xdr:rowOff>
    </xdr:to>
    <xdr:pic>
      <xdr:nvPicPr>
        <xdr:cNvPr id="5" name="图片 101" descr="78.jp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1934825" y="21640800"/>
          <a:ext cx="4095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98</xdr:row>
      <xdr:rowOff>95250</xdr:rowOff>
    </xdr:from>
    <xdr:to>
      <xdr:col>16</xdr:col>
      <xdr:colOff>685800</xdr:colOff>
      <xdr:row>98</xdr:row>
      <xdr:rowOff>361950</xdr:rowOff>
    </xdr:to>
    <xdr:pic>
      <xdr:nvPicPr>
        <xdr:cNvPr id="6" name="Picture 31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11953875" y="21869400"/>
          <a:ext cx="390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285750</xdr:colOff>
      <xdr:row>101</xdr:row>
      <xdr:rowOff>28575</xdr:rowOff>
    </xdr:from>
    <xdr:to>
      <xdr:col>16</xdr:col>
      <xdr:colOff>723900</xdr:colOff>
      <xdr:row>101</xdr:row>
      <xdr:rowOff>409575</xdr:rowOff>
    </xdr:to>
    <xdr:pic>
      <xdr:nvPicPr>
        <xdr:cNvPr id="7" name="图片 101" descr="78.jpg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1944350" y="22317075"/>
          <a:ext cx="4000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102</xdr:row>
      <xdr:rowOff>95250</xdr:rowOff>
    </xdr:from>
    <xdr:to>
      <xdr:col>16</xdr:col>
      <xdr:colOff>685800</xdr:colOff>
      <xdr:row>102</xdr:row>
      <xdr:rowOff>361950</xdr:rowOff>
    </xdr:to>
    <xdr:pic>
      <xdr:nvPicPr>
        <xdr:cNvPr id="8" name="Picture 3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11953875" y="22555200"/>
          <a:ext cx="390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103</xdr:row>
      <xdr:rowOff>47625</xdr:rowOff>
    </xdr:from>
    <xdr:to>
      <xdr:col>16</xdr:col>
      <xdr:colOff>628650</xdr:colOff>
      <xdr:row>103</xdr:row>
      <xdr:rowOff>419100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1963400" y="22679025"/>
          <a:ext cx="3238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104</xdr:row>
      <xdr:rowOff>38100</xdr:rowOff>
    </xdr:from>
    <xdr:to>
      <xdr:col>16</xdr:col>
      <xdr:colOff>695325</xdr:colOff>
      <xdr:row>104</xdr:row>
      <xdr:rowOff>371475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1734800" y="22840950"/>
          <a:ext cx="6096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152400</xdr:colOff>
      <xdr:row>105</xdr:row>
      <xdr:rowOff>76200</xdr:rowOff>
    </xdr:from>
    <xdr:to>
      <xdr:col>16</xdr:col>
      <xdr:colOff>771525</xdr:colOff>
      <xdr:row>105</xdr:row>
      <xdr:rowOff>409575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flipV="1">
          <a:off x="11811000" y="23050500"/>
          <a:ext cx="5334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165</xdr:row>
      <xdr:rowOff>85725</xdr:rowOff>
    </xdr:from>
    <xdr:to>
      <xdr:col>16</xdr:col>
      <xdr:colOff>600075</xdr:colOff>
      <xdr:row>165</xdr:row>
      <xdr:rowOff>352425</xdr:rowOff>
    </xdr:to>
    <xdr:pic>
      <xdr:nvPicPr>
        <xdr:cNvPr id="12" name="Picture 56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r="68587"/>
        <a:stretch>
          <a:fillRect/>
        </a:stretch>
      </xdr:blipFill>
      <xdr:spPr>
        <a:xfrm>
          <a:off x="11972925" y="33518475"/>
          <a:ext cx="2857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428625</xdr:colOff>
      <xdr:row>166</xdr:row>
      <xdr:rowOff>85725</xdr:rowOff>
    </xdr:from>
    <xdr:to>
      <xdr:col>16</xdr:col>
      <xdr:colOff>600075</xdr:colOff>
      <xdr:row>166</xdr:row>
      <xdr:rowOff>381000</xdr:rowOff>
    </xdr:to>
    <xdr:pic>
      <xdr:nvPicPr>
        <xdr:cNvPr id="13" name="Picture 56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82722"/>
        <a:stretch>
          <a:fillRect/>
        </a:stretch>
      </xdr:blipFill>
      <xdr:spPr>
        <a:xfrm>
          <a:off x="12087225" y="33689925"/>
          <a:ext cx="1714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38100</xdr:colOff>
      <xdr:row>167</xdr:row>
      <xdr:rowOff>142875</xdr:rowOff>
    </xdr:from>
    <xdr:to>
      <xdr:col>16</xdr:col>
      <xdr:colOff>866775</xdr:colOff>
      <xdr:row>167</xdr:row>
      <xdr:rowOff>247650</xdr:rowOff>
    </xdr:to>
    <xdr:pic>
      <xdr:nvPicPr>
        <xdr:cNvPr id="14" name="Picture 57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1696700" y="33918525"/>
          <a:ext cx="6477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257175</xdr:colOff>
      <xdr:row>23</xdr:row>
      <xdr:rowOff>57150</xdr:rowOff>
    </xdr:from>
    <xdr:to>
      <xdr:col>16</xdr:col>
      <xdr:colOff>466725</xdr:colOff>
      <xdr:row>23</xdr:row>
      <xdr:rowOff>400050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11915775" y="708660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104775</xdr:colOff>
      <xdr:row>24</xdr:row>
      <xdr:rowOff>133350</xdr:rowOff>
    </xdr:from>
    <xdr:to>
      <xdr:col>16</xdr:col>
      <xdr:colOff>828675</xdr:colOff>
      <xdr:row>24</xdr:row>
      <xdr:rowOff>342900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11763375" y="7334250"/>
          <a:ext cx="5810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95250</xdr:colOff>
      <xdr:row>28</xdr:row>
      <xdr:rowOff>152400</xdr:rowOff>
    </xdr:from>
    <xdr:to>
      <xdr:col>16</xdr:col>
      <xdr:colOff>828675</xdr:colOff>
      <xdr:row>28</xdr:row>
      <xdr:rowOff>333375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1753850" y="8039100"/>
          <a:ext cx="590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342900</xdr:colOff>
      <xdr:row>30</xdr:row>
      <xdr:rowOff>57150</xdr:rowOff>
    </xdr:from>
    <xdr:to>
      <xdr:col>16</xdr:col>
      <xdr:colOff>571500</xdr:colOff>
      <xdr:row>30</xdr:row>
      <xdr:rowOff>419100</xdr:rowOff>
    </xdr:to>
    <xdr:pic>
      <xdr:nvPicPr>
        <xdr:cNvPr id="18" name="Picture 33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12001500" y="8286750"/>
          <a:ext cx="228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257175</xdr:colOff>
      <xdr:row>33</xdr:row>
      <xdr:rowOff>85725</xdr:rowOff>
    </xdr:from>
    <xdr:to>
      <xdr:col>16</xdr:col>
      <xdr:colOff>723900</xdr:colOff>
      <xdr:row>33</xdr:row>
      <xdr:rowOff>371475</xdr:rowOff>
    </xdr:to>
    <xdr:pic>
      <xdr:nvPicPr>
        <xdr:cNvPr id="19" name="Picture 29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11915775" y="8829675"/>
          <a:ext cx="4286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161925</xdr:colOff>
      <xdr:row>34</xdr:row>
      <xdr:rowOff>76200</xdr:rowOff>
    </xdr:from>
    <xdr:to>
      <xdr:col>16</xdr:col>
      <xdr:colOff>781050</xdr:colOff>
      <xdr:row>34</xdr:row>
      <xdr:rowOff>400050</xdr:rowOff>
    </xdr:to>
    <xdr:pic>
      <xdr:nvPicPr>
        <xdr:cNvPr id="20" name="Picture 30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11820525" y="8991600"/>
          <a:ext cx="523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333375</xdr:colOff>
      <xdr:row>41</xdr:row>
      <xdr:rowOff>47625</xdr:rowOff>
    </xdr:from>
    <xdr:to>
      <xdr:col>16</xdr:col>
      <xdr:colOff>590550</xdr:colOff>
      <xdr:row>41</xdr:row>
      <xdr:rowOff>419100</xdr:rowOff>
    </xdr:to>
    <xdr:pic>
      <xdr:nvPicPr>
        <xdr:cNvPr id="21" name="Picture 35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11991975" y="9991725"/>
          <a:ext cx="2571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42</xdr:row>
      <xdr:rowOff>57150</xdr:rowOff>
    </xdr:from>
    <xdr:to>
      <xdr:col>16</xdr:col>
      <xdr:colOff>590550</xdr:colOff>
      <xdr:row>42</xdr:row>
      <xdr:rowOff>371475</xdr:rowOff>
    </xdr:to>
    <xdr:pic>
      <xdr:nvPicPr>
        <xdr:cNvPr id="22" name="图片 101" descr="78.jpg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11887200" y="10172700"/>
          <a:ext cx="3619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39</xdr:row>
      <xdr:rowOff>47625</xdr:rowOff>
    </xdr:from>
    <xdr:to>
      <xdr:col>16</xdr:col>
      <xdr:colOff>581025</xdr:colOff>
      <xdr:row>39</xdr:row>
      <xdr:rowOff>371475</xdr:rowOff>
    </xdr:to>
    <xdr:pic>
      <xdr:nvPicPr>
        <xdr:cNvPr id="23" name="Picture 36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11972925" y="9648825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333375</xdr:colOff>
      <xdr:row>49</xdr:row>
      <xdr:rowOff>47625</xdr:rowOff>
    </xdr:from>
    <xdr:to>
      <xdr:col>16</xdr:col>
      <xdr:colOff>590550</xdr:colOff>
      <xdr:row>49</xdr:row>
      <xdr:rowOff>419100</xdr:rowOff>
    </xdr:to>
    <xdr:pic>
      <xdr:nvPicPr>
        <xdr:cNvPr id="24" name="Picture 35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11991975" y="11363325"/>
          <a:ext cx="2571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51</xdr:row>
      <xdr:rowOff>57150</xdr:rowOff>
    </xdr:from>
    <xdr:to>
      <xdr:col>16</xdr:col>
      <xdr:colOff>590550</xdr:colOff>
      <xdr:row>51</xdr:row>
      <xdr:rowOff>371475</xdr:rowOff>
    </xdr:to>
    <xdr:pic>
      <xdr:nvPicPr>
        <xdr:cNvPr id="25" name="图片 101" descr="78.jpg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11887200" y="11715750"/>
          <a:ext cx="3619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46</xdr:row>
      <xdr:rowOff>47625</xdr:rowOff>
    </xdr:from>
    <xdr:to>
      <xdr:col>16</xdr:col>
      <xdr:colOff>581025</xdr:colOff>
      <xdr:row>46</xdr:row>
      <xdr:rowOff>371475</xdr:rowOff>
    </xdr:to>
    <xdr:pic>
      <xdr:nvPicPr>
        <xdr:cNvPr id="26" name="Picture 36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11972925" y="10848975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390525</xdr:colOff>
      <xdr:row>69</xdr:row>
      <xdr:rowOff>57150</xdr:rowOff>
    </xdr:from>
    <xdr:to>
      <xdr:col>16</xdr:col>
      <xdr:colOff>581025</xdr:colOff>
      <xdr:row>69</xdr:row>
      <xdr:rowOff>390525</xdr:rowOff>
    </xdr:to>
    <xdr:pic>
      <xdr:nvPicPr>
        <xdr:cNvPr id="27" name="Picture 49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r="54248"/>
        <a:stretch>
          <a:fillRect/>
        </a:stretch>
      </xdr:blipFill>
      <xdr:spPr>
        <a:xfrm>
          <a:off x="12049125" y="1600200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390525</xdr:colOff>
      <xdr:row>68</xdr:row>
      <xdr:rowOff>47625</xdr:rowOff>
    </xdr:from>
    <xdr:to>
      <xdr:col>16</xdr:col>
      <xdr:colOff>561975</xdr:colOff>
      <xdr:row>68</xdr:row>
      <xdr:rowOff>381000</xdr:rowOff>
    </xdr:to>
    <xdr:pic>
      <xdr:nvPicPr>
        <xdr:cNvPr id="28" name="Picture 49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59477"/>
        <a:stretch>
          <a:fillRect/>
        </a:stretch>
      </xdr:blipFill>
      <xdr:spPr>
        <a:xfrm>
          <a:off x="12049125" y="15821025"/>
          <a:ext cx="171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14</xdr:row>
      <xdr:rowOff>66675</xdr:rowOff>
    </xdr:from>
    <xdr:to>
      <xdr:col>16</xdr:col>
      <xdr:colOff>676275</xdr:colOff>
      <xdr:row>14</xdr:row>
      <xdr:rowOff>352425</xdr:rowOff>
    </xdr:to>
    <xdr:pic>
      <xdr:nvPicPr>
        <xdr:cNvPr id="29" name="Picture 50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1972925" y="4867275"/>
          <a:ext cx="3619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238125</xdr:colOff>
      <xdr:row>15</xdr:row>
      <xdr:rowOff>47625</xdr:rowOff>
    </xdr:from>
    <xdr:to>
      <xdr:col>16</xdr:col>
      <xdr:colOff>676275</xdr:colOff>
      <xdr:row>15</xdr:row>
      <xdr:rowOff>390525</xdr:rowOff>
    </xdr:to>
    <xdr:pic>
      <xdr:nvPicPr>
        <xdr:cNvPr id="30" name="Picture 51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11896725" y="5019675"/>
          <a:ext cx="4381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319367</xdr:colOff>
      <xdr:row>175</xdr:row>
      <xdr:rowOff>44264</xdr:rowOff>
    </xdr:from>
    <xdr:to>
      <xdr:col>16</xdr:col>
      <xdr:colOff>538442</xdr:colOff>
      <xdr:row>175</xdr:row>
      <xdr:rowOff>377639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11977967" y="35020064"/>
          <a:ext cx="2190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332255</xdr:colOff>
      <xdr:row>176</xdr:row>
      <xdr:rowOff>89085</xdr:rowOff>
    </xdr:from>
    <xdr:to>
      <xdr:col>16</xdr:col>
      <xdr:colOff>551330</xdr:colOff>
      <xdr:row>176</xdr:row>
      <xdr:rowOff>422460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11990855" y="3523633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172</xdr:row>
      <xdr:rowOff>123825</xdr:rowOff>
    </xdr:from>
    <xdr:to>
      <xdr:col>16</xdr:col>
      <xdr:colOff>552450</xdr:colOff>
      <xdr:row>172</xdr:row>
      <xdr:rowOff>342900</xdr:rowOff>
    </xdr:to>
    <xdr:pic>
      <xdr:nvPicPr>
        <xdr:cNvPr id="33" name="Picture 3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11963400" y="34756725"/>
          <a:ext cx="2476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173</xdr:row>
      <xdr:rowOff>85725</xdr:rowOff>
    </xdr:from>
    <xdr:to>
      <xdr:col>16</xdr:col>
      <xdr:colOff>523875</xdr:colOff>
      <xdr:row>173</xdr:row>
      <xdr:rowOff>400050</xdr:rowOff>
    </xdr:to>
    <xdr:pic>
      <xdr:nvPicPr>
        <xdr:cNvPr id="34" name="Picture 4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11953875" y="34890075"/>
          <a:ext cx="2286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177</xdr:row>
      <xdr:rowOff>152400</xdr:rowOff>
    </xdr:from>
    <xdr:to>
      <xdr:col>16</xdr:col>
      <xdr:colOff>552450</xdr:colOff>
      <xdr:row>177</xdr:row>
      <xdr:rowOff>371475</xdr:rowOff>
    </xdr:to>
    <xdr:pic>
      <xdr:nvPicPr>
        <xdr:cNvPr id="35" name="Picture 3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11963400" y="35471100"/>
          <a:ext cx="2476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279026</xdr:colOff>
      <xdr:row>170</xdr:row>
      <xdr:rowOff>74518</xdr:rowOff>
    </xdr:from>
    <xdr:to>
      <xdr:col>16</xdr:col>
      <xdr:colOff>498101</xdr:colOff>
      <xdr:row>170</xdr:row>
      <xdr:rowOff>379318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11937626" y="34364518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280707</xdr:colOff>
      <xdr:row>171</xdr:row>
      <xdr:rowOff>45945</xdr:rowOff>
    </xdr:from>
    <xdr:to>
      <xdr:col>16</xdr:col>
      <xdr:colOff>518832</xdr:colOff>
      <xdr:row>171</xdr:row>
      <xdr:rowOff>369795</xdr:rowOff>
    </xdr:to>
    <xdr:pic>
      <xdr:nvPicPr>
        <xdr:cNvPr id="37" name="Picture 6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11939307" y="34507395"/>
          <a:ext cx="2381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314325</xdr:colOff>
      <xdr:row>178</xdr:row>
      <xdr:rowOff>85725</xdr:rowOff>
    </xdr:from>
    <xdr:to>
      <xdr:col>16</xdr:col>
      <xdr:colOff>514350</xdr:colOff>
      <xdr:row>178</xdr:row>
      <xdr:rowOff>361950</xdr:rowOff>
    </xdr:to>
    <xdr:pic>
      <xdr:nvPicPr>
        <xdr:cNvPr id="38" name="Picture 7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11972925" y="35575875"/>
          <a:ext cx="2000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276225</xdr:colOff>
      <xdr:row>73</xdr:row>
      <xdr:rowOff>38100</xdr:rowOff>
    </xdr:from>
    <xdr:to>
      <xdr:col>16</xdr:col>
      <xdr:colOff>666750</xdr:colOff>
      <xdr:row>73</xdr:row>
      <xdr:rowOff>371475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11934825" y="16668750"/>
          <a:ext cx="390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266700</xdr:colOff>
      <xdr:row>74</xdr:row>
      <xdr:rowOff>76200</xdr:rowOff>
    </xdr:from>
    <xdr:to>
      <xdr:col>16</xdr:col>
      <xdr:colOff>628650</xdr:colOff>
      <xdr:row>74</xdr:row>
      <xdr:rowOff>381000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11925300" y="16878300"/>
          <a:ext cx="3619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266700</xdr:colOff>
      <xdr:row>75</xdr:row>
      <xdr:rowOff>47625</xdr:rowOff>
    </xdr:from>
    <xdr:to>
      <xdr:col>16</xdr:col>
      <xdr:colOff>657225</xdr:colOff>
      <xdr:row>75</xdr:row>
      <xdr:rowOff>381000</xdr:rowOff>
    </xdr:to>
    <xdr:pic>
      <xdr:nvPicPr>
        <xdr:cNvPr id="41" name="Picture 3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11925300" y="17021175"/>
          <a:ext cx="3905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171450</xdr:colOff>
      <xdr:row>76</xdr:row>
      <xdr:rowOff>95250</xdr:rowOff>
    </xdr:from>
    <xdr:to>
      <xdr:col>16</xdr:col>
      <xdr:colOff>647700</xdr:colOff>
      <xdr:row>76</xdr:row>
      <xdr:rowOff>361950</xdr:rowOff>
    </xdr:to>
    <xdr:pic>
      <xdr:nvPicPr>
        <xdr:cNvPr id="42" name="Picture 4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11830050" y="17240250"/>
          <a:ext cx="476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123825</xdr:colOff>
      <xdr:row>77</xdr:row>
      <xdr:rowOff>66675</xdr:rowOff>
    </xdr:from>
    <xdr:to>
      <xdr:col>16</xdr:col>
      <xdr:colOff>628650</xdr:colOff>
      <xdr:row>77</xdr:row>
      <xdr:rowOff>342900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11782425" y="17383125"/>
          <a:ext cx="5048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342900</xdr:colOff>
      <xdr:row>78</xdr:row>
      <xdr:rowOff>76200</xdr:rowOff>
    </xdr:from>
    <xdr:to>
      <xdr:col>16</xdr:col>
      <xdr:colOff>600075</xdr:colOff>
      <xdr:row>78</xdr:row>
      <xdr:rowOff>390525</xdr:rowOff>
    </xdr:to>
    <xdr:pic>
      <xdr:nvPicPr>
        <xdr:cNvPr id="44" name="Picture 6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l="61427" b="60715"/>
        <a:stretch>
          <a:fillRect/>
        </a:stretch>
      </xdr:blipFill>
      <xdr:spPr>
        <a:xfrm>
          <a:off x="12001500" y="17564100"/>
          <a:ext cx="2571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371475</xdr:colOff>
      <xdr:row>79</xdr:row>
      <xdr:rowOff>66675</xdr:rowOff>
    </xdr:from>
    <xdr:to>
      <xdr:col>16</xdr:col>
      <xdr:colOff>647700</xdr:colOff>
      <xdr:row>79</xdr:row>
      <xdr:rowOff>381000</xdr:rowOff>
    </xdr:to>
    <xdr:pic>
      <xdr:nvPicPr>
        <xdr:cNvPr id="45" name="Picture 6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t="47620" r="44286"/>
        <a:stretch>
          <a:fillRect/>
        </a:stretch>
      </xdr:blipFill>
      <xdr:spPr>
        <a:xfrm>
          <a:off x="12030075" y="17726025"/>
          <a:ext cx="2762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91</xdr:row>
      <xdr:rowOff>142875</xdr:rowOff>
    </xdr:from>
    <xdr:to>
      <xdr:col>16</xdr:col>
      <xdr:colOff>676275</xdr:colOff>
      <xdr:row>91</xdr:row>
      <xdr:rowOff>361950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xmlns="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 l="21501" t="20689"/>
        <a:stretch>
          <a:fillRect/>
        </a:stretch>
      </xdr:blipFill>
      <xdr:spPr>
        <a:xfrm>
          <a:off x="11887200" y="20716875"/>
          <a:ext cx="447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92</xdr:row>
      <xdr:rowOff>57150</xdr:rowOff>
    </xdr:from>
    <xdr:to>
      <xdr:col>16</xdr:col>
      <xdr:colOff>647700</xdr:colOff>
      <xdr:row>92</xdr:row>
      <xdr:rowOff>400050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xmlns="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11953875" y="20802600"/>
          <a:ext cx="3524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123825</xdr:colOff>
      <xdr:row>142</xdr:row>
      <xdr:rowOff>152400</xdr:rowOff>
    </xdr:from>
    <xdr:to>
      <xdr:col>16</xdr:col>
      <xdr:colOff>781050</xdr:colOff>
      <xdr:row>142</xdr:row>
      <xdr:rowOff>342900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xmlns="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11782425" y="30156150"/>
          <a:ext cx="5619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238125</xdr:colOff>
      <xdr:row>147</xdr:row>
      <xdr:rowOff>38100</xdr:rowOff>
    </xdr:from>
    <xdr:to>
      <xdr:col>16</xdr:col>
      <xdr:colOff>714375</xdr:colOff>
      <xdr:row>147</xdr:row>
      <xdr:rowOff>371475</xdr:rowOff>
    </xdr:to>
    <xdr:pic>
      <xdr:nvPicPr>
        <xdr:cNvPr id="49" name="Picture 3">
          <a:extLst>
            <a:ext uri="{FF2B5EF4-FFF2-40B4-BE49-F238E27FC236}">
              <a16:creationId xmlns:a16="http://schemas.microsoft.com/office/drawing/2014/main" xmlns="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11896725" y="30899100"/>
          <a:ext cx="4476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238125</xdr:colOff>
      <xdr:row>89</xdr:row>
      <xdr:rowOff>38100</xdr:rowOff>
    </xdr:from>
    <xdr:to>
      <xdr:col>16</xdr:col>
      <xdr:colOff>676275</xdr:colOff>
      <xdr:row>89</xdr:row>
      <xdr:rowOff>419100</xdr:rowOff>
    </xdr:to>
    <xdr:pic>
      <xdr:nvPicPr>
        <xdr:cNvPr id="50" name="图片 101" descr="78.jpg">
          <a:extLst>
            <a:ext uri="{FF2B5EF4-FFF2-40B4-BE49-F238E27FC236}">
              <a16:creationId xmlns:a16="http://schemas.microsoft.com/office/drawing/2014/main" xmlns="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1896725" y="20269200"/>
          <a:ext cx="4381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228600</xdr:colOff>
      <xdr:row>72</xdr:row>
      <xdr:rowOff>76200</xdr:rowOff>
    </xdr:from>
    <xdr:to>
      <xdr:col>16</xdr:col>
      <xdr:colOff>561975</xdr:colOff>
      <xdr:row>72</xdr:row>
      <xdr:rowOff>390525</xdr:rowOff>
    </xdr:to>
    <xdr:pic>
      <xdr:nvPicPr>
        <xdr:cNvPr id="51" name="Picture 11">
          <a:extLst>
            <a:ext uri="{FF2B5EF4-FFF2-40B4-BE49-F238E27FC236}">
              <a16:creationId xmlns:a16="http://schemas.microsoft.com/office/drawing/2014/main" xmlns="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11887200" y="16535400"/>
          <a:ext cx="3333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81</xdr:row>
      <xdr:rowOff>85725</xdr:rowOff>
    </xdr:from>
    <xdr:to>
      <xdr:col>16</xdr:col>
      <xdr:colOff>561975</xdr:colOff>
      <xdr:row>81</xdr:row>
      <xdr:rowOff>361950</xdr:rowOff>
    </xdr:to>
    <xdr:pic>
      <xdr:nvPicPr>
        <xdr:cNvPr id="52" name="图片 180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11906250" y="18087975"/>
          <a:ext cx="3143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96</xdr:row>
      <xdr:rowOff>38100</xdr:rowOff>
    </xdr:from>
    <xdr:to>
      <xdr:col>16</xdr:col>
      <xdr:colOff>666750</xdr:colOff>
      <xdr:row>96</xdr:row>
      <xdr:rowOff>409575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xmlns="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906250" y="21469350"/>
          <a:ext cx="4191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99</xdr:row>
      <xdr:rowOff>19050</xdr:rowOff>
    </xdr:from>
    <xdr:to>
      <xdr:col>16</xdr:col>
      <xdr:colOff>704850</xdr:colOff>
      <xdr:row>99</xdr:row>
      <xdr:rowOff>390525</xdr:rowOff>
    </xdr:to>
    <xdr:pic>
      <xdr:nvPicPr>
        <xdr:cNvPr id="54" name="Picture 2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953875" y="21964650"/>
          <a:ext cx="390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342900</xdr:colOff>
      <xdr:row>29</xdr:row>
      <xdr:rowOff>57150</xdr:rowOff>
    </xdr:from>
    <xdr:to>
      <xdr:col>16</xdr:col>
      <xdr:colOff>571500</xdr:colOff>
      <xdr:row>29</xdr:row>
      <xdr:rowOff>419100</xdr:rowOff>
    </xdr:to>
    <xdr:pic>
      <xdr:nvPicPr>
        <xdr:cNvPr id="55" name="Picture 33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12001500" y="8115300"/>
          <a:ext cx="228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144</xdr:row>
      <xdr:rowOff>104775</xdr:rowOff>
    </xdr:from>
    <xdr:to>
      <xdr:col>16</xdr:col>
      <xdr:colOff>704850</xdr:colOff>
      <xdr:row>144</xdr:row>
      <xdr:rowOff>371475</xdr:rowOff>
    </xdr:to>
    <xdr:pic>
      <xdr:nvPicPr>
        <xdr:cNvPr id="56" name="Picture 6">
          <a:extLst>
            <a:ext uri="{FF2B5EF4-FFF2-40B4-BE49-F238E27FC236}">
              <a16:creationId xmlns:a16="http://schemas.microsoft.com/office/drawing/2014/main" xmlns="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t="66994" r="70612"/>
        <a:stretch>
          <a:fillRect/>
        </a:stretch>
      </xdr:blipFill>
      <xdr:spPr>
        <a:xfrm>
          <a:off x="11953875" y="30451425"/>
          <a:ext cx="390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171450</xdr:colOff>
      <xdr:row>145</xdr:row>
      <xdr:rowOff>133350</xdr:rowOff>
    </xdr:from>
    <xdr:to>
      <xdr:col>16</xdr:col>
      <xdr:colOff>723900</xdr:colOff>
      <xdr:row>145</xdr:row>
      <xdr:rowOff>352425</xdr:rowOff>
    </xdr:to>
    <xdr:pic>
      <xdr:nvPicPr>
        <xdr:cNvPr id="57" name="Picture 8">
          <a:extLst>
            <a:ext uri="{FF2B5EF4-FFF2-40B4-BE49-F238E27FC236}">
              <a16:creationId xmlns:a16="http://schemas.microsoft.com/office/drawing/2014/main" xmlns="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 r="39130" b="15253"/>
        <a:stretch>
          <a:fillRect/>
        </a:stretch>
      </xdr:blipFill>
      <xdr:spPr>
        <a:xfrm>
          <a:off x="11830050" y="30651450"/>
          <a:ext cx="5143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285750</xdr:colOff>
      <xdr:row>146</xdr:row>
      <xdr:rowOff>104775</xdr:rowOff>
    </xdr:from>
    <xdr:ext cx="381000" cy="266700"/>
    <xdr:pic>
      <xdr:nvPicPr>
        <xdr:cNvPr id="58" name="Picture 65983">
          <a:extLst>
            <a:ext uri="{FF2B5EF4-FFF2-40B4-BE49-F238E27FC236}">
              <a16:creationId xmlns:a16="http://schemas.microsoft.com/office/drawing/2014/main" xmlns="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l="1933" t="6841" r="2939"/>
        <a:stretch>
          <a:fillRect/>
        </a:stretch>
      </xdr:blipFill>
      <xdr:spPr>
        <a:xfrm>
          <a:off x="11944350" y="307943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276225</xdr:colOff>
      <xdr:row>141</xdr:row>
      <xdr:rowOff>38100</xdr:rowOff>
    </xdr:from>
    <xdr:ext cx="381000" cy="352425"/>
    <xdr:pic>
      <xdr:nvPicPr>
        <xdr:cNvPr id="59" name="图片 190">
          <a:extLst>
            <a:ext uri="{FF2B5EF4-FFF2-40B4-BE49-F238E27FC236}">
              <a16:creationId xmlns:a16="http://schemas.microsoft.com/office/drawing/2014/main" xmlns="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6618" t="14706" r="26385" b="10783"/>
        <a:stretch>
          <a:fillRect/>
        </a:stretch>
      </xdr:blipFill>
      <xdr:spPr>
        <a:xfrm>
          <a:off x="11934825" y="29870400"/>
          <a:ext cx="381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219075</xdr:colOff>
      <xdr:row>140</xdr:row>
      <xdr:rowOff>57150</xdr:rowOff>
    </xdr:from>
    <xdr:ext cx="466725" cy="361950"/>
    <xdr:pic>
      <xdr:nvPicPr>
        <xdr:cNvPr id="60" name="图片 191">
          <a:extLst>
            <a:ext uri="{FF2B5EF4-FFF2-40B4-BE49-F238E27FC236}">
              <a16:creationId xmlns:a16="http://schemas.microsoft.com/office/drawing/2014/main" xmlns="" id="{00000000-0008-0000-04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 t="15686" r="9015"/>
        <a:stretch>
          <a:fillRect/>
        </a:stretch>
      </xdr:blipFill>
      <xdr:spPr>
        <a:xfrm>
          <a:off x="11877675" y="29718000"/>
          <a:ext cx="466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200025</xdr:colOff>
      <xdr:row>139</xdr:row>
      <xdr:rowOff>104775</xdr:rowOff>
    </xdr:from>
    <xdr:ext cx="428625" cy="228600"/>
    <xdr:pic>
      <xdr:nvPicPr>
        <xdr:cNvPr id="61" name="Picture 1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11858625" y="29594175"/>
          <a:ext cx="4286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304800</xdr:colOff>
      <xdr:row>11</xdr:row>
      <xdr:rowOff>47625</xdr:rowOff>
    </xdr:from>
    <xdr:ext cx="276225" cy="352425"/>
    <xdr:pic>
      <xdr:nvPicPr>
        <xdr:cNvPr id="63" name="Picture 1">
          <a:extLst>
            <a:ext uri="{FF2B5EF4-FFF2-40B4-BE49-F238E27FC236}">
              <a16:creationId xmlns:a16="http://schemas.microsoft.com/office/drawing/2014/main" xmlns="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11963400" y="2276475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16</xdr:col>
      <xdr:colOff>276225</xdr:colOff>
      <xdr:row>125</xdr:row>
      <xdr:rowOff>142875</xdr:rowOff>
    </xdr:from>
    <xdr:to>
      <xdr:col>16</xdr:col>
      <xdr:colOff>647700</xdr:colOff>
      <xdr:row>125</xdr:row>
      <xdr:rowOff>342900</xdr:rowOff>
    </xdr:to>
    <xdr:pic>
      <xdr:nvPicPr>
        <xdr:cNvPr id="64" name="Picture 16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11934825" y="25860375"/>
          <a:ext cx="371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121</xdr:row>
      <xdr:rowOff>57150</xdr:rowOff>
    </xdr:from>
    <xdr:to>
      <xdr:col>16</xdr:col>
      <xdr:colOff>619125</xdr:colOff>
      <xdr:row>121</xdr:row>
      <xdr:rowOff>371475</xdr:rowOff>
    </xdr:to>
    <xdr:pic>
      <xdr:nvPicPr>
        <xdr:cNvPr id="65" name="Picture 17">
          <a:extLst>
            <a:ext uri="{FF2B5EF4-FFF2-40B4-BE49-F238E27FC236}">
              <a16:creationId xmlns:a16="http://schemas.microsoft.com/office/drawing/2014/main" xmlns="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11906250" y="25088850"/>
          <a:ext cx="3714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247650</xdr:colOff>
      <xdr:row>126</xdr:row>
      <xdr:rowOff>47625</xdr:rowOff>
    </xdr:from>
    <xdr:to>
      <xdr:col>16</xdr:col>
      <xdr:colOff>581025</xdr:colOff>
      <xdr:row>126</xdr:row>
      <xdr:rowOff>381000</xdr:rowOff>
    </xdr:to>
    <xdr:pic>
      <xdr:nvPicPr>
        <xdr:cNvPr id="66" name="Picture 36">
          <a:extLst>
            <a:ext uri="{FF2B5EF4-FFF2-40B4-BE49-F238E27FC236}">
              <a16:creationId xmlns:a16="http://schemas.microsoft.com/office/drawing/2014/main" xmlns="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11906250" y="25936575"/>
          <a:ext cx="3333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209550</xdr:colOff>
      <xdr:row>127</xdr:row>
      <xdr:rowOff>28575</xdr:rowOff>
    </xdr:from>
    <xdr:to>
      <xdr:col>16</xdr:col>
      <xdr:colOff>609600</xdr:colOff>
      <xdr:row>127</xdr:row>
      <xdr:rowOff>428625</xdr:rowOff>
    </xdr:to>
    <xdr:pic>
      <xdr:nvPicPr>
        <xdr:cNvPr id="67" name="Picture 37">
          <a:extLst>
            <a:ext uri="{FF2B5EF4-FFF2-40B4-BE49-F238E27FC236}">
              <a16:creationId xmlns:a16="http://schemas.microsoft.com/office/drawing/2014/main" xmlns="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11868150" y="26088975"/>
          <a:ext cx="4000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152400</xdr:colOff>
      <xdr:row>109</xdr:row>
      <xdr:rowOff>66675</xdr:rowOff>
    </xdr:from>
    <xdr:ext cx="485775" cy="238125"/>
    <xdr:pic>
      <xdr:nvPicPr>
        <xdr:cNvPr id="68" name="Picture 2">
          <a:extLst>
            <a:ext uri="{FF2B5EF4-FFF2-40B4-BE49-F238E27FC236}">
              <a16:creationId xmlns:a16="http://schemas.microsoft.com/office/drawing/2014/main" xmlns="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11811000" y="23726775"/>
          <a:ext cx="485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16</xdr:col>
      <xdr:colOff>333375</xdr:colOff>
      <xdr:row>80</xdr:row>
      <xdr:rowOff>76200</xdr:rowOff>
    </xdr:from>
    <xdr:to>
      <xdr:col>16</xdr:col>
      <xdr:colOff>695325</xdr:colOff>
      <xdr:row>80</xdr:row>
      <xdr:rowOff>390525</xdr:rowOff>
    </xdr:to>
    <xdr:pic>
      <xdr:nvPicPr>
        <xdr:cNvPr id="69" name="Picture 11">
          <a:extLst>
            <a:ext uri="{FF2B5EF4-FFF2-40B4-BE49-F238E27FC236}">
              <a16:creationId xmlns:a16="http://schemas.microsoft.com/office/drawing/2014/main" xmlns="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11991975" y="17907000"/>
          <a:ext cx="3524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171450</xdr:colOff>
      <xdr:row>149</xdr:row>
      <xdr:rowOff>85725</xdr:rowOff>
    </xdr:from>
    <xdr:ext cx="533400" cy="266700"/>
    <xdr:pic>
      <xdr:nvPicPr>
        <xdr:cNvPr id="71" name="Picture 8">
          <a:extLst>
            <a:ext uri="{FF2B5EF4-FFF2-40B4-BE49-F238E27FC236}">
              <a16:creationId xmlns:a16="http://schemas.microsoft.com/office/drawing/2014/main" xmlns="" id="{00000000-0008-0000-04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11830050" y="31632525"/>
          <a:ext cx="533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142875</xdr:colOff>
      <xdr:row>151</xdr:row>
      <xdr:rowOff>0</xdr:rowOff>
    </xdr:from>
    <xdr:ext cx="523875" cy="257175"/>
    <xdr:pic>
      <xdr:nvPicPr>
        <xdr:cNvPr id="73" name="Picture 9">
          <a:extLst>
            <a:ext uri="{FF2B5EF4-FFF2-40B4-BE49-F238E27FC236}">
              <a16:creationId xmlns:a16="http://schemas.microsoft.com/office/drawing/2014/main" xmlns="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11801475" y="32661225"/>
          <a:ext cx="523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200025</xdr:colOff>
      <xdr:row>163</xdr:row>
      <xdr:rowOff>76200</xdr:rowOff>
    </xdr:from>
    <xdr:ext cx="514350" cy="257175"/>
    <xdr:pic>
      <xdr:nvPicPr>
        <xdr:cNvPr id="74" name="Picture 10">
          <a:extLst>
            <a:ext uri="{FF2B5EF4-FFF2-40B4-BE49-F238E27FC236}">
              <a16:creationId xmlns:a16="http://schemas.microsoft.com/office/drawing/2014/main" xmlns="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11858625" y="33166050"/>
          <a:ext cx="5143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171450</xdr:colOff>
      <xdr:row>164</xdr:row>
      <xdr:rowOff>104775</xdr:rowOff>
    </xdr:from>
    <xdr:ext cx="514350" cy="257175"/>
    <xdr:pic>
      <xdr:nvPicPr>
        <xdr:cNvPr id="75" name="Picture 10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11830050" y="33366075"/>
          <a:ext cx="5143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285750</xdr:colOff>
      <xdr:row>21</xdr:row>
      <xdr:rowOff>76200</xdr:rowOff>
    </xdr:from>
    <xdr:ext cx="295275" cy="352425"/>
    <xdr:pic>
      <xdr:nvPicPr>
        <xdr:cNvPr id="76" name="Picture 11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6936685" y="16475765"/>
          <a:ext cx="2952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285750</xdr:colOff>
      <xdr:row>22</xdr:row>
      <xdr:rowOff>57150</xdr:rowOff>
    </xdr:from>
    <xdr:ext cx="304800" cy="352425"/>
    <xdr:pic>
      <xdr:nvPicPr>
        <xdr:cNvPr id="77" name="Picture 12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11944350" y="6915150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266700</xdr:colOff>
      <xdr:row>59</xdr:row>
      <xdr:rowOff>57150</xdr:rowOff>
    </xdr:from>
    <xdr:ext cx="295275" cy="361950"/>
    <xdr:pic>
      <xdr:nvPicPr>
        <xdr:cNvPr id="79" name="Picture 15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11925300" y="13258800"/>
          <a:ext cx="2952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266700</xdr:colOff>
      <xdr:row>61</xdr:row>
      <xdr:rowOff>0</xdr:rowOff>
    </xdr:from>
    <xdr:ext cx="266700" cy="333375"/>
    <xdr:pic>
      <xdr:nvPicPr>
        <xdr:cNvPr id="81" name="Picture 16">
          <a:extLst>
            <a:ext uri="{FF2B5EF4-FFF2-40B4-BE49-F238E27FC236}">
              <a16:creationId xmlns:a16="http://schemas.microsoft.com/office/drawing/2014/main" xmlns="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11925300" y="1427797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276225</xdr:colOff>
      <xdr:row>62</xdr:row>
      <xdr:rowOff>66675</xdr:rowOff>
    </xdr:from>
    <xdr:ext cx="266700" cy="323850"/>
    <xdr:pic>
      <xdr:nvPicPr>
        <xdr:cNvPr id="82" name="Picture 17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11934825" y="14811375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266700</xdr:colOff>
      <xdr:row>63</xdr:row>
      <xdr:rowOff>66675</xdr:rowOff>
    </xdr:from>
    <xdr:ext cx="266700" cy="323850"/>
    <xdr:pic>
      <xdr:nvPicPr>
        <xdr:cNvPr id="83" name="Picture 17">
          <a:extLst>
            <a:ext uri="{FF2B5EF4-FFF2-40B4-BE49-F238E27FC236}">
              <a16:creationId xmlns:a16="http://schemas.microsoft.com/office/drawing/2014/main" xmlns="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11925300" y="14982825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266700</xdr:colOff>
      <xdr:row>71</xdr:row>
      <xdr:rowOff>66675</xdr:rowOff>
    </xdr:from>
    <xdr:ext cx="266700" cy="333375"/>
    <xdr:pic>
      <xdr:nvPicPr>
        <xdr:cNvPr id="84" name="Picture 18">
          <a:extLst>
            <a:ext uri="{FF2B5EF4-FFF2-40B4-BE49-F238E27FC236}">
              <a16:creationId xmlns:a16="http://schemas.microsoft.com/office/drawing/2014/main" xmlns="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11925300" y="1635442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16</xdr:col>
      <xdr:colOff>295275</xdr:colOff>
      <xdr:row>64</xdr:row>
      <xdr:rowOff>57150</xdr:rowOff>
    </xdr:from>
    <xdr:to>
      <xdr:col>16</xdr:col>
      <xdr:colOff>581025</xdr:colOff>
      <xdr:row>64</xdr:row>
      <xdr:rowOff>323850</xdr:rowOff>
    </xdr:to>
    <xdr:pic>
      <xdr:nvPicPr>
        <xdr:cNvPr id="89" name="Picture 56">
          <a:extLst>
            <a:ext uri="{FF2B5EF4-FFF2-40B4-BE49-F238E27FC236}">
              <a16:creationId xmlns:a16="http://schemas.microsoft.com/office/drawing/2014/main" xmlns="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r="68587"/>
        <a:stretch>
          <a:fillRect/>
        </a:stretch>
      </xdr:blipFill>
      <xdr:spPr>
        <a:xfrm>
          <a:off x="11953875" y="15144750"/>
          <a:ext cx="2857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409575</xdr:colOff>
      <xdr:row>65</xdr:row>
      <xdr:rowOff>57150</xdr:rowOff>
    </xdr:from>
    <xdr:to>
      <xdr:col>16</xdr:col>
      <xdr:colOff>581025</xdr:colOff>
      <xdr:row>65</xdr:row>
      <xdr:rowOff>352425</xdr:rowOff>
    </xdr:to>
    <xdr:pic>
      <xdr:nvPicPr>
        <xdr:cNvPr id="90" name="Picture 56">
          <a:extLst>
            <a:ext uri="{FF2B5EF4-FFF2-40B4-BE49-F238E27FC236}">
              <a16:creationId xmlns:a16="http://schemas.microsoft.com/office/drawing/2014/main" xmlns="" id="{00000000-0008-0000-04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82722"/>
        <a:stretch>
          <a:fillRect/>
        </a:stretch>
      </xdr:blipFill>
      <xdr:spPr>
        <a:xfrm>
          <a:off x="12068175" y="15316200"/>
          <a:ext cx="1714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66</xdr:row>
      <xdr:rowOff>114300</xdr:rowOff>
    </xdr:from>
    <xdr:to>
      <xdr:col>16</xdr:col>
      <xdr:colOff>847725</xdr:colOff>
      <xdr:row>66</xdr:row>
      <xdr:rowOff>219075</xdr:rowOff>
    </xdr:to>
    <xdr:pic>
      <xdr:nvPicPr>
        <xdr:cNvPr id="91" name="Picture 57">
          <a:extLst>
            <a:ext uri="{FF2B5EF4-FFF2-40B4-BE49-F238E27FC236}">
              <a16:creationId xmlns:a16="http://schemas.microsoft.com/office/drawing/2014/main" xmlns="" id="{00000000-0008-0000-04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1677650" y="15544800"/>
          <a:ext cx="6667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333375</xdr:colOff>
      <xdr:row>17</xdr:row>
      <xdr:rowOff>38100</xdr:rowOff>
    </xdr:from>
    <xdr:to>
      <xdr:col>16</xdr:col>
      <xdr:colOff>600075</xdr:colOff>
      <xdr:row>17</xdr:row>
      <xdr:rowOff>409575</xdr:rowOff>
    </xdr:to>
    <xdr:pic>
      <xdr:nvPicPr>
        <xdr:cNvPr id="92" name="Picture 52">
          <a:extLst>
            <a:ext uri="{FF2B5EF4-FFF2-40B4-BE49-F238E27FC236}">
              <a16:creationId xmlns:a16="http://schemas.microsoft.com/office/drawing/2014/main" xmlns="" id="{00000000-0008-0000-04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11991975" y="5353050"/>
          <a:ext cx="2667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228599</xdr:colOff>
      <xdr:row>18</xdr:row>
      <xdr:rowOff>62865</xdr:rowOff>
    </xdr:from>
    <xdr:ext cx="485775" cy="350520"/>
    <xdr:pic>
      <xdr:nvPicPr>
        <xdr:cNvPr id="93" name="Picture 119623">
          <a:extLst>
            <a:ext uri="{FF2B5EF4-FFF2-40B4-BE49-F238E27FC236}">
              <a16:creationId xmlns:a16="http://schemas.microsoft.com/office/drawing/2014/main" xmlns="" id="{00000000-0008-0000-04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46" t="7439" r="2559"/>
        <a:stretch>
          <a:fillRect/>
        </a:stretch>
      </xdr:blipFill>
      <xdr:spPr>
        <a:xfrm>
          <a:off x="11887199" y="5549265"/>
          <a:ext cx="485775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323850</xdr:colOff>
      <xdr:row>16</xdr:row>
      <xdr:rowOff>79095</xdr:rowOff>
    </xdr:from>
    <xdr:ext cx="219075" cy="311430"/>
    <xdr:pic>
      <xdr:nvPicPr>
        <xdr:cNvPr id="94" name="Picture 1">
          <a:extLst>
            <a:ext uri="{FF2B5EF4-FFF2-40B4-BE49-F238E27FC236}">
              <a16:creationId xmlns:a16="http://schemas.microsoft.com/office/drawing/2014/main" xmlns="" id="{00000000-0008-0000-04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11982450" y="5222595"/>
          <a:ext cx="219075" cy="311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276225</xdr:colOff>
      <xdr:row>184</xdr:row>
      <xdr:rowOff>76200</xdr:rowOff>
    </xdr:from>
    <xdr:ext cx="238125" cy="266700"/>
    <xdr:pic>
      <xdr:nvPicPr>
        <xdr:cNvPr id="95" name="Picture 1">
          <a:extLst>
            <a:ext uri="{FF2B5EF4-FFF2-40B4-BE49-F238E27FC236}">
              <a16:creationId xmlns:a16="http://schemas.microsoft.com/office/drawing/2014/main" xmlns="" id="{00000000-0008-0000-04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11934825" y="36595050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257175</xdr:colOff>
      <xdr:row>183</xdr:row>
      <xdr:rowOff>28575</xdr:rowOff>
    </xdr:from>
    <xdr:ext cx="247650" cy="276225"/>
    <xdr:pic>
      <xdr:nvPicPr>
        <xdr:cNvPr id="96" name="Picture 2">
          <a:extLst>
            <a:ext uri="{FF2B5EF4-FFF2-40B4-BE49-F238E27FC236}">
              <a16:creationId xmlns:a16="http://schemas.microsoft.com/office/drawing/2014/main" xmlns="" id="{00000000-0008-0000-04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11915775" y="36375975"/>
          <a:ext cx="247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66675</xdr:colOff>
      <xdr:row>134</xdr:row>
      <xdr:rowOff>19051</xdr:rowOff>
    </xdr:from>
    <xdr:ext cx="720000" cy="394161"/>
    <xdr:pic>
      <xdr:nvPicPr>
        <xdr:cNvPr id="97" name="Picture 6">
          <a:extLst>
            <a:ext uri="{FF2B5EF4-FFF2-40B4-BE49-F238E27FC236}">
              <a16:creationId xmlns:a16="http://schemas.microsoft.com/office/drawing/2014/main" xmlns="" id="{00000000-0008-0000-04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11725275" y="28651201"/>
          <a:ext cx="720000" cy="3941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44263</xdr:colOff>
      <xdr:row>130</xdr:row>
      <xdr:rowOff>7845</xdr:rowOff>
    </xdr:from>
    <xdr:ext cx="720000" cy="394161"/>
    <xdr:pic>
      <xdr:nvPicPr>
        <xdr:cNvPr id="98" name="Picture 6">
          <a:extLst>
            <a:ext uri="{FF2B5EF4-FFF2-40B4-BE49-F238E27FC236}">
              <a16:creationId xmlns:a16="http://schemas.microsoft.com/office/drawing/2014/main" xmlns="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11702863" y="27954195"/>
          <a:ext cx="720000" cy="3941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123825</xdr:colOff>
      <xdr:row>31</xdr:row>
      <xdr:rowOff>57150</xdr:rowOff>
    </xdr:from>
    <xdr:ext cx="561975" cy="373677"/>
    <xdr:pic>
      <xdr:nvPicPr>
        <xdr:cNvPr id="100" name="Picture 8">
          <a:extLst>
            <a:ext uri="{FF2B5EF4-FFF2-40B4-BE49-F238E27FC236}">
              <a16:creationId xmlns:a16="http://schemas.microsoft.com/office/drawing/2014/main" xmlns="" id="{00000000-0008-0000-04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11782425" y="8458200"/>
          <a:ext cx="561975" cy="3736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190500</xdr:colOff>
      <xdr:row>32</xdr:row>
      <xdr:rowOff>19050</xdr:rowOff>
    </xdr:from>
    <xdr:ext cx="523875" cy="398634"/>
    <xdr:pic>
      <xdr:nvPicPr>
        <xdr:cNvPr id="101" name="Picture 9">
          <a:extLst>
            <a:ext uri="{FF2B5EF4-FFF2-40B4-BE49-F238E27FC236}">
              <a16:creationId xmlns:a16="http://schemas.microsoft.com/office/drawing/2014/main" xmlns="" id="{00000000-0008-0000-04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11849100" y="8591550"/>
          <a:ext cx="523875" cy="3986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76200</xdr:colOff>
      <xdr:row>53</xdr:row>
      <xdr:rowOff>76201</xdr:rowOff>
    </xdr:from>
    <xdr:ext cx="720000" cy="254867"/>
    <xdr:pic>
      <xdr:nvPicPr>
        <xdr:cNvPr id="102" name="Picture 3">
          <a:extLst>
            <a:ext uri="{FF2B5EF4-FFF2-40B4-BE49-F238E27FC236}">
              <a16:creationId xmlns:a16="http://schemas.microsoft.com/office/drawing/2014/main" xmlns="" id="{00000000-0008-0000-04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11734800" y="12077701"/>
          <a:ext cx="720000" cy="2548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76200</xdr:colOff>
      <xdr:row>56</xdr:row>
      <xdr:rowOff>161925</xdr:rowOff>
    </xdr:from>
    <xdr:ext cx="720000" cy="142222"/>
    <xdr:pic>
      <xdr:nvPicPr>
        <xdr:cNvPr id="103" name="Picture 4">
          <a:extLst>
            <a:ext uri="{FF2B5EF4-FFF2-40B4-BE49-F238E27FC236}">
              <a16:creationId xmlns:a16="http://schemas.microsoft.com/office/drawing/2014/main" xmlns="" id="{00000000-0008-0000-04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11734800" y="12677775"/>
          <a:ext cx="720000" cy="1422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342900</xdr:colOff>
      <xdr:row>54</xdr:row>
      <xdr:rowOff>28576</xdr:rowOff>
    </xdr:from>
    <xdr:ext cx="238125" cy="380999"/>
    <xdr:pic>
      <xdr:nvPicPr>
        <xdr:cNvPr id="104" name="Picture 6">
          <a:extLst>
            <a:ext uri="{FF2B5EF4-FFF2-40B4-BE49-F238E27FC236}">
              <a16:creationId xmlns:a16="http://schemas.microsoft.com/office/drawing/2014/main" xmlns="" id="{00000000-0008-0000-04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12001500" y="12201526"/>
          <a:ext cx="238125" cy="380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419100</xdr:colOff>
      <xdr:row>55</xdr:row>
      <xdr:rowOff>38100</xdr:rowOff>
    </xdr:from>
    <xdr:ext cx="150314" cy="377277"/>
    <xdr:pic>
      <xdr:nvPicPr>
        <xdr:cNvPr id="105" name="Picture 7">
          <a:extLst>
            <a:ext uri="{FF2B5EF4-FFF2-40B4-BE49-F238E27FC236}">
              <a16:creationId xmlns:a16="http://schemas.microsoft.com/office/drawing/2014/main" xmlns="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12077700" y="12382500"/>
          <a:ext cx="150314" cy="3772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161925</xdr:colOff>
      <xdr:row>108</xdr:row>
      <xdr:rowOff>19052</xdr:rowOff>
    </xdr:from>
    <xdr:ext cx="571500" cy="386862"/>
    <xdr:pic>
      <xdr:nvPicPr>
        <xdr:cNvPr id="106" name="Picture 2">
          <a:extLst>
            <a:ext uri="{FF2B5EF4-FFF2-40B4-BE49-F238E27FC236}">
              <a16:creationId xmlns:a16="http://schemas.microsoft.com/office/drawing/2014/main" xmlns="" id="{00000000-0008-0000-04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11820525" y="23507702"/>
          <a:ext cx="571500" cy="3868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176893</xdr:colOff>
      <xdr:row>129</xdr:row>
      <xdr:rowOff>40822</xdr:rowOff>
    </xdr:from>
    <xdr:ext cx="381000" cy="386219"/>
    <xdr:pic>
      <xdr:nvPicPr>
        <xdr:cNvPr id="107" name="Picture 6">
          <a:extLst>
            <a:ext uri="{FF2B5EF4-FFF2-40B4-BE49-F238E27FC236}">
              <a16:creationId xmlns:a16="http://schemas.microsoft.com/office/drawing/2014/main" xmlns="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11835493" y="27815722"/>
          <a:ext cx="381000" cy="3862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176893</xdr:colOff>
      <xdr:row>133</xdr:row>
      <xdr:rowOff>40822</xdr:rowOff>
    </xdr:from>
    <xdr:ext cx="381000" cy="386219"/>
    <xdr:pic>
      <xdr:nvPicPr>
        <xdr:cNvPr id="108" name="Picture 6">
          <a:extLst>
            <a:ext uri="{FF2B5EF4-FFF2-40B4-BE49-F238E27FC236}">
              <a16:creationId xmlns:a16="http://schemas.microsoft.com/office/drawing/2014/main" xmlns="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11835493" y="28501522"/>
          <a:ext cx="381000" cy="3862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247650</xdr:colOff>
      <xdr:row>84</xdr:row>
      <xdr:rowOff>76200</xdr:rowOff>
    </xdr:from>
    <xdr:ext cx="381000" cy="347623"/>
    <xdr:pic>
      <xdr:nvPicPr>
        <xdr:cNvPr id="110" name="Picture 1">
          <a:extLst>
            <a:ext uri="{FF2B5EF4-FFF2-40B4-BE49-F238E27FC236}">
              <a16:creationId xmlns:a16="http://schemas.microsoft.com/office/drawing/2014/main" xmlns="" id="{00000000-0008-0000-04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11906250" y="18935700"/>
          <a:ext cx="381000" cy="347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228600</xdr:colOff>
      <xdr:row>20</xdr:row>
      <xdr:rowOff>28575</xdr:rowOff>
    </xdr:from>
    <xdr:ext cx="352425" cy="381563"/>
    <xdr:pic>
      <xdr:nvPicPr>
        <xdr:cNvPr id="112" name="Picture 3">
          <a:extLst>
            <a:ext uri="{FF2B5EF4-FFF2-40B4-BE49-F238E27FC236}">
              <a16:creationId xmlns:a16="http://schemas.microsoft.com/office/drawing/2014/main" xmlns="" id="{00000000-0008-0000-04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11887200" y="6200775"/>
          <a:ext cx="352425" cy="3815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249721</xdr:colOff>
      <xdr:row>50</xdr:row>
      <xdr:rowOff>91108</xdr:rowOff>
    </xdr:from>
    <xdr:ext cx="366721" cy="270676"/>
    <xdr:pic>
      <xdr:nvPicPr>
        <xdr:cNvPr id="113" name="Picture 2">
          <a:extLst>
            <a:ext uri="{FF2B5EF4-FFF2-40B4-BE49-F238E27FC236}">
              <a16:creationId xmlns:a16="http://schemas.microsoft.com/office/drawing/2014/main" xmlns="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11908321" y="11578258"/>
          <a:ext cx="366721" cy="27067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254000</xdr:colOff>
      <xdr:row>179</xdr:row>
      <xdr:rowOff>21168</xdr:rowOff>
    </xdr:from>
    <xdr:ext cx="508000" cy="379138"/>
    <xdr:pic>
      <xdr:nvPicPr>
        <xdr:cNvPr id="114" name="Picture 4">
          <a:extLst>
            <a:ext uri="{FF2B5EF4-FFF2-40B4-BE49-F238E27FC236}">
              <a16:creationId xmlns:a16="http://schemas.microsoft.com/office/drawing/2014/main" xmlns="" id="{00000000-0008-0000-04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11912600" y="35682768"/>
          <a:ext cx="508000" cy="379138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276225</xdr:colOff>
      <xdr:row>37</xdr:row>
      <xdr:rowOff>57150</xdr:rowOff>
    </xdr:from>
    <xdr:ext cx="277881" cy="339356"/>
    <xdr:pic>
      <xdr:nvPicPr>
        <xdr:cNvPr id="115" name="Picture 1">
          <a:extLst>
            <a:ext uri="{FF2B5EF4-FFF2-40B4-BE49-F238E27FC236}">
              <a16:creationId xmlns:a16="http://schemas.microsoft.com/office/drawing/2014/main" xmlns="" id="{00000000-0008-0000-04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11934825" y="9315450"/>
          <a:ext cx="277881" cy="33935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333375</xdr:colOff>
      <xdr:row>40</xdr:row>
      <xdr:rowOff>44021</xdr:rowOff>
    </xdr:from>
    <xdr:ext cx="295275" cy="374638"/>
    <xdr:pic>
      <xdr:nvPicPr>
        <xdr:cNvPr id="116" name="Picture 2">
          <a:extLst>
            <a:ext uri="{FF2B5EF4-FFF2-40B4-BE49-F238E27FC236}">
              <a16:creationId xmlns:a16="http://schemas.microsoft.com/office/drawing/2014/main" xmlns="" id="{00000000-0008-0000-04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11991975" y="9816671"/>
          <a:ext cx="295275" cy="374638"/>
        </a:xfrm>
        <a:prstGeom prst="rect">
          <a:avLst/>
        </a:prstGeom>
        <a:noFill/>
      </xdr:spPr>
    </xdr:pic>
    <xdr:clientData/>
  </xdr:oneCellAnchor>
  <xdr:oneCellAnchor>
    <xdr:from>
      <xdr:col>16</xdr:col>
      <xdr:colOff>323850</xdr:colOff>
      <xdr:row>44</xdr:row>
      <xdr:rowOff>28575</xdr:rowOff>
    </xdr:from>
    <xdr:ext cx="277881" cy="339356"/>
    <xdr:pic>
      <xdr:nvPicPr>
        <xdr:cNvPr id="117" name="Picture 1">
          <a:extLst>
            <a:ext uri="{FF2B5EF4-FFF2-40B4-BE49-F238E27FC236}">
              <a16:creationId xmlns:a16="http://schemas.microsoft.com/office/drawing/2014/main" xmlns="" id="{00000000-0008-0000-04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11982450" y="10487025"/>
          <a:ext cx="277881" cy="33935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247650</xdr:colOff>
      <xdr:row>47</xdr:row>
      <xdr:rowOff>95250</xdr:rowOff>
    </xdr:from>
    <xdr:ext cx="360000" cy="233826"/>
    <xdr:pic>
      <xdr:nvPicPr>
        <xdr:cNvPr id="118" name="Picture 3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11906250" y="11068050"/>
          <a:ext cx="360000" cy="23382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266700</xdr:colOff>
      <xdr:row>36</xdr:row>
      <xdr:rowOff>123825</xdr:rowOff>
    </xdr:from>
    <xdr:ext cx="360000" cy="175753"/>
    <xdr:pic>
      <xdr:nvPicPr>
        <xdr:cNvPr id="119" name="Picture 6">
          <a:extLst>
            <a:ext uri="{FF2B5EF4-FFF2-40B4-BE49-F238E27FC236}">
              <a16:creationId xmlns:a16="http://schemas.microsoft.com/office/drawing/2014/main" xmlns="" id="{00000000-0008-0000-04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11925300" y="9210675"/>
          <a:ext cx="360000" cy="175753"/>
        </a:xfrm>
        <a:prstGeom prst="rect">
          <a:avLst/>
        </a:prstGeom>
        <a:noFill/>
      </xdr:spPr>
    </xdr:pic>
    <xdr:clientData/>
  </xdr:oneCellAnchor>
  <xdr:twoCellAnchor>
    <xdr:from>
      <xdr:col>16</xdr:col>
      <xdr:colOff>219075</xdr:colOff>
      <xdr:row>128</xdr:row>
      <xdr:rowOff>47625</xdr:rowOff>
    </xdr:from>
    <xdr:to>
      <xdr:col>16</xdr:col>
      <xdr:colOff>619125</xdr:colOff>
      <xdr:row>128</xdr:row>
      <xdr:rowOff>419100</xdr:rowOff>
    </xdr:to>
    <xdr:pic>
      <xdr:nvPicPr>
        <xdr:cNvPr id="120" name="Picture 33">
          <a:extLst>
            <a:ext uri="{FF2B5EF4-FFF2-40B4-BE49-F238E27FC236}">
              <a16:creationId xmlns:a16="http://schemas.microsoft.com/office/drawing/2014/main" xmlns="" id="{00000000-0008-0000-04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11877675" y="27651075"/>
          <a:ext cx="4000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214312</xdr:colOff>
      <xdr:row>82</xdr:row>
      <xdr:rowOff>71437</xdr:rowOff>
    </xdr:from>
    <xdr:ext cx="582825" cy="321899"/>
    <xdr:pic>
      <xdr:nvPicPr>
        <xdr:cNvPr id="121" name="Picture 1">
          <a:extLst>
            <a:ext uri="{FF2B5EF4-FFF2-40B4-BE49-F238E27FC236}">
              <a16:creationId xmlns:a16="http://schemas.microsoft.com/office/drawing/2014/main" xmlns="" id="{00000000-0008-0000-04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11872912" y="18245137"/>
          <a:ext cx="582825" cy="321899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247650</xdr:colOff>
      <xdr:row>113</xdr:row>
      <xdr:rowOff>66675</xdr:rowOff>
    </xdr:from>
    <xdr:ext cx="476250" cy="352425"/>
    <xdr:pic>
      <xdr:nvPicPr>
        <xdr:cNvPr id="122" name="Picture 1">
          <a:extLst>
            <a:ext uri="{FF2B5EF4-FFF2-40B4-BE49-F238E27FC236}">
              <a16:creationId xmlns:a16="http://schemas.microsoft.com/office/drawing/2014/main" xmlns="" id="{00000000-0008-0000-04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6915150" y="61541025"/>
          <a:ext cx="476250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16</xdr:col>
      <xdr:colOff>200025</xdr:colOff>
      <xdr:row>124</xdr:row>
      <xdr:rowOff>57150</xdr:rowOff>
    </xdr:from>
    <xdr:to>
      <xdr:col>16</xdr:col>
      <xdr:colOff>571500</xdr:colOff>
      <xdr:row>124</xdr:row>
      <xdr:rowOff>371475</xdr:rowOff>
    </xdr:to>
    <xdr:pic>
      <xdr:nvPicPr>
        <xdr:cNvPr id="123" name="Picture 17">
          <a:extLst>
            <a:ext uri="{FF2B5EF4-FFF2-40B4-BE49-F238E27FC236}">
              <a16:creationId xmlns:a16="http://schemas.microsoft.com/office/drawing/2014/main" xmlns="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11858625" y="25603200"/>
          <a:ext cx="3714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228600</xdr:colOff>
      <xdr:row>94</xdr:row>
      <xdr:rowOff>28575</xdr:rowOff>
    </xdr:from>
    <xdr:ext cx="360000" cy="398571"/>
    <xdr:pic>
      <xdr:nvPicPr>
        <xdr:cNvPr id="124" name="Picture 3">
          <a:extLst>
            <a:ext uri="{FF2B5EF4-FFF2-40B4-BE49-F238E27FC236}">
              <a16:creationId xmlns:a16="http://schemas.microsoft.com/office/drawing/2014/main" xmlns="" id="{00000000-0008-0000-04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11887200" y="21116925"/>
          <a:ext cx="360000" cy="398571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133350</xdr:colOff>
      <xdr:row>135</xdr:row>
      <xdr:rowOff>57151</xdr:rowOff>
    </xdr:from>
    <xdr:ext cx="514350" cy="271152"/>
    <xdr:pic>
      <xdr:nvPicPr>
        <xdr:cNvPr id="133" name="Picture 9">
          <a:extLst>
            <a:ext uri="{FF2B5EF4-FFF2-40B4-BE49-F238E27FC236}">
              <a16:creationId xmlns:a16="http://schemas.microsoft.com/office/drawing/2014/main" xmlns="" id="{00000000-0008-0000-04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11791950" y="28860751"/>
          <a:ext cx="514350" cy="271152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219075</xdr:colOff>
      <xdr:row>136</xdr:row>
      <xdr:rowOff>38100</xdr:rowOff>
    </xdr:from>
    <xdr:ext cx="360000" cy="289805"/>
    <xdr:pic>
      <xdr:nvPicPr>
        <xdr:cNvPr id="134" name="Picture 10">
          <a:extLst>
            <a:ext uri="{FF2B5EF4-FFF2-40B4-BE49-F238E27FC236}">
              <a16:creationId xmlns:a16="http://schemas.microsoft.com/office/drawing/2014/main" xmlns="" id="{00000000-0008-0000-04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11877675" y="29013150"/>
          <a:ext cx="360000" cy="28980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180975</xdr:colOff>
      <xdr:row>131</xdr:row>
      <xdr:rowOff>95250</xdr:rowOff>
    </xdr:from>
    <xdr:ext cx="514350" cy="271152"/>
    <xdr:pic>
      <xdr:nvPicPr>
        <xdr:cNvPr id="135" name="Picture 9">
          <a:extLst>
            <a:ext uri="{FF2B5EF4-FFF2-40B4-BE49-F238E27FC236}">
              <a16:creationId xmlns:a16="http://schemas.microsoft.com/office/drawing/2014/main" xmlns="" id="{00000000-0008-0000-04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11839575" y="28213050"/>
          <a:ext cx="514350" cy="271152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238125</xdr:colOff>
      <xdr:row>132</xdr:row>
      <xdr:rowOff>47624</xdr:rowOff>
    </xdr:from>
    <xdr:ext cx="360000" cy="289805"/>
    <xdr:pic>
      <xdr:nvPicPr>
        <xdr:cNvPr id="136" name="Picture 10">
          <a:extLst>
            <a:ext uri="{FF2B5EF4-FFF2-40B4-BE49-F238E27FC236}">
              <a16:creationId xmlns:a16="http://schemas.microsoft.com/office/drawing/2014/main" xmlns="" id="{00000000-0008-0000-04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11896725" y="28336874"/>
          <a:ext cx="360000" cy="28980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276225</xdr:colOff>
      <xdr:row>110</xdr:row>
      <xdr:rowOff>95251</xdr:rowOff>
    </xdr:from>
    <xdr:ext cx="360000" cy="189543"/>
    <xdr:pic>
      <xdr:nvPicPr>
        <xdr:cNvPr id="137" name="Picture 3">
          <a:extLst>
            <a:ext uri="{FF2B5EF4-FFF2-40B4-BE49-F238E27FC236}">
              <a16:creationId xmlns:a16="http://schemas.microsoft.com/office/drawing/2014/main" xmlns="" id="{00000000-0008-0000-04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11934825" y="23926801"/>
          <a:ext cx="360000" cy="189543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247650</xdr:colOff>
      <xdr:row>111</xdr:row>
      <xdr:rowOff>76201</xdr:rowOff>
    </xdr:from>
    <xdr:ext cx="360000" cy="189543"/>
    <xdr:pic>
      <xdr:nvPicPr>
        <xdr:cNvPr id="138" name="Picture 4">
          <a:extLst>
            <a:ext uri="{FF2B5EF4-FFF2-40B4-BE49-F238E27FC236}">
              <a16:creationId xmlns:a16="http://schemas.microsoft.com/office/drawing/2014/main" xmlns="" id="{00000000-0008-0000-04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11906250" y="24079201"/>
          <a:ext cx="360000" cy="189543"/>
        </a:xfrm>
        <a:prstGeom prst="rect">
          <a:avLst/>
        </a:prstGeom>
        <a:noFill/>
      </xdr:spPr>
    </xdr:pic>
    <xdr:clientData/>
  </xdr:oneCellAnchor>
  <xdr:twoCellAnchor>
    <xdr:from>
      <xdr:col>16</xdr:col>
      <xdr:colOff>219075</xdr:colOff>
      <xdr:row>26</xdr:row>
      <xdr:rowOff>57150</xdr:rowOff>
    </xdr:from>
    <xdr:to>
      <xdr:col>16</xdr:col>
      <xdr:colOff>685800</xdr:colOff>
      <xdr:row>26</xdr:row>
      <xdr:rowOff>381000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xmlns="" id="{00000000-0008-0000-04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11877675" y="7600950"/>
          <a:ext cx="4667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381000</xdr:colOff>
      <xdr:row>27</xdr:row>
      <xdr:rowOff>47625</xdr:rowOff>
    </xdr:from>
    <xdr:to>
      <xdr:col>16</xdr:col>
      <xdr:colOff>533400</xdr:colOff>
      <xdr:row>27</xdr:row>
      <xdr:rowOff>438150</xdr:rowOff>
    </xdr:to>
    <xdr:pic>
      <xdr:nvPicPr>
        <xdr:cNvPr id="140" name="Picture 30">
          <a:extLst>
            <a:ext uri="{FF2B5EF4-FFF2-40B4-BE49-F238E27FC236}">
              <a16:creationId xmlns:a16="http://schemas.microsoft.com/office/drawing/2014/main" xmlns="" id="{00000000-0008-0000-04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>
        <a:xfrm>
          <a:off x="12039600" y="7762875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242172</xdr:colOff>
      <xdr:row>85</xdr:row>
      <xdr:rowOff>31749</xdr:rowOff>
    </xdr:from>
    <xdr:ext cx="414617" cy="414618"/>
    <xdr:pic>
      <xdr:nvPicPr>
        <xdr:cNvPr id="141" name="Picture 1">
          <a:extLst>
            <a:ext uri="{FF2B5EF4-FFF2-40B4-BE49-F238E27FC236}">
              <a16:creationId xmlns:a16="http://schemas.microsoft.com/office/drawing/2014/main" xmlns="" id="{00000000-0008-0000-04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438839" y="43190582"/>
          <a:ext cx="414617" cy="414618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291353</xdr:colOff>
      <xdr:row>86</xdr:row>
      <xdr:rowOff>67235</xdr:rowOff>
    </xdr:from>
    <xdr:ext cx="326078" cy="366331"/>
    <xdr:pic>
      <xdr:nvPicPr>
        <xdr:cNvPr id="142" name="Picture 1">
          <a:extLst>
            <a:ext uri="{FF2B5EF4-FFF2-40B4-BE49-F238E27FC236}">
              <a16:creationId xmlns:a16="http://schemas.microsoft.com/office/drawing/2014/main" xmlns="" id="{00000000-0008-0000-04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1949953" y="19783985"/>
          <a:ext cx="326078" cy="366331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209550</xdr:colOff>
      <xdr:row>143</xdr:row>
      <xdr:rowOff>47625</xdr:rowOff>
    </xdr:from>
    <xdr:ext cx="257175" cy="361950"/>
    <xdr:pic>
      <xdr:nvPicPr>
        <xdr:cNvPr id="143" name="图片 193">
          <a:extLst>
            <a:ext uri="{FF2B5EF4-FFF2-40B4-BE49-F238E27FC236}">
              <a16:creationId xmlns:a16="http://schemas.microsoft.com/office/drawing/2014/main" xmlns="" id="{00000000-0008-0000-04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 t="7121" r="14444"/>
        <a:stretch>
          <a:fillRect/>
        </a:stretch>
      </xdr:blipFill>
      <xdr:spPr bwMode="auto">
        <a:xfrm>
          <a:off x="11868150" y="30222825"/>
          <a:ext cx="2571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212913</xdr:colOff>
      <xdr:row>122</xdr:row>
      <xdr:rowOff>11205</xdr:rowOff>
    </xdr:from>
    <xdr:ext cx="316205" cy="404293"/>
    <xdr:pic>
      <xdr:nvPicPr>
        <xdr:cNvPr id="144" name="Picture 1902">
          <a:extLst>
            <a:ext uri="{FF2B5EF4-FFF2-40B4-BE49-F238E27FC236}">
              <a16:creationId xmlns:a16="http://schemas.microsoft.com/office/drawing/2014/main" xmlns="" id="{00000000-0008-0000-04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1871513" y="25214355"/>
          <a:ext cx="316205" cy="404293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237272</xdr:colOff>
      <xdr:row>123</xdr:row>
      <xdr:rowOff>25830</xdr:rowOff>
    </xdr:from>
    <xdr:ext cx="309381" cy="396636"/>
    <xdr:pic>
      <xdr:nvPicPr>
        <xdr:cNvPr id="145" name="Picture 1902">
          <a:extLst>
            <a:ext uri="{FF2B5EF4-FFF2-40B4-BE49-F238E27FC236}">
              <a16:creationId xmlns:a16="http://schemas.microsoft.com/office/drawing/2014/main" xmlns="" id="{00000000-0008-0000-04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6888207" y="65143700"/>
          <a:ext cx="309381" cy="39663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246529</xdr:colOff>
      <xdr:row>120</xdr:row>
      <xdr:rowOff>22412</xdr:rowOff>
    </xdr:from>
    <xdr:ext cx="324971" cy="416619"/>
    <xdr:pic>
      <xdr:nvPicPr>
        <xdr:cNvPr id="146" name="Picture 1903">
          <a:extLst>
            <a:ext uri="{FF2B5EF4-FFF2-40B4-BE49-F238E27FC236}">
              <a16:creationId xmlns:a16="http://schemas.microsoft.com/office/drawing/2014/main" xmlns="" id="{00000000-0008-0000-04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1905129" y="24882662"/>
          <a:ext cx="324971" cy="416619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224118</xdr:colOff>
      <xdr:row>119</xdr:row>
      <xdr:rowOff>33617</xdr:rowOff>
    </xdr:from>
    <xdr:ext cx="315516" cy="404533"/>
    <xdr:pic>
      <xdr:nvPicPr>
        <xdr:cNvPr id="147" name="Picture 1904">
          <a:extLst>
            <a:ext uri="{FF2B5EF4-FFF2-40B4-BE49-F238E27FC236}">
              <a16:creationId xmlns:a16="http://schemas.microsoft.com/office/drawing/2014/main" xmlns="" id="{00000000-0008-0000-04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6875053" y="63395574"/>
          <a:ext cx="315516" cy="404533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123265</xdr:colOff>
      <xdr:row>107</xdr:row>
      <xdr:rowOff>33618</xdr:rowOff>
    </xdr:from>
    <xdr:ext cx="414618" cy="389174"/>
    <xdr:pic>
      <xdr:nvPicPr>
        <xdr:cNvPr id="148" name="Picture 1905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1781865" y="23350818"/>
          <a:ext cx="414618" cy="389174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208430</xdr:colOff>
      <xdr:row>25</xdr:row>
      <xdr:rowOff>28948</xdr:rowOff>
    </xdr:from>
    <xdr:ext cx="401170" cy="371102"/>
    <xdr:pic>
      <xdr:nvPicPr>
        <xdr:cNvPr id="149" name="图片 148">
          <a:extLst>
            <a:ext uri="{FF2B5EF4-FFF2-40B4-BE49-F238E27FC236}">
              <a16:creationId xmlns:a16="http://schemas.microsoft.com/office/drawing/2014/main" xmlns="" id="{00000000-0008-0000-0400-000095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1867030" y="7401298"/>
          <a:ext cx="401170" cy="37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280147</xdr:colOff>
      <xdr:row>48</xdr:row>
      <xdr:rowOff>56029</xdr:rowOff>
    </xdr:from>
    <xdr:ext cx="295275" cy="374638"/>
    <xdr:pic>
      <xdr:nvPicPr>
        <xdr:cNvPr id="150" name="Picture 2">
          <a:extLst>
            <a:ext uri="{FF2B5EF4-FFF2-40B4-BE49-F238E27FC236}">
              <a16:creationId xmlns:a16="http://schemas.microsoft.com/office/drawing/2014/main" xmlns="" id="{00000000-0008-0000-04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11938747" y="11200279"/>
          <a:ext cx="295275" cy="374638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224117</xdr:colOff>
      <xdr:row>52</xdr:row>
      <xdr:rowOff>44824</xdr:rowOff>
    </xdr:from>
    <xdr:ext cx="279613" cy="313765"/>
    <xdr:pic>
      <xdr:nvPicPr>
        <xdr:cNvPr id="151" name="Picture 1">
          <a:extLst>
            <a:ext uri="{FF2B5EF4-FFF2-40B4-BE49-F238E27FC236}">
              <a16:creationId xmlns:a16="http://schemas.microsoft.com/office/drawing/2014/main" xmlns="" id="{00000000-0008-0000-04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1882717" y="11874874"/>
          <a:ext cx="279613" cy="31376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336177</xdr:colOff>
      <xdr:row>38</xdr:row>
      <xdr:rowOff>33618</xdr:rowOff>
    </xdr:from>
    <xdr:ext cx="190500" cy="403411"/>
    <xdr:pic>
      <xdr:nvPicPr>
        <xdr:cNvPr id="152" name="图片 151">
          <a:extLst>
            <a:ext uri="{FF2B5EF4-FFF2-40B4-BE49-F238E27FC236}">
              <a16:creationId xmlns:a16="http://schemas.microsoft.com/office/drawing/2014/main" xmlns="" id="{00000000-0008-0000-0400-000098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1994777" y="9463368"/>
          <a:ext cx="190500" cy="403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291353</xdr:colOff>
      <xdr:row>45</xdr:row>
      <xdr:rowOff>22412</xdr:rowOff>
    </xdr:from>
    <xdr:ext cx="224118" cy="403412"/>
    <xdr:pic>
      <xdr:nvPicPr>
        <xdr:cNvPr id="153" name="图片 152">
          <a:extLst>
            <a:ext uri="{FF2B5EF4-FFF2-40B4-BE49-F238E27FC236}">
              <a16:creationId xmlns:a16="http://schemas.microsoft.com/office/drawing/2014/main" xmlns="" id="{00000000-0008-0000-0400-000099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1949953" y="10652312"/>
          <a:ext cx="224118" cy="403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123264</xdr:colOff>
      <xdr:row>87</xdr:row>
      <xdr:rowOff>44823</xdr:rowOff>
    </xdr:from>
    <xdr:ext cx="694765" cy="348258"/>
    <xdr:pic>
      <xdr:nvPicPr>
        <xdr:cNvPr id="154" name="Picture 1">
          <a:extLst>
            <a:ext uri="{FF2B5EF4-FFF2-40B4-BE49-F238E27FC236}">
              <a16:creationId xmlns:a16="http://schemas.microsoft.com/office/drawing/2014/main" xmlns="" id="{00000000-0008-0000-04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1781864" y="19933023"/>
          <a:ext cx="694765" cy="348258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112058</xdr:colOff>
      <xdr:row>88</xdr:row>
      <xdr:rowOff>11206</xdr:rowOff>
    </xdr:from>
    <xdr:ext cx="694765" cy="348258"/>
    <xdr:pic>
      <xdr:nvPicPr>
        <xdr:cNvPr id="155" name="Picture 1">
          <a:extLst>
            <a:ext uri="{FF2B5EF4-FFF2-40B4-BE49-F238E27FC236}">
              <a16:creationId xmlns:a16="http://schemas.microsoft.com/office/drawing/2014/main" xmlns="" id="{00000000-0008-0000-04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1770658" y="20070856"/>
          <a:ext cx="694765" cy="348258"/>
        </a:xfrm>
        <a:prstGeom prst="rect">
          <a:avLst/>
        </a:prstGeom>
        <a:noFill/>
      </xdr:spPr>
    </xdr:pic>
    <xdr:clientData/>
  </xdr:oneCellAnchor>
  <xdr:oneCellAnchor>
    <xdr:from>
      <xdr:col>16</xdr:col>
      <xdr:colOff>78441</xdr:colOff>
      <xdr:row>90</xdr:row>
      <xdr:rowOff>33617</xdr:rowOff>
    </xdr:from>
    <xdr:ext cx="683559" cy="342641"/>
    <xdr:pic>
      <xdr:nvPicPr>
        <xdr:cNvPr id="156" name="Picture 2">
          <a:extLst>
            <a:ext uri="{FF2B5EF4-FFF2-40B4-BE49-F238E27FC236}">
              <a16:creationId xmlns:a16="http://schemas.microsoft.com/office/drawing/2014/main" xmlns="" id="{00000000-0008-0000-04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1737041" y="20436167"/>
          <a:ext cx="683559" cy="342641"/>
        </a:xfrm>
        <a:prstGeom prst="rect">
          <a:avLst/>
        </a:prstGeom>
        <a:noFill/>
      </xdr:spPr>
    </xdr:pic>
    <xdr:clientData/>
  </xdr:oneCellAnchor>
  <xdr:oneCellAnchor>
    <xdr:from>
      <xdr:col>16</xdr:col>
      <xdr:colOff>47625</xdr:colOff>
      <xdr:row>138</xdr:row>
      <xdr:rowOff>57150</xdr:rowOff>
    </xdr:from>
    <xdr:ext cx="802090" cy="295275"/>
    <xdr:pic>
      <xdr:nvPicPr>
        <xdr:cNvPr id="160" name="Picture 1">
          <a:extLst>
            <a:ext uri="{FF2B5EF4-FFF2-40B4-BE49-F238E27FC236}">
              <a16:creationId xmlns:a16="http://schemas.microsoft.com/office/drawing/2014/main" xmlns="" id="{00000000-0008-0000-04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1706225" y="29375100"/>
          <a:ext cx="802090" cy="29527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19050</xdr:colOff>
      <xdr:row>137</xdr:row>
      <xdr:rowOff>57150</xdr:rowOff>
    </xdr:from>
    <xdr:ext cx="828675" cy="305062"/>
    <xdr:pic>
      <xdr:nvPicPr>
        <xdr:cNvPr id="161" name="Picture 2">
          <a:extLst>
            <a:ext uri="{FF2B5EF4-FFF2-40B4-BE49-F238E27FC236}">
              <a16:creationId xmlns:a16="http://schemas.microsoft.com/office/drawing/2014/main" xmlns="" id="{00000000-0008-0000-04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1677650" y="29203650"/>
          <a:ext cx="828675" cy="305062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123825</xdr:colOff>
      <xdr:row>106</xdr:row>
      <xdr:rowOff>38100</xdr:rowOff>
    </xdr:from>
    <xdr:ext cx="540298" cy="333375"/>
    <xdr:pic>
      <xdr:nvPicPr>
        <xdr:cNvPr id="162" name="Picture 1">
          <a:extLst>
            <a:ext uri="{FF2B5EF4-FFF2-40B4-BE49-F238E27FC236}">
              <a16:creationId xmlns:a16="http://schemas.microsoft.com/office/drawing/2014/main" xmlns="" id="{00000000-0008-0000-04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1782425" y="23183850"/>
          <a:ext cx="540298" cy="333375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209801</xdr:colOff>
      <xdr:row>70</xdr:row>
      <xdr:rowOff>118098</xdr:rowOff>
    </xdr:from>
    <xdr:ext cx="485524" cy="195444"/>
    <xdr:pic>
      <xdr:nvPicPr>
        <xdr:cNvPr id="163" name="Picture 5">
          <a:extLst>
            <a:ext uri="{FF2B5EF4-FFF2-40B4-BE49-F238E27FC236}">
              <a16:creationId xmlns:a16="http://schemas.microsoft.com/office/drawing/2014/main" xmlns="" id="{00000000-0008-0000-04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 rot="5400000">
          <a:off x="12013441" y="16089358"/>
          <a:ext cx="195444" cy="485524"/>
        </a:xfrm>
        <a:prstGeom prst="rect">
          <a:avLst/>
        </a:prstGeom>
        <a:noFill/>
      </xdr:spPr>
    </xdr:pic>
    <xdr:clientData/>
  </xdr:oneCellAnchor>
  <xdr:oneCellAnchor>
    <xdr:from>
      <xdr:col>16</xdr:col>
      <xdr:colOff>323850</xdr:colOff>
      <xdr:row>10</xdr:row>
      <xdr:rowOff>28575</xdr:rowOff>
    </xdr:from>
    <xdr:ext cx="276225" cy="352425"/>
    <xdr:pic>
      <xdr:nvPicPr>
        <xdr:cNvPr id="182" name="Picture 1">
          <a:extLst>
            <a:ext uri="{FF2B5EF4-FFF2-40B4-BE49-F238E27FC236}">
              <a16:creationId xmlns:a16="http://schemas.microsoft.com/office/drawing/2014/main" xmlns="" id="{00000000-0008-0000-04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11982450" y="2085975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304800</xdr:colOff>
      <xdr:row>12</xdr:row>
      <xdr:rowOff>0</xdr:rowOff>
    </xdr:from>
    <xdr:ext cx="276225" cy="352425"/>
    <xdr:pic>
      <xdr:nvPicPr>
        <xdr:cNvPr id="183" name="Picture 1">
          <a:extLst>
            <a:ext uri="{FF2B5EF4-FFF2-40B4-BE49-F238E27FC236}">
              <a16:creationId xmlns:a16="http://schemas.microsoft.com/office/drawing/2014/main" xmlns="" id="{00000000-0008-0000-04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11963400" y="2447925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304800</xdr:colOff>
      <xdr:row>12</xdr:row>
      <xdr:rowOff>0</xdr:rowOff>
    </xdr:from>
    <xdr:ext cx="276225" cy="352425"/>
    <xdr:pic>
      <xdr:nvPicPr>
        <xdr:cNvPr id="184" name="Picture 1">
          <a:extLst>
            <a:ext uri="{FF2B5EF4-FFF2-40B4-BE49-F238E27FC236}">
              <a16:creationId xmlns:a16="http://schemas.microsoft.com/office/drawing/2014/main" xmlns="" id="{00000000-0008-0000-04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11963400" y="2619375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16</xdr:col>
      <xdr:colOff>314325</xdr:colOff>
      <xdr:row>12</xdr:row>
      <xdr:rowOff>85725</xdr:rowOff>
    </xdr:from>
    <xdr:to>
      <xdr:col>16</xdr:col>
      <xdr:colOff>676275</xdr:colOff>
      <xdr:row>12</xdr:row>
      <xdr:rowOff>371475</xdr:rowOff>
    </xdr:to>
    <xdr:pic>
      <xdr:nvPicPr>
        <xdr:cNvPr id="186" name="Picture 50">
          <a:extLst>
            <a:ext uri="{FF2B5EF4-FFF2-40B4-BE49-F238E27FC236}">
              <a16:creationId xmlns:a16="http://schemas.microsoft.com/office/drawing/2014/main" xmlns="" id="{00000000-0008-0000-04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1972925" y="3171825"/>
          <a:ext cx="3619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219075</xdr:colOff>
      <xdr:row>13</xdr:row>
      <xdr:rowOff>47625</xdr:rowOff>
    </xdr:from>
    <xdr:to>
      <xdr:col>16</xdr:col>
      <xdr:colOff>657225</xdr:colOff>
      <xdr:row>13</xdr:row>
      <xdr:rowOff>390525</xdr:rowOff>
    </xdr:to>
    <xdr:pic>
      <xdr:nvPicPr>
        <xdr:cNvPr id="190" name="Picture 51">
          <a:extLst>
            <a:ext uri="{FF2B5EF4-FFF2-40B4-BE49-F238E27FC236}">
              <a16:creationId xmlns:a16="http://schemas.microsoft.com/office/drawing/2014/main" xmlns="" id="{00000000-0008-0000-04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11877675" y="4162425"/>
          <a:ext cx="4381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228600</xdr:colOff>
      <xdr:row>19</xdr:row>
      <xdr:rowOff>28575</xdr:rowOff>
    </xdr:from>
    <xdr:ext cx="352425" cy="381563"/>
    <xdr:pic>
      <xdr:nvPicPr>
        <xdr:cNvPr id="194" name="Picture 3">
          <a:extLst>
            <a:ext uri="{FF2B5EF4-FFF2-40B4-BE49-F238E27FC236}">
              <a16:creationId xmlns:a16="http://schemas.microsoft.com/office/drawing/2014/main" xmlns="" id="{00000000-0008-0000-04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11887200" y="6029325"/>
          <a:ext cx="352425" cy="3815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228600</xdr:colOff>
      <xdr:row>21</xdr:row>
      <xdr:rowOff>0</xdr:rowOff>
    </xdr:from>
    <xdr:ext cx="352425" cy="381563"/>
    <xdr:pic>
      <xdr:nvPicPr>
        <xdr:cNvPr id="195" name="Picture 3">
          <a:extLst>
            <a:ext uri="{FF2B5EF4-FFF2-40B4-BE49-F238E27FC236}">
              <a16:creationId xmlns:a16="http://schemas.microsoft.com/office/drawing/2014/main" xmlns="" id="{00000000-0008-0000-04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11887200" y="6372225"/>
          <a:ext cx="352425" cy="3815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228600</xdr:colOff>
      <xdr:row>21</xdr:row>
      <xdr:rowOff>0</xdr:rowOff>
    </xdr:from>
    <xdr:ext cx="352425" cy="381563"/>
    <xdr:pic>
      <xdr:nvPicPr>
        <xdr:cNvPr id="196" name="Picture 3">
          <a:extLst>
            <a:ext uri="{FF2B5EF4-FFF2-40B4-BE49-F238E27FC236}">
              <a16:creationId xmlns:a16="http://schemas.microsoft.com/office/drawing/2014/main" xmlns="" id="{00000000-0008-0000-04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11887200" y="6543675"/>
          <a:ext cx="352425" cy="3815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257175</xdr:colOff>
      <xdr:row>58</xdr:row>
      <xdr:rowOff>38100</xdr:rowOff>
    </xdr:from>
    <xdr:ext cx="295275" cy="361950"/>
    <xdr:pic>
      <xdr:nvPicPr>
        <xdr:cNvPr id="198" name="Picture 15">
          <a:extLst>
            <a:ext uri="{FF2B5EF4-FFF2-40B4-BE49-F238E27FC236}">
              <a16:creationId xmlns:a16="http://schemas.microsoft.com/office/drawing/2014/main" xmlns="" id="{00000000-0008-0000-04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11915775" y="13068300"/>
          <a:ext cx="2952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266700</xdr:colOff>
      <xdr:row>60</xdr:row>
      <xdr:rowOff>0</xdr:rowOff>
    </xdr:from>
    <xdr:ext cx="295275" cy="361950"/>
    <xdr:pic>
      <xdr:nvPicPr>
        <xdr:cNvPr id="199" name="Picture 15">
          <a:extLst>
            <a:ext uri="{FF2B5EF4-FFF2-40B4-BE49-F238E27FC236}">
              <a16:creationId xmlns:a16="http://schemas.microsoft.com/office/drawing/2014/main" xmlns="" id="{00000000-0008-0000-04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11925300" y="13430250"/>
          <a:ext cx="2952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266700</xdr:colOff>
      <xdr:row>60</xdr:row>
      <xdr:rowOff>0</xdr:rowOff>
    </xdr:from>
    <xdr:ext cx="295275" cy="361950"/>
    <xdr:pic>
      <xdr:nvPicPr>
        <xdr:cNvPr id="200" name="Picture 15">
          <a:extLst>
            <a:ext uri="{FF2B5EF4-FFF2-40B4-BE49-F238E27FC236}">
              <a16:creationId xmlns:a16="http://schemas.microsoft.com/office/drawing/2014/main" xmlns="" id="{00000000-0008-0000-04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11925300" y="13601700"/>
          <a:ext cx="2952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266700</xdr:colOff>
      <xdr:row>61</xdr:row>
      <xdr:rowOff>0</xdr:rowOff>
    </xdr:from>
    <xdr:ext cx="266700" cy="333375"/>
    <xdr:pic>
      <xdr:nvPicPr>
        <xdr:cNvPr id="203" name="Picture 16">
          <a:extLst>
            <a:ext uri="{FF2B5EF4-FFF2-40B4-BE49-F238E27FC236}">
              <a16:creationId xmlns:a16="http://schemas.microsoft.com/office/drawing/2014/main" xmlns="" id="{00000000-0008-0000-04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11925300" y="1444942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266700</xdr:colOff>
      <xdr:row>61</xdr:row>
      <xdr:rowOff>0</xdr:rowOff>
    </xdr:from>
    <xdr:ext cx="266700" cy="333375"/>
    <xdr:pic>
      <xdr:nvPicPr>
        <xdr:cNvPr id="204" name="Picture 16">
          <a:extLst>
            <a:ext uri="{FF2B5EF4-FFF2-40B4-BE49-F238E27FC236}">
              <a16:creationId xmlns:a16="http://schemas.microsoft.com/office/drawing/2014/main" xmlns="" id="{00000000-0008-0000-04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11925300" y="1462087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247650</xdr:colOff>
      <xdr:row>83</xdr:row>
      <xdr:rowOff>76200</xdr:rowOff>
    </xdr:from>
    <xdr:ext cx="381000" cy="347623"/>
    <xdr:pic>
      <xdr:nvPicPr>
        <xdr:cNvPr id="206" name="Picture 1">
          <a:extLst>
            <a:ext uri="{FF2B5EF4-FFF2-40B4-BE49-F238E27FC236}">
              <a16:creationId xmlns:a16="http://schemas.microsoft.com/office/drawing/2014/main" xmlns="" id="{00000000-0008-0000-04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11906250" y="18764250"/>
          <a:ext cx="381000" cy="347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247650</xdr:colOff>
      <xdr:row>85</xdr:row>
      <xdr:rowOff>0</xdr:rowOff>
    </xdr:from>
    <xdr:ext cx="381000" cy="347623"/>
    <xdr:pic>
      <xdr:nvPicPr>
        <xdr:cNvPr id="207" name="Picture 1">
          <a:extLst>
            <a:ext uri="{FF2B5EF4-FFF2-40B4-BE49-F238E27FC236}">
              <a16:creationId xmlns:a16="http://schemas.microsoft.com/office/drawing/2014/main" xmlns="" id="{00000000-0008-0000-04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11906250" y="19107150"/>
          <a:ext cx="381000" cy="347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247650</xdr:colOff>
      <xdr:row>85</xdr:row>
      <xdr:rowOff>0</xdr:rowOff>
    </xdr:from>
    <xdr:ext cx="381000" cy="347623"/>
    <xdr:pic>
      <xdr:nvPicPr>
        <xdr:cNvPr id="208" name="Picture 1">
          <a:extLst>
            <a:ext uri="{FF2B5EF4-FFF2-40B4-BE49-F238E27FC236}">
              <a16:creationId xmlns:a16="http://schemas.microsoft.com/office/drawing/2014/main" xmlns="" id="{00000000-0008-0000-04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11906250" y="19278600"/>
          <a:ext cx="381000" cy="347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161925</xdr:colOff>
      <xdr:row>148</xdr:row>
      <xdr:rowOff>85725</xdr:rowOff>
    </xdr:from>
    <xdr:ext cx="533400" cy="266700"/>
    <xdr:pic>
      <xdr:nvPicPr>
        <xdr:cNvPr id="210" name="Picture 8">
          <a:extLst>
            <a:ext uri="{FF2B5EF4-FFF2-40B4-BE49-F238E27FC236}">
              <a16:creationId xmlns:a16="http://schemas.microsoft.com/office/drawing/2014/main" xmlns="" id="{00000000-0008-0000-04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11820525" y="31461075"/>
          <a:ext cx="533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171450</xdr:colOff>
      <xdr:row>150</xdr:row>
      <xdr:rowOff>0</xdr:rowOff>
    </xdr:from>
    <xdr:ext cx="533400" cy="266700"/>
    <xdr:pic>
      <xdr:nvPicPr>
        <xdr:cNvPr id="211" name="Picture 8">
          <a:extLst>
            <a:ext uri="{FF2B5EF4-FFF2-40B4-BE49-F238E27FC236}">
              <a16:creationId xmlns:a16="http://schemas.microsoft.com/office/drawing/2014/main" xmlns="" id="{00000000-0008-0000-04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11830050" y="31803975"/>
          <a:ext cx="533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171450</xdr:colOff>
      <xdr:row>150</xdr:row>
      <xdr:rowOff>0</xdr:rowOff>
    </xdr:from>
    <xdr:ext cx="533400" cy="266700"/>
    <xdr:pic>
      <xdr:nvPicPr>
        <xdr:cNvPr id="212" name="Picture 8">
          <a:extLst>
            <a:ext uri="{FF2B5EF4-FFF2-40B4-BE49-F238E27FC236}">
              <a16:creationId xmlns:a16="http://schemas.microsoft.com/office/drawing/2014/main" xmlns="" id="{00000000-0008-0000-04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11830050" y="31975425"/>
          <a:ext cx="533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123825</xdr:colOff>
      <xdr:row>150</xdr:row>
      <xdr:rowOff>66675</xdr:rowOff>
    </xdr:from>
    <xdr:ext cx="523875" cy="257175"/>
    <xdr:pic>
      <xdr:nvPicPr>
        <xdr:cNvPr id="214" name="Picture 9">
          <a:extLst>
            <a:ext uri="{FF2B5EF4-FFF2-40B4-BE49-F238E27FC236}">
              <a16:creationId xmlns:a16="http://schemas.microsoft.com/office/drawing/2014/main" xmlns="" id="{00000000-0008-0000-04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11782425" y="32470725"/>
          <a:ext cx="523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142875</xdr:colOff>
      <xdr:row>151</xdr:row>
      <xdr:rowOff>0</xdr:rowOff>
    </xdr:from>
    <xdr:ext cx="523875" cy="257175"/>
    <xdr:pic>
      <xdr:nvPicPr>
        <xdr:cNvPr id="215" name="Picture 9">
          <a:extLst>
            <a:ext uri="{FF2B5EF4-FFF2-40B4-BE49-F238E27FC236}">
              <a16:creationId xmlns:a16="http://schemas.microsoft.com/office/drawing/2014/main" xmlns="" id="{00000000-0008-0000-04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11801475" y="32832675"/>
          <a:ext cx="523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142875</xdr:colOff>
      <xdr:row>151</xdr:row>
      <xdr:rowOff>0</xdr:rowOff>
    </xdr:from>
    <xdr:ext cx="523875" cy="257175"/>
    <xdr:pic>
      <xdr:nvPicPr>
        <xdr:cNvPr id="216" name="Picture 9">
          <a:extLst>
            <a:ext uri="{FF2B5EF4-FFF2-40B4-BE49-F238E27FC236}">
              <a16:creationId xmlns:a16="http://schemas.microsoft.com/office/drawing/2014/main" xmlns="" id="{00000000-0008-0000-04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11801475" y="33004125"/>
          <a:ext cx="523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161925</xdr:colOff>
      <xdr:row>112</xdr:row>
      <xdr:rowOff>114300</xdr:rowOff>
    </xdr:from>
    <xdr:ext cx="629478" cy="192087"/>
    <xdr:pic>
      <xdr:nvPicPr>
        <xdr:cNvPr id="218" name="Picture 1">
          <a:extLst>
            <a:ext uri="{FF2B5EF4-FFF2-40B4-BE49-F238E27FC236}">
              <a16:creationId xmlns:a16="http://schemas.microsoft.com/office/drawing/2014/main" xmlns="" id="{00000000-0008-0000-04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1820525" y="24288750"/>
          <a:ext cx="629478" cy="192087"/>
        </a:xfrm>
        <a:prstGeom prst="rect">
          <a:avLst/>
        </a:prstGeom>
        <a:noFill/>
      </xdr:spPr>
    </xdr:pic>
    <xdr:clientData/>
  </xdr:oneCellAnchor>
  <xdr:oneCellAnchor>
    <xdr:from>
      <xdr:col>16</xdr:col>
      <xdr:colOff>249721</xdr:colOff>
      <xdr:row>43</xdr:row>
      <xdr:rowOff>91108</xdr:rowOff>
    </xdr:from>
    <xdr:ext cx="366721" cy="270676"/>
    <xdr:pic>
      <xdr:nvPicPr>
        <xdr:cNvPr id="219" name="Picture 2">
          <a:extLst>
            <a:ext uri="{FF2B5EF4-FFF2-40B4-BE49-F238E27FC236}">
              <a16:creationId xmlns:a16="http://schemas.microsoft.com/office/drawing/2014/main" xmlns="" id="{00000000-0008-0000-04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11908321" y="10378108"/>
          <a:ext cx="366721" cy="270676"/>
        </a:xfrm>
        <a:prstGeom prst="rect">
          <a:avLst/>
        </a:prstGeom>
        <a:noFill/>
      </xdr:spPr>
    </xdr:pic>
    <xdr:clientData/>
  </xdr:oneCellAnchor>
  <xdr:twoCellAnchor>
    <xdr:from>
      <xdr:col>16</xdr:col>
      <xdr:colOff>247650</xdr:colOff>
      <xdr:row>174</xdr:row>
      <xdr:rowOff>85725</xdr:rowOff>
    </xdr:from>
    <xdr:to>
      <xdr:col>16</xdr:col>
      <xdr:colOff>561975</xdr:colOff>
      <xdr:row>174</xdr:row>
      <xdr:rowOff>361950</xdr:rowOff>
    </xdr:to>
    <xdr:pic>
      <xdr:nvPicPr>
        <xdr:cNvPr id="220" name="图片 189">
          <a:extLst>
            <a:ext uri="{FF2B5EF4-FFF2-40B4-BE49-F238E27FC236}">
              <a16:creationId xmlns:a16="http://schemas.microsoft.com/office/drawing/2014/main" xmlns="" id="{00000000-0008-0000-04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6905625" y="119262525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171450</xdr:colOff>
      <xdr:row>35</xdr:row>
      <xdr:rowOff>57150</xdr:rowOff>
    </xdr:from>
    <xdr:to>
      <xdr:col>16</xdr:col>
      <xdr:colOff>552450</xdr:colOff>
      <xdr:row>35</xdr:row>
      <xdr:rowOff>419100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xmlns="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38950" y="22545675"/>
          <a:ext cx="381000" cy="361950"/>
        </a:xfrm>
        <a:prstGeom prst="rect">
          <a:avLst/>
        </a:prstGeom>
      </xdr:spPr>
    </xdr:pic>
    <xdr:clientData/>
  </xdr:twoCellAnchor>
  <xdr:oneCellAnchor>
    <xdr:from>
      <xdr:col>50</xdr:col>
      <xdr:colOff>360759</xdr:colOff>
      <xdr:row>15</xdr:row>
      <xdr:rowOff>255985</xdr:rowOff>
    </xdr:from>
    <xdr:ext cx="321469" cy="315516"/>
    <xdr:pic>
      <xdr:nvPicPr>
        <xdr:cNvPr id="221" name="Picture 1">
          <a:extLst>
            <a:ext uri="{FF2B5EF4-FFF2-40B4-BE49-F238E27FC236}">
              <a16:creationId xmlns:a16="http://schemas.microsoft.com/office/drawing/2014/main" xmlns="" id="{00000000-0008-0000-04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 l="15567" t="899" r="17718" b="19678"/>
        <a:stretch>
          <a:fillRect/>
        </a:stretch>
      </xdr:blipFill>
      <xdr:spPr bwMode="auto">
        <a:xfrm>
          <a:off x="25821084" y="12228910"/>
          <a:ext cx="321469" cy="315516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513159</xdr:colOff>
      <xdr:row>13</xdr:row>
      <xdr:rowOff>0</xdr:rowOff>
    </xdr:from>
    <xdr:ext cx="321469" cy="315516"/>
    <xdr:pic>
      <xdr:nvPicPr>
        <xdr:cNvPr id="225" name="Picture 1">
          <a:extLst>
            <a:ext uri="{FF2B5EF4-FFF2-40B4-BE49-F238E27FC236}">
              <a16:creationId xmlns:a16="http://schemas.microsoft.com/office/drawing/2014/main" xmlns="" id="{00000000-0008-0000-04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 l="15567" t="899" r="17718" b="19678"/>
        <a:stretch>
          <a:fillRect/>
        </a:stretch>
      </xdr:blipFill>
      <xdr:spPr bwMode="auto">
        <a:xfrm>
          <a:off x="25973484" y="9161860"/>
          <a:ext cx="321469" cy="315516"/>
        </a:xfrm>
        <a:prstGeom prst="rect">
          <a:avLst/>
        </a:prstGeom>
        <a:noFill/>
      </xdr:spPr>
    </xdr:pic>
    <xdr:clientData/>
  </xdr:oneCellAnchor>
  <xdr:twoCellAnchor editAs="oneCell">
    <xdr:from>
      <xdr:col>16</xdr:col>
      <xdr:colOff>152401</xdr:colOff>
      <xdr:row>115</xdr:row>
      <xdr:rowOff>153727</xdr:rowOff>
    </xdr:from>
    <xdr:to>
      <xdr:col>16</xdr:col>
      <xdr:colOff>752475</xdr:colOff>
      <xdr:row>115</xdr:row>
      <xdr:rowOff>272875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xmlns="" id="{00000000-0008-0000-04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19901" y="66885877"/>
          <a:ext cx="600074" cy="119148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157</xdr:row>
      <xdr:rowOff>47544</xdr:rowOff>
    </xdr:from>
    <xdr:to>
      <xdr:col>16</xdr:col>
      <xdr:colOff>619125</xdr:colOff>
      <xdr:row>157</xdr:row>
      <xdr:rowOff>393108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xmlns="" id="{00000000-0008-0000-04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81825" y="85620144"/>
          <a:ext cx="304800" cy="345564"/>
        </a:xfrm>
        <a:prstGeom prst="rect">
          <a:avLst/>
        </a:prstGeom>
      </xdr:spPr>
    </xdr:pic>
    <xdr:clientData/>
  </xdr:twoCellAnchor>
  <xdr:twoCellAnchor editAs="oneCell">
    <xdr:from>
      <xdr:col>16</xdr:col>
      <xdr:colOff>292875</xdr:colOff>
      <xdr:row>158</xdr:row>
      <xdr:rowOff>73422</xdr:rowOff>
    </xdr:from>
    <xdr:to>
      <xdr:col>16</xdr:col>
      <xdr:colOff>609600</xdr:colOff>
      <xdr:row>158</xdr:row>
      <xdr:rowOff>403530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xmlns="" id="{00000000-0008-0000-04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60375" y="86084172"/>
          <a:ext cx="316725" cy="330108"/>
        </a:xfrm>
        <a:prstGeom prst="rect">
          <a:avLst/>
        </a:prstGeom>
      </xdr:spPr>
    </xdr:pic>
    <xdr:clientData/>
  </xdr:twoCellAnchor>
  <xdr:twoCellAnchor editAs="oneCell">
    <xdr:from>
      <xdr:col>16</xdr:col>
      <xdr:colOff>233325</xdr:colOff>
      <xdr:row>162</xdr:row>
      <xdr:rowOff>151670</xdr:rowOff>
    </xdr:from>
    <xdr:to>
      <xdr:col>16</xdr:col>
      <xdr:colOff>704850</xdr:colOff>
      <xdr:row>162</xdr:row>
      <xdr:rowOff>344265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xmlns="" id="{00000000-0008-0000-04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00825" y="87915020"/>
          <a:ext cx="471525" cy="192595"/>
        </a:xfrm>
        <a:prstGeom prst="rect">
          <a:avLst/>
        </a:prstGeom>
      </xdr:spPr>
    </xdr:pic>
    <xdr:clientData/>
  </xdr:twoCellAnchor>
  <xdr:twoCellAnchor editAs="oneCell">
    <xdr:from>
      <xdr:col>16</xdr:col>
      <xdr:colOff>392850</xdr:colOff>
      <xdr:row>161</xdr:row>
      <xdr:rowOff>83489</xdr:rowOff>
    </xdr:from>
    <xdr:to>
      <xdr:col>16</xdr:col>
      <xdr:colOff>504825</xdr:colOff>
      <xdr:row>161</xdr:row>
      <xdr:rowOff>414844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xmlns="" id="{00000000-0008-0000-04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60350" y="87408689"/>
          <a:ext cx="111975" cy="331355"/>
        </a:xfrm>
        <a:prstGeom prst="rect">
          <a:avLst/>
        </a:prstGeom>
      </xdr:spPr>
    </xdr:pic>
    <xdr:clientData/>
  </xdr:twoCellAnchor>
  <xdr:twoCellAnchor editAs="oneCell">
    <xdr:from>
      <xdr:col>16</xdr:col>
      <xdr:colOff>399976</xdr:colOff>
      <xdr:row>160</xdr:row>
      <xdr:rowOff>47625</xdr:rowOff>
    </xdr:from>
    <xdr:to>
      <xdr:col>16</xdr:col>
      <xdr:colOff>501683</xdr:colOff>
      <xdr:row>160</xdr:row>
      <xdr:rowOff>421907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xmlns="" id="{00000000-0008-0000-04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67476" y="86934675"/>
          <a:ext cx="101707" cy="374282"/>
        </a:xfrm>
        <a:prstGeom prst="rect">
          <a:avLst/>
        </a:prstGeom>
      </xdr:spPr>
    </xdr:pic>
    <xdr:clientData/>
  </xdr:twoCellAnchor>
  <xdr:twoCellAnchor editAs="oneCell">
    <xdr:from>
      <xdr:col>16</xdr:col>
      <xdr:colOff>283275</xdr:colOff>
      <xdr:row>159</xdr:row>
      <xdr:rowOff>57150</xdr:rowOff>
    </xdr:from>
    <xdr:to>
      <xdr:col>16</xdr:col>
      <xdr:colOff>646033</xdr:colOff>
      <xdr:row>159</xdr:row>
      <xdr:rowOff>425855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xmlns="" id="{00000000-0008-0000-04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0775" y="86506050"/>
          <a:ext cx="362758" cy="368705"/>
        </a:xfrm>
        <a:prstGeom prst="rect">
          <a:avLst/>
        </a:prstGeom>
      </xdr:spPr>
    </xdr:pic>
    <xdr:clientData/>
  </xdr:twoCellAnchor>
  <xdr:twoCellAnchor editAs="oneCell">
    <xdr:from>
      <xdr:col>16</xdr:col>
      <xdr:colOff>89647</xdr:colOff>
      <xdr:row>116</xdr:row>
      <xdr:rowOff>199049</xdr:rowOff>
    </xdr:from>
    <xdr:to>
      <xdr:col>16</xdr:col>
      <xdr:colOff>739588</xdr:colOff>
      <xdr:row>116</xdr:row>
      <xdr:rowOff>283771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xmlns="" id="{00000000-0008-0000-04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779559" y="67187814"/>
          <a:ext cx="649941" cy="84722"/>
        </a:xfrm>
        <a:prstGeom prst="rect">
          <a:avLst/>
        </a:prstGeom>
      </xdr:spPr>
    </xdr:pic>
    <xdr:clientData/>
  </xdr:twoCellAnchor>
  <xdr:twoCellAnchor editAs="oneCell">
    <xdr:from>
      <xdr:col>16</xdr:col>
      <xdr:colOff>165652</xdr:colOff>
      <xdr:row>156</xdr:row>
      <xdr:rowOff>149085</xdr:rowOff>
    </xdr:from>
    <xdr:to>
      <xdr:col>16</xdr:col>
      <xdr:colOff>786848</xdr:colOff>
      <xdr:row>156</xdr:row>
      <xdr:rowOff>310656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xmlns="" id="{EF89A394-B739-4540-B36D-E1EA392FA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/>
        <a:srcRect t="34209" b="33516"/>
        <a:stretch/>
      </xdr:blipFill>
      <xdr:spPr>
        <a:xfrm>
          <a:off x="6816587" y="97312368"/>
          <a:ext cx="621196" cy="161571"/>
        </a:xfrm>
        <a:prstGeom prst="rect">
          <a:avLst/>
        </a:prstGeom>
      </xdr:spPr>
    </xdr:pic>
    <xdr:clientData/>
  </xdr:twoCellAnchor>
  <xdr:oneCellAnchor>
    <xdr:from>
      <xdr:col>16</xdr:col>
      <xdr:colOff>304800</xdr:colOff>
      <xdr:row>10</xdr:row>
      <xdr:rowOff>47625</xdr:rowOff>
    </xdr:from>
    <xdr:ext cx="276225" cy="352425"/>
    <xdr:pic>
      <xdr:nvPicPr>
        <xdr:cNvPr id="228" name="Picture 1">
          <a:extLst>
            <a:ext uri="{FF2B5EF4-FFF2-40B4-BE49-F238E27FC236}">
              <a16:creationId xmlns:a16="http://schemas.microsoft.com/office/drawing/2014/main" xmlns="" id="{AC220125-1D99-4335-85C0-264DAB48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6955735" y="5033755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16</xdr:col>
      <xdr:colOff>314325</xdr:colOff>
      <xdr:row>12</xdr:row>
      <xdr:rowOff>85725</xdr:rowOff>
    </xdr:from>
    <xdr:to>
      <xdr:col>16</xdr:col>
      <xdr:colOff>676275</xdr:colOff>
      <xdr:row>12</xdr:row>
      <xdr:rowOff>371475</xdr:rowOff>
    </xdr:to>
    <xdr:pic>
      <xdr:nvPicPr>
        <xdr:cNvPr id="254" name="Picture 50">
          <a:extLst>
            <a:ext uri="{FF2B5EF4-FFF2-40B4-BE49-F238E27FC236}">
              <a16:creationId xmlns:a16="http://schemas.microsoft.com/office/drawing/2014/main" xmlns="" id="{1907013E-C711-44B7-B88C-F3B5C2C5B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6965260" y="7705725"/>
          <a:ext cx="3619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219075</xdr:colOff>
      <xdr:row>13</xdr:row>
      <xdr:rowOff>47625</xdr:rowOff>
    </xdr:from>
    <xdr:to>
      <xdr:col>16</xdr:col>
      <xdr:colOff>657225</xdr:colOff>
      <xdr:row>13</xdr:row>
      <xdr:rowOff>390525</xdr:rowOff>
    </xdr:to>
    <xdr:pic>
      <xdr:nvPicPr>
        <xdr:cNvPr id="125" name="Picture 51">
          <a:extLst>
            <a:ext uri="{FF2B5EF4-FFF2-40B4-BE49-F238E27FC236}">
              <a16:creationId xmlns:a16="http://schemas.microsoft.com/office/drawing/2014/main" xmlns="" id="{137E8D92-F39C-42E5-BD1B-BDF25937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6870010" y="1030149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228600</xdr:colOff>
      <xdr:row>19</xdr:row>
      <xdr:rowOff>28575</xdr:rowOff>
    </xdr:from>
    <xdr:ext cx="352425" cy="381563"/>
    <xdr:pic>
      <xdr:nvPicPr>
        <xdr:cNvPr id="126" name="Picture 3">
          <a:extLst>
            <a:ext uri="{FF2B5EF4-FFF2-40B4-BE49-F238E27FC236}">
              <a16:creationId xmlns:a16="http://schemas.microsoft.com/office/drawing/2014/main" xmlns="" id="{08CD77AD-8E97-4E5D-8E30-367296130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6879535" y="15111205"/>
          <a:ext cx="352425" cy="3815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266700</xdr:colOff>
      <xdr:row>58</xdr:row>
      <xdr:rowOff>57150</xdr:rowOff>
    </xdr:from>
    <xdr:ext cx="295275" cy="361950"/>
    <xdr:pic>
      <xdr:nvPicPr>
        <xdr:cNvPr id="127" name="Picture 15">
          <a:extLst>
            <a:ext uri="{FF2B5EF4-FFF2-40B4-BE49-F238E27FC236}">
              <a16:creationId xmlns:a16="http://schemas.microsoft.com/office/drawing/2014/main" xmlns="" id="{C7B105A0-EDFA-48E9-93C1-827D5CB4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6917635" y="33576867"/>
          <a:ext cx="2952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247650</xdr:colOff>
      <xdr:row>83</xdr:row>
      <xdr:rowOff>76200</xdr:rowOff>
    </xdr:from>
    <xdr:ext cx="381000" cy="347623"/>
    <xdr:pic>
      <xdr:nvPicPr>
        <xdr:cNvPr id="128" name="Picture 1">
          <a:extLst>
            <a:ext uri="{FF2B5EF4-FFF2-40B4-BE49-F238E27FC236}">
              <a16:creationId xmlns:a16="http://schemas.microsoft.com/office/drawing/2014/main" xmlns="" id="{42B1332C-C788-4ADF-9B4E-C632ECEF4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6898585" y="48521178"/>
          <a:ext cx="381000" cy="347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171450</xdr:colOff>
      <xdr:row>148</xdr:row>
      <xdr:rowOff>85725</xdr:rowOff>
    </xdr:from>
    <xdr:ext cx="533400" cy="266700"/>
    <xdr:pic>
      <xdr:nvPicPr>
        <xdr:cNvPr id="129" name="Picture 8">
          <a:extLst>
            <a:ext uri="{FF2B5EF4-FFF2-40B4-BE49-F238E27FC236}">
              <a16:creationId xmlns:a16="http://schemas.microsoft.com/office/drawing/2014/main" xmlns="" id="{9B39367D-972A-42CF-8D73-21EF772E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6822385" y="79689877"/>
          <a:ext cx="533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142875</xdr:colOff>
      <xdr:row>150</xdr:row>
      <xdr:rowOff>85725</xdr:rowOff>
    </xdr:from>
    <xdr:ext cx="523875" cy="257175"/>
    <xdr:pic>
      <xdr:nvPicPr>
        <xdr:cNvPr id="131" name="Picture 9">
          <a:extLst>
            <a:ext uri="{FF2B5EF4-FFF2-40B4-BE49-F238E27FC236}">
              <a16:creationId xmlns:a16="http://schemas.microsoft.com/office/drawing/2014/main" xmlns="" id="{A64104F4-9D08-421F-8204-EAF6592D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6793810" y="82323747"/>
          <a:ext cx="523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266700</xdr:colOff>
      <xdr:row>60</xdr:row>
      <xdr:rowOff>47625</xdr:rowOff>
    </xdr:from>
    <xdr:ext cx="266700" cy="333375"/>
    <xdr:pic>
      <xdr:nvPicPr>
        <xdr:cNvPr id="132" name="Picture 16">
          <a:extLst>
            <a:ext uri="{FF2B5EF4-FFF2-40B4-BE49-F238E27FC236}">
              <a16:creationId xmlns:a16="http://schemas.microsoft.com/office/drawing/2014/main" xmlns="" id="{FC268417-2193-4E41-BD10-7027BFB99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166113" y="36201212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16</xdr:col>
      <xdr:colOff>221881</xdr:colOff>
      <xdr:row>151</xdr:row>
      <xdr:rowOff>49695</xdr:rowOff>
    </xdr:from>
    <xdr:to>
      <xdr:col>16</xdr:col>
      <xdr:colOff>631234</xdr:colOff>
      <xdr:row>152</xdr:row>
      <xdr:rowOff>10768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xmlns="" id="{45D1DB0A-E18D-4681-95BA-7E8B8391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02903" y="75703043"/>
          <a:ext cx="40935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157371</xdr:colOff>
      <xdr:row>153</xdr:row>
      <xdr:rowOff>45050</xdr:rowOff>
    </xdr:from>
    <xdr:to>
      <xdr:col>16</xdr:col>
      <xdr:colOff>748617</xdr:colOff>
      <xdr:row>153</xdr:row>
      <xdr:rowOff>431523</xdr:rowOff>
    </xdr:to>
    <xdr:pic>
      <xdr:nvPicPr>
        <xdr:cNvPr id="255" name="图片 254">
          <a:extLst>
            <a:ext uri="{FF2B5EF4-FFF2-40B4-BE49-F238E27FC236}">
              <a16:creationId xmlns:a16="http://schemas.microsoft.com/office/drawing/2014/main" xmlns="" id="{BDE14589-042B-4A04-A999-9C3D0682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16200000">
          <a:off x="7440779" y="76473968"/>
          <a:ext cx="386473" cy="591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231406</xdr:colOff>
      <xdr:row>152</xdr:row>
      <xdr:rowOff>96491</xdr:rowOff>
    </xdr:from>
    <xdr:to>
      <xdr:col>16</xdr:col>
      <xdr:colOff>717181</xdr:colOff>
      <xdr:row>152</xdr:row>
      <xdr:rowOff>353666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xmlns="" id="{7200F5D8-1210-4290-8CF5-00676381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2428" y="76188817"/>
          <a:ext cx="4857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214829</xdr:colOff>
      <xdr:row>118</xdr:row>
      <xdr:rowOff>59427</xdr:rowOff>
    </xdr:from>
    <xdr:to>
      <xdr:col>16</xdr:col>
      <xdr:colOff>710129</xdr:colOff>
      <xdr:row>118</xdr:row>
      <xdr:rowOff>431283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xmlns="" id="{80EA5768-12D0-46BB-B16E-52BADF2C4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41923" y="62722021"/>
          <a:ext cx="495300" cy="37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255310</xdr:colOff>
      <xdr:row>119</xdr:row>
      <xdr:rowOff>0</xdr:rowOff>
    </xdr:from>
    <xdr:to>
      <xdr:col>16</xdr:col>
      <xdr:colOff>617260</xdr:colOff>
      <xdr:row>119</xdr:row>
      <xdr:rowOff>307168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xmlns="" id="{B8436EFB-8D47-4140-A494-08FFC4EC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82404" y="63213388"/>
          <a:ext cx="361950" cy="307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149087</xdr:colOff>
      <xdr:row>114</xdr:row>
      <xdr:rowOff>33131</xdr:rowOff>
    </xdr:from>
    <xdr:to>
      <xdr:col>16</xdr:col>
      <xdr:colOff>682487</xdr:colOff>
      <xdr:row>114</xdr:row>
      <xdr:rowOff>433592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xmlns="" id="{20FE552C-76F6-4018-A470-779C624E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0109" y="60761218"/>
          <a:ext cx="533400" cy="40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281608</xdr:colOff>
      <xdr:row>61</xdr:row>
      <xdr:rowOff>24848</xdr:rowOff>
    </xdr:from>
    <xdr:to>
      <xdr:col>16</xdr:col>
      <xdr:colOff>568145</xdr:colOff>
      <xdr:row>61</xdr:row>
      <xdr:rowOff>421122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xmlns="" id="{10F792DB-35D1-47E3-9499-E351C8CAA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7462630" y="32227631"/>
          <a:ext cx="286537" cy="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235"/>
  <sheetViews>
    <sheetView showGridLines="0" topLeftCell="A190" zoomScaleNormal="100" zoomScaleSheetLayoutView="100" workbookViewId="0">
      <selection activeCell="A204" sqref="A203:XFD204"/>
    </sheetView>
  </sheetViews>
  <sheetFormatPr defaultColWidth="9" defaultRowHeight="14.25"/>
  <cols>
    <col min="1" max="1" width="4.5" style="97" customWidth="1"/>
    <col min="2" max="11" width="2.625" style="97" customWidth="1"/>
    <col min="12" max="12" width="17" style="2" customWidth="1"/>
    <col min="13" max="13" width="22.625" style="97" customWidth="1"/>
    <col min="14" max="14" width="16.75" style="97" customWidth="1"/>
    <col min="15" max="15" width="3.5" style="97" customWidth="1"/>
    <col min="16" max="16" width="3.625" style="97" customWidth="1"/>
    <col min="17" max="17" width="11.625" style="97" customWidth="1"/>
    <col min="18" max="18" width="6.125" style="2" customWidth="1"/>
    <col min="19" max="19" width="13.875" style="2" customWidth="1"/>
    <col min="20" max="20" width="5.75" style="2" customWidth="1"/>
    <col min="21" max="21" width="8.375" style="3" customWidth="1"/>
    <col min="22" max="22" width="7.625" style="3" customWidth="1"/>
    <col min="23" max="23" width="7.875" style="3" customWidth="1"/>
    <col min="24" max="24" width="12.875" style="3" customWidth="1"/>
    <col min="25" max="25" width="12.625" style="3" customWidth="1"/>
    <col min="26" max="26" width="12.25" style="97" customWidth="1"/>
    <col min="27" max="27" width="9.125" style="76" customWidth="1"/>
    <col min="28" max="28" width="5.875" style="97" customWidth="1"/>
    <col min="29" max="29" width="15.875" style="97" customWidth="1"/>
    <col min="30" max="30" width="19" style="97" hidden="1" customWidth="1"/>
    <col min="31" max="36" width="7.25" style="97" hidden="1" customWidth="1"/>
    <col min="37" max="37" width="15.5" style="97" customWidth="1"/>
    <col min="38" max="39" width="9.25" style="97" customWidth="1"/>
    <col min="40" max="16384" width="9" style="97"/>
  </cols>
  <sheetData>
    <row r="1" spans="1:39" ht="18.7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</row>
    <row r="2" spans="1:39" ht="33.75" customHeight="1">
      <c r="A2" s="107" t="s">
        <v>842</v>
      </c>
      <c r="B2" s="107"/>
      <c r="C2" s="107"/>
      <c r="D2" s="107"/>
      <c r="E2" s="107"/>
      <c r="F2" s="108" t="s">
        <v>6</v>
      </c>
      <c r="G2" s="108"/>
      <c r="H2" s="108"/>
      <c r="I2" s="108"/>
      <c r="J2" s="108"/>
      <c r="K2" s="108"/>
      <c r="L2" s="109" t="s">
        <v>684</v>
      </c>
      <c r="M2" s="109"/>
      <c r="N2" s="110" t="s">
        <v>1419</v>
      </c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70"/>
      <c r="AE2" s="70"/>
      <c r="AF2" s="70"/>
      <c r="AG2" s="70"/>
      <c r="AH2" s="70"/>
      <c r="AI2" s="70"/>
      <c r="AJ2" s="70"/>
      <c r="AK2" s="95" t="s">
        <v>4</v>
      </c>
      <c r="AL2" s="21" t="s">
        <v>1421</v>
      </c>
      <c r="AM2" s="21" t="s">
        <v>1423</v>
      </c>
    </row>
    <row r="3" spans="1:39" ht="33.75" customHeight="1">
      <c r="A3" s="108" t="s">
        <v>801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70"/>
      <c r="AE3" s="70"/>
      <c r="AF3" s="70"/>
      <c r="AG3" s="70"/>
      <c r="AH3" s="70"/>
      <c r="AI3" s="70"/>
      <c r="AJ3" s="70"/>
      <c r="AK3" s="95" t="s">
        <v>8</v>
      </c>
      <c r="AL3" s="21" t="s">
        <v>1371</v>
      </c>
      <c r="AM3" s="21" t="s">
        <v>1380</v>
      </c>
    </row>
    <row r="4" spans="1:39" ht="33.75" customHeight="1">
      <c r="A4" s="111" t="s">
        <v>841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09" t="s">
        <v>10</v>
      </c>
      <c r="M4" s="109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70"/>
      <c r="AE4" s="70"/>
      <c r="AF4" s="70"/>
      <c r="AG4" s="70"/>
      <c r="AH4" s="70"/>
      <c r="AI4" s="70"/>
      <c r="AJ4" s="70"/>
      <c r="AK4" s="95" t="s">
        <v>11</v>
      </c>
      <c r="AL4" s="21"/>
      <c r="AM4" s="21"/>
    </row>
    <row r="5" spans="1:39" ht="42.75" customHeight="1">
      <c r="A5" s="109" t="s">
        <v>1381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70"/>
      <c r="AE5" s="70"/>
      <c r="AF5" s="70"/>
      <c r="AG5" s="70"/>
      <c r="AH5" s="70"/>
      <c r="AI5" s="70"/>
      <c r="AJ5" s="70"/>
      <c r="AK5" s="95" t="s">
        <v>2</v>
      </c>
      <c r="AL5" s="22" t="s">
        <v>709</v>
      </c>
      <c r="AM5" s="22" t="s">
        <v>709</v>
      </c>
    </row>
    <row r="6" spans="1:39" ht="23.25" customHeight="1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70"/>
      <c r="AE6" s="70"/>
      <c r="AF6" s="70"/>
      <c r="AG6" s="70"/>
      <c r="AH6" s="70"/>
      <c r="AI6" s="70"/>
      <c r="AJ6" s="70"/>
      <c r="AK6" s="96" t="s">
        <v>12</v>
      </c>
      <c r="AL6" s="23" t="s">
        <v>13</v>
      </c>
      <c r="AM6" s="23" t="s">
        <v>13</v>
      </c>
    </row>
    <row r="7" spans="1:39" ht="38.2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70"/>
      <c r="AE7" s="70"/>
      <c r="AF7" s="70"/>
      <c r="AG7" s="70"/>
      <c r="AH7" s="70"/>
      <c r="AI7" s="70"/>
      <c r="AJ7" s="70"/>
      <c r="AK7" s="96" t="s">
        <v>14</v>
      </c>
      <c r="AL7" s="71">
        <v>29.805700000000002</v>
      </c>
      <c r="AM7" s="71">
        <v>29.805700000000002</v>
      </c>
    </row>
    <row r="8" spans="1:39" ht="22.5" hidden="1" customHeight="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70"/>
      <c r="AE8" s="70"/>
      <c r="AF8" s="70"/>
      <c r="AG8" s="70"/>
      <c r="AH8" s="70"/>
      <c r="AI8" s="70"/>
      <c r="AJ8" s="70"/>
      <c r="AK8" s="96" t="s">
        <v>15</v>
      </c>
      <c r="AL8" s="23"/>
      <c r="AM8" s="23"/>
    </row>
    <row r="9" spans="1:39" ht="24.75" customHeight="1">
      <c r="A9" s="105" t="s">
        <v>0</v>
      </c>
      <c r="B9" s="100" t="s">
        <v>16</v>
      </c>
      <c r="C9" s="100"/>
      <c r="D9" s="100"/>
      <c r="E9" s="100"/>
      <c r="F9" s="100"/>
      <c r="G9" s="100"/>
      <c r="H9" s="100"/>
      <c r="I9" s="100"/>
      <c r="J9" s="100"/>
      <c r="K9" s="100"/>
      <c r="L9" s="102" t="s">
        <v>4</v>
      </c>
      <c r="M9" s="100" t="s">
        <v>8</v>
      </c>
      <c r="N9" s="100" t="s">
        <v>17</v>
      </c>
      <c r="O9" s="100" t="s">
        <v>18</v>
      </c>
      <c r="P9" s="100" t="s">
        <v>19</v>
      </c>
      <c r="Q9" s="100" t="s">
        <v>1</v>
      </c>
      <c r="R9" s="102" t="s">
        <v>20</v>
      </c>
      <c r="S9" s="103" t="s">
        <v>21</v>
      </c>
      <c r="T9" s="103" t="s">
        <v>22</v>
      </c>
      <c r="U9" s="102" t="s">
        <v>23</v>
      </c>
      <c r="V9" s="104" t="s">
        <v>24</v>
      </c>
      <c r="W9" s="104" t="s">
        <v>25</v>
      </c>
      <c r="X9" s="116" t="s">
        <v>840</v>
      </c>
      <c r="Y9" s="116" t="s">
        <v>27</v>
      </c>
      <c r="Z9" s="100" t="s">
        <v>28</v>
      </c>
      <c r="AA9" s="101" t="s">
        <v>29</v>
      </c>
      <c r="AB9" s="100" t="s">
        <v>30</v>
      </c>
      <c r="AC9" s="100" t="s">
        <v>457</v>
      </c>
      <c r="AD9" s="100" t="s">
        <v>31</v>
      </c>
      <c r="AE9" s="112" t="s">
        <v>32</v>
      </c>
      <c r="AF9" s="112" t="s">
        <v>33</v>
      </c>
      <c r="AG9" s="112" t="s">
        <v>34</v>
      </c>
      <c r="AH9" s="112" t="s">
        <v>35</v>
      </c>
      <c r="AI9" s="113" t="s">
        <v>36</v>
      </c>
      <c r="AJ9" s="113" t="s">
        <v>15</v>
      </c>
      <c r="AK9" s="115" t="s">
        <v>37</v>
      </c>
      <c r="AL9" s="100" t="s">
        <v>38</v>
      </c>
      <c r="AM9" s="100" t="s">
        <v>38</v>
      </c>
    </row>
    <row r="10" spans="1:39" s="1" customFormat="1" ht="24.95" customHeight="1">
      <c r="A10" s="105"/>
      <c r="B10" s="7">
        <v>0</v>
      </c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6">
        <v>9</v>
      </c>
      <c r="L10" s="102"/>
      <c r="M10" s="106"/>
      <c r="N10" s="100"/>
      <c r="O10" s="100"/>
      <c r="P10" s="100"/>
      <c r="Q10" s="100"/>
      <c r="R10" s="102"/>
      <c r="S10" s="103"/>
      <c r="T10" s="103"/>
      <c r="U10" s="102"/>
      <c r="V10" s="104"/>
      <c r="W10" s="104"/>
      <c r="X10" s="116"/>
      <c r="Y10" s="116"/>
      <c r="Z10" s="100"/>
      <c r="AA10" s="101"/>
      <c r="AB10" s="100"/>
      <c r="AC10" s="100"/>
      <c r="AD10" s="100"/>
      <c r="AE10" s="112"/>
      <c r="AF10" s="112"/>
      <c r="AG10" s="112"/>
      <c r="AH10" s="112"/>
      <c r="AI10" s="114"/>
      <c r="AJ10" s="113"/>
      <c r="AK10" s="115"/>
      <c r="AL10" s="100"/>
      <c r="AM10" s="100"/>
    </row>
    <row r="11" spans="1:39" s="163" customFormat="1" ht="35.25" customHeight="1">
      <c r="A11" s="77">
        <f t="shared" ref="A11:A58" si="0">ROW()-10</f>
        <v>1</v>
      </c>
      <c r="B11" s="94">
        <v>0</v>
      </c>
      <c r="C11" s="94"/>
      <c r="D11" s="94"/>
      <c r="E11" s="94"/>
      <c r="F11" s="94"/>
      <c r="G11" s="94"/>
      <c r="H11" s="94"/>
      <c r="I11" s="94"/>
      <c r="J11" s="94"/>
      <c r="K11" s="94"/>
      <c r="L11" s="87" t="s">
        <v>1421</v>
      </c>
      <c r="M11" s="79" t="s">
        <v>1371</v>
      </c>
      <c r="N11" s="84" t="s">
        <v>1351</v>
      </c>
      <c r="O11" s="84" t="s">
        <v>39</v>
      </c>
      <c r="P11" s="77" t="s">
        <v>40</v>
      </c>
      <c r="Q11" s="84"/>
      <c r="R11" s="82" t="s">
        <v>41</v>
      </c>
      <c r="S11" s="82" t="s">
        <v>1370</v>
      </c>
      <c r="T11" s="78" t="s">
        <v>42</v>
      </c>
      <c r="U11" s="82" t="s">
        <v>43</v>
      </c>
      <c r="V11" s="82" t="s">
        <v>44</v>
      </c>
      <c r="W11" s="82" t="s">
        <v>45</v>
      </c>
      <c r="X11" s="84" t="s">
        <v>46</v>
      </c>
      <c r="Y11" s="84" t="s">
        <v>3</v>
      </c>
      <c r="Z11" s="84" t="s">
        <v>461</v>
      </c>
      <c r="AA11" s="162">
        <v>29.305700000000002</v>
      </c>
      <c r="AB11" s="84" t="s">
        <v>455</v>
      </c>
      <c r="AC11" s="84" t="s">
        <v>455</v>
      </c>
      <c r="AD11" s="84" t="s">
        <v>455</v>
      </c>
      <c r="AE11" s="84" t="s">
        <v>455</v>
      </c>
      <c r="AF11" s="84" t="s">
        <v>455</v>
      </c>
      <c r="AG11" s="84" t="s">
        <v>455</v>
      </c>
      <c r="AH11" s="84" t="s">
        <v>455</v>
      </c>
      <c r="AI11" s="84" t="s">
        <v>455</v>
      </c>
      <c r="AJ11" s="84" t="s">
        <v>455</v>
      </c>
      <c r="AK11" s="79"/>
      <c r="AL11" s="78">
        <v>1</v>
      </c>
      <c r="AM11" s="78">
        <v>0</v>
      </c>
    </row>
    <row r="12" spans="1:39" s="89" customFormat="1" ht="35.1" customHeight="1">
      <c r="A12" s="77">
        <f t="shared" si="0"/>
        <v>2</v>
      </c>
      <c r="B12" s="94">
        <v>0</v>
      </c>
      <c r="C12" s="94"/>
      <c r="D12" s="84"/>
      <c r="E12" s="84"/>
      <c r="F12" s="84"/>
      <c r="G12" s="84"/>
      <c r="H12" s="84"/>
      <c r="I12" s="84"/>
      <c r="J12" s="84"/>
      <c r="K12" s="84"/>
      <c r="L12" s="87" t="s">
        <v>1422</v>
      </c>
      <c r="M12" s="79" t="s">
        <v>1371</v>
      </c>
      <c r="N12" s="84" t="s">
        <v>824</v>
      </c>
      <c r="O12" s="84" t="s">
        <v>39</v>
      </c>
      <c r="P12" s="77" t="s">
        <v>40</v>
      </c>
      <c r="Q12" s="94"/>
      <c r="R12" s="82" t="s">
        <v>41</v>
      </c>
      <c r="S12" s="82" t="s">
        <v>1370</v>
      </c>
      <c r="T12" s="78" t="s">
        <v>42</v>
      </c>
      <c r="U12" s="82" t="s">
        <v>43</v>
      </c>
      <c r="V12" s="82" t="s">
        <v>721</v>
      </c>
      <c r="W12" s="82" t="s">
        <v>45</v>
      </c>
      <c r="X12" s="84" t="s">
        <v>46</v>
      </c>
      <c r="Y12" s="84" t="s">
        <v>3</v>
      </c>
      <c r="Z12" s="84" t="s">
        <v>461</v>
      </c>
      <c r="AA12" s="162">
        <v>29.805700000000002</v>
      </c>
      <c r="AB12" s="86" t="s">
        <v>3</v>
      </c>
      <c r="AC12" s="86" t="s">
        <v>3</v>
      </c>
      <c r="AD12" s="84" t="s">
        <v>455</v>
      </c>
      <c r="AE12" s="84" t="s">
        <v>469</v>
      </c>
      <c r="AF12" s="84" t="s">
        <v>469</v>
      </c>
      <c r="AG12" s="84" t="s">
        <v>469</v>
      </c>
      <c r="AH12" s="84" t="s">
        <v>469</v>
      </c>
      <c r="AI12" s="84" t="s">
        <v>469</v>
      </c>
      <c r="AJ12" s="84" t="s">
        <v>469</v>
      </c>
      <c r="AK12" s="79"/>
      <c r="AL12" s="94">
        <v>0</v>
      </c>
      <c r="AM12" s="94">
        <v>1</v>
      </c>
    </row>
    <row r="13" spans="1:39" s="75" customFormat="1" ht="35.1" customHeight="1">
      <c r="A13" s="7">
        <f t="shared" si="0"/>
        <v>3</v>
      </c>
      <c r="B13" s="7"/>
      <c r="C13" s="7">
        <v>1</v>
      </c>
      <c r="D13" s="7"/>
      <c r="E13" s="7"/>
      <c r="F13" s="7"/>
      <c r="G13" s="14"/>
      <c r="H13" s="14"/>
      <c r="I13" s="14"/>
      <c r="J13" s="14"/>
      <c r="K13" s="14"/>
      <c r="L13" s="4" t="s">
        <v>1334</v>
      </c>
      <c r="M13" s="36" t="s">
        <v>1420</v>
      </c>
      <c r="N13" s="11" t="s">
        <v>1361</v>
      </c>
      <c r="O13" s="11"/>
      <c r="P13" s="7"/>
      <c r="Q13" s="12"/>
      <c r="R13" s="15" t="s">
        <v>41</v>
      </c>
      <c r="S13" s="12" t="s">
        <v>1385</v>
      </c>
      <c r="T13" s="14"/>
      <c r="U13" s="15" t="s">
        <v>1382</v>
      </c>
      <c r="V13" s="15" t="s">
        <v>1383</v>
      </c>
      <c r="W13" s="7" t="s">
        <v>49</v>
      </c>
      <c r="X13" s="7" t="s">
        <v>46</v>
      </c>
      <c r="Y13" s="6" t="s">
        <v>455</v>
      </c>
      <c r="Z13" s="7" t="s">
        <v>462</v>
      </c>
      <c r="AA13" s="30" t="e">
        <f>#REF!</f>
        <v>#REF!</v>
      </c>
      <c r="AB13" s="9" t="s">
        <v>3</v>
      </c>
      <c r="AC13" s="6" t="s">
        <v>455</v>
      </c>
      <c r="AD13" s="6" t="s">
        <v>455</v>
      </c>
      <c r="AE13" s="6" t="s">
        <v>455</v>
      </c>
      <c r="AF13" s="6" t="s">
        <v>455</v>
      </c>
      <c r="AG13" s="6" t="s">
        <v>455</v>
      </c>
      <c r="AH13" s="6" t="s">
        <v>455</v>
      </c>
      <c r="AI13" s="6" t="s">
        <v>455</v>
      </c>
      <c r="AJ13" s="6" t="s">
        <v>455</v>
      </c>
      <c r="AK13" s="68"/>
      <c r="AL13" s="17">
        <v>1</v>
      </c>
      <c r="AM13" s="17">
        <v>1</v>
      </c>
    </row>
    <row r="14" spans="1:39" s="75" customFormat="1" ht="35.1" customHeight="1">
      <c r="A14" s="7">
        <f t="shared" si="0"/>
        <v>4</v>
      </c>
      <c r="B14" s="7"/>
      <c r="C14" s="7"/>
      <c r="D14" s="7">
        <v>2</v>
      </c>
      <c r="E14" s="7"/>
      <c r="F14" s="7"/>
      <c r="G14" s="14"/>
      <c r="H14" s="14"/>
      <c r="I14" s="14"/>
      <c r="J14" s="14"/>
      <c r="K14" s="14"/>
      <c r="L14" s="4" t="s">
        <v>1335</v>
      </c>
      <c r="M14" s="36" t="s">
        <v>1354</v>
      </c>
      <c r="N14" s="11" t="s">
        <v>1361</v>
      </c>
      <c r="O14" s="11" t="s">
        <v>52</v>
      </c>
      <c r="P14" s="7" t="s">
        <v>40</v>
      </c>
      <c r="Q14" s="12"/>
      <c r="R14" s="15" t="s">
        <v>41</v>
      </c>
      <c r="S14" s="12" t="s">
        <v>1384</v>
      </c>
      <c r="T14" s="6" t="s">
        <v>455</v>
      </c>
      <c r="U14" s="15" t="s">
        <v>1382</v>
      </c>
      <c r="V14" s="15" t="s">
        <v>1383</v>
      </c>
      <c r="W14" s="7" t="s">
        <v>49</v>
      </c>
      <c r="X14" s="7" t="s">
        <v>46</v>
      </c>
      <c r="Y14" s="6" t="s">
        <v>808</v>
      </c>
      <c r="Z14" s="7" t="s">
        <v>455</v>
      </c>
      <c r="AA14" s="30">
        <v>0.18</v>
      </c>
      <c r="AB14" s="9" t="s">
        <v>3</v>
      </c>
      <c r="AC14" s="6" t="s">
        <v>455</v>
      </c>
      <c r="AD14" s="6" t="s">
        <v>455</v>
      </c>
      <c r="AE14" s="6" t="s">
        <v>455</v>
      </c>
      <c r="AF14" s="6" t="s">
        <v>455</v>
      </c>
      <c r="AG14" s="6" t="s">
        <v>455</v>
      </c>
      <c r="AH14" s="6" t="s">
        <v>455</v>
      </c>
      <c r="AI14" s="6" t="s">
        <v>455</v>
      </c>
      <c r="AJ14" s="6" t="s">
        <v>455</v>
      </c>
      <c r="AK14" s="68"/>
      <c r="AL14" s="17">
        <v>1</v>
      </c>
      <c r="AM14" s="17">
        <v>1</v>
      </c>
    </row>
    <row r="15" spans="1:39" s="75" customFormat="1" ht="35.1" customHeight="1">
      <c r="A15" s="7">
        <f t="shared" si="0"/>
        <v>5</v>
      </c>
      <c r="B15" s="7"/>
      <c r="C15" s="7"/>
      <c r="D15" s="7">
        <v>2</v>
      </c>
      <c r="E15" s="7"/>
      <c r="F15" s="7"/>
      <c r="G15" s="14"/>
      <c r="H15" s="14"/>
      <c r="I15" s="14"/>
      <c r="J15" s="14"/>
      <c r="K15" s="14"/>
      <c r="L15" s="4" t="s">
        <v>53</v>
      </c>
      <c r="M15" s="36" t="s">
        <v>54</v>
      </c>
      <c r="N15" s="11" t="s">
        <v>49</v>
      </c>
      <c r="O15" s="11" t="s">
        <v>52</v>
      </c>
      <c r="P15" s="7" t="s">
        <v>40</v>
      </c>
      <c r="Q15" s="12"/>
      <c r="R15" s="15" t="s">
        <v>41</v>
      </c>
      <c r="S15" s="12" t="str">
        <f t="shared" ref="S15:S19" si="1">L15</f>
        <v>322122211000</v>
      </c>
      <c r="T15" s="14" t="s">
        <v>42</v>
      </c>
      <c r="U15" s="15" t="s">
        <v>1382</v>
      </c>
      <c r="V15" s="15" t="s">
        <v>1383</v>
      </c>
      <c r="W15" s="7" t="s">
        <v>49</v>
      </c>
      <c r="X15" s="7" t="s">
        <v>46</v>
      </c>
      <c r="Y15" s="6" t="s">
        <v>3</v>
      </c>
      <c r="Z15" s="7" t="s">
        <v>464</v>
      </c>
      <c r="AA15" s="30">
        <f>AA16+AA17</f>
        <v>0.64569999999999994</v>
      </c>
      <c r="AB15" s="9" t="s">
        <v>3</v>
      </c>
      <c r="AC15" s="6" t="s">
        <v>469</v>
      </c>
      <c r="AD15" s="6" t="s">
        <v>455</v>
      </c>
      <c r="AE15" s="6" t="s">
        <v>469</v>
      </c>
      <c r="AF15" s="6" t="s">
        <v>469</v>
      </c>
      <c r="AG15" s="6" t="s">
        <v>469</v>
      </c>
      <c r="AH15" s="6" t="s">
        <v>469</v>
      </c>
      <c r="AI15" s="6" t="s">
        <v>469</v>
      </c>
      <c r="AJ15" s="6" t="s">
        <v>469</v>
      </c>
      <c r="AK15" s="68"/>
      <c r="AL15" s="17">
        <v>1</v>
      </c>
      <c r="AM15" s="17">
        <v>1</v>
      </c>
    </row>
    <row r="16" spans="1:39" s="75" customFormat="1" ht="35.1" customHeight="1">
      <c r="A16" s="7">
        <f t="shared" si="0"/>
        <v>6</v>
      </c>
      <c r="B16" s="7"/>
      <c r="C16" s="7"/>
      <c r="D16" s="7"/>
      <c r="E16" s="7">
        <v>3</v>
      </c>
      <c r="F16" s="7"/>
      <c r="G16" s="14"/>
      <c r="H16" s="14"/>
      <c r="I16" s="14"/>
      <c r="J16" s="14"/>
      <c r="K16" s="14"/>
      <c r="L16" s="4" t="s">
        <v>55</v>
      </c>
      <c r="M16" s="36" t="s">
        <v>56</v>
      </c>
      <c r="N16" s="11" t="s">
        <v>57</v>
      </c>
      <c r="O16" s="11" t="s">
        <v>52</v>
      </c>
      <c r="P16" s="7" t="s">
        <v>40</v>
      </c>
      <c r="Q16" s="12"/>
      <c r="R16" s="15" t="s">
        <v>41</v>
      </c>
      <c r="S16" s="12" t="s">
        <v>51</v>
      </c>
      <c r="T16" s="6" t="s">
        <v>752</v>
      </c>
      <c r="U16" s="15" t="s">
        <v>1382</v>
      </c>
      <c r="V16" s="15" t="s">
        <v>1383</v>
      </c>
      <c r="W16" s="7" t="s">
        <v>57</v>
      </c>
      <c r="X16" s="7" t="s">
        <v>58</v>
      </c>
      <c r="Y16" s="7" t="s">
        <v>59</v>
      </c>
      <c r="Z16" s="7" t="s">
        <v>465</v>
      </c>
      <c r="AA16" s="30">
        <v>0.14050000000000001</v>
      </c>
      <c r="AB16" s="9" t="s">
        <v>3</v>
      </c>
      <c r="AC16" s="6" t="s">
        <v>465</v>
      </c>
      <c r="AD16" s="6" t="s">
        <v>455</v>
      </c>
      <c r="AE16" s="6" t="s">
        <v>465</v>
      </c>
      <c r="AF16" s="6" t="s">
        <v>465</v>
      </c>
      <c r="AG16" s="6" t="s">
        <v>465</v>
      </c>
      <c r="AH16" s="6" t="s">
        <v>465</v>
      </c>
      <c r="AI16" s="6" t="s">
        <v>465</v>
      </c>
      <c r="AJ16" s="6" t="s">
        <v>465</v>
      </c>
      <c r="AK16" s="68"/>
      <c r="AL16" s="17">
        <v>1</v>
      </c>
      <c r="AM16" s="17">
        <v>1</v>
      </c>
    </row>
    <row r="17" spans="1:39" s="75" customFormat="1" ht="35.1" customHeight="1">
      <c r="A17" s="7">
        <f t="shared" si="0"/>
        <v>7</v>
      </c>
      <c r="B17" s="7"/>
      <c r="C17" s="7"/>
      <c r="D17" s="7"/>
      <c r="E17" s="7">
        <v>3</v>
      </c>
      <c r="F17" s="7"/>
      <c r="G17" s="14"/>
      <c r="H17" s="14"/>
      <c r="I17" s="14"/>
      <c r="J17" s="14"/>
      <c r="K17" s="14"/>
      <c r="L17" s="4" t="s">
        <v>60</v>
      </c>
      <c r="M17" s="36" t="s">
        <v>61</v>
      </c>
      <c r="N17" s="11" t="s">
        <v>62</v>
      </c>
      <c r="O17" s="11" t="s">
        <v>48</v>
      </c>
      <c r="P17" s="7" t="s">
        <v>40</v>
      </c>
      <c r="Q17" s="12"/>
      <c r="R17" s="15" t="s">
        <v>41</v>
      </c>
      <c r="S17" s="34" t="str">
        <f t="shared" si="1"/>
        <v>322122211200</v>
      </c>
      <c r="T17" s="14" t="s">
        <v>42</v>
      </c>
      <c r="U17" s="15" t="s">
        <v>1382</v>
      </c>
      <c r="V17" s="15" t="s">
        <v>1383</v>
      </c>
      <c r="W17" s="7" t="s">
        <v>49</v>
      </c>
      <c r="X17" s="7" t="s">
        <v>46</v>
      </c>
      <c r="Y17" s="6" t="s">
        <v>3</v>
      </c>
      <c r="Z17" s="7" t="s">
        <v>466</v>
      </c>
      <c r="AA17" s="30">
        <f>AA18+AA19</f>
        <v>0.50519999999999998</v>
      </c>
      <c r="AB17" s="9" t="s">
        <v>3</v>
      </c>
      <c r="AC17" s="6" t="s">
        <v>463</v>
      </c>
      <c r="AD17" s="6" t="s">
        <v>455</v>
      </c>
      <c r="AE17" s="6" t="s">
        <v>463</v>
      </c>
      <c r="AF17" s="6" t="s">
        <v>463</v>
      </c>
      <c r="AG17" s="6" t="s">
        <v>463</v>
      </c>
      <c r="AH17" s="6" t="s">
        <v>463</v>
      </c>
      <c r="AI17" s="6" t="s">
        <v>463</v>
      </c>
      <c r="AJ17" s="6" t="s">
        <v>463</v>
      </c>
      <c r="AK17" s="68"/>
      <c r="AL17" s="17">
        <v>1</v>
      </c>
      <c r="AM17" s="17">
        <v>1</v>
      </c>
    </row>
    <row r="18" spans="1:39" s="75" customFormat="1" ht="35.1" customHeight="1">
      <c r="A18" s="7">
        <f t="shared" si="0"/>
        <v>8</v>
      </c>
      <c r="B18" s="7"/>
      <c r="C18" s="7"/>
      <c r="D18" s="7"/>
      <c r="E18" s="7"/>
      <c r="F18" s="7">
        <v>4</v>
      </c>
      <c r="G18" s="14"/>
      <c r="H18" s="14"/>
      <c r="I18" s="14"/>
      <c r="J18" s="14"/>
      <c r="K18" s="14"/>
      <c r="L18" s="4" t="s">
        <v>63</v>
      </c>
      <c r="M18" s="36" t="s">
        <v>64</v>
      </c>
      <c r="N18" s="11" t="s">
        <v>467</v>
      </c>
      <c r="O18" s="11" t="s">
        <v>52</v>
      </c>
      <c r="P18" s="7" t="s">
        <v>710</v>
      </c>
      <c r="Q18" s="12"/>
      <c r="R18" s="15" t="s">
        <v>41</v>
      </c>
      <c r="S18" s="12" t="str">
        <f t="shared" si="1"/>
        <v>322122212100</v>
      </c>
      <c r="T18" s="14" t="s">
        <v>42</v>
      </c>
      <c r="U18" s="15" t="s">
        <v>1382</v>
      </c>
      <c r="V18" s="15" t="s">
        <v>1383</v>
      </c>
      <c r="W18" s="7" t="s">
        <v>467</v>
      </c>
      <c r="X18" s="7" t="s">
        <v>67</v>
      </c>
      <c r="Y18" s="7" t="s">
        <v>68</v>
      </c>
      <c r="Z18" s="7" t="s">
        <v>466</v>
      </c>
      <c r="AA18" s="30">
        <v>0.43680000000000002</v>
      </c>
      <c r="AB18" s="9" t="s">
        <v>3</v>
      </c>
      <c r="AC18" s="6" t="s">
        <v>463</v>
      </c>
      <c r="AD18" s="6" t="s">
        <v>455</v>
      </c>
      <c r="AE18" s="6" t="s">
        <v>463</v>
      </c>
      <c r="AF18" s="6" t="s">
        <v>463</v>
      </c>
      <c r="AG18" s="6" t="s">
        <v>463</v>
      </c>
      <c r="AH18" s="6" t="s">
        <v>463</v>
      </c>
      <c r="AI18" s="6" t="s">
        <v>463</v>
      </c>
      <c r="AJ18" s="6" t="s">
        <v>463</v>
      </c>
      <c r="AK18" s="68"/>
      <c r="AL18" s="17">
        <v>1</v>
      </c>
      <c r="AM18" s="17">
        <v>1</v>
      </c>
    </row>
    <row r="19" spans="1:39" s="75" customFormat="1" ht="35.1" customHeight="1">
      <c r="A19" s="7">
        <f t="shared" si="0"/>
        <v>9</v>
      </c>
      <c r="B19" s="7"/>
      <c r="C19" s="7"/>
      <c r="D19" s="7"/>
      <c r="E19" s="7"/>
      <c r="F19" s="7">
        <v>4</v>
      </c>
      <c r="G19" s="14"/>
      <c r="H19" s="14"/>
      <c r="I19" s="14"/>
      <c r="J19" s="14"/>
      <c r="K19" s="14"/>
      <c r="L19" s="4" t="s">
        <v>69</v>
      </c>
      <c r="M19" s="36" t="s">
        <v>70</v>
      </c>
      <c r="N19" s="11" t="s">
        <v>71</v>
      </c>
      <c r="O19" s="11" t="s">
        <v>52</v>
      </c>
      <c r="P19" s="7" t="s">
        <v>710</v>
      </c>
      <c r="Q19" s="12"/>
      <c r="R19" s="15" t="s">
        <v>41</v>
      </c>
      <c r="S19" s="12" t="str">
        <f t="shared" si="1"/>
        <v>322122212200</v>
      </c>
      <c r="T19" s="14" t="s">
        <v>42</v>
      </c>
      <c r="U19" s="15" t="s">
        <v>1382</v>
      </c>
      <c r="V19" s="15" t="s">
        <v>1383</v>
      </c>
      <c r="W19" s="7" t="s">
        <v>66</v>
      </c>
      <c r="X19" s="7" t="s">
        <v>72</v>
      </c>
      <c r="Y19" s="7" t="s">
        <v>73</v>
      </c>
      <c r="Z19" s="7" t="s">
        <v>468</v>
      </c>
      <c r="AA19" s="30">
        <v>6.8400000000000002E-2</v>
      </c>
      <c r="AB19" s="9" t="s">
        <v>3</v>
      </c>
      <c r="AC19" s="6" t="s">
        <v>469</v>
      </c>
      <c r="AD19" s="6" t="s">
        <v>455</v>
      </c>
      <c r="AE19" s="6" t="s">
        <v>469</v>
      </c>
      <c r="AF19" s="6" t="s">
        <v>469</v>
      </c>
      <c r="AG19" s="6" t="s">
        <v>469</v>
      </c>
      <c r="AH19" s="6" t="s">
        <v>469</v>
      </c>
      <c r="AI19" s="6" t="s">
        <v>469</v>
      </c>
      <c r="AJ19" s="6" t="s">
        <v>469</v>
      </c>
      <c r="AK19" s="68"/>
      <c r="AL19" s="17">
        <v>1</v>
      </c>
      <c r="AM19" s="17">
        <v>1</v>
      </c>
    </row>
    <row r="20" spans="1:39" s="75" customFormat="1" ht="35.1" customHeight="1">
      <c r="A20" s="7">
        <f t="shared" si="0"/>
        <v>10</v>
      </c>
      <c r="B20" s="7"/>
      <c r="C20" s="7">
        <v>1</v>
      </c>
      <c r="D20" s="7"/>
      <c r="E20" s="7"/>
      <c r="F20" s="7"/>
      <c r="G20" s="14"/>
      <c r="H20" s="14"/>
      <c r="I20" s="14"/>
      <c r="J20" s="14"/>
      <c r="K20" s="14"/>
      <c r="L20" s="4" t="s">
        <v>1336</v>
      </c>
      <c r="M20" s="36" t="s">
        <v>1362</v>
      </c>
      <c r="N20" s="11" t="s">
        <v>1361</v>
      </c>
      <c r="O20" s="11" t="s">
        <v>48</v>
      </c>
      <c r="P20" s="7" t="s">
        <v>40</v>
      </c>
      <c r="Q20" s="12"/>
      <c r="R20" s="15" t="s">
        <v>41</v>
      </c>
      <c r="S20" s="12" t="s">
        <v>74</v>
      </c>
      <c r="T20" s="14" t="s">
        <v>42</v>
      </c>
      <c r="U20" s="15" t="s">
        <v>1382</v>
      </c>
      <c r="V20" s="15" t="s">
        <v>1383</v>
      </c>
      <c r="W20" s="7" t="s">
        <v>49</v>
      </c>
      <c r="X20" s="7" t="s">
        <v>46</v>
      </c>
      <c r="Y20" s="6" t="s">
        <v>3</v>
      </c>
      <c r="Z20" s="7" t="s">
        <v>460</v>
      </c>
      <c r="AA20" s="30" t="e">
        <f>AA21+#REF!</f>
        <v>#REF!</v>
      </c>
      <c r="AB20" s="9" t="s">
        <v>3</v>
      </c>
      <c r="AC20" s="6" t="s">
        <v>455</v>
      </c>
      <c r="AD20" s="6" t="s">
        <v>455</v>
      </c>
      <c r="AE20" s="6" t="s">
        <v>455</v>
      </c>
      <c r="AF20" s="6" t="s">
        <v>455</v>
      </c>
      <c r="AG20" s="6" t="s">
        <v>455</v>
      </c>
      <c r="AH20" s="6" t="s">
        <v>455</v>
      </c>
      <c r="AI20" s="6" t="s">
        <v>455</v>
      </c>
      <c r="AJ20" s="6" t="s">
        <v>455</v>
      </c>
      <c r="AK20" s="68"/>
      <c r="AL20" s="17">
        <v>1</v>
      </c>
      <c r="AM20" s="17">
        <v>1</v>
      </c>
    </row>
    <row r="21" spans="1:39" s="75" customFormat="1" ht="35.1" customHeight="1">
      <c r="A21" s="7">
        <f t="shared" si="0"/>
        <v>11</v>
      </c>
      <c r="B21" s="7"/>
      <c r="C21" s="7"/>
      <c r="D21" s="7">
        <v>2</v>
      </c>
      <c r="E21" s="7"/>
      <c r="F21" s="7"/>
      <c r="G21" s="14"/>
      <c r="H21" s="14"/>
      <c r="I21" s="14"/>
      <c r="J21" s="14"/>
      <c r="K21" s="14"/>
      <c r="L21" s="4" t="s">
        <v>1337</v>
      </c>
      <c r="M21" s="36" t="s">
        <v>1363</v>
      </c>
      <c r="N21" s="11" t="s">
        <v>1361</v>
      </c>
      <c r="O21" s="11" t="s">
        <v>52</v>
      </c>
      <c r="P21" s="7" t="s">
        <v>40</v>
      </c>
      <c r="Q21" s="12"/>
      <c r="R21" s="15" t="s">
        <v>41</v>
      </c>
      <c r="S21" s="12" t="s">
        <v>51</v>
      </c>
      <c r="T21" s="6" t="s">
        <v>3</v>
      </c>
      <c r="U21" s="15" t="s">
        <v>1382</v>
      </c>
      <c r="V21" s="15" t="s">
        <v>1383</v>
      </c>
      <c r="W21" s="7" t="s">
        <v>49</v>
      </c>
      <c r="X21" s="7" t="s">
        <v>46</v>
      </c>
      <c r="Y21" s="6" t="s">
        <v>455</v>
      </c>
      <c r="Z21" s="7" t="s">
        <v>455</v>
      </c>
      <c r="AA21" s="30">
        <v>0.13</v>
      </c>
      <c r="AB21" s="9" t="s">
        <v>3</v>
      </c>
      <c r="AC21" s="6" t="s">
        <v>455</v>
      </c>
      <c r="AD21" s="6" t="s">
        <v>455</v>
      </c>
      <c r="AE21" s="6" t="s">
        <v>455</v>
      </c>
      <c r="AF21" s="6" t="s">
        <v>455</v>
      </c>
      <c r="AG21" s="6" t="s">
        <v>455</v>
      </c>
      <c r="AH21" s="6" t="s">
        <v>455</v>
      </c>
      <c r="AI21" s="6" t="s">
        <v>455</v>
      </c>
      <c r="AJ21" s="6" t="s">
        <v>455</v>
      </c>
      <c r="AK21" s="68"/>
      <c r="AL21" s="17">
        <v>1</v>
      </c>
      <c r="AM21" s="17">
        <v>1</v>
      </c>
    </row>
    <row r="22" spans="1:39" s="75" customFormat="1" ht="35.1" customHeight="1">
      <c r="A22" s="7">
        <f t="shared" si="0"/>
        <v>12</v>
      </c>
      <c r="B22" s="7"/>
      <c r="C22" s="7"/>
      <c r="D22" s="7">
        <v>2</v>
      </c>
      <c r="E22" s="7"/>
      <c r="F22" s="7"/>
      <c r="G22" s="14"/>
      <c r="H22" s="14"/>
      <c r="I22" s="14"/>
      <c r="J22" s="14"/>
      <c r="K22" s="14"/>
      <c r="L22" s="4" t="s">
        <v>75</v>
      </c>
      <c r="M22" s="36" t="s">
        <v>76</v>
      </c>
      <c r="N22" s="11" t="s">
        <v>49</v>
      </c>
      <c r="O22" s="11" t="s">
        <v>52</v>
      </c>
      <c r="P22" s="7" t="s">
        <v>40</v>
      </c>
      <c r="Q22" s="12"/>
      <c r="R22" s="15" t="s">
        <v>41</v>
      </c>
      <c r="S22" s="12" t="str">
        <f>L22</f>
        <v>322122222000</v>
      </c>
      <c r="T22" s="14" t="s">
        <v>42</v>
      </c>
      <c r="U22" s="15" t="s">
        <v>1382</v>
      </c>
      <c r="V22" s="15" t="s">
        <v>1383</v>
      </c>
      <c r="W22" s="7" t="s">
        <v>49</v>
      </c>
      <c r="X22" s="7" t="s">
        <v>46</v>
      </c>
      <c r="Y22" s="6" t="s">
        <v>3</v>
      </c>
      <c r="Z22" s="7" t="s">
        <v>472</v>
      </c>
      <c r="AA22" s="30">
        <f>AA23+AA24</f>
        <v>0.57279999999999998</v>
      </c>
      <c r="AB22" s="9" t="s">
        <v>3</v>
      </c>
      <c r="AC22" s="6" t="s">
        <v>463</v>
      </c>
      <c r="AD22" s="6" t="s">
        <v>455</v>
      </c>
      <c r="AE22" s="6" t="s">
        <v>463</v>
      </c>
      <c r="AF22" s="6" t="s">
        <v>463</v>
      </c>
      <c r="AG22" s="6" t="s">
        <v>463</v>
      </c>
      <c r="AH22" s="6" t="s">
        <v>463</v>
      </c>
      <c r="AI22" s="6" t="s">
        <v>463</v>
      </c>
      <c r="AJ22" s="6" t="s">
        <v>463</v>
      </c>
      <c r="AK22" s="68"/>
      <c r="AL22" s="17">
        <v>1</v>
      </c>
      <c r="AM22" s="17">
        <v>1</v>
      </c>
    </row>
    <row r="23" spans="1:39" s="75" customFormat="1" ht="35.1" customHeight="1">
      <c r="A23" s="7">
        <f t="shared" si="0"/>
        <v>13</v>
      </c>
      <c r="B23" s="7"/>
      <c r="C23" s="7"/>
      <c r="D23" s="7"/>
      <c r="E23" s="7">
        <v>3</v>
      </c>
      <c r="F23" s="7"/>
      <c r="G23" s="14"/>
      <c r="H23" s="14"/>
      <c r="I23" s="14"/>
      <c r="J23" s="14"/>
      <c r="K23" s="14"/>
      <c r="L23" s="4" t="s">
        <v>77</v>
      </c>
      <c r="M23" s="36" t="s">
        <v>78</v>
      </c>
      <c r="N23" s="11" t="s">
        <v>57</v>
      </c>
      <c r="O23" s="11" t="s">
        <v>52</v>
      </c>
      <c r="P23" s="7" t="s">
        <v>40</v>
      </c>
      <c r="Q23" s="12"/>
      <c r="R23" s="15" t="s">
        <v>41</v>
      </c>
      <c r="S23" s="12" t="s">
        <v>51</v>
      </c>
      <c r="T23" s="6" t="s">
        <v>3</v>
      </c>
      <c r="U23" s="15" t="s">
        <v>1382</v>
      </c>
      <c r="V23" s="15" t="s">
        <v>1383</v>
      </c>
      <c r="W23" s="7" t="s">
        <v>57</v>
      </c>
      <c r="X23" s="7" t="s">
        <v>58</v>
      </c>
      <c r="Y23" s="7" t="s">
        <v>59</v>
      </c>
      <c r="Z23" s="7" t="s">
        <v>465</v>
      </c>
      <c r="AA23" s="30">
        <v>0.13239999999999999</v>
      </c>
      <c r="AB23" s="9" t="s">
        <v>3</v>
      </c>
      <c r="AC23" s="6" t="s">
        <v>465</v>
      </c>
      <c r="AD23" s="6" t="s">
        <v>455</v>
      </c>
      <c r="AE23" s="6" t="s">
        <v>465</v>
      </c>
      <c r="AF23" s="6" t="s">
        <v>465</v>
      </c>
      <c r="AG23" s="6" t="s">
        <v>465</v>
      </c>
      <c r="AH23" s="6" t="s">
        <v>465</v>
      </c>
      <c r="AI23" s="6" t="s">
        <v>465</v>
      </c>
      <c r="AJ23" s="6" t="s">
        <v>465</v>
      </c>
      <c r="AK23" s="68"/>
      <c r="AL23" s="17">
        <v>1</v>
      </c>
      <c r="AM23" s="17">
        <v>1</v>
      </c>
    </row>
    <row r="24" spans="1:39" s="75" customFormat="1" ht="35.1" customHeight="1">
      <c r="A24" s="7">
        <f t="shared" si="0"/>
        <v>14</v>
      </c>
      <c r="B24" s="7"/>
      <c r="C24" s="7"/>
      <c r="D24" s="7"/>
      <c r="E24" s="7">
        <v>3</v>
      </c>
      <c r="F24" s="7"/>
      <c r="G24" s="14"/>
      <c r="H24" s="14"/>
      <c r="I24" s="14"/>
      <c r="J24" s="14"/>
      <c r="K24" s="14"/>
      <c r="L24" s="4" t="s">
        <v>79</v>
      </c>
      <c r="M24" s="36" t="s">
        <v>80</v>
      </c>
      <c r="N24" s="11" t="s">
        <v>62</v>
      </c>
      <c r="O24" s="11" t="s">
        <v>48</v>
      </c>
      <c r="P24" s="7" t="s">
        <v>40</v>
      </c>
      <c r="Q24" s="12"/>
      <c r="R24" s="15" t="s">
        <v>41</v>
      </c>
      <c r="S24" s="12" t="str">
        <f t="shared" ref="S24:S26" si="2">L24</f>
        <v>322122221400</v>
      </c>
      <c r="T24" s="14" t="s">
        <v>42</v>
      </c>
      <c r="U24" s="15" t="s">
        <v>1382</v>
      </c>
      <c r="V24" s="15" t="s">
        <v>1383</v>
      </c>
      <c r="W24" s="7" t="s">
        <v>49</v>
      </c>
      <c r="X24" s="7" t="s">
        <v>46</v>
      </c>
      <c r="Y24" s="6" t="s">
        <v>3</v>
      </c>
      <c r="Z24" s="7" t="s">
        <v>473</v>
      </c>
      <c r="AA24" s="30">
        <f>AA25+AA26</f>
        <v>0.44040000000000001</v>
      </c>
      <c r="AB24" s="9" t="s">
        <v>3</v>
      </c>
      <c r="AC24" s="6" t="s">
        <v>463</v>
      </c>
      <c r="AD24" s="6" t="s">
        <v>455</v>
      </c>
      <c r="AE24" s="6" t="s">
        <v>463</v>
      </c>
      <c r="AF24" s="6" t="s">
        <v>463</v>
      </c>
      <c r="AG24" s="6" t="s">
        <v>463</v>
      </c>
      <c r="AH24" s="6" t="s">
        <v>463</v>
      </c>
      <c r="AI24" s="6" t="s">
        <v>463</v>
      </c>
      <c r="AJ24" s="6" t="s">
        <v>463</v>
      </c>
      <c r="AK24" s="68"/>
      <c r="AL24" s="17">
        <v>1</v>
      </c>
      <c r="AM24" s="17">
        <v>1</v>
      </c>
    </row>
    <row r="25" spans="1:39" s="75" customFormat="1" ht="35.1" customHeight="1">
      <c r="A25" s="7">
        <f t="shared" si="0"/>
        <v>15</v>
      </c>
      <c r="B25" s="7"/>
      <c r="C25" s="7"/>
      <c r="D25" s="7"/>
      <c r="E25" s="7"/>
      <c r="F25" s="7">
        <v>4</v>
      </c>
      <c r="G25" s="14"/>
      <c r="H25" s="14"/>
      <c r="I25" s="14"/>
      <c r="J25" s="14"/>
      <c r="K25" s="14"/>
      <c r="L25" s="4" t="s">
        <v>81</v>
      </c>
      <c r="M25" s="36" t="s">
        <v>82</v>
      </c>
      <c r="N25" s="11" t="s">
        <v>65</v>
      </c>
      <c r="O25" s="11" t="s">
        <v>52</v>
      </c>
      <c r="P25" s="7" t="s">
        <v>40</v>
      </c>
      <c r="Q25" s="12"/>
      <c r="R25" s="15" t="s">
        <v>41</v>
      </c>
      <c r="S25" s="12" t="str">
        <f t="shared" si="2"/>
        <v>322122222400</v>
      </c>
      <c r="T25" s="14" t="s">
        <v>42</v>
      </c>
      <c r="U25" s="15" t="s">
        <v>1382</v>
      </c>
      <c r="V25" s="15" t="s">
        <v>1383</v>
      </c>
      <c r="W25" s="7" t="s">
        <v>467</v>
      </c>
      <c r="X25" s="7" t="s">
        <v>67</v>
      </c>
      <c r="Y25" s="7" t="s">
        <v>68</v>
      </c>
      <c r="Z25" s="7" t="s">
        <v>473</v>
      </c>
      <c r="AA25" s="30">
        <v>0.39400000000000002</v>
      </c>
      <c r="AB25" s="9" t="s">
        <v>3</v>
      </c>
      <c r="AC25" s="6" t="s">
        <v>463</v>
      </c>
      <c r="AD25" s="6" t="s">
        <v>455</v>
      </c>
      <c r="AE25" s="6" t="s">
        <v>463</v>
      </c>
      <c r="AF25" s="6" t="s">
        <v>463</v>
      </c>
      <c r="AG25" s="6" t="s">
        <v>463</v>
      </c>
      <c r="AH25" s="6" t="s">
        <v>463</v>
      </c>
      <c r="AI25" s="6" t="s">
        <v>463</v>
      </c>
      <c r="AJ25" s="6" t="s">
        <v>463</v>
      </c>
      <c r="AK25" s="68"/>
      <c r="AL25" s="17">
        <v>1</v>
      </c>
      <c r="AM25" s="17">
        <v>1</v>
      </c>
    </row>
    <row r="26" spans="1:39" s="75" customFormat="1" ht="35.1" customHeight="1">
      <c r="A26" s="7">
        <f t="shared" si="0"/>
        <v>16</v>
      </c>
      <c r="B26" s="7"/>
      <c r="C26" s="7"/>
      <c r="D26" s="7"/>
      <c r="E26" s="7"/>
      <c r="F26" s="7">
        <v>4</v>
      </c>
      <c r="G26" s="14"/>
      <c r="H26" s="14"/>
      <c r="I26" s="14"/>
      <c r="J26" s="14"/>
      <c r="K26" s="14"/>
      <c r="L26" s="4" t="s">
        <v>766</v>
      </c>
      <c r="M26" s="36" t="s">
        <v>83</v>
      </c>
      <c r="N26" s="11" t="s">
        <v>71</v>
      </c>
      <c r="O26" s="11" t="s">
        <v>52</v>
      </c>
      <c r="P26" s="7" t="s">
        <v>40</v>
      </c>
      <c r="Q26" s="12"/>
      <c r="R26" s="15" t="s">
        <v>41</v>
      </c>
      <c r="S26" s="12" t="str">
        <f t="shared" si="2"/>
        <v>322122223400</v>
      </c>
      <c r="T26" s="14" t="s">
        <v>42</v>
      </c>
      <c r="U26" s="15" t="s">
        <v>1382</v>
      </c>
      <c r="V26" s="15" t="s">
        <v>1383</v>
      </c>
      <c r="W26" s="7" t="s">
        <v>66</v>
      </c>
      <c r="X26" s="7" t="s">
        <v>72</v>
      </c>
      <c r="Y26" s="7" t="s">
        <v>73</v>
      </c>
      <c r="Z26" s="7" t="s">
        <v>474</v>
      </c>
      <c r="AA26" s="30">
        <v>4.6399999999999997E-2</v>
      </c>
      <c r="AB26" s="9" t="s">
        <v>3</v>
      </c>
      <c r="AC26" s="6" t="s">
        <v>469</v>
      </c>
      <c r="AD26" s="6" t="s">
        <v>455</v>
      </c>
      <c r="AE26" s="6" t="s">
        <v>469</v>
      </c>
      <c r="AF26" s="6" t="s">
        <v>469</v>
      </c>
      <c r="AG26" s="6" t="s">
        <v>469</v>
      </c>
      <c r="AH26" s="6" t="s">
        <v>469</v>
      </c>
      <c r="AI26" s="6" t="s">
        <v>469</v>
      </c>
      <c r="AJ26" s="6" t="s">
        <v>469</v>
      </c>
      <c r="AK26" s="68"/>
      <c r="AL26" s="17">
        <v>1</v>
      </c>
      <c r="AM26" s="17">
        <v>1</v>
      </c>
    </row>
    <row r="27" spans="1:39" s="89" customFormat="1" ht="35.1" customHeight="1">
      <c r="A27" s="77">
        <f t="shared" si="0"/>
        <v>17</v>
      </c>
      <c r="B27" s="77"/>
      <c r="C27" s="80">
        <v>1</v>
      </c>
      <c r="D27" s="80"/>
      <c r="E27" s="80"/>
      <c r="F27" s="80"/>
      <c r="G27" s="80"/>
      <c r="H27" s="80"/>
      <c r="I27" s="80"/>
      <c r="J27" s="80"/>
      <c r="K27" s="80"/>
      <c r="L27" s="79" t="s">
        <v>1333</v>
      </c>
      <c r="M27" s="80" t="s">
        <v>1364</v>
      </c>
      <c r="N27" s="81" t="s">
        <v>1361</v>
      </c>
      <c r="O27" s="84" t="s">
        <v>39</v>
      </c>
      <c r="P27" s="77" t="s">
        <v>40</v>
      </c>
      <c r="Q27" s="83"/>
      <c r="R27" s="82" t="s">
        <v>41</v>
      </c>
      <c r="S27" s="83" t="s">
        <v>51</v>
      </c>
      <c r="T27" s="84" t="s">
        <v>3</v>
      </c>
      <c r="U27" s="82" t="s">
        <v>456</v>
      </c>
      <c r="V27" s="82" t="s">
        <v>44</v>
      </c>
      <c r="W27" s="77" t="s">
        <v>45</v>
      </c>
      <c r="X27" s="77" t="s">
        <v>46</v>
      </c>
      <c r="Y27" s="84" t="s">
        <v>3</v>
      </c>
      <c r="Z27" s="84" t="s">
        <v>3</v>
      </c>
      <c r="AA27" s="85" t="e">
        <f>#REF!+AA72+AA74+AA76+AA87*#REF!+AA88*#REF!+AA90+AA101+AA102+AA103+AA104+AA105+AA106+AA107*#REF!+AA108+AA109+AA116+AA117*#REF!</f>
        <v>#REF!</v>
      </c>
      <c r="AB27" s="86" t="s">
        <v>3</v>
      </c>
      <c r="AC27" s="84" t="s">
        <v>455</v>
      </c>
      <c r="AD27" s="84" t="s">
        <v>455</v>
      </c>
      <c r="AE27" s="84" t="s">
        <v>455</v>
      </c>
      <c r="AF27" s="84" t="s">
        <v>455</v>
      </c>
      <c r="AG27" s="84" t="s">
        <v>455</v>
      </c>
      <c r="AH27" s="84" t="s">
        <v>455</v>
      </c>
      <c r="AI27" s="84" t="s">
        <v>455</v>
      </c>
      <c r="AJ27" s="84" t="s">
        <v>455</v>
      </c>
      <c r="AK27" s="87"/>
      <c r="AL27" s="88">
        <v>1</v>
      </c>
      <c r="AM27" s="88">
        <v>0</v>
      </c>
    </row>
    <row r="28" spans="1:39" s="89" customFormat="1" ht="35.1" customHeight="1">
      <c r="A28" s="77">
        <f t="shared" si="0"/>
        <v>18</v>
      </c>
      <c r="B28" s="77"/>
      <c r="C28" s="80">
        <v>1</v>
      </c>
      <c r="D28" s="80"/>
      <c r="E28" s="80"/>
      <c r="F28" s="80"/>
      <c r="G28" s="80"/>
      <c r="H28" s="80"/>
      <c r="I28" s="80"/>
      <c r="J28" s="80"/>
      <c r="K28" s="80"/>
      <c r="L28" s="79" t="s">
        <v>1331</v>
      </c>
      <c r="M28" s="80" t="s">
        <v>849</v>
      </c>
      <c r="N28" s="81" t="s">
        <v>826</v>
      </c>
      <c r="O28" s="84" t="s">
        <v>39</v>
      </c>
      <c r="P28" s="77" t="s">
        <v>40</v>
      </c>
      <c r="Q28" s="83"/>
      <c r="R28" s="82" t="s">
        <v>41</v>
      </c>
      <c r="S28" s="83" t="s">
        <v>51</v>
      </c>
      <c r="T28" s="84" t="s">
        <v>3</v>
      </c>
      <c r="U28" s="82" t="s">
        <v>705</v>
      </c>
      <c r="V28" s="82" t="s">
        <v>44</v>
      </c>
      <c r="W28" s="77" t="s">
        <v>45</v>
      </c>
      <c r="X28" s="77" t="s">
        <v>46</v>
      </c>
      <c r="Y28" s="84" t="s">
        <v>3</v>
      </c>
      <c r="Z28" s="84" t="s">
        <v>3</v>
      </c>
      <c r="AA28" s="85" t="e">
        <f>AA29+AA74+AA75+AA77+AA88*#REF!+AA89*#REF!+#REF!+AA102+AA103+AA104+AA105+AA106+AA107+AA108*#REF!+AA109+AA110+AA117+AA118*#REF!</f>
        <v>#REF!</v>
      </c>
      <c r="AB28" s="86" t="s">
        <v>3</v>
      </c>
      <c r="AC28" s="84" t="s">
        <v>475</v>
      </c>
      <c r="AD28" s="84" t="s">
        <v>455</v>
      </c>
      <c r="AE28" s="84" t="s">
        <v>469</v>
      </c>
      <c r="AF28" s="84" t="s">
        <v>469</v>
      </c>
      <c r="AG28" s="84" t="s">
        <v>469</v>
      </c>
      <c r="AH28" s="84" t="s">
        <v>469</v>
      </c>
      <c r="AI28" s="84" t="s">
        <v>469</v>
      </c>
      <c r="AJ28" s="84" t="s">
        <v>469</v>
      </c>
      <c r="AK28" s="87"/>
      <c r="AL28" s="88">
        <v>0</v>
      </c>
      <c r="AM28" s="88">
        <v>1</v>
      </c>
    </row>
    <row r="29" spans="1:39" s="75" customFormat="1" ht="35.1" customHeight="1">
      <c r="A29" s="7">
        <f t="shared" si="0"/>
        <v>19</v>
      </c>
      <c r="B29" s="7"/>
      <c r="C29" s="36"/>
      <c r="D29" s="36">
        <v>2</v>
      </c>
      <c r="E29" s="36"/>
      <c r="F29" s="36"/>
      <c r="G29" s="36"/>
      <c r="H29" s="36"/>
      <c r="I29" s="36"/>
      <c r="J29" s="36"/>
      <c r="K29" s="36"/>
      <c r="L29" s="4" t="s">
        <v>694</v>
      </c>
      <c r="M29" s="36" t="s">
        <v>693</v>
      </c>
      <c r="N29" s="11" t="s">
        <v>84</v>
      </c>
      <c r="O29" s="11" t="s">
        <v>48</v>
      </c>
      <c r="P29" s="7" t="s">
        <v>40</v>
      </c>
      <c r="Q29" s="12"/>
      <c r="R29" s="15" t="s">
        <v>41</v>
      </c>
      <c r="S29" s="12" t="str">
        <f>L29</f>
        <v>322122312000</v>
      </c>
      <c r="T29" s="14" t="s">
        <v>42</v>
      </c>
      <c r="U29" s="15" t="s">
        <v>1382</v>
      </c>
      <c r="V29" s="15" t="s">
        <v>1383</v>
      </c>
      <c r="W29" s="7" t="s">
        <v>49</v>
      </c>
      <c r="X29" s="7" t="s">
        <v>46</v>
      </c>
      <c r="Y29" s="6" t="s">
        <v>3</v>
      </c>
      <c r="Z29" s="6" t="s">
        <v>476</v>
      </c>
      <c r="AA29" s="44" t="e">
        <f>AA30+AA67</f>
        <v>#REF!</v>
      </c>
      <c r="AB29" s="9" t="s">
        <v>85</v>
      </c>
      <c r="AC29" s="6" t="s">
        <v>463</v>
      </c>
      <c r="AD29" s="6" t="s">
        <v>455</v>
      </c>
      <c r="AE29" s="6" t="s">
        <v>463</v>
      </c>
      <c r="AF29" s="6" t="s">
        <v>463</v>
      </c>
      <c r="AG29" s="6" t="s">
        <v>463</v>
      </c>
      <c r="AH29" s="6" t="s">
        <v>463</v>
      </c>
      <c r="AI29" s="6" t="s">
        <v>463</v>
      </c>
      <c r="AJ29" s="6" t="s">
        <v>463</v>
      </c>
      <c r="AK29" s="68"/>
      <c r="AL29" s="17">
        <v>1</v>
      </c>
      <c r="AM29" s="17">
        <v>1</v>
      </c>
    </row>
    <row r="30" spans="1:39" s="75" customFormat="1" ht="35.1" customHeight="1">
      <c r="A30" s="7">
        <f t="shared" si="0"/>
        <v>20</v>
      </c>
      <c r="B30" s="7"/>
      <c r="C30" s="36"/>
      <c r="D30" s="36"/>
      <c r="E30" s="36">
        <v>3</v>
      </c>
      <c r="F30" s="36"/>
      <c r="G30" s="36"/>
      <c r="H30" s="36"/>
      <c r="I30" s="36"/>
      <c r="J30" s="36"/>
      <c r="K30" s="36"/>
      <c r="L30" s="4" t="s">
        <v>1256</v>
      </c>
      <c r="M30" s="36" t="s">
        <v>89</v>
      </c>
      <c r="N30" s="11" t="s">
        <v>84</v>
      </c>
      <c r="O30" s="11" t="s">
        <v>761</v>
      </c>
      <c r="P30" s="7" t="s">
        <v>40</v>
      </c>
      <c r="Q30" s="12"/>
      <c r="R30" s="15" t="s">
        <v>41</v>
      </c>
      <c r="S30" s="12" t="str">
        <f t="shared" ref="S30:S37" si="3">L30</f>
        <v>322122311000</v>
      </c>
      <c r="T30" s="14" t="s">
        <v>42</v>
      </c>
      <c r="U30" s="15" t="s">
        <v>1382</v>
      </c>
      <c r="V30" s="15" t="s">
        <v>1383</v>
      </c>
      <c r="W30" s="7" t="s">
        <v>49</v>
      </c>
      <c r="X30" s="16" t="s">
        <v>46</v>
      </c>
      <c r="Y30" s="6" t="s">
        <v>3</v>
      </c>
      <c r="Z30" s="6" t="s">
        <v>478</v>
      </c>
      <c r="AA30" s="14" t="e">
        <f>AA31+AA39+AA47+AA48+AA49+AA50+AA51+AA54+AA55+AA56+AA57+AA58*#REF!+AA59*#REF!+AA60+AA61+AA65+AA66</f>
        <v>#REF!</v>
      </c>
      <c r="AB30" s="9" t="s">
        <v>717</v>
      </c>
      <c r="AC30" s="6" t="s">
        <v>463</v>
      </c>
      <c r="AD30" s="6" t="s">
        <v>455</v>
      </c>
      <c r="AE30" s="6" t="s">
        <v>463</v>
      </c>
      <c r="AF30" s="6" t="s">
        <v>463</v>
      </c>
      <c r="AG30" s="6" t="s">
        <v>463</v>
      </c>
      <c r="AH30" s="6" t="s">
        <v>463</v>
      </c>
      <c r="AI30" s="6" t="s">
        <v>463</v>
      </c>
      <c r="AJ30" s="6" t="s">
        <v>463</v>
      </c>
      <c r="AK30" s="68"/>
      <c r="AL30" s="17">
        <v>1</v>
      </c>
      <c r="AM30" s="17">
        <v>1</v>
      </c>
    </row>
    <row r="31" spans="1:39" s="75" customFormat="1" ht="35.1" customHeight="1">
      <c r="A31" s="7">
        <f t="shared" si="0"/>
        <v>21</v>
      </c>
      <c r="B31" s="7"/>
      <c r="C31" s="36"/>
      <c r="D31" s="36"/>
      <c r="E31" s="36"/>
      <c r="F31" s="36">
        <v>4</v>
      </c>
      <c r="G31" s="36"/>
      <c r="H31" s="36"/>
      <c r="I31" s="36"/>
      <c r="J31" s="36"/>
      <c r="K31" s="36"/>
      <c r="L31" s="4" t="s">
        <v>791</v>
      </c>
      <c r="M31" s="36" t="s">
        <v>1257</v>
      </c>
      <c r="N31" s="11" t="s">
        <v>49</v>
      </c>
      <c r="O31" s="11" t="s">
        <v>52</v>
      </c>
      <c r="P31" s="7" t="s">
        <v>40</v>
      </c>
      <c r="Q31" s="12"/>
      <c r="R31" s="15" t="s">
        <v>41</v>
      </c>
      <c r="S31" s="12" t="str">
        <f t="shared" si="3"/>
        <v>322122141000</v>
      </c>
      <c r="T31" s="14" t="s">
        <v>42</v>
      </c>
      <c r="U31" s="15" t="s">
        <v>1382</v>
      </c>
      <c r="V31" s="15" t="s">
        <v>1383</v>
      </c>
      <c r="W31" s="7" t="s">
        <v>49</v>
      </c>
      <c r="X31" s="16" t="s">
        <v>46</v>
      </c>
      <c r="Y31" s="6" t="s">
        <v>3</v>
      </c>
      <c r="Z31" s="6" t="s">
        <v>479</v>
      </c>
      <c r="AA31" s="44" t="e">
        <f>AA32+AA33+AA34+AA35</f>
        <v>#REF!</v>
      </c>
      <c r="AB31" s="9" t="s">
        <v>3</v>
      </c>
      <c r="AC31" s="6" t="s">
        <v>463</v>
      </c>
      <c r="AD31" s="6" t="s">
        <v>455</v>
      </c>
      <c r="AE31" s="6" t="s">
        <v>463</v>
      </c>
      <c r="AF31" s="6" t="s">
        <v>463</v>
      </c>
      <c r="AG31" s="6" t="s">
        <v>463</v>
      </c>
      <c r="AH31" s="6" t="s">
        <v>463</v>
      </c>
      <c r="AI31" s="6" t="s">
        <v>463</v>
      </c>
      <c r="AJ31" s="6" t="s">
        <v>463</v>
      </c>
      <c r="AK31" s="68"/>
      <c r="AL31" s="17">
        <v>1</v>
      </c>
      <c r="AM31" s="17">
        <v>1</v>
      </c>
    </row>
    <row r="32" spans="1:39" s="75" customFormat="1" ht="35.1" customHeight="1">
      <c r="A32" s="7">
        <f t="shared" si="0"/>
        <v>22</v>
      </c>
      <c r="B32" s="7"/>
      <c r="C32" s="36"/>
      <c r="D32" s="36"/>
      <c r="E32" s="36"/>
      <c r="F32" s="36"/>
      <c r="G32" s="36">
        <v>5</v>
      </c>
      <c r="H32" s="36"/>
      <c r="I32" s="36"/>
      <c r="J32" s="36"/>
      <c r="K32" s="36"/>
      <c r="L32" s="4" t="s">
        <v>793</v>
      </c>
      <c r="M32" s="36" t="s">
        <v>804</v>
      </c>
      <c r="N32" s="11" t="s">
        <v>71</v>
      </c>
      <c r="O32" s="11" t="s">
        <v>722</v>
      </c>
      <c r="P32" s="7" t="s">
        <v>645</v>
      </c>
      <c r="Q32" s="12"/>
      <c r="R32" s="15" t="s">
        <v>41</v>
      </c>
      <c r="S32" s="12" t="str">
        <f t="shared" si="3"/>
        <v>322122141400</v>
      </c>
      <c r="T32" s="14" t="s">
        <v>42</v>
      </c>
      <c r="U32" s="15" t="s">
        <v>1382</v>
      </c>
      <c r="V32" s="15" t="s">
        <v>1383</v>
      </c>
      <c r="W32" s="7" t="s">
        <v>66</v>
      </c>
      <c r="X32" s="7" t="s">
        <v>1140</v>
      </c>
      <c r="Y32" s="6" t="s">
        <v>91</v>
      </c>
      <c r="Z32" s="6" t="s">
        <v>480</v>
      </c>
      <c r="AA32" s="44">
        <v>0.50780000000000003</v>
      </c>
      <c r="AB32" s="9" t="s">
        <v>3</v>
      </c>
      <c r="AC32" s="6" t="s">
        <v>469</v>
      </c>
      <c r="AD32" s="6" t="s">
        <v>455</v>
      </c>
      <c r="AE32" s="6" t="s">
        <v>469</v>
      </c>
      <c r="AF32" s="6" t="s">
        <v>469</v>
      </c>
      <c r="AG32" s="6" t="s">
        <v>469</v>
      </c>
      <c r="AH32" s="6" t="s">
        <v>469</v>
      </c>
      <c r="AI32" s="6" t="s">
        <v>469</v>
      </c>
      <c r="AJ32" s="6" t="s">
        <v>469</v>
      </c>
      <c r="AK32" s="68"/>
      <c r="AL32" s="17">
        <v>1</v>
      </c>
      <c r="AM32" s="17">
        <v>1</v>
      </c>
    </row>
    <row r="33" spans="1:39" s="75" customFormat="1" ht="35.1" customHeight="1">
      <c r="A33" s="7">
        <f t="shared" si="0"/>
        <v>23</v>
      </c>
      <c r="B33" s="7"/>
      <c r="C33" s="36"/>
      <c r="D33" s="36"/>
      <c r="E33" s="36"/>
      <c r="F33" s="36"/>
      <c r="G33" s="36">
        <v>5</v>
      </c>
      <c r="H33" s="36"/>
      <c r="I33" s="36"/>
      <c r="J33" s="36"/>
      <c r="K33" s="36"/>
      <c r="L33" s="4" t="s">
        <v>1155</v>
      </c>
      <c r="M33" s="36" t="s">
        <v>95</v>
      </c>
      <c r="N33" s="11" t="s">
        <v>71</v>
      </c>
      <c r="O33" s="11" t="s">
        <v>52</v>
      </c>
      <c r="P33" s="7" t="s">
        <v>40</v>
      </c>
      <c r="Q33" s="12"/>
      <c r="R33" s="15" t="s">
        <v>41</v>
      </c>
      <c r="S33" s="12" t="str">
        <f t="shared" si="3"/>
        <v>322122141100</v>
      </c>
      <c r="T33" s="14" t="s">
        <v>42</v>
      </c>
      <c r="U33" s="15" t="s">
        <v>1382</v>
      </c>
      <c r="V33" s="15" t="s">
        <v>1383</v>
      </c>
      <c r="W33" s="7" t="s">
        <v>66</v>
      </c>
      <c r="X33" s="16" t="s">
        <v>861</v>
      </c>
      <c r="Y33" s="6" t="s">
        <v>73</v>
      </c>
      <c r="Z33" s="6" t="s">
        <v>481</v>
      </c>
      <c r="AA33" s="44">
        <v>1.47E-2</v>
      </c>
      <c r="AB33" s="9" t="s">
        <v>3</v>
      </c>
      <c r="AC33" s="6" t="s">
        <v>469</v>
      </c>
      <c r="AD33" s="6" t="s">
        <v>455</v>
      </c>
      <c r="AE33" s="6" t="s">
        <v>469</v>
      </c>
      <c r="AF33" s="6" t="s">
        <v>469</v>
      </c>
      <c r="AG33" s="6" t="s">
        <v>469</v>
      </c>
      <c r="AH33" s="6" t="s">
        <v>469</v>
      </c>
      <c r="AI33" s="6" t="s">
        <v>469</v>
      </c>
      <c r="AJ33" s="6" t="s">
        <v>469</v>
      </c>
      <c r="AK33" s="68"/>
      <c r="AL33" s="17">
        <v>1</v>
      </c>
      <c r="AM33" s="17">
        <v>1</v>
      </c>
    </row>
    <row r="34" spans="1:39" s="160" customFormat="1" ht="35.1" customHeight="1">
      <c r="A34" s="7">
        <f t="shared" si="0"/>
        <v>24</v>
      </c>
      <c r="B34" s="147"/>
      <c r="C34" s="147"/>
      <c r="D34" s="148"/>
      <c r="E34" s="147"/>
      <c r="F34" s="147"/>
      <c r="G34" s="147">
        <v>5</v>
      </c>
      <c r="H34" s="148"/>
      <c r="I34" s="149"/>
      <c r="J34" s="148"/>
      <c r="K34" s="148"/>
      <c r="L34" s="150" t="s">
        <v>1270</v>
      </c>
      <c r="M34" s="151" t="s">
        <v>770</v>
      </c>
      <c r="N34" s="151" t="s">
        <v>49</v>
      </c>
      <c r="O34" s="152" t="s">
        <v>52</v>
      </c>
      <c r="P34" s="147" t="s">
        <v>40</v>
      </c>
      <c r="Q34" s="151"/>
      <c r="R34" s="153" t="s">
        <v>41</v>
      </c>
      <c r="S34" s="154" t="s">
        <v>51</v>
      </c>
      <c r="T34" s="155" t="s">
        <v>3</v>
      </c>
      <c r="U34" s="15" t="s">
        <v>1382</v>
      </c>
      <c r="V34" s="15" t="s">
        <v>1383</v>
      </c>
      <c r="W34" s="151" t="s">
        <v>49</v>
      </c>
      <c r="X34" s="147" t="s">
        <v>46</v>
      </c>
      <c r="Y34" s="155" t="s">
        <v>482</v>
      </c>
      <c r="Z34" s="147" t="s">
        <v>463</v>
      </c>
      <c r="AA34" s="156">
        <v>0.25</v>
      </c>
      <c r="AB34" s="157" t="s">
        <v>3</v>
      </c>
      <c r="AC34" s="155" t="s">
        <v>1175</v>
      </c>
      <c r="AD34" s="155" t="s">
        <v>455</v>
      </c>
      <c r="AE34" s="155" t="s">
        <v>463</v>
      </c>
      <c r="AF34" s="155" t="s">
        <v>463</v>
      </c>
      <c r="AG34" s="155" t="s">
        <v>463</v>
      </c>
      <c r="AH34" s="155" t="s">
        <v>463</v>
      </c>
      <c r="AI34" s="155" t="s">
        <v>463</v>
      </c>
      <c r="AJ34" s="155" t="s">
        <v>463</v>
      </c>
      <c r="AK34" s="158"/>
      <c r="AL34" s="159">
        <v>1</v>
      </c>
      <c r="AM34" s="159">
        <v>1</v>
      </c>
    </row>
    <row r="35" spans="1:39" s="75" customFormat="1" ht="35.1" customHeight="1">
      <c r="A35" s="7">
        <f t="shared" si="0"/>
        <v>25</v>
      </c>
      <c r="B35" s="7"/>
      <c r="C35" s="7"/>
      <c r="D35" s="14"/>
      <c r="E35" s="7"/>
      <c r="F35" s="7"/>
      <c r="G35" s="7">
        <v>5</v>
      </c>
      <c r="H35" s="14"/>
      <c r="I35" s="14"/>
      <c r="J35" s="14"/>
      <c r="K35" s="14"/>
      <c r="L35" s="4" t="s">
        <v>97</v>
      </c>
      <c r="M35" s="36" t="s">
        <v>98</v>
      </c>
      <c r="N35" s="36" t="s">
        <v>49</v>
      </c>
      <c r="O35" s="11" t="s">
        <v>52</v>
      </c>
      <c r="P35" s="7" t="s">
        <v>40</v>
      </c>
      <c r="Q35" s="36"/>
      <c r="R35" s="15" t="s">
        <v>41</v>
      </c>
      <c r="S35" s="12" t="str">
        <f t="shared" si="3"/>
        <v>322122141500</v>
      </c>
      <c r="T35" s="14" t="s">
        <v>42</v>
      </c>
      <c r="U35" s="15" t="s">
        <v>1382</v>
      </c>
      <c r="V35" s="15" t="s">
        <v>1383</v>
      </c>
      <c r="W35" s="36" t="s">
        <v>49</v>
      </c>
      <c r="X35" s="7" t="s">
        <v>46</v>
      </c>
      <c r="Y35" s="6" t="s">
        <v>3</v>
      </c>
      <c r="Z35" s="7" t="s">
        <v>483</v>
      </c>
      <c r="AA35" s="30" t="e">
        <f>AA36+AA37+AA38*#REF!</f>
        <v>#REF!</v>
      </c>
      <c r="AB35" s="9" t="s">
        <v>3</v>
      </c>
      <c r="AC35" s="6" t="s">
        <v>463</v>
      </c>
      <c r="AD35" s="6" t="s">
        <v>455</v>
      </c>
      <c r="AE35" s="6" t="s">
        <v>463</v>
      </c>
      <c r="AF35" s="6" t="s">
        <v>463</v>
      </c>
      <c r="AG35" s="6" t="s">
        <v>463</v>
      </c>
      <c r="AH35" s="6" t="s">
        <v>463</v>
      </c>
      <c r="AI35" s="6" t="s">
        <v>463</v>
      </c>
      <c r="AJ35" s="6" t="s">
        <v>463</v>
      </c>
      <c r="AK35" s="68"/>
      <c r="AL35" s="17">
        <v>1</v>
      </c>
      <c r="AM35" s="17">
        <v>1</v>
      </c>
    </row>
    <row r="36" spans="1:39" s="75" customFormat="1" ht="35.1" customHeight="1">
      <c r="A36" s="7">
        <f t="shared" si="0"/>
        <v>26</v>
      </c>
      <c r="B36" s="7"/>
      <c r="C36" s="7"/>
      <c r="D36" s="14"/>
      <c r="E36" s="7"/>
      <c r="F36" s="7"/>
      <c r="G36" s="7"/>
      <c r="H36" s="14">
        <v>6</v>
      </c>
      <c r="I36" s="43"/>
      <c r="J36" s="14"/>
      <c r="K36" s="14"/>
      <c r="L36" s="4" t="s">
        <v>728</v>
      </c>
      <c r="M36" s="36" t="s">
        <v>771</v>
      </c>
      <c r="N36" s="36" t="s">
        <v>71</v>
      </c>
      <c r="O36" s="11" t="s">
        <v>52</v>
      </c>
      <c r="P36" s="7" t="s">
        <v>40</v>
      </c>
      <c r="Q36" s="36"/>
      <c r="R36" s="15" t="s">
        <v>41</v>
      </c>
      <c r="S36" s="12" t="str">
        <f t="shared" si="3"/>
        <v>322122141200</v>
      </c>
      <c r="T36" s="14" t="s">
        <v>753</v>
      </c>
      <c r="U36" s="15" t="s">
        <v>1382</v>
      </c>
      <c r="V36" s="15" t="s">
        <v>1383</v>
      </c>
      <c r="W36" s="36" t="s">
        <v>66</v>
      </c>
      <c r="X36" s="7" t="s">
        <v>1141</v>
      </c>
      <c r="Y36" s="6" t="s">
        <v>99</v>
      </c>
      <c r="Z36" s="6" t="s">
        <v>484</v>
      </c>
      <c r="AA36" s="30">
        <v>0.3715</v>
      </c>
      <c r="AB36" s="9" t="s">
        <v>3</v>
      </c>
      <c r="AC36" s="6" t="s">
        <v>469</v>
      </c>
      <c r="AD36" s="6" t="s">
        <v>455</v>
      </c>
      <c r="AE36" s="6" t="s">
        <v>469</v>
      </c>
      <c r="AF36" s="6" t="s">
        <v>469</v>
      </c>
      <c r="AG36" s="6" t="s">
        <v>469</v>
      </c>
      <c r="AH36" s="6" t="s">
        <v>469</v>
      </c>
      <c r="AI36" s="6" t="s">
        <v>469</v>
      </c>
      <c r="AJ36" s="6" t="s">
        <v>469</v>
      </c>
      <c r="AK36" s="68"/>
      <c r="AL36" s="17">
        <v>1</v>
      </c>
      <c r="AM36" s="17">
        <v>1</v>
      </c>
    </row>
    <row r="37" spans="1:39" s="75" customFormat="1" ht="35.1" customHeight="1">
      <c r="A37" s="7">
        <f t="shared" si="0"/>
        <v>27</v>
      </c>
      <c r="B37" s="7"/>
      <c r="C37" s="7"/>
      <c r="D37" s="14"/>
      <c r="E37" s="7"/>
      <c r="F37" s="7"/>
      <c r="G37" s="7"/>
      <c r="H37" s="14">
        <v>6</v>
      </c>
      <c r="I37" s="43"/>
      <c r="J37" s="14"/>
      <c r="K37" s="14"/>
      <c r="L37" s="4" t="s">
        <v>100</v>
      </c>
      <c r="M37" s="36" t="s">
        <v>101</v>
      </c>
      <c r="N37" s="36" t="s">
        <v>486</v>
      </c>
      <c r="O37" s="11" t="s">
        <v>52</v>
      </c>
      <c r="P37" s="7" t="s">
        <v>40</v>
      </c>
      <c r="Q37" s="36"/>
      <c r="R37" s="15" t="s">
        <v>41</v>
      </c>
      <c r="S37" s="12" t="str">
        <f t="shared" si="3"/>
        <v>322122141300</v>
      </c>
      <c r="T37" s="14" t="s">
        <v>42</v>
      </c>
      <c r="U37" s="15" t="s">
        <v>1382</v>
      </c>
      <c r="V37" s="15" t="s">
        <v>1383</v>
      </c>
      <c r="W37" s="36" t="s">
        <v>66</v>
      </c>
      <c r="X37" s="7" t="s">
        <v>1142</v>
      </c>
      <c r="Y37" s="6" t="s">
        <v>91</v>
      </c>
      <c r="Z37" s="7" t="s">
        <v>487</v>
      </c>
      <c r="AA37" s="30">
        <v>1.6500000000000001E-2</v>
      </c>
      <c r="AB37" s="9" t="s">
        <v>3</v>
      </c>
      <c r="AC37" s="6" t="s">
        <v>469</v>
      </c>
      <c r="AD37" s="6" t="s">
        <v>455</v>
      </c>
      <c r="AE37" s="6" t="s">
        <v>469</v>
      </c>
      <c r="AF37" s="6" t="s">
        <v>469</v>
      </c>
      <c r="AG37" s="6" t="s">
        <v>469</v>
      </c>
      <c r="AH37" s="6" t="s">
        <v>469</v>
      </c>
      <c r="AI37" s="6" t="s">
        <v>469</v>
      </c>
      <c r="AJ37" s="6" t="s">
        <v>469</v>
      </c>
      <c r="AK37" s="68"/>
      <c r="AL37" s="17">
        <v>1</v>
      </c>
      <c r="AM37" s="17">
        <v>1</v>
      </c>
    </row>
    <row r="38" spans="1:39" s="75" customFormat="1" ht="35.1" customHeight="1">
      <c r="A38" s="7">
        <f t="shared" si="0"/>
        <v>28</v>
      </c>
      <c r="B38" s="7"/>
      <c r="C38" s="7"/>
      <c r="D38" s="14"/>
      <c r="E38" s="7"/>
      <c r="F38" s="7"/>
      <c r="G38" s="7"/>
      <c r="H38" s="14">
        <v>6</v>
      </c>
      <c r="I38" s="43"/>
      <c r="J38" s="14"/>
      <c r="K38" s="14"/>
      <c r="L38" s="4" t="s">
        <v>102</v>
      </c>
      <c r="M38" s="36" t="s">
        <v>103</v>
      </c>
      <c r="N38" s="36" t="s">
        <v>488</v>
      </c>
      <c r="O38" s="11" t="s">
        <v>52</v>
      </c>
      <c r="P38" s="7" t="s">
        <v>40</v>
      </c>
      <c r="Q38" s="36"/>
      <c r="R38" s="15" t="s">
        <v>41</v>
      </c>
      <c r="S38" s="12" t="s">
        <v>51</v>
      </c>
      <c r="T38" s="6" t="s">
        <v>3</v>
      </c>
      <c r="U38" s="15" t="s">
        <v>1382</v>
      </c>
      <c r="V38" s="15" t="s">
        <v>1383</v>
      </c>
      <c r="W38" s="36" t="s">
        <v>489</v>
      </c>
      <c r="X38" s="12" t="s">
        <v>3</v>
      </c>
      <c r="Y38" s="12" t="s">
        <v>106</v>
      </c>
      <c r="Z38" s="6" t="s">
        <v>475</v>
      </c>
      <c r="AA38" s="44">
        <v>1.17E-2</v>
      </c>
      <c r="AB38" s="9" t="s">
        <v>3</v>
      </c>
      <c r="AC38" s="6" t="s">
        <v>475</v>
      </c>
      <c r="AD38" s="6" t="s">
        <v>455</v>
      </c>
      <c r="AE38" s="6" t="s">
        <v>469</v>
      </c>
      <c r="AF38" s="6" t="s">
        <v>469</v>
      </c>
      <c r="AG38" s="6" t="s">
        <v>469</v>
      </c>
      <c r="AH38" s="6" t="s">
        <v>469</v>
      </c>
      <c r="AI38" s="6" t="s">
        <v>469</v>
      </c>
      <c r="AJ38" s="6" t="s">
        <v>469</v>
      </c>
      <c r="AK38" s="68"/>
      <c r="AL38" s="17">
        <v>2</v>
      </c>
      <c r="AM38" s="17">
        <v>2</v>
      </c>
    </row>
    <row r="39" spans="1:39" s="75" customFormat="1" ht="35.1" customHeight="1">
      <c r="A39" s="7">
        <f t="shared" si="0"/>
        <v>29</v>
      </c>
      <c r="B39" s="7"/>
      <c r="C39" s="7"/>
      <c r="D39" s="14"/>
      <c r="E39" s="7"/>
      <c r="F39" s="7">
        <v>4</v>
      </c>
      <c r="G39" s="7"/>
      <c r="H39" s="14"/>
      <c r="I39" s="43"/>
      <c r="J39" s="14"/>
      <c r="K39" s="14"/>
      <c r="L39" s="4" t="s">
        <v>1208</v>
      </c>
      <c r="M39" s="36" t="s">
        <v>107</v>
      </c>
      <c r="N39" s="36" t="s">
        <v>49</v>
      </c>
      <c r="O39" s="11" t="s">
        <v>52</v>
      </c>
      <c r="P39" s="7" t="s">
        <v>40</v>
      </c>
      <c r="Q39" s="36"/>
      <c r="R39" s="15" t="s">
        <v>41</v>
      </c>
      <c r="S39" s="12" t="str">
        <f>L31</f>
        <v>322122141000</v>
      </c>
      <c r="T39" s="14" t="s">
        <v>42</v>
      </c>
      <c r="U39" s="15" t="s">
        <v>1382</v>
      </c>
      <c r="V39" s="15" t="s">
        <v>1383</v>
      </c>
      <c r="W39" s="36" t="s">
        <v>49</v>
      </c>
      <c r="X39" s="7" t="s">
        <v>46</v>
      </c>
      <c r="Y39" s="12" t="s">
        <v>3</v>
      </c>
      <c r="Z39" s="6" t="s">
        <v>479</v>
      </c>
      <c r="AA39" s="30">
        <f>AA40+AA41+AA42</f>
        <v>1.1527000000000001</v>
      </c>
      <c r="AB39" s="9" t="s">
        <v>3</v>
      </c>
      <c r="AC39" s="6" t="s">
        <v>463</v>
      </c>
      <c r="AD39" s="6" t="s">
        <v>455</v>
      </c>
      <c r="AE39" s="6" t="s">
        <v>463</v>
      </c>
      <c r="AF39" s="6" t="s">
        <v>463</v>
      </c>
      <c r="AG39" s="6" t="s">
        <v>463</v>
      </c>
      <c r="AH39" s="6" t="s">
        <v>463</v>
      </c>
      <c r="AI39" s="6" t="s">
        <v>463</v>
      </c>
      <c r="AJ39" s="6" t="s">
        <v>463</v>
      </c>
      <c r="AK39" s="68"/>
      <c r="AL39" s="17">
        <v>1</v>
      </c>
      <c r="AM39" s="17">
        <v>1</v>
      </c>
    </row>
    <row r="40" spans="1:39" s="75" customFormat="1" ht="35.1" customHeight="1">
      <c r="A40" s="7">
        <f t="shared" si="0"/>
        <v>30</v>
      </c>
      <c r="B40" s="7"/>
      <c r="C40" s="36"/>
      <c r="D40" s="36"/>
      <c r="E40" s="36"/>
      <c r="F40" s="36"/>
      <c r="G40" s="36">
        <v>5</v>
      </c>
      <c r="H40" s="36"/>
      <c r="I40" s="36"/>
      <c r="J40" s="36"/>
      <c r="K40" s="36"/>
      <c r="L40" s="4" t="s">
        <v>792</v>
      </c>
      <c r="M40" s="36" t="s">
        <v>805</v>
      </c>
      <c r="N40" s="11" t="s">
        <v>71</v>
      </c>
      <c r="O40" s="11" t="s">
        <v>52</v>
      </c>
      <c r="P40" s="7" t="s">
        <v>40</v>
      </c>
      <c r="Q40" s="12"/>
      <c r="R40" s="15" t="s">
        <v>41</v>
      </c>
      <c r="S40" s="12" t="s">
        <v>90</v>
      </c>
      <c r="T40" s="14" t="s">
        <v>42</v>
      </c>
      <c r="U40" s="15" t="s">
        <v>1382</v>
      </c>
      <c r="V40" s="15" t="s">
        <v>1383</v>
      </c>
      <c r="W40" s="7" t="s">
        <v>66</v>
      </c>
      <c r="X40" s="7" t="s">
        <v>1140</v>
      </c>
      <c r="Y40" s="6" t="s">
        <v>91</v>
      </c>
      <c r="Z40" s="6" t="s">
        <v>480</v>
      </c>
      <c r="AA40" s="44">
        <v>0.50780000000000003</v>
      </c>
      <c r="AB40" s="9" t="s">
        <v>3</v>
      </c>
      <c r="AC40" s="6" t="s">
        <v>469</v>
      </c>
      <c r="AD40" s="6" t="s">
        <v>455</v>
      </c>
      <c r="AE40" s="6" t="s">
        <v>469</v>
      </c>
      <c r="AF40" s="6" t="s">
        <v>469</v>
      </c>
      <c r="AG40" s="6" t="s">
        <v>469</v>
      </c>
      <c r="AH40" s="6" t="s">
        <v>469</v>
      </c>
      <c r="AI40" s="6" t="s">
        <v>469</v>
      </c>
      <c r="AJ40" s="6" t="s">
        <v>469</v>
      </c>
      <c r="AK40" s="68"/>
      <c r="AL40" s="17">
        <v>1</v>
      </c>
      <c r="AM40" s="17">
        <v>1</v>
      </c>
    </row>
    <row r="41" spans="1:39" s="75" customFormat="1" ht="35.1" customHeight="1">
      <c r="A41" s="7">
        <f t="shared" si="0"/>
        <v>31</v>
      </c>
      <c r="B41" s="7"/>
      <c r="C41" s="7"/>
      <c r="D41" s="14"/>
      <c r="E41" s="7"/>
      <c r="F41" s="7"/>
      <c r="G41" s="7">
        <v>5</v>
      </c>
      <c r="H41" s="14"/>
      <c r="I41" s="14"/>
      <c r="J41" s="14"/>
      <c r="K41" s="14"/>
      <c r="L41" s="4" t="s">
        <v>1158</v>
      </c>
      <c r="M41" s="36" t="s">
        <v>779</v>
      </c>
      <c r="N41" s="36" t="s">
        <v>49</v>
      </c>
      <c r="O41" s="11" t="s">
        <v>52</v>
      </c>
      <c r="P41" s="7" t="s">
        <v>40</v>
      </c>
      <c r="Q41" s="36"/>
      <c r="R41" s="15" t="s">
        <v>41</v>
      </c>
      <c r="S41" s="12" t="s">
        <v>490</v>
      </c>
      <c r="T41" s="6" t="s">
        <v>3</v>
      </c>
      <c r="U41" s="15" t="s">
        <v>1382</v>
      </c>
      <c r="V41" s="15" t="s">
        <v>1383</v>
      </c>
      <c r="W41" s="36" t="s">
        <v>49</v>
      </c>
      <c r="X41" s="7" t="s">
        <v>46</v>
      </c>
      <c r="Y41" s="6" t="s">
        <v>482</v>
      </c>
      <c r="Z41" s="7" t="s">
        <v>463</v>
      </c>
      <c r="AA41" s="30">
        <v>0.25</v>
      </c>
      <c r="AB41" s="9" t="s">
        <v>3</v>
      </c>
      <c r="AC41" s="6" t="s">
        <v>1176</v>
      </c>
      <c r="AD41" s="6" t="s">
        <v>455</v>
      </c>
      <c r="AE41" s="6" t="s">
        <v>463</v>
      </c>
      <c r="AF41" s="6" t="s">
        <v>463</v>
      </c>
      <c r="AG41" s="6" t="s">
        <v>463</v>
      </c>
      <c r="AH41" s="6" t="s">
        <v>463</v>
      </c>
      <c r="AI41" s="6" t="s">
        <v>463</v>
      </c>
      <c r="AJ41" s="6" t="s">
        <v>463</v>
      </c>
      <c r="AK41" s="68"/>
      <c r="AL41" s="17">
        <v>1</v>
      </c>
      <c r="AM41" s="17">
        <v>1</v>
      </c>
    </row>
    <row r="42" spans="1:39" s="75" customFormat="1" ht="35.1" customHeight="1">
      <c r="A42" s="7">
        <f t="shared" si="0"/>
        <v>32</v>
      </c>
      <c r="B42" s="7"/>
      <c r="C42" s="7"/>
      <c r="D42" s="14"/>
      <c r="E42" s="7"/>
      <c r="F42" s="7"/>
      <c r="G42" s="7">
        <v>5</v>
      </c>
      <c r="H42" s="14"/>
      <c r="I42" s="14"/>
      <c r="J42" s="14"/>
      <c r="K42" s="14"/>
      <c r="L42" s="4" t="s">
        <v>108</v>
      </c>
      <c r="M42" s="36" t="s">
        <v>109</v>
      </c>
      <c r="N42" s="36" t="s">
        <v>49</v>
      </c>
      <c r="O42" s="11" t="s">
        <v>52</v>
      </c>
      <c r="P42" s="7" t="s">
        <v>40</v>
      </c>
      <c r="Q42" s="12"/>
      <c r="R42" s="15" t="s">
        <v>41</v>
      </c>
      <c r="S42" s="12" t="s">
        <v>491</v>
      </c>
      <c r="T42" s="14" t="s">
        <v>42</v>
      </c>
      <c r="U42" s="15" t="s">
        <v>1382</v>
      </c>
      <c r="V42" s="15" t="s">
        <v>1383</v>
      </c>
      <c r="W42" s="7" t="s">
        <v>49</v>
      </c>
      <c r="X42" s="7" t="s">
        <v>46</v>
      </c>
      <c r="Y42" s="6" t="s">
        <v>3</v>
      </c>
      <c r="Z42" s="7" t="s">
        <v>492</v>
      </c>
      <c r="AA42" s="30">
        <f>AA43+AA45*2</f>
        <v>0.39489999999999997</v>
      </c>
      <c r="AB42" s="9" t="s">
        <v>3</v>
      </c>
      <c r="AC42" s="6" t="s">
        <v>463</v>
      </c>
      <c r="AD42" s="6" t="s">
        <v>455</v>
      </c>
      <c r="AE42" s="6" t="s">
        <v>463</v>
      </c>
      <c r="AF42" s="6" t="s">
        <v>463</v>
      </c>
      <c r="AG42" s="6" t="s">
        <v>463</v>
      </c>
      <c r="AH42" s="6" t="s">
        <v>463</v>
      </c>
      <c r="AI42" s="6" t="s">
        <v>463</v>
      </c>
      <c r="AJ42" s="6" t="s">
        <v>463</v>
      </c>
      <c r="AK42" s="68"/>
      <c r="AL42" s="17">
        <v>1</v>
      </c>
      <c r="AM42" s="17">
        <v>1</v>
      </c>
    </row>
    <row r="43" spans="1:39" s="75" customFormat="1" ht="35.1" customHeight="1">
      <c r="A43" s="7">
        <f t="shared" si="0"/>
        <v>33</v>
      </c>
      <c r="B43" s="7"/>
      <c r="C43" s="7"/>
      <c r="D43" s="14"/>
      <c r="E43" s="7"/>
      <c r="F43" s="7"/>
      <c r="G43" s="7"/>
      <c r="H43" s="14">
        <v>6</v>
      </c>
      <c r="I43" s="14"/>
      <c r="J43" s="14"/>
      <c r="K43" s="14"/>
      <c r="L43" s="4" t="s">
        <v>729</v>
      </c>
      <c r="M43" s="36" t="s">
        <v>772</v>
      </c>
      <c r="N43" s="36" t="s">
        <v>71</v>
      </c>
      <c r="O43" s="11" t="s">
        <v>52</v>
      </c>
      <c r="P43" s="7" t="s">
        <v>40</v>
      </c>
      <c r="Q43" s="36"/>
      <c r="R43" s="15" t="s">
        <v>41</v>
      </c>
      <c r="S43" s="4" t="s">
        <v>728</v>
      </c>
      <c r="T43" s="14" t="s">
        <v>753</v>
      </c>
      <c r="U43" s="15" t="s">
        <v>1382</v>
      </c>
      <c r="V43" s="15" t="s">
        <v>1383</v>
      </c>
      <c r="W43" s="36" t="s">
        <v>66</v>
      </c>
      <c r="X43" s="7" t="s">
        <v>1141</v>
      </c>
      <c r="Y43" s="6" t="s">
        <v>99</v>
      </c>
      <c r="Z43" s="6" t="s">
        <v>484</v>
      </c>
      <c r="AA43" s="30">
        <v>0.3715</v>
      </c>
      <c r="AB43" s="9" t="s">
        <v>3</v>
      </c>
      <c r="AC43" s="6" t="s">
        <v>469</v>
      </c>
      <c r="AD43" s="6" t="s">
        <v>455</v>
      </c>
      <c r="AE43" s="6" t="s">
        <v>469</v>
      </c>
      <c r="AF43" s="6" t="s">
        <v>469</v>
      </c>
      <c r="AG43" s="6" t="s">
        <v>469</v>
      </c>
      <c r="AH43" s="6" t="s">
        <v>469</v>
      </c>
      <c r="AI43" s="6" t="s">
        <v>469</v>
      </c>
      <c r="AJ43" s="6" t="s">
        <v>469</v>
      </c>
      <c r="AK43" s="68"/>
      <c r="AL43" s="17">
        <v>1</v>
      </c>
      <c r="AM43" s="17">
        <v>1</v>
      </c>
    </row>
    <row r="44" spans="1:39" s="75" customFormat="1" ht="35.1" customHeight="1">
      <c r="A44" s="7">
        <f t="shared" si="0"/>
        <v>34</v>
      </c>
      <c r="B44" s="7"/>
      <c r="C44" s="7"/>
      <c r="D44" s="14"/>
      <c r="E44" s="7"/>
      <c r="F44" s="7"/>
      <c r="G44" s="7"/>
      <c r="H44" s="14">
        <v>6</v>
      </c>
      <c r="I44" s="43"/>
      <c r="J44" s="14"/>
      <c r="K44" s="14"/>
      <c r="L44" s="4" t="s">
        <v>100</v>
      </c>
      <c r="M44" s="36" t="s">
        <v>101</v>
      </c>
      <c r="N44" s="36" t="s">
        <v>486</v>
      </c>
      <c r="O44" s="11" t="s">
        <v>52</v>
      </c>
      <c r="P44" s="7" t="s">
        <v>40</v>
      </c>
      <c r="Q44" s="36"/>
      <c r="R44" s="15" t="s">
        <v>41</v>
      </c>
      <c r="S44" s="12" t="str">
        <f t="shared" ref="S44" si="4">L44</f>
        <v>322122141300</v>
      </c>
      <c r="T44" s="14" t="s">
        <v>42</v>
      </c>
      <c r="U44" s="15" t="s">
        <v>1382</v>
      </c>
      <c r="V44" s="15" t="s">
        <v>1383</v>
      </c>
      <c r="W44" s="36" t="s">
        <v>66</v>
      </c>
      <c r="X44" s="7" t="s">
        <v>1142</v>
      </c>
      <c r="Y44" s="6" t="s">
        <v>91</v>
      </c>
      <c r="Z44" s="7" t="s">
        <v>487</v>
      </c>
      <c r="AA44" s="30">
        <v>1.6500000000000001E-2</v>
      </c>
      <c r="AB44" s="9" t="s">
        <v>3</v>
      </c>
      <c r="AC44" s="6" t="s">
        <v>455</v>
      </c>
      <c r="AD44" s="6" t="s">
        <v>455</v>
      </c>
      <c r="AE44" s="6" t="s">
        <v>455</v>
      </c>
      <c r="AF44" s="6" t="s">
        <v>455</v>
      </c>
      <c r="AG44" s="6" t="s">
        <v>455</v>
      </c>
      <c r="AH44" s="6" t="s">
        <v>455</v>
      </c>
      <c r="AI44" s="6" t="s">
        <v>455</v>
      </c>
      <c r="AJ44" s="6" t="s">
        <v>455</v>
      </c>
      <c r="AK44" s="68"/>
      <c r="AL44" s="17">
        <v>1</v>
      </c>
      <c r="AM44" s="17">
        <v>1</v>
      </c>
    </row>
    <row r="45" spans="1:39" s="75" customFormat="1" ht="35.1" customHeight="1">
      <c r="A45" s="7">
        <f t="shared" si="0"/>
        <v>35</v>
      </c>
      <c r="B45" s="7"/>
      <c r="C45" s="7"/>
      <c r="D45" s="14"/>
      <c r="E45" s="7"/>
      <c r="F45" s="7"/>
      <c r="G45" s="7"/>
      <c r="H45" s="14">
        <v>6</v>
      </c>
      <c r="I45" s="14"/>
      <c r="J45" s="14"/>
      <c r="K45" s="14"/>
      <c r="L45" s="4" t="s">
        <v>102</v>
      </c>
      <c r="M45" s="36" t="s">
        <v>103</v>
      </c>
      <c r="N45" s="36" t="s">
        <v>1162</v>
      </c>
      <c r="O45" s="11" t="s">
        <v>1163</v>
      </c>
      <c r="P45" s="7" t="s">
        <v>1164</v>
      </c>
      <c r="Q45" s="36"/>
      <c r="R45" s="15" t="s">
        <v>41</v>
      </c>
      <c r="S45" s="12" t="s">
        <v>51</v>
      </c>
      <c r="T45" s="6" t="s">
        <v>3</v>
      </c>
      <c r="U45" s="15" t="s">
        <v>1382</v>
      </c>
      <c r="V45" s="15" t="s">
        <v>1383</v>
      </c>
      <c r="W45" s="36" t="s">
        <v>489</v>
      </c>
      <c r="X45" s="12" t="s">
        <v>1168</v>
      </c>
      <c r="Y45" s="12" t="s">
        <v>106</v>
      </c>
      <c r="Z45" s="6" t="s">
        <v>475</v>
      </c>
      <c r="AA45" s="44">
        <v>1.17E-2</v>
      </c>
      <c r="AB45" s="9" t="s">
        <v>1168</v>
      </c>
      <c r="AC45" s="6" t="s">
        <v>475</v>
      </c>
      <c r="AD45" s="6" t="s">
        <v>455</v>
      </c>
      <c r="AE45" s="6" t="s">
        <v>469</v>
      </c>
      <c r="AF45" s="6" t="s">
        <v>469</v>
      </c>
      <c r="AG45" s="6" t="s">
        <v>469</v>
      </c>
      <c r="AH45" s="6" t="s">
        <v>469</v>
      </c>
      <c r="AI45" s="6" t="s">
        <v>469</v>
      </c>
      <c r="AJ45" s="6" t="s">
        <v>469</v>
      </c>
      <c r="AK45" s="68"/>
      <c r="AL45" s="17">
        <v>2</v>
      </c>
      <c r="AM45" s="17">
        <v>2</v>
      </c>
    </row>
    <row r="46" spans="1:39" s="75" customFormat="1" ht="35.1" customHeight="1">
      <c r="A46" s="7">
        <f t="shared" si="0"/>
        <v>36</v>
      </c>
      <c r="B46" s="7"/>
      <c r="C46" s="7"/>
      <c r="D46" s="14"/>
      <c r="E46" s="7"/>
      <c r="F46" s="7">
        <v>4</v>
      </c>
      <c r="G46" s="7"/>
      <c r="H46" s="14"/>
      <c r="I46" s="14"/>
      <c r="J46" s="14"/>
      <c r="K46" s="14"/>
      <c r="L46" s="4" t="s">
        <v>1160</v>
      </c>
      <c r="M46" s="36" t="s">
        <v>1161</v>
      </c>
      <c r="N46" s="36" t="s">
        <v>1162</v>
      </c>
      <c r="O46" s="11" t="s">
        <v>1163</v>
      </c>
      <c r="P46" s="7" t="s">
        <v>1164</v>
      </c>
      <c r="Q46" s="36"/>
      <c r="R46" s="15" t="s">
        <v>1165</v>
      </c>
      <c r="S46" s="12" t="s">
        <v>1160</v>
      </c>
      <c r="T46" s="6" t="s">
        <v>1166</v>
      </c>
      <c r="U46" s="15" t="s">
        <v>1382</v>
      </c>
      <c r="V46" s="15" t="s">
        <v>1383</v>
      </c>
      <c r="W46" s="36" t="s">
        <v>1167</v>
      </c>
      <c r="X46" s="12" t="s">
        <v>1168</v>
      </c>
      <c r="Y46" s="12" t="s">
        <v>1168</v>
      </c>
      <c r="Z46" s="6" t="s">
        <v>1168</v>
      </c>
      <c r="AA46" s="44">
        <v>1.8E-3</v>
      </c>
      <c r="AB46" s="9" t="s">
        <v>1168</v>
      </c>
      <c r="AC46" s="6" t="s">
        <v>1179</v>
      </c>
      <c r="AD46" s="6"/>
      <c r="AE46" s="6"/>
      <c r="AF46" s="6"/>
      <c r="AG46" s="6"/>
      <c r="AH46" s="6"/>
      <c r="AI46" s="6"/>
      <c r="AJ46" s="6"/>
      <c r="AK46" s="68"/>
      <c r="AL46" s="17">
        <v>1</v>
      </c>
      <c r="AM46" s="17">
        <v>1</v>
      </c>
    </row>
    <row r="47" spans="1:39" s="75" customFormat="1" ht="35.1" customHeight="1">
      <c r="A47" s="7">
        <f t="shared" si="0"/>
        <v>37</v>
      </c>
      <c r="B47" s="7"/>
      <c r="C47" s="43"/>
      <c r="D47" s="43"/>
      <c r="E47" s="43"/>
      <c r="F47" s="43">
        <v>4</v>
      </c>
      <c r="G47" s="43"/>
      <c r="H47" s="36"/>
      <c r="I47" s="43"/>
      <c r="J47" s="43"/>
      <c r="K47" s="43"/>
      <c r="L47" s="4" t="s">
        <v>1159</v>
      </c>
      <c r="M47" s="12" t="s">
        <v>111</v>
      </c>
      <c r="N47" s="36" t="s">
        <v>65</v>
      </c>
      <c r="O47" s="11" t="s">
        <v>52</v>
      </c>
      <c r="P47" s="7" t="s">
        <v>40</v>
      </c>
      <c r="Q47" s="7"/>
      <c r="R47" s="15" t="s">
        <v>41</v>
      </c>
      <c r="S47" s="12" t="s">
        <v>110</v>
      </c>
      <c r="T47" s="14" t="s">
        <v>42</v>
      </c>
      <c r="U47" s="15" t="s">
        <v>1382</v>
      </c>
      <c r="V47" s="15" t="s">
        <v>1383</v>
      </c>
      <c r="W47" s="36" t="s">
        <v>493</v>
      </c>
      <c r="X47" s="7" t="s">
        <v>725</v>
      </c>
      <c r="Y47" s="16" t="s">
        <v>113</v>
      </c>
      <c r="Z47" s="6" t="s">
        <v>494</v>
      </c>
      <c r="AA47" s="6">
        <v>0.21390000000000001</v>
      </c>
      <c r="AB47" s="9" t="s">
        <v>3</v>
      </c>
      <c r="AC47" s="6" t="s">
        <v>1177</v>
      </c>
      <c r="AD47" s="6" t="s">
        <v>455</v>
      </c>
      <c r="AE47" s="6" t="s">
        <v>469</v>
      </c>
      <c r="AF47" s="6" t="s">
        <v>469</v>
      </c>
      <c r="AG47" s="6" t="s">
        <v>469</v>
      </c>
      <c r="AH47" s="6" t="s">
        <v>469</v>
      </c>
      <c r="AI47" s="6" t="s">
        <v>469</v>
      </c>
      <c r="AJ47" s="6" t="s">
        <v>469</v>
      </c>
      <c r="AK47" s="68"/>
      <c r="AL47" s="17">
        <v>1</v>
      </c>
      <c r="AM47" s="17">
        <v>1</v>
      </c>
    </row>
    <row r="48" spans="1:39" s="75" customFormat="1" ht="35.1" customHeight="1">
      <c r="A48" s="7">
        <f t="shared" si="0"/>
        <v>38</v>
      </c>
      <c r="B48" s="7"/>
      <c r="C48" s="36"/>
      <c r="D48" s="36"/>
      <c r="E48" s="36"/>
      <c r="F48" s="36">
        <v>4</v>
      </c>
      <c r="G48" s="36"/>
      <c r="H48" s="36"/>
      <c r="I48" s="36"/>
      <c r="J48" s="36"/>
      <c r="K48" s="36"/>
      <c r="L48" s="4" t="s">
        <v>114</v>
      </c>
      <c r="M48" s="36" t="s">
        <v>115</v>
      </c>
      <c r="N48" s="11" t="s">
        <v>65</v>
      </c>
      <c r="O48" s="11" t="s">
        <v>52</v>
      </c>
      <c r="P48" s="7" t="s">
        <v>40</v>
      </c>
      <c r="Q48" s="12"/>
      <c r="R48" s="15" t="s">
        <v>41</v>
      </c>
      <c r="S48" s="12" t="s">
        <v>114</v>
      </c>
      <c r="T48" s="14" t="s">
        <v>42</v>
      </c>
      <c r="U48" s="15" t="s">
        <v>1382</v>
      </c>
      <c r="V48" s="15" t="s">
        <v>1383</v>
      </c>
      <c r="W48" s="7" t="s">
        <v>493</v>
      </c>
      <c r="X48" s="7" t="s">
        <v>1143</v>
      </c>
      <c r="Y48" s="6" t="s">
        <v>99</v>
      </c>
      <c r="Z48" s="6" t="s">
        <v>495</v>
      </c>
      <c r="AA48" s="44">
        <v>1.6872</v>
      </c>
      <c r="AB48" s="9" t="s">
        <v>3</v>
      </c>
      <c r="AC48" s="6" t="s">
        <v>1178</v>
      </c>
      <c r="AD48" s="6" t="s">
        <v>455</v>
      </c>
      <c r="AE48" s="6" t="s">
        <v>469</v>
      </c>
      <c r="AF48" s="6" t="s">
        <v>469</v>
      </c>
      <c r="AG48" s="6" t="s">
        <v>469</v>
      </c>
      <c r="AH48" s="6" t="s">
        <v>469</v>
      </c>
      <c r="AI48" s="6" t="s">
        <v>469</v>
      </c>
      <c r="AJ48" s="6" t="s">
        <v>469</v>
      </c>
      <c r="AK48" s="68"/>
      <c r="AL48" s="17">
        <v>1</v>
      </c>
      <c r="AM48" s="17">
        <v>1</v>
      </c>
    </row>
    <row r="49" spans="1:39" s="75" customFormat="1" ht="35.1" customHeight="1">
      <c r="A49" s="7">
        <f t="shared" si="0"/>
        <v>39</v>
      </c>
      <c r="B49" s="7"/>
      <c r="C49" s="36"/>
      <c r="D49" s="51"/>
      <c r="E49" s="36"/>
      <c r="F49" s="36">
        <v>4</v>
      </c>
      <c r="G49" s="36"/>
      <c r="H49" s="36"/>
      <c r="I49" s="36"/>
      <c r="J49" s="51"/>
      <c r="K49" s="51"/>
      <c r="L49" s="4" t="s">
        <v>730</v>
      </c>
      <c r="M49" s="36" t="s">
        <v>737</v>
      </c>
      <c r="N49" s="11" t="s">
        <v>65</v>
      </c>
      <c r="O49" s="11" t="s">
        <v>52</v>
      </c>
      <c r="P49" s="7" t="s">
        <v>40</v>
      </c>
      <c r="Q49" s="12"/>
      <c r="R49" s="15" t="s">
        <v>41</v>
      </c>
      <c r="S49" s="12" t="s">
        <v>117</v>
      </c>
      <c r="T49" s="14" t="s">
        <v>753</v>
      </c>
      <c r="U49" s="15" t="s">
        <v>1382</v>
      </c>
      <c r="V49" s="15" t="s">
        <v>1383</v>
      </c>
      <c r="W49" s="7" t="s">
        <v>493</v>
      </c>
      <c r="X49" s="38" t="s">
        <v>857</v>
      </c>
      <c r="Y49" s="6" t="s">
        <v>118</v>
      </c>
      <c r="Z49" s="6" t="s">
        <v>496</v>
      </c>
      <c r="AA49" s="44">
        <v>0.60189999999999999</v>
      </c>
      <c r="AB49" s="9" t="s">
        <v>3</v>
      </c>
      <c r="AC49" s="6" t="s">
        <v>475</v>
      </c>
      <c r="AD49" s="6" t="s">
        <v>455</v>
      </c>
      <c r="AE49" s="6" t="s">
        <v>469</v>
      </c>
      <c r="AF49" s="6" t="s">
        <v>469</v>
      </c>
      <c r="AG49" s="6" t="s">
        <v>469</v>
      </c>
      <c r="AH49" s="6" t="s">
        <v>469</v>
      </c>
      <c r="AI49" s="6" t="s">
        <v>469</v>
      </c>
      <c r="AJ49" s="6" t="s">
        <v>469</v>
      </c>
      <c r="AK49" s="68"/>
      <c r="AL49" s="17">
        <v>1</v>
      </c>
      <c r="AM49" s="17">
        <v>1</v>
      </c>
    </row>
    <row r="50" spans="1:39" s="75" customFormat="1" ht="35.1" customHeight="1">
      <c r="A50" s="7">
        <f t="shared" si="0"/>
        <v>40</v>
      </c>
      <c r="B50" s="7"/>
      <c r="C50" s="36"/>
      <c r="D50" s="51"/>
      <c r="E50" s="36"/>
      <c r="F50" s="36">
        <v>4</v>
      </c>
      <c r="G50" s="36"/>
      <c r="H50" s="36"/>
      <c r="I50" s="36"/>
      <c r="J50" s="51"/>
      <c r="K50" s="51"/>
      <c r="L50" s="4" t="s">
        <v>731</v>
      </c>
      <c r="M50" s="36" t="s">
        <v>739</v>
      </c>
      <c r="N50" s="11" t="s">
        <v>65</v>
      </c>
      <c r="O50" s="11" t="s">
        <v>52</v>
      </c>
      <c r="P50" s="7" t="s">
        <v>40</v>
      </c>
      <c r="Q50" s="12"/>
      <c r="R50" s="15" t="s">
        <v>41</v>
      </c>
      <c r="S50" s="12" t="s">
        <v>119</v>
      </c>
      <c r="T50" s="14" t="s">
        <v>753</v>
      </c>
      <c r="U50" s="15" t="s">
        <v>1382</v>
      </c>
      <c r="V50" s="15" t="s">
        <v>1383</v>
      </c>
      <c r="W50" s="7" t="s">
        <v>493</v>
      </c>
      <c r="X50" s="38" t="s">
        <v>858</v>
      </c>
      <c r="Y50" s="6" t="s">
        <v>118</v>
      </c>
      <c r="Z50" s="6" t="s">
        <v>497</v>
      </c>
      <c r="AA50" s="44">
        <v>0.38490000000000002</v>
      </c>
      <c r="AB50" s="9" t="s">
        <v>3</v>
      </c>
      <c r="AC50" s="6" t="s">
        <v>475</v>
      </c>
      <c r="AD50" s="6" t="s">
        <v>455</v>
      </c>
      <c r="AE50" s="6" t="s">
        <v>469</v>
      </c>
      <c r="AF50" s="6" t="s">
        <v>469</v>
      </c>
      <c r="AG50" s="6" t="s">
        <v>469</v>
      </c>
      <c r="AH50" s="6" t="s">
        <v>469</v>
      </c>
      <c r="AI50" s="6" t="s">
        <v>469</v>
      </c>
      <c r="AJ50" s="6" t="s">
        <v>469</v>
      </c>
      <c r="AK50" s="68"/>
      <c r="AL50" s="17">
        <v>1</v>
      </c>
      <c r="AM50" s="17">
        <v>1</v>
      </c>
    </row>
    <row r="51" spans="1:39" s="75" customFormat="1" ht="35.1" customHeight="1">
      <c r="A51" s="7">
        <f t="shared" si="0"/>
        <v>41</v>
      </c>
      <c r="B51" s="7"/>
      <c r="C51" s="36"/>
      <c r="D51" s="51"/>
      <c r="E51" s="36"/>
      <c r="F51" s="36">
        <v>4</v>
      </c>
      <c r="G51" s="36"/>
      <c r="H51" s="36"/>
      <c r="I51" s="36"/>
      <c r="J51" s="51"/>
      <c r="K51" s="51"/>
      <c r="L51" s="4" t="s">
        <v>120</v>
      </c>
      <c r="M51" s="36" t="s">
        <v>121</v>
      </c>
      <c r="N51" s="11" t="s">
        <v>49</v>
      </c>
      <c r="O51" s="11" t="s">
        <v>52</v>
      </c>
      <c r="P51" s="7" t="s">
        <v>40</v>
      </c>
      <c r="Q51" s="12"/>
      <c r="R51" s="15" t="s">
        <v>41</v>
      </c>
      <c r="S51" s="12" t="s">
        <v>120</v>
      </c>
      <c r="T51" s="14" t="s">
        <v>42</v>
      </c>
      <c r="U51" s="15" t="s">
        <v>1382</v>
      </c>
      <c r="V51" s="15" t="s">
        <v>1383</v>
      </c>
      <c r="W51" s="7" t="s">
        <v>498</v>
      </c>
      <c r="X51" s="38" t="s">
        <v>46</v>
      </c>
      <c r="Y51" s="6" t="s">
        <v>726</v>
      </c>
      <c r="Z51" s="6" t="s">
        <v>499</v>
      </c>
      <c r="AA51" s="44">
        <f>AA52+AA53</f>
        <v>0.22770000000000001</v>
      </c>
      <c r="AB51" s="9" t="s">
        <v>3</v>
      </c>
      <c r="AC51" s="6" t="s">
        <v>463</v>
      </c>
      <c r="AD51" s="6" t="s">
        <v>455</v>
      </c>
      <c r="AE51" s="6" t="s">
        <v>463</v>
      </c>
      <c r="AF51" s="6" t="s">
        <v>463</v>
      </c>
      <c r="AG51" s="6" t="s">
        <v>463</v>
      </c>
      <c r="AH51" s="6" t="s">
        <v>463</v>
      </c>
      <c r="AI51" s="6" t="s">
        <v>463</v>
      </c>
      <c r="AJ51" s="6" t="s">
        <v>463</v>
      </c>
      <c r="AK51" s="68"/>
      <c r="AL51" s="17">
        <v>1</v>
      </c>
      <c r="AM51" s="17">
        <v>1</v>
      </c>
    </row>
    <row r="52" spans="1:39" s="75" customFormat="1" ht="35.1" customHeight="1">
      <c r="A52" s="7">
        <f t="shared" si="0"/>
        <v>42</v>
      </c>
      <c r="B52" s="7"/>
      <c r="C52" s="36"/>
      <c r="D52" s="51"/>
      <c r="E52" s="36"/>
      <c r="F52" s="36"/>
      <c r="G52" s="36">
        <v>5</v>
      </c>
      <c r="H52" s="36"/>
      <c r="I52" s="36"/>
      <c r="J52" s="51"/>
      <c r="K52" s="51"/>
      <c r="L52" s="4" t="s">
        <v>784</v>
      </c>
      <c r="M52" s="36" t="s">
        <v>122</v>
      </c>
      <c r="N52" s="11" t="s">
        <v>71</v>
      </c>
      <c r="O52" s="11" t="s">
        <v>52</v>
      </c>
      <c r="P52" s="7" t="s">
        <v>40</v>
      </c>
      <c r="Q52" s="12"/>
      <c r="R52" s="15" t="s">
        <v>41</v>
      </c>
      <c r="S52" s="12" t="s">
        <v>51</v>
      </c>
      <c r="T52" s="6" t="s">
        <v>3</v>
      </c>
      <c r="U52" s="15" t="s">
        <v>1382</v>
      </c>
      <c r="V52" s="15" t="s">
        <v>1383</v>
      </c>
      <c r="W52" s="7" t="s">
        <v>66</v>
      </c>
      <c r="X52" s="38" t="s">
        <v>727</v>
      </c>
      <c r="Y52" s="6" t="s">
        <v>91</v>
      </c>
      <c r="Z52" s="6" t="s">
        <v>500</v>
      </c>
      <c r="AA52" s="44">
        <v>0.2167</v>
      </c>
      <c r="AB52" s="9" t="s">
        <v>3</v>
      </c>
      <c r="AC52" s="6" t="s">
        <v>469</v>
      </c>
      <c r="AD52" s="6" t="s">
        <v>455</v>
      </c>
      <c r="AE52" s="6" t="s">
        <v>469</v>
      </c>
      <c r="AF52" s="6" t="s">
        <v>469</v>
      </c>
      <c r="AG52" s="6" t="s">
        <v>469</v>
      </c>
      <c r="AH52" s="6" t="s">
        <v>469</v>
      </c>
      <c r="AI52" s="6" t="s">
        <v>469</v>
      </c>
      <c r="AJ52" s="6" t="s">
        <v>469</v>
      </c>
      <c r="AK52" s="68"/>
      <c r="AL52" s="17">
        <v>1</v>
      </c>
      <c r="AM52" s="17">
        <v>1</v>
      </c>
    </row>
    <row r="53" spans="1:39" s="75" customFormat="1" ht="35.1" customHeight="1">
      <c r="A53" s="7">
        <f t="shared" si="0"/>
        <v>43</v>
      </c>
      <c r="B53" s="7"/>
      <c r="C53" s="36"/>
      <c r="D53" s="51"/>
      <c r="E53" s="36"/>
      <c r="F53" s="36"/>
      <c r="G53" s="36">
        <v>5</v>
      </c>
      <c r="H53" s="36"/>
      <c r="I53" s="36"/>
      <c r="J53" s="51"/>
      <c r="K53" s="51"/>
      <c r="L53" s="4" t="s">
        <v>123</v>
      </c>
      <c r="M53" s="36" t="s">
        <v>124</v>
      </c>
      <c r="N53" s="11" t="s">
        <v>104</v>
      </c>
      <c r="O53" s="11" t="s">
        <v>52</v>
      </c>
      <c r="P53" s="7" t="s">
        <v>40</v>
      </c>
      <c r="Q53" s="12"/>
      <c r="R53" s="15" t="s">
        <v>41</v>
      </c>
      <c r="S53" s="12" t="s">
        <v>51</v>
      </c>
      <c r="T53" s="6" t="s">
        <v>3</v>
      </c>
      <c r="U53" s="15" t="s">
        <v>1382</v>
      </c>
      <c r="V53" s="15" t="s">
        <v>1383</v>
      </c>
      <c r="W53" s="7" t="s">
        <v>489</v>
      </c>
      <c r="X53" s="6" t="s">
        <v>3</v>
      </c>
      <c r="Y53" s="12" t="s">
        <v>126</v>
      </c>
      <c r="Z53" s="6" t="s">
        <v>3</v>
      </c>
      <c r="AA53" s="44">
        <v>1.0999999999999999E-2</v>
      </c>
      <c r="AB53" s="9" t="s">
        <v>3</v>
      </c>
      <c r="AC53" s="6" t="s">
        <v>501</v>
      </c>
      <c r="AD53" s="6" t="s">
        <v>455</v>
      </c>
      <c r="AE53" s="6" t="s">
        <v>501</v>
      </c>
      <c r="AF53" s="6" t="s">
        <v>501</v>
      </c>
      <c r="AG53" s="6" t="s">
        <v>501</v>
      </c>
      <c r="AH53" s="6" t="s">
        <v>501</v>
      </c>
      <c r="AI53" s="6" t="s">
        <v>501</v>
      </c>
      <c r="AJ53" s="6" t="s">
        <v>501</v>
      </c>
      <c r="AK53" s="68"/>
      <c r="AL53" s="17">
        <v>1</v>
      </c>
      <c r="AM53" s="17">
        <v>1</v>
      </c>
    </row>
    <row r="54" spans="1:39" s="75" customFormat="1" ht="35.1" customHeight="1">
      <c r="A54" s="7">
        <f t="shared" si="0"/>
        <v>44</v>
      </c>
      <c r="B54" s="7"/>
      <c r="C54" s="36"/>
      <c r="D54" s="51"/>
      <c r="E54" s="36"/>
      <c r="F54" s="36">
        <v>4</v>
      </c>
      <c r="G54" s="36"/>
      <c r="H54" s="36"/>
      <c r="I54" s="36"/>
      <c r="J54" s="51"/>
      <c r="K54" s="51"/>
      <c r="L54" s="4" t="s">
        <v>749</v>
      </c>
      <c r="M54" s="36" t="s">
        <v>750</v>
      </c>
      <c r="N54" s="11" t="s">
        <v>65</v>
      </c>
      <c r="O54" s="11" t="s">
        <v>52</v>
      </c>
      <c r="P54" s="7" t="s">
        <v>40</v>
      </c>
      <c r="Q54" s="12"/>
      <c r="R54" s="15" t="s">
        <v>41</v>
      </c>
      <c r="S54" s="63" t="s">
        <v>127</v>
      </c>
      <c r="T54" s="14" t="s">
        <v>753</v>
      </c>
      <c r="U54" s="15" t="s">
        <v>1382</v>
      </c>
      <c r="V54" s="15" t="s">
        <v>1383</v>
      </c>
      <c r="W54" s="7" t="s">
        <v>502</v>
      </c>
      <c r="X54" s="16" t="s">
        <v>859</v>
      </c>
      <c r="Y54" s="6" t="s">
        <v>113</v>
      </c>
      <c r="Z54" s="6" t="s">
        <v>503</v>
      </c>
      <c r="AA54" s="44">
        <v>0.15770000000000001</v>
      </c>
      <c r="AB54" s="9" t="s">
        <v>3</v>
      </c>
      <c r="AC54" s="6" t="s">
        <v>501</v>
      </c>
      <c r="AD54" s="6" t="s">
        <v>455</v>
      </c>
      <c r="AE54" s="6" t="s">
        <v>501</v>
      </c>
      <c r="AF54" s="6" t="s">
        <v>501</v>
      </c>
      <c r="AG54" s="6" t="s">
        <v>501</v>
      </c>
      <c r="AH54" s="6" t="s">
        <v>501</v>
      </c>
      <c r="AI54" s="6" t="s">
        <v>501</v>
      </c>
      <c r="AJ54" s="6" t="s">
        <v>501</v>
      </c>
      <c r="AK54" s="68"/>
      <c r="AL54" s="17">
        <v>1</v>
      </c>
      <c r="AM54" s="17">
        <v>1</v>
      </c>
    </row>
    <row r="55" spans="1:39" s="75" customFormat="1" ht="35.1" customHeight="1">
      <c r="A55" s="7">
        <f t="shared" si="0"/>
        <v>45</v>
      </c>
      <c r="B55" s="7"/>
      <c r="C55" s="36"/>
      <c r="D55" s="51"/>
      <c r="E55" s="36"/>
      <c r="F55" s="36">
        <v>4</v>
      </c>
      <c r="G55" s="43"/>
      <c r="H55" s="36"/>
      <c r="I55" s="36"/>
      <c r="J55" s="51"/>
      <c r="K55" s="51"/>
      <c r="L55" s="4" t="s">
        <v>708</v>
      </c>
      <c r="M55" s="36" t="s">
        <v>751</v>
      </c>
      <c r="N55" s="11" t="s">
        <v>65</v>
      </c>
      <c r="O55" s="11" t="s">
        <v>52</v>
      </c>
      <c r="P55" s="7" t="s">
        <v>40</v>
      </c>
      <c r="Q55" s="12"/>
      <c r="R55" s="15" t="s">
        <v>41</v>
      </c>
      <c r="S55" s="12" t="s">
        <v>128</v>
      </c>
      <c r="T55" s="14" t="s">
        <v>753</v>
      </c>
      <c r="U55" s="15" t="s">
        <v>1382</v>
      </c>
      <c r="V55" s="15" t="s">
        <v>1383</v>
      </c>
      <c r="W55" s="7" t="s">
        <v>502</v>
      </c>
      <c r="X55" s="16" t="s">
        <v>859</v>
      </c>
      <c r="Y55" s="6" t="s">
        <v>113</v>
      </c>
      <c r="Z55" s="6" t="s">
        <v>504</v>
      </c>
      <c r="AA55" s="44">
        <v>0.108</v>
      </c>
      <c r="AB55" s="9" t="s">
        <v>3</v>
      </c>
      <c r="AC55" s="6" t="s">
        <v>501</v>
      </c>
      <c r="AD55" s="6" t="s">
        <v>455</v>
      </c>
      <c r="AE55" s="6" t="s">
        <v>501</v>
      </c>
      <c r="AF55" s="6" t="s">
        <v>501</v>
      </c>
      <c r="AG55" s="6" t="s">
        <v>501</v>
      </c>
      <c r="AH55" s="6" t="s">
        <v>501</v>
      </c>
      <c r="AI55" s="6" t="s">
        <v>501</v>
      </c>
      <c r="AJ55" s="6" t="s">
        <v>501</v>
      </c>
      <c r="AK55" s="68"/>
      <c r="AL55" s="17">
        <v>1</v>
      </c>
      <c r="AM55" s="17">
        <v>1</v>
      </c>
    </row>
    <row r="56" spans="1:39" s="75" customFormat="1" ht="35.1" customHeight="1">
      <c r="A56" s="7">
        <f t="shared" si="0"/>
        <v>46</v>
      </c>
      <c r="B56" s="7"/>
      <c r="C56" s="36"/>
      <c r="D56" s="51"/>
      <c r="E56" s="36"/>
      <c r="F56" s="36">
        <v>4</v>
      </c>
      <c r="G56" s="43"/>
      <c r="H56" s="36"/>
      <c r="I56" s="36"/>
      <c r="J56" s="51"/>
      <c r="K56" s="51"/>
      <c r="L56" s="4" t="s">
        <v>1139</v>
      </c>
      <c r="M56" s="36" t="s">
        <v>1134</v>
      </c>
      <c r="N56" s="11" t="s">
        <v>71</v>
      </c>
      <c r="O56" s="11" t="s">
        <v>52</v>
      </c>
      <c r="P56" s="7" t="s">
        <v>40</v>
      </c>
      <c r="Q56" s="12"/>
      <c r="R56" s="15" t="s">
        <v>41</v>
      </c>
      <c r="S56" s="45" t="s">
        <v>129</v>
      </c>
      <c r="T56" s="14" t="s">
        <v>42</v>
      </c>
      <c r="U56" s="15" t="s">
        <v>1382</v>
      </c>
      <c r="V56" s="15" t="s">
        <v>1383</v>
      </c>
      <c r="W56" s="7" t="s">
        <v>66</v>
      </c>
      <c r="X56" s="16" t="s">
        <v>1142</v>
      </c>
      <c r="Y56" s="6" t="s">
        <v>99</v>
      </c>
      <c r="Z56" s="6" t="s">
        <v>505</v>
      </c>
      <c r="AA56" s="44">
        <v>0.29270000000000002</v>
      </c>
      <c r="AB56" s="9" t="s">
        <v>3</v>
      </c>
      <c r="AC56" s="6" t="s">
        <v>469</v>
      </c>
      <c r="AD56" s="6" t="s">
        <v>455</v>
      </c>
      <c r="AE56" s="6" t="s">
        <v>469</v>
      </c>
      <c r="AF56" s="6" t="s">
        <v>469</v>
      </c>
      <c r="AG56" s="6" t="s">
        <v>469</v>
      </c>
      <c r="AH56" s="6" t="s">
        <v>469</v>
      </c>
      <c r="AI56" s="6" t="s">
        <v>469</v>
      </c>
      <c r="AJ56" s="6" t="s">
        <v>469</v>
      </c>
      <c r="AK56" s="68"/>
      <c r="AL56" s="17">
        <v>1</v>
      </c>
      <c r="AM56" s="17">
        <v>1</v>
      </c>
    </row>
    <row r="57" spans="1:39" s="75" customFormat="1" ht="35.1" customHeight="1">
      <c r="A57" s="7">
        <f t="shared" si="0"/>
        <v>47</v>
      </c>
      <c r="B57" s="7"/>
      <c r="C57" s="36"/>
      <c r="D57" s="51"/>
      <c r="E57" s="36"/>
      <c r="F57" s="36">
        <v>4</v>
      </c>
      <c r="G57" s="43"/>
      <c r="H57" s="36"/>
      <c r="I57" s="36"/>
      <c r="J57" s="51"/>
      <c r="K57" s="51"/>
      <c r="L57" s="4" t="s">
        <v>130</v>
      </c>
      <c r="M57" s="36" t="s">
        <v>131</v>
      </c>
      <c r="N57" s="11" t="s">
        <v>132</v>
      </c>
      <c r="O57" s="11" t="s">
        <v>52</v>
      </c>
      <c r="P57" s="7" t="s">
        <v>40</v>
      </c>
      <c r="Q57" s="12"/>
      <c r="R57" s="15" t="s">
        <v>41</v>
      </c>
      <c r="S57" s="45" t="s">
        <v>130</v>
      </c>
      <c r="T57" s="14" t="s">
        <v>42</v>
      </c>
      <c r="U57" s="15" t="s">
        <v>1382</v>
      </c>
      <c r="V57" s="15" t="s">
        <v>1383</v>
      </c>
      <c r="W57" s="7" t="s">
        <v>506</v>
      </c>
      <c r="X57" s="16" t="s">
        <v>133</v>
      </c>
      <c r="Y57" s="6" t="s">
        <v>113</v>
      </c>
      <c r="Z57" s="6" t="s">
        <v>507</v>
      </c>
      <c r="AA57" s="44">
        <v>5.6300000000000003E-2</v>
      </c>
      <c r="AB57" s="9" t="s">
        <v>3</v>
      </c>
      <c r="AC57" s="6" t="s">
        <v>469</v>
      </c>
      <c r="AD57" s="6" t="s">
        <v>455</v>
      </c>
      <c r="AE57" s="6" t="s">
        <v>469</v>
      </c>
      <c r="AF57" s="6" t="s">
        <v>469</v>
      </c>
      <c r="AG57" s="6" t="s">
        <v>469</v>
      </c>
      <c r="AH57" s="6" t="s">
        <v>469</v>
      </c>
      <c r="AI57" s="6" t="s">
        <v>469</v>
      </c>
      <c r="AJ57" s="6" t="s">
        <v>469</v>
      </c>
      <c r="AK57" s="68"/>
      <c r="AL57" s="17">
        <v>1</v>
      </c>
      <c r="AM57" s="17">
        <v>1</v>
      </c>
    </row>
    <row r="58" spans="1:39" s="75" customFormat="1" ht="35.1" customHeight="1">
      <c r="A58" s="7">
        <f t="shared" si="0"/>
        <v>48</v>
      </c>
      <c r="B58" s="7"/>
      <c r="C58" s="36"/>
      <c r="D58" s="51"/>
      <c r="E58" s="36"/>
      <c r="F58" s="36">
        <v>4</v>
      </c>
      <c r="G58" s="43"/>
      <c r="H58" s="36"/>
      <c r="I58" s="36"/>
      <c r="J58" s="51"/>
      <c r="K58" s="51"/>
      <c r="L58" s="4" t="s">
        <v>134</v>
      </c>
      <c r="M58" s="36" t="s">
        <v>135</v>
      </c>
      <c r="N58" s="11" t="s">
        <v>71</v>
      </c>
      <c r="O58" s="11" t="s">
        <v>52</v>
      </c>
      <c r="P58" s="7" t="s">
        <v>40</v>
      </c>
      <c r="Q58" s="12"/>
      <c r="R58" s="15" t="s">
        <v>41</v>
      </c>
      <c r="S58" s="12" t="s">
        <v>51</v>
      </c>
      <c r="T58" s="6" t="s">
        <v>3</v>
      </c>
      <c r="U58" s="15" t="s">
        <v>1382</v>
      </c>
      <c r="V58" s="15" t="s">
        <v>1383</v>
      </c>
      <c r="W58" s="7" t="s">
        <v>66</v>
      </c>
      <c r="X58" s="36" t="s">
        <v>136</v>
      </c>
      <c r="Y58" s="6" t="s">
        <v>137</v>
      </c>
      <c r="Z58" s="6" t="s">
        <v>509</v>
      </c>
      <c r="AA58" s="44">
        <v>0.04</v>
      </c>
      <c r="AB58" s="9" t="s">
        <v>3</v>
      </c>
      <c r="AC58" s="6" t="s">
        <v>469</v>
      </c>
      <c r="AD58" s="50" t="s">
        <v>510</v>
      </c>
      <c r="AE58" s="15"/>
      <c r="AF58" s="15"/>
      <c r="AG58" s="15"/>
      <c r="AH58" s="15"/>
      <c r="AI58" s="9"/>
      <c r="AJ58" s="9"/>
      <c r="AK58" s="64"/>
      <c r="AL58" s="17">
        <v>2</v>
      </c>
      <c r="AM58" s="17">
        <v>2</v>
      </c>
    </row>
    <row r="59" spans="1:39" s="75" customFormat="1" ht="35.1" customHeight="1">
      <c r="A59" s="7">
        <f t="shared" ref="A59:A112" si="5">ROW()-10</f>
        <v>49</v>
      </c>
      <c r="B59" s="7"/>
      <c r="C59" s="36"/>
      <c r="D59" s="51"/>
      <c r="E59" s="36"/>
      <c r="F59" s="36">
        <v>4</v>
      </c>
      <c r="G59" s="43"/>
      <c r="H59" s="36"/>
      <c r="I59" s="36"/>
      <c r="J59" s="51"/>
      <c r="K59" s="51"/>
      <c r="L59" s="4" t="s">
        <v>138</v>
      </c>
      <c r="M59" s="36" t="s">
        <v>139</v>
      </c>
      <c r="N59" s="11" t="s">
        <v>71</v>
      </c>
      <c r="O59" s="11" t="s">
        <v>52</v>
      </c>
      <c r="P59" s="7" t="s">
        <v>40</v>
      </c>
      <c r="Q59" s="12"/>
      <c r="R59" s="15" t="s">
        <v>41</v>
      </c>
      <c r="S59" s="12" t="s">
        <v>51</v>
      </c>
      <c r="T59" s="6" t="s">
        <v>3</v>
      </c>
      <c r="U59" s="15" t="s">
        <v>1382</v>
      </c>
      <c r="V59" s="15" t="s">
        <v>1383</v>
      </c>
      <c r="W59" s="7" t="s">
        <v>66</v>
      </c>
      <c r="X59" s="36" t="s">
        <v>136</v>
      </c>
      <c r="Y59" s="6" t="s">
        <v>137</v>
      </c>
      <c r="Z59" s="6" t="s">
        <v>509</v>
      </c>
      <c r="AA59" s="44">
        <v>0.04</v>
      </c>
      <c r="AB59" s="9" t="s">
        <v>3</v>
      </c>
      <c r="AC59" s="6" t="s">
        <v>469</v>
      </c>
      <c r="AD59" s="50" t="s">
        <v>510</v>
      </c>
      <c r="AE59" s="15"/>
      <c r="AF59" s="15"/>
      <c r="AG59" s="15"/>
      <c r="AH59" s="15"/>
      <c r="AI59" s="9"/>
      <c r="AJ59" s="9"/>
      <c r="AK59" s="64"/>
      <c r="AL59" s="17">
        <v>2</v>
      </c>
      <c r="AM59" s="17">
        <v>2</v>
      </c>
    </row>
    <row r="60" spans="1:39" s="75" customFormat="1" ht="35.1" customHeight="1">
      <c r="A60" s="7">
        <f t="shared" si="5"/>
        <v>50</v>
      </c>
      <c r="B60" s="7"/>
      <c r="C60" s="43"/>
      <c r="D60" s="43"/>
      <c r="E60" s="43"/>
      <c r="F60" s="43">
        <v>4</v>
      </c>
      <c r="G60" s="43"/>
      <c r="H60" s="36"/>
      <c r="I60" s="43"/>
      <c r="J60" s="43"/>
      <c r="K60" s="43"/>
      <c r="L60" s="4" t="s">
        <v>140</v>
      </c>
      <c r="M60" s="36" t="s">
        <v>141</v>
      </c>
      <c r="N60" s="11" t="s">
        <v>71</v>
      </c>
      <c r="O60" s="11" t="s">
        <v>52</v>
      </c>
      <c r="P60" s="7" t="s">
        <v>40</v>
      </c>
      <c r="Q60" s="12"/>
      <c r="R60" s="15" t="s">
        <v>41</v>
      </c>
      <c r="S60" s="12" t="s">
        <v>140</v>
      </c>
      <c r="T60" s="14" t="s">
        <v>42</v>
      </c>
      <c r="U60" s="15" t="s">
        <v>1382</v>
      </c>
      <c r="V60" s="15" t="s">
        <v>1383</v>
      </c>
      <c r="W60" s="7" t="s">
        <v>66</v>
      </c>
      <c r="X60" s="16" t="s">
        <v>142</v>
      </c>
      <c r="Y60" s="6" t="s">
        <v>73</v>
      </c>
      <c r="Z60" s="6" t="s">
        <v>511</v>
      </c>
      <c r="AA60" s="44">
        <v>1.6E-2</v>
      </c>
      <c r="AB60" s="9" t="s">
        <v>3</v>
      </c>
      <c r="AC60" s="6" t="s">
        <v>469</v>
      </c>
      <c r="AD60" s="6" t="s">
        <v>455</v>
      </c>
      <c r="AE60" s="6" t="s">
        <v>469</v>
      </c>
      <c r="AF60" s="6" t="s">
        <v>469</v>
      </c>
      <c r="AG60" s="6" t="s">
        <v>469</v>
      </c>
      <c r="AH60" s="6" t="s">
        <v>469</v>
      </c>
      <c r="AI60" s="6" t="s">
        <v>469</v>
      </c>
      <c r="AJ60" s="6" t="s">
        <v>469</v>
      </c>
      <c r="AK60" s="68"/>
      <c r="AL60" s="17">
        <v>1</v>
      </c>
      <c r="AM60" s="17">
        <v>1</v>
      </c>
    </row>
    <row r="61" spans="1:39" s="75" customFormat="1" ht="35.1" customHeight="1">
      <c r="A61" s="7">
        <f t="shared" si="5"/>
        <v>51</v>
      </c>
      <c r="B61" s="7"/>
      <c r="C61" s="43"/>
      <c r="D61" s="43"/>
      <c r="E61" s="43"/>
      <c r="F61" s="43">
        <v>4</v>
      </c>
      <c r="G61" s="43"/>
      <c r="H61" s="36"/>
      <c r="I61" s="43"/>
      <c r="J61" s="43"/>
      <c r="K61" s="43"/>
      <c r="L61" s="4" t="s">
        <v>144</v>
      </c>
      <c r="M61" s="36" t="s">
        <v>512</v>
      </c>
      <c r="N61" s="11" t="s">
        <v>49</v>
      </c>
      <c r="O61" s="11" t="s">
        <v>52</v>
      </c>
      <c r="P61" s="7" t="s">
        <v>40</v>
      </c>
      <c r="Q61" s="12"/>
      <c r="R61" s="15" t="s">
        <v>41</v>
      </c>
      <c r="S61" s="12" t="s">
        <v>144</v>
      </c>
      <c r="T61" s="14" t="s">
        <v>42</v>
      </c>
      <c r="U61" s="15" t="s">
        <v>1382</v>
      </c>
      <c r="V61" s="15" t="s">
        <v>1383</v>
      </c>
      <c r="W61" s="7" t="s">
        <v>49</v>
      </c>
      <c r="X61" s="7" t="s">
        <v>46</v>
      </c>
      <c r="Y61" s="6" t="s">
        <v>3</v>
      </c>
      <c r="Z61" s="6" t="s">
        <v>513</v>
      </c>
      <c r="AA61" s="44">
        <f>AA62+AA63+AA64</f>
        <v>0.23760000000000001</v>
      </c>
      <c r="AB61" s="9" t="s">
        <v>3</v>
      </c>
      <c r="AC61" s="6" t="s">
        <v>463</v>
      </c>
      <c r="AD61" s="6" t="s">
        <v>455</v>
      </c>
      <c r="AE61" s="6" t="s">
        <v>463</v>
      </c>
      <c r="AF61" s="6" t="s">
        <v>463</v>
      </c>
      <c r="AG61" s="6" t="s">
        <v>463</v>
      </c>
      <c r="AH61" s="6" t="s">
        <v>463</v>
      </c>
      <c r="AI61" s="6" t="s">
        <v>463</v>
      </c>
      <c r="AJ61" s="6" t="s">
        <v>463</v>
      </c>
      <c r="AK61" s="68"/>
      <c r="AL61" s="17">
        <v>1</v>
      </c>
      <c r="AM61" s="17">
        <v>1</v>
      </c>
    </row>
    <row r="62" spans="1:39" s="75" customFormat="1" ht="35.1" customHeight="1">
      <c r="A62" s="7">
        <f t="shared" si="5"/>
        <v>52</v>
      </c>
      <c r="B62" s="7"/>
      <c r="C62" s="43"/>
      <c r="D62" s="43"/>
      <c r="E62" s="43"/>
      <c r="F62" s="43"/>
      <c r="G62" s="43">
        <v>5</v>
      </c>
      <c r="H62" s="36"/>
      <c r="I62" s="43"/>
      <c r="J62" s="43"/>
      <c r="K62" s="43"/>
      <c r="L62" s="4" t="s">
        <v>147</v>
      </c>
      <c r="M62" s="36" t="s">
        <v>514</v>
      </c>
      <c r="N62" s="11" t="s">
        <v>71</v>
      </c>
      <c r="O62" s="11" t="s">
        <v>52</v>
      </c>
      <c r="P62" s="7" t="s">
        <v>40</v>
      </c>
      <c r="Q62" s="12"/>
      <c r="R62" s="15" t="s">
        <v>41</v>
      </c>
      <c r="S62" s="12" t="s">
        <v>147</v>
      </c>
      <c r="T62" s="14" t="s">
        <v>42</v>
      </c>
      <c r="U62" s="15" t="s">
        <v>1382</v>
      </c>
      <c r="V62" s="15" t="s">
        <v>1383</v>
      </c>
      <c r="W62" s="7" t="s">
        <v>66</v>
      </c>
      <c r="X62" s="16" t="s">
        <v>72</v>
      </c>
      <c r="Y62" s="6" t="s">
        <v>73</v>
      </c>
      <c r="Z62" s="6" t="s">
        <v>685</v>
      </c>
      <c r="AA62" s="44">
        <v>0.10639999999999999</v>
      </c>
      <c r="AB62" s="9" t="s">
        <v>3</v>
      </c>
      <c r="AC62" s="6" t="s">
        <v>469</v>
      </c>
      <c r="AD62" s="6" t="s">
        <v>455</v>
      </c>
      <c r="AE62" s="6" t="s">
        <v>469</v>
      </c>
      <c r="AF62" s="6" t="s">
        <v>469</v>
      </c>
      <c r="AG62" s="6" t="s">
        <v>469</v>
      </c>
      <c r="AH62" s="6" t="s">
        <v>469</v>
      </c>
      <c r="AI62" s="6" t="s">
        <v>469</v>
      </c>
      <c r="AJ62" s="6" t="s">
        <v>469</v>
      </c>
      <c r="AK62" s="68"/>
      <c r="AL62" s="17">
        <v>1</v>
      </c>
      <c r="AM62" s="17">
        <v>1</v>
      </c>
    </row>
    <row r="63" spans="1:39" s="75" customFormat="1" ht="35.1" customHeight="1">
      <c r="A63" s="7">
        <f t="shared" si="5"/>
        <v>53</v>
      </c>
      <c r="B63" s="7"/>
      <c r="C63" s="43"/>
      <c r="D63" s="43"/>
      <c r="E63" s="43"/>
      <c r="F63" s="43"/>
      <c r="G63" s="43">
        <v>5</v>
      </c>
      <c r="H63" s="36"/>
      <c r="I63" s="43"/>
      <c r="J63" s="43"/>
      <c r="K63" s="43"/>
      <c r="L63" s="4" t="s">
        <v>696</v>
      </c>
      <c r="M63" s="36" t="s">
        <v>152</v>
      </c>
      <c r="N63" s="11" t="s">
        <v>71</v>
      </c>
      <c r="O63" s="11" t="s">
        <v>52</v>
      </c>
      <c r="P63" s="7" t="s">
        <v>40</v>
      </c>
      <c r="Q63" s="12"/>
      <c r="R63" s="15" t="s">
        <v>41</v>
      </c>
      <c r="S63" s="12" t="s">
        <v>151</v>
      </c>
      <c r="T63" s="14" t="s">
        <v>42</v>
      </c>
      <c r="U63" s="15" t="s">
        <v>1382</v>
      </c>
      <c r="V63" s="15" t="s">
        <v>1383</v>
      </c>
      <c r="W63" s="7" t="s">
        <v>66</v>
      </c>
      <c r="X63" s="16" t="s">
        <v>96</v>
      </c>
      <c r="Y63" s="6" t="s">
        <v>73</v>
      </c>
      <c r="Z63" s="6" t="s">
        <v>686</v>
      </c>
      <c r="AA63" s="44">
        <v>0.1101</v>
      </c>
      <c r="AB63" s="9" t="s">
        <v>3</v>
      </c>
      <c r="AC63" s="6" t="s">
        <v>469</v>
      </c>
      <c r="AD63" s="6" t="s">
        <v>455</v>
      </c>
      <c r="AE63" s="6" t="s">
        <v>469</v>
      </c>
      <c r="AF63" s="6" t="s">
        <v>469</v>
      </c>
      <c r="AG63" s="6" t="s">
        <v>469</v>
      </c>
      <c r="AH63" s="6" t="s">
        <v>469</v>
      </c>
      <c r="AI63" s="6" t="s">
        <v>469</v>
      </c>
      <c r="AJ63" s="6" t="s">
        <v>469</v>
      </c>
      <c r="AK63" s="68"/>
      <c r="AL63" s="17">
        <v>1</v>
      </c>
      <c r="AM63" s="17">
        <v>1</v>
      </c>
    </row>
    <row r="64" spans="1:39" s="75" customFormat="1" ht="35.1" customHeight="1">
      <c r="A64" s="7">
        <f t="shared" si="5"/>
        <v>54</v>
      </c>
      <c r="B64" s="7"/>
      <c r="C64" s="43"/>
      <c r="D64" s="43"/>
      <c r="E64" s="43"/>
      <c r="F64" s="43"/>
      <c r="G64" s="43">
        <v>5</v>
      </c>
      <c r="H64" s="36"/>
      <c r="I64" s="43"/>
      <c r="J64" s="43"/>
      <c r="K64" s="43"/>
      <c r="L64" s="4" t="s">
        <v>154</v>
      </c>
      <c r="M64" s="36" t="s">
        <v>155</v>
      </c>
      <c r="N64" s="11" t="s">
        <v>132</v>
      </c>
      <c r="O64" s="11" t="s">
        <v>52</v>
      </c>
      <c r="P64" s="7" t="s">
        <v>40</v>
      </c>
      <c r="Q64" s="12"/>
      <c r="R64" s="15" t="s">
        <v>41</v>
      </c>
      <c r="S64" s="12" t="s">
        <v>799</v>
      </c>
      <c r="T64" s="14" t="s">
        <v>42</v>
      </c>
      <c r="U64" s="15" t="s">
        <v>1382</v>
      </c>
      <c r="V64" s="15" t="s">
        <v>1383</v>
      </c>
      <c r="W64" s="7" t="s">
        <v>515</v>
      </c>
      <c r="X64" s="16" t="s">
        <v>156</v>
      </c>
      <c r="Y64" s="6" t="s">
        <v>113</v>
      </c>
      <c r="Z64" s="6" t="s">
        <v>516</v>
      </c>
      <c r="AA64" s="30">
        <v>2.1100000000000001E-2</v>
      </c>
      <c r="AB64" s="9" t="s">
        <v>3</v>
      </c>
      <c r="AC64" s="6" t="s">
        <v>517</v>
      </c>
      <c r="AD64" s="6" t="s">
        <v>455</v>
      </c>
      <c r="AE64" s="6" t="s">
        <v>469</v>
      </c>
      <c r="AF64" s="6" t="s">
        <v>469</v>
      </c>
      <c r="AG64" s="6" t="s">
        <v>469</v>
      </c>
      <c r="AH64" s="6" t="s">
        <v>469</v>
      </c>
      <c r="AI64" s="6" t="s">
        <v>469</v>
      </c>
      <c r="AJ64" s="6" t="s">
        <v>469</v>
      </c>
      <c r="AK64" s="68"/>
      <c r="AL64" s="17">
        <v>1</v>
      </c>
      <c r="AM64" s="17">
        <v>1</v>
      </c>
    </row>
    <row r="65" spans="1:39" s="75" customFormat="1" ht="35.1" customHeight="1">
      <c r="A65" s="7">
        <f t="shared" si="5"/>
        <v>55</v>
      </c>
      <c r="B65" s="7"/>
      <c r="C65" s="7"/>
      <c r="D65" s="14"/>
      <c r="E65" s="7"/>
      <c r="F65" s="7">
        <v>4</v>
      </c>
      <c r="G65" s="7"/>
      <c r="H65" s="14"/>
      <c r="I65" s="14"/>
      <c r="J65" s="14"/>
      <c r="K65" s="14"/>
      <c r="L65" s="4" t="s">
        <v>157</v>
      </c>
      <c r="M65" s="36" t="s">
        <v>158</v>
      </c>
      <c r="N65" s="11" t="s">
        <v>71</v>
      </c>
      <c r="O65" s="11" t="s">
        <v>52</v>
      </c>
      <c r="P65" s="7" t="s">
        <v>40</v>
      </c>
      <c r="Q65" s="12"/>
      <c r="R65" s="15" t="s">
        <v>41</v>
      </c>
      <c r="S65" s="12" t="s">
        <v>157</v>
      </c>
      <c r="T65" s="14" t="s">
        <v>42</v>
      </c>
      <c r="U65" s="15" t="s">
        <v>1382</v>
      </c>
      <c r="V65" s="15" t="s">
        <v>1383</v>
      </c>
      <c r="W65" s="7" t="s">
        <v>66</v>
      </c>
      <c r="X65" s="7" t="s">
        <v>1141</v>
      </c>
      <c r="Y65" s="6" t="s">
        <v>91</v>
      </c>
      <c r="Z65" s="7" t="s">
        <v>687</v>
      </c>
      <c r="AA65" s="30">
        <v>0.14940000000000001</v>
      </c>
      <c r="AB65" s="9" t="s">
        <v>3</v>
      </c>
      <c r="AC65" s="6" t="s">
        <v>469</v>
      </c>
      <c r="AD65" s="6" t="s">
        <v>455</v>
      </c>
      <c r="AE65" s="6" t="s">
        <v>469</v>
      </c>
      <c r="AF65" s="6" t="s">
        <v>469</v>
      </c>
      <c r="AG65" s="6" t="s">
        <v>469</v>
      </c>
      <c r="AH65" s="6" t="s">
        <v>469</v>
      </c>
      <c r="AI65" s="6" t="s">
        <v>469</v>
      </c>
      <c r="AJ65" s="6" t="s">
        <v>469</v>
      </c>
      <c r="AK65" s="68"/>
      <c r="AL65" s="17">
        <v>1</v>
      </c>
      <c r="AM65" s="17">
        <v>1</v>
      </c>
    </row>
    <row r="66" spans="1:39" s="75" customFormat="1" ht="35.1" customHeight="1">
      <c r="A66" s="7">
        <f t="shared" si="5"/>
        <v>56</v>
      </c>
      <c r="B66" s="7"/>
      <c r="C66" s="7"/>
      <c r="D66" s="14"/>
      <c r="E66" s="7"/>
      <c r="F66" s="7">
        <v>4</v>
      </c>
      <c r="G66" s="7"/>
      <c r="H66" s="14"/>
      <c r="I66" s="14"/>
      <c r="J66" s="14"/>
      <c r="K66" s="14"/>
      <c r="L66" s="4" t="s">
        <v>159</v>
      </c>
      <c r="M66" s="36" t="s">
        <v>160</v>
      </c>
      <c r="N66" s="11" t="s">
        <v>800</v>
      </c>
      <c r="O66" s="11" t="s">
        <v>52</v>
      </c>
      <c r="P66" s="7" t="s">
        <v>40</v>
      </c>
      <c r="Q66" s="12"/>
      <c r="R66" s="15" t="s">
        <v>41</v>
      </c>
      <c r="S66" s="12" t="s">
        <v>159</v>
      </c>
      <c r="T66" s="14" t="s">
        <v>42</v>
      </c>
      <c r="U66" s="15" t="s">
        <v>1382</v>
      </c>
      <c r="V66" s="15" t="s">
        <v>1383</v>
      </c>
      <c r="W66" s="7" t="s">
        <v>66</v>
      </c>
      <c r="X66" s="7" t="s">
        <v>1144</v>
      </c>
      <c r="Y66" s="6" t="s">
        <v>91</v>
      </c>
      <c r="Z66" s="7" t="s">
        <v>688</v>
      </c>
      <c r="AA66" s="30">
        <v>0.14779999999999999</v>
      </c>
      <c r="AB66" s="9" t="s">
        <v>3</v>
      </c>
      <c r="AC66" s="6" t="s">
        <v>469</v>
      </c>
      <c r="AD66" s="6" t="s">
        <v>455</v>
      </c>
      <c r="AE66" s="6" t="s">
        <v>469</v>
      </c>
      <c r="AF66" s="6" t="s">
        <v>469</v>
      </c>
      <c r="AG66" s="6" t="s">
        <v>469</v>
      </c>
      <c r="AH66" s="6" t="s">
        <v>469</v>
      </c>
      <c r="AI66" s="6" t="s">
        <v>469</v>
      </c>
      <c r="AJ66" s="6" t="s">
        <v>469</v>
      </c>
      <c r="AK66" s="68"/>
      <c r="AL66" s="17">
        <v>1</v>
      </c>
      <c r="AM66" s="17">
        <v>1</v>
      </c>
    </row>
    <row r="67" spans="1:39" s="75" customFormat="1" ht="35.1" customHeight="1">
      <c r="A67" s="7">
        <f t="shared" si="5"/>
        <v>57</v>
      </c>
      <c r="B67" s="7"/>
      <c r="C67" s="7"/>
      <c r="D67" s="14"/>
      <c r="E67" s="7">
        <v>3</v>
      </c>
      <c r="F67" s="7"/>
      <c r="G67" s="7"/>
      <c r="H67" s="14"/>
      <c r="I67" s="14"/>
      <c r="J67" s="14"/>
      <c r="K67" s="14"/>
      <c r="L67" s="4" t="s">
        <v>697</v>
      </c>
      <c r="M67" s="36" t="s">
        <v>162</v>
      </c>
      <c r="N67" s="36" t="s">
        <v>49</v>
      </c>
      <c r="O67" s="11" t="s">
        <v>52</v>
      </c>
      <c r="P67" s="7" t="s">
        <v>40</v>
      </c>
      <c r="Q67" s="36"/>
      <c r="R67" s="15" t="s">
        <v>41</v>
      </c>
      <c r="S67" s="12" t="s">
        <v>161</v>
      </c>
      <c r="T67" s="14" t="s">
        <v>42</v>
      </c>
      <c r="U67" s="15" t="s">
        <v>1382</v>
      </c>
      <c r="V67" s="15" t="s">
        <v>1383</v>
      </c>
      <c r="W67" s="36" t="s">
        <v>49</v>
      </c>
      <c r="X67" s="7" t="s">
        <v>46</v>
      </c>
      <c r="Y67" s="6" t="s">
        <v>3</v>
      </c>
      <c r="Z67" s="7" t="s">
        <v>518</v>
      </c>
      <c r="AA67" s="30">
        <f>AA68+AA69+AA70+AA71+AA72</f>
        <v>0.50379999999999991</v>
      </c>
      <c r="AB67" s="9" t="s">
        <v>3</v>
      </c>
      <c r="AC67" s="6" t="s">
        <v>463</v>
      </c>
      <c r="AD67" s="6" t="s">
        <v>455</v>
      </c>
      <c r="AE67" s="6" t="s">
        <v>463</v>
      </c>
      <c r="AF67" s="6" t="s">
        <v>463</v>
      </c>
      <c r="AG67" s="6" t="s">
        <v>463</v>
      </c>
      <c r="AH67" s="6" t="s">
        <v>463</v>
      </c>
      <c r="AI67" s="6" t="s">
        <v>463</v>
      </c>
      <c r="AJ67" s="6" t="s">
        <v>463</v>
      </c>
      <c r="AK67" s="68"/>
      <c r="AL67" s="17">
        <v>1</v>
      </c>
      <c r="AM67" s="17">
        <v>1</v>
      </c>
    </row>
    <row r="68" spans="1:39" s="75" customFormat="1" ht="35.1" customHeight="1">
      <c r="A68" s="7">
        <f t="shared" si="5"/>
        <v>58</v>
      </c>
      <c r="B68" s="7"/>
      <c r="C68" s="7"/>
      <c r="D68" s="14"/>
      <c r="E68" s="7"/>
      <c r="F68" s="7">
        <v>4</v>
      </c>
      <c r="G68" s="7"/>
      <c r="H68" s="14"/>
      <c r="I68" s="14"/>
      <c r="J68" s="14"/>
      <c r="K68" s="14"/>
      <c r="L68" s="4" t="s">
        <v>163</v>
      </c>
      <c r="M68" s="36" t="s">
        <v>164</v>
      </c>
      <c r="N68" s="36" t="s">
        <v>132</v>
      </c>
      <c r="O68" s="11" t="s">
        <v>52</v>
      </c>
      <c r="P68" s="7" t="s">
        <v>40</v>
      </c>
      <c r="Q68" s="36"/>
      <c r="R68" s="15" t="s">
        <v>41</v>
      </c>
      <c r="S68" s="12" t="s">
        <v>163</v>
      </c>
      <c r="T68" s="14" t="s">
        <v>42</v>
      </c>
      <c r="U68" s="15" t="s">
        <v>1382</v>
      </c>
      <c r="V68" s="15" t="s">
        <v>1383</v>
      </c>
      <c r="W68" s="36" t="s">
        <v>519</v>
      </c>
      <c r="X68" s="7" t="s">
        <v>133</v>
      </c>
      <c r="Y68" s="6" t="s">
        <v>113</v>
      </c>
      <c r="Z68" s="7" t="s">
        <v>520</v>
      </c>
      <c r="AA68" s="30">
        <v>0.11899999999999999</v>
      </c>
      <c r="AB68" s="9" t="s">
        <v>3</v>
      </c>
      <c r="AC68" s="6" t="s">
        <v>463</v>
      </c>
      <c r="AD68" s="6" t="s">
        <v>455</v>
      </c>
      <c r="AE68" s="6" t="s">
        <v>463</v>
      </c>
      <c r="AF68" s="6" t="s">
        <v>463</v>
      </c>
      <c r="AG68" s="6" t="s">
        <v>463</v>
      </c>
      <c r="AH68" s="6" t="s">
        <v>463</v>
      </c>
      <c r="AI68" s="6" t="s">
        <v>463</v>
      </c>
      <c r="AJ68" s="6" t="s">
        <v>463</v>
      </c>
      <c r="AK68" s="68"/>
      <c r="AL68" s="17">
        <v>1</v>
      </c>
      <c r="AM68" s="17">
        <v>1</v>
      </c>
    </row>
    <row r="69" spans="1:39" s="75" customFormat="1" ht="35.1" customHeight="1">
      <c r="A69" s="7">
        <f t="shared" si="5"/>
        <v>59</v>
      </c>
      <c r="B69" s="7"/>
      <c r="C69" s="7"/>
      <c r="D69" s="14"/>
      <c r="E69" s="7"/>
      <c r="F69" s="7">
        <v>4</v>
      </c>
      <c r="G69" s="7"/>
      <c r="H69" s="14"/>
      <c r="I69" s="14"/>
      <c r="J69" s="14"/>
      <c r="K69" s="14"/>
      <c r="L69" s="4" t="s">
        <v>165</v>
      </c>
      <c r="M69" s="36" t="s">
        <v>164</v>
      </c>
      <c r="N69" s="36" t="s">
        <v>519</v>
      </c>
      <c r="O69" s="11" t="s">
        <v>52</v>
      </c>
      <c r="P69" s="7" t="s">
        <v>40</v>
      </c>
      <c r="Q69" s="36"/>
      <c r="R69" s="15" t="s">
        <v>41</v>
      </c>
      <c r="S69" s="12" t="s">
        <v>165</v>
      </c>
      <c r="T69" s="14" t="s">
        <v>42</v>
      </c>
      <c r="U69" s="15" t="s">
        <v>1382</v>
      </c>
      <c r="V69" s="15" t="s">
        <v>1383</v>
      </c>
      <c r="W69" s="36" t="s">
        <v>519</v>
      </c>
      <c r="X69" s="7" t="s">
        <v>133</v>
      </c>
      <c r="Y69" s="6" t="s">
        <v>113</v>
      </c>
      <c r="Z69" s="7" t="s">
        <v>521</v>
      </c>
      <c r="AA69" s="30">
        <v>8.5599999999999996E-2</v>
      </c>
      <c r="AB69" s="9" t="s">
        <v>3</v>
      </c>
      <c r="AC69" s="6" t="s">
        <v>463</v>
      </c>
      <c r="AD69" s="6" t="s">
        <v>455</v>
      </c>
      <c r="AE69" s="6" t="s">
        <v>463</v>
      </c>
      <c r="AF69" s="6" t="s">
        <v>463</v>
      </c>
      <c r="AG69" s="6" t="s">
        <v>463</v>
      </c>
      <c r="AH69" s="6" t="s">
        <v>463</v>
      </c>
      <c r="AI69" s="6" t="s">
        <v>463</v>
      </c>
      <c r="AJ69" s="6" t="s">
        <v>463</v>
      </c>
      <c r="AK69" s="68"/>
      <c r="AL69" s="17">
        <v>1</v>
      </c>
      <c r="AM69" s="17">
        <v>1</v>
      </c>
    </row>
    <row r="70" spans="1:39" s="75" customFormat="1" ht="35.1" customHeight="1">
      <c r="A70" s="7">
        <f t="shared" si="5"/>
        <v>60</v>
      </c>
      <c r="B70" s="7"/>
      <c r="C70" s="7"/>
      <c r="D70" s="14"/>
      <c r="E70" s="7"/>
      <c r="F70" s="7">
        <v>4</v>
      </c>
      <c r="G70" s="7"/>
      <c r="H70" s="14"/>
      <c r="I70" s="14"/>
      <c r="J70" s="14"/>
      <c r="K70" s="14"/>
      <c r="L70" s="4" t="s">
        <v>166</v>
      </c>
      <c r="M70" s="36" t="s">
        <v>164</v>
      </c>
      <c r="N70" s="36" t="s">
        <v>132</v>
      </c>
      <c r="O70" s="11" t="s">
        <v>52</v>
      </c>
      <c r="P70" s="7" t="s">
        <v>40</v>
      </c>
      <c r="Q70" s="36"/>
      <c r="R70" s="15" t="s">
        <v>41</v>
      </c>
      <c r="S70" s="12" t="s">
        <v>166</v>
      </c>
      <c r="T70" s="14" t="s">
        <v>42</v>
      </c>
      <c r="U70" s="15" t="s">
        <v>1382</v>
      </c>
      <c r="V70" s="15" t="s">
        <v>1383</v>
      </c>
      <c r="W70" s="36" t="s">
        <v>519</v>
      </c>
      <c r="X70" s="7" t="s">
        <v>133</v>
      </c>
      <c r="Y70" s="6" t="s">
        <v>113</v>
      </c>
      <c r="Z70" s="7" t="s">
        <v>522</v>
      </c>
      <c r="AA70" s="30">
        <v>9.1899999999999996E-2</v>
      </c>
      <c r="AB70" s="9" t="s">
        <v>3</v>
      </c>
      <c r="AC70" s="6" t="s">
        <v>463</v>
      </c>
      <c r="AD70" s="6" t="s">
        <v>455</v>
      </c>
      <c r="AE70" s="6" t="s">
        <v>463</v>
      </c>
      <c r="AF70" s="6" t="s">
        <v>463</v>
      </c>
      <c r="AG70" s="6" t="s">
        <v>463</v>
      </c>
      <c r="AH70" s="6" t="s">
        <v>463</v>
      </c>
      <c r="AI70" s="6" t="s">
        <v>463</v>
      </c>
      <c r="AJ70" s="6" t="s">
        <v>463</v>
      </c>
      <c r="AK70" s="68"/>
      <c r="AL70" s="17">
        <v>1</v>
      </c>
      <c r="AM70" s="17">
        <v>1</v>
      </c>
    </row>
    <row r="71" spans="1:39" s="75" customFormat="1" ht="35.1" customHeight="1">
      <c r="A71" s="7">
        <f t="shared" si="5"/>
        <v>61</v>
      </c>
      <c r="B71" s="7"/>
      <c r="C71" s="7"/>
      <c r="D71" s="14"/>
      <c r="E71" s="7"/>
      <c r="F71" s="7">
        <v>4</v>
      </c>
      <c r="G71" s="7"/>
      <c r="H71" s="14"/>
      <c r="I71" s="14"/>
      <c r="J71" s="14"/>
      <c r="K71" s="14"/>
      <c r="L71" s="4" t="s">
        <v>167</v>
      </c>
      <c r="M71" s="36" t="s">
        <v>164</v>
      </c>
      <c r="N71" s="36" t="s">
        <v>132</v>
      </c>
      <c r="O71" s="11" t="s">
        <v>52</v>
      </c>
      <c r="P71" s="7" t="s">
        <v>40</v>
      </c>
      <c r="Q71" s="36"/>
      <c r="R71" s="15" t="s">
        <v>41</v>
      </c>
      <c r="S71" s="12" t="s">
        <v>167</v>
      </c>
      <c r="T71" s="14" t="s">
        <v>42</v>
      </c>
      <c r="U71" s="15" t="s">
        <v>1382</v>
      </c>
      <c r="V71" s="15" t="s">
        <v>1383</v>
      </c>
      <c r="W71" s="36" t="s">
        <v>519</v>
      </c>
      <c r="X71" s="7" t="s">
        <v>133</v>
      </c>
      <c r="Y71" s="6" t="s">
        <v>113</v>
      </c>
      <c r="Z71" s="7" t="s">
        <v>523</v>
      </c>
      <c r="AA71" s="30">
        <v>8.8999999999999996E-2</v>
      </c>
      <c r="AB71" s="9" t="s">
        <v>3</v>
      </c>
      <c r="AC71" s="6" t="s">
        <v>463</v>
      </c>
      <c r="AD71" s="6" t="s">
        <v>455</v>
      </c>
      <c r="AE71" s="6" t="s">
        <v>463</v>
      </c>
      <c r="AF71" s="6" t="s">
        <v>463</v>
      </c>
      <c r="AG71" s="6" t="s">
        <v>463</v>
      </c>
      <c r="AH71" s="6" t="s">
        <v>463</v>
      </c>
      <c r="AI71" s="6" t="s">
        <v>463</v>
      </c>
      <c r="AJ71" s="6" t="s">
        <v>463</v>
      </c>
      <c r="AK71" s="68"/>
      <c r="AL71" s="17">
        <v>1</v>
      </c>
      <c r="AM71" s="17">
        <v>1</v>
      </c>
    </row>
    <row r="72" spans="1:39" s="75" customFormat="1" ht="35.1" customHeight="1">
      <c r="A72" s="7">
        <f t="shared" si="5"/>
        <v>62</v>
      </c>
      <c r="B72" s="7"/>
      <c r="C72" s="7"/>
      <c r="D72" s="14"/>
      <c r="E72" s="7"/>
      <c r="F72" s="7">
        <v>4</v>
      </c>
      <c r="G72" s="7"/>
      <c r="H72" s="14"/>
      <c r="I72" s="14"/>
      <c r="J72" s="14"/>
      <c r="K72" s="14"/>
      <c r="L72" s="4" t="s">
        <v>168</v>
      </c>
      <c r="M72" s="36" t="s">
        <v>164</v>
      </c>
      <c r="N72" s="36" t="s">
        <v>132</v>
      </c>
      <c r="O72" s="11" t="s">
        <v>52</v>
      </c>
      <c r="P72" s="7" t="s">
        <v>40</v>
      </c>
      <c r="Q72" s="36"/>
      <c r="R72" s="15" t="s">
        <v>41</v>
      </c>
      <c r="S72" s="12" t="s">
        <v>168</v>
      </c>
      <c r="T72" s="14" t="s">
        <v>42</v>
      </c>
      <c r="U72" s="15" t="s">
        <v>1382</v>
      </c>
      <c r="V72" s="15" t="s">
        <v>1383</v>
      </c>
      <c r="W72" s="36" t="s">
        <v>519</v>
      </c>
      <c r="X72" s="7" t="s">
        <v>133</v>
      </c>
      <c r="Y72" s="6" t="s">
        <v>113</v>
      </c>
      <c r="Z72" s="7" t="s">
        <v>524</v>
      </c>
      <c r="AA72" s="30">
        <v>0.1183</v>
      </c>
      <c r="AB72" s="9" t="s">
        <v>3</v>
      </c>
      <c r="AC72" s="6" t="s">
        <v>463</v>
      </c>
      <c r="AD72" s="6" t="s">
        <v>455</v>
      </c>
      <c r="AE72" s="6" t="s">
        <v>463</v>
      </c>
      <c r="AF72" s="6" t="s">
        <v>463</v>
      </c>
      <c r="AG72" s="6" t="s">
        <v>463</v>
      </c>
      <c r="AH72" s="6" t="s">
        <v>463</v>
      </c>
      <c r="AI72" s="6" t="s">
        <v>463</v>
      </c>
      <c r="AJ72" s="6" t="s">
        <v>463</v>
      </c>
      <c r="AK72" s="68"/>
      <c r="AL72" s="17">
        <v>1</v>
      </c>
      <c r="AM72" s="17">
        <v>1</v>
      </c>
    </row>
    <row r="73" spans="1:39" s="75" customFormat="1" ht="35.1" customHeight="1">
      <c r="A73" s="7"/>
      <c r="B73" s="7"/>
      <c r="C73" s="7"/>
      <c r="D73" s="14">
        <v>2</v>
      </c>
      <c r="E73" s="7"/>
      <c r="F73" s="7"/>
      <c r="G73" s="7"/>
      <c r="H73" s="14"/>
      <c r="I73" s="14"/>
      <c r="J73" s="14"/>
      <c r="K73" s="14"/>
      <c r="L73" s="4" t="s">
        <v>1416</v>
      </c>
      <c r="M73" s="36" t="s">
        <v>1417</v>
      </c>
      <c r="N73" s="36" t="s">
        <v>1417</v>
      </c>
      <c r="O73" s="11" t="s">
        <v>52</v>
      </c>
      <c r="P73" s="7" t="s">
        <v>40</v>
      </c>
      <c r="Q73" s="36"/>
      <c r="R73" s="15" t="s">
        <v>41</v>
      </c>
      <c r="S73" s="12"/>
      <c r="T73" s="14" t="s">
        <v>1414</v>
      </c>
      <c r="U73" s="15" t="s">
        <v>527</v>
      </c>
      <c r="V73" s="15" t="s">
        <v>456</v>
      </c>
      <c r="W73" s="36" t="s">
        <v>506</v>
      </c>
      <c r="X73" s="7"/>
      <c r="Y73" s="6" t="s">
        <v>1413</v>
      </c>
      <c r="Z73" s="7" t="s">
        <v>1418</v>
      </c>
      <c r="AA73" s="30"/>
      <c r="AB73" s="9"/>
      <c r="AC73" s="6"/>
      <c r="AD73" s="6"/>
      <c r="AE73" s="6"/>
      <c r="AF73" s="6"/>
      <c r="AG73" s="6"/>
      <c r="AH73" s="6"/>
      <c r="AI73" s="6"/>
      <c r="AJ73" s="6"/>
      <c r="AK73" s="68"/>
      <c r="AL73" s="17">
        <v>1</v>
      </c>
      <c r="AM73" s="17">
        <v>1</v>
      </c>
    </row>
    <row r="74" spans="1:39" s="75" customFormat="1" ht="35.1" customHeight="1">
      <c r="A74" s="7">
        <f t="shared" si="5"/>
        <v>64</v>
      </c>
      <c r="B74" s="7"/>
      <c r="C74" s="7"/>
      <c r="D74" s="14">
        <v>2</v>
      </c>
      <c r="E74" s="7"/>
      <c r="F74" s="7"/>
      <c r="G74" s="7"/>
      <c r="H74" s="14"/>
      <c r="I74" s="14"/>
      <c r="J74" s="14"/>
      <c r="K74" s="14"/>
      <c r="L74" s="4" t="s">
        <v>525</v>
      </c>
      <c r="M74" s="36" t="s">
        <v>526</v>
      </c>
      <c r="N74" s="36" t="s">
        <v>169</v>
      </c>
      <c r="O74" s="11" t="s">
        <v>52</v>
      </c>
      <c r="P74" s="7" t="s">
        <v>40</v>
      </c>
      <c r="Q74" s="36"/>
      <c r="R74" s="15" t="s">
        <v>41</v>
      </c>
      <c r="S74" s="12" t="s">
        <v>51</v>
      </c>
      <c r="T74" s="6" t="s">
        <v>3</v>
      </c>
      <c r="U74" s="15" t="s">
        <v>1382</v>
      </c>
      <c r="V74" s="15" t="s">
        <v>1383</v>
      </c>
      <c r="W74" s="7" t="s">
        <v>49</v>
      </c>
      <c r="X74" s="7" t="s">
        <v>46</v>
      </c>
      <c r="Y74" s="7" t="s">
        <v>3</v>
      </c>
      <c r="Z74" s="7" t="s">
        <v>463</v>
      </c>
      <c r="AA74" s="30">
        <v>0</v>
      </c>
      <c r="AB74" s="9" t="s">
        <v>3</v>
      </c>
      <c r="AC74" s="6" t="s">
        <v>463</v>
      </c>
      <c r="AD74" s="6" t="s">
        <v>455</v>
      </c>
      <c r="AE74" s="6" t="s">
        <v>463</v>
      </c>
      <c r="AF74" s="6" t="s">
        <v>463</v>
      </c>
      <c r="AG74" s="6" t="s">
        <v>463</v>
      </c>
      <c r="AH74" s="6" t="s">
        <v>463</v>
      </c>
      <c r="AI74" s="6" t="s">
        <v>463</v>
      </c>
      <c r="AJ74" s="6" t="s">
        <v>463</v>
      </c>
      <c r="AK74" s="68"/>
      <c r="AL74" s="17">
        <v>1</v>
      </c>
      <c r="AM74" s="17">
        <v>1</v>
      </c>
    </row>
    <row r="75" spans="1:39" s="75" customFormat="1" ht="35.1" customHeight="1">
      <c r="A75" s="7">
        <f t="shared" si="5"/>
        <v>65</v>
      </c>
      <c r="B75" s="7"/>
      <c r="C75" s="7"/>
      <c r="D75" s="7">
        <v>2</v>
      </c>
      <c r="E75" s="7"/>
      <c r="F75" s="7"/>
      <c r="G75" s="14"/>
      <c r="H75" s="14"/>
      <c r="I75" s="14"/>
      <c r="J75" s="14"/>
      <c r="K75" s="14"/>
      <c r="L75" s="4" t="s">
        <v>706</v>
      </c>
      <c r="M75" s="36" t="s">
        <v>707</v>
      </c>
      <c r="N75" s="11" t="s">
        <v>171</v>
      </c>
      <c r="O75" s="11" t="s">
        <v>52</v>
      </c>
      <c r="P75" s="7" t="s">
        <v>40</v>
      </c>
      <c r="Q75" s="12"/>
      <c r="R75" s="15" t="s">
        <v>41</v>
      </c>
      <c r="S75" s="12" t="s">
        <v>830</v>
      </c>
      <c r="T75" s="6" t="s">
        <v>3</v>
      </c>
      <c r="U75" s="15" t="s">
        <v>1382</v>
      </c>
      <c r="V75" s="15" t="s">
        <v>1383</v>
      </c>
      <c r="W75" s="7" t="s">
        <v>49</v>
      </c>
      <c r="X75" s="7" t="s">
        <v>46</v>
      </c>
      <c r="Y75" s="7" t="s">
        <v>3</v>
      </c>
      <c r="Z75" s="7" t="s">
        <v>463</v>
      </c>
      <c r="AA75" s="30">
        <v>0.12</v>
      </c>
      <c r="AB75" s="9" t="s">
        <v>3</v>
      </c>
      <c r="AC75" s="6" t="s">
        <v>463</v>
      </c>
      <c r="AD75" s="6" t="s">
        <v>455</v>
      </c>
      <c r="AE75" s="6" t="s">
        <v>463</v>
      </c>
      <c r="AF75" s="6" t="s">
        <v>463</v>
      </c>
      <c r="AG75" s="6" t="s">
        <v>463</v>
      </c>
      <c r="AH75" s="6" t="s">
        <v>463</v>
      </c>
      <c r="AI75" s="6" t="s">
        <v>463</v>
      </c>
      <c r="AJ75" s="6" t="s">
        <v>463</v>
      </c>
      <c r="AK75" s="68"/>
      <c r="AL75" s="17">
        <v>1</v>
      </c>
      <c r="AM75" s="17">
        <v>1</v>
      </c>
    </row>
    <row r="76" spans="1:39" s="89" customFormat="1" ht="35.1" customHeight="1">
      <c r="A76" s="77">
        <f t="shared" si="5"/>
        <v>66</v>
      </c>
      <c r="B76" s="77"/>
      <c r="C76" s="77"/>
      <c r="D76" s="77">
        <v>2</v>
      </c>
      <c r="E76" s="77"/>
      <c r="F76" s="77"/>
      <c r="G76" s="78"/>
      <c r="H76" s="78"/>
      <c r="I76" s="78"/>
      <c r="J76" s="78"/>
      <c r="K76" s="78"/>
      <c r="L76" s="79" t="s">
        <v>1401</v>
      </c>
      <c r="M76" s="80" t="s">
        <v>1400</v>
      </c>
      <c r="N76" s="81" t="s">
        <v>1361</v>
      </c>
      <c r="O76" s="81" t="s">
        <v>48</v>
      </c>
      <c r="P76" s="77" t="s">
        <v>40</v>
      </c>
      <c r="Q76" s="83"/>
      <c r="R76" s="82" t="s">
        <v>41</v>
      </c>
      <c r="S76" s="83" t="s">
        <v>51</v>
      </c>
      <c r="T76" s="84" t="s">
        <v>3</v>
      </c>
      <c r="U76" s="82" t="s">
        <v>1382</v>
      </c>
      <c r="V76" s="82" t="s">
        <v>1383</v>
      </c>
      <c r="W76" s="77" t="s">
        <v>49</v>
      </c>
      <c r="X76" s="77" t="s">
        <v>46</v>
      </c>
      <c r="Y76" s="84" t="s">
        <v>3</v>
      </c>
      <c r="Z76" s="86" t="s">
        <v>3</v>
      </c>
      <c r="AA76" s="90" t="e">
        <f>AA78*AM78+#REF!*#REF!+AA86*#REF!</f>
        <v>#REF!</v>
      </c>
      <c r="AB76" s="86" t="s">
        <v>3</v>
      </c>
      <c r="AC76" s="84" t="s">
        <v>455</v>
      </c>
      <c r="AD76" s="84" t="s">
        <v>455</v>
      </c>
      <c r="AE76" s="84" t="s">
        <v>455</v>
      </c>
      <c r="AF76" s="84" t="s">
        <v>455</v>
      </c>
      <c r="AG76" s="84" t="s">
        <v>455</v>
      </c>
      <c r="AH76" s="84" t="s">
        <v>455</v>
      </c>
      <c r="AI76" s="84" t="s">
        <v>455</v>
      </c>
      <c r="AJ76" s="84" t="s">
        <v>455</v>
      </c>
      <c r="AK76" s="87"/>
      <c r="AL76" s="88">
        <v>1</v>
      </c>
      <c r="AM76" s="88">
        <v>0</v>
      </c>
    </row>
    <row r="77" spans="1:39" s="89" customFormat="1" ht="35.1" customHeight="1">
      <c r="A77" s="77">
        <f t="shared" si="5"/>
        <v>67</v>
      </c>
      <c r="B77" s="77"/>
      <c r="C77" s="77"/>
      <c r="D77" s="77">
        <v>2</v>
      </c>
      <c r="E77" s="77"/>
      <c r="F77" s="77"/>
      <c r="G77" s="78"/>
      <c r="H77" s="78"/>
      <c r="I77" s="78"/>
      <c r="J77" s="78"/>
      <c r="K77" s="78"/>
      <c r="L77" s="79" t="s">
        <v>1402</v>
      </c>
      <c r="M77" s="80" t="s">
        <v>850</v>
      </c>
      <c r="N77" s="81" t="s">
        <v>826</v>
      </c>
      <c r="O77" s="81" t="s">
        <v>48</v>
      </c>
      <c r="P77" s="77" t="s">
        <v>40</v>
      </c>
      <c r="Q77" s="83"/>
      <c r="R77" s="82" t="s">
        <v>41</v>
      </c>
      <c r="S77" s="83" t="s">
        <v>51</v>
      </c>
      <c r="T77" s="84" t="s">
        <v>3</v>
      </c>
      <c r="U77" s="82" t="s">
        <v>1382</v>
      </c>
      <c r="V77" s="82" t="s">
        <v>1383</v>
      </c>
      <c r="W77" s="77" t="s">
        <v>49</v>
      </c>
      <c r="X77" s="77" t="s">
        <v>46</v>
      </c>
      <c r="Y77" s="84" t="s">
        <v>3</v>
      </c>
      <c r="Z77" s="86" t="s">
        <v>3</v>
      </c>
      <c r="AA77" s="90" t="e">
        <f>#REF!*#REF!+AA80*#REF!+AA87*#REF!</f>
        <v>#REF!</v>
      </c>
      <c r="AB77" s="86" t="s">
        <v>3</v>
      </c>
      <c r="AC77" s="84" t="s">
        <v>463</v>
      </c>
      <c r="AD77" s="84" t="s">
        <v>455</v>
      </c>
      <c r="AE77" s="84" t="s">
        <v>463</v>
      </c>
      <c r="AF77" s="84" t="s">
        <v>463</v>
      </c>
      <c r="AG77" s="84" t="s">
        <v>463</v>
      </c>
      <c r="AH77" s="84" t="s">
        <v>463</v>
      </c>
      <c r="AI77" s="84" t="s">
        <v>463</v>
      </c>
      <c r="AJ77" s="84" t="s">
        <v>463</v>
      </c>
      <c r="AK77" s="87"/>
      <c r="AL77" s="88">
        <v>0</v>
      </c>
      <c r="AM77" s="88">
        <v>1</v>
      </c>
    </row>
    <row r="78" spans="1:39" s="75" customFormat="1" ht="35.1" customHeight="1">
      <c r="A78" s="7">
        <f t="shared" si="5"/>
        <v>68</v>
      </c>
      <c r="B78" s="7"/>
      <c r="C78" s="7"/>
      <c r="D78" s="7"/>
      <c r="E78" s="7">
        <v>3</v>
      </c>
      <c r="F78" s="7"/>
      <c r="G78" s="14"/>
      <c r="H78" s="14"/>
      <c r="I78" s="14"/>
      <c r="J78" s="14"/>
      <c r="K78" s="14"/>
      <c r="L78" s="4" t="s">
        <v>1378</v>
      </c>
      <c r="M78" s="36" t="s">
        <v>1365</v>
      </c>
      <c r="N78" s="11" t="s">
        <v>1361</v>
      </c>
      <c r="O78" s="11" t="s">
        <v>52</v>
      </c>
      <c r="P78" s="7" t="s">
        <v>40</v>
      </c>
      <c r="Q78" s="12"/>
      <c r="R78" s="15" t="s">
        <v>41</v>
      </c>
      <c r="S78" s="12" t="s">
        <v>51</v>
      </c>
      <c r="T78" s="6" t="s">
        <v>3</v>
      </c>
      <c r="U78" s="15" t="s">
        <v>1382</v>
      </c>
      <c r="V78" s="15" t="s">
        <v>1383</v>
      </c>
      <c r="W78" s="7" t="s">
        <v>49</v>
      </c>
      <c r="X78" s="7" t="s">
        <v>46</v>
      </c>
      <c r="Y78" s="6" t="s">
        <v>3</v>
      </c>
      <c r="Z78" s="9" t="s">
        <v>3</v>
      </c>
      <c r="AA78" s="30">
        <v>1.3</v>
      </c>
      <c r="AB78" s="9" t="s">
        <v>3</v>
      </c>
      <c r="AC78" s="6" t="s">
        <v>455</v>
      </c>
      <c r="AD78" s="6" t="s">
        <v>455</v>
      </c>
      <c r="AE78" s="6" t="s">
        <v>455</v>
      </c>
      <c r="AF78" s="6" t="s">
        <v>455</v>
      </c>
      <c r="AG78" s="6" t="s">
        <v>455</v>
      </c>
      <c r="AH78" s="6" t="s">
        <v>455</v>
      </c>
      <c r="AI78" s="6" t="s">
        <v>455</v>
      </c>
      <c r="AJ78" s="6" t="s">
        <v>455</v>
      </c>
      <c r="AK78" s="68"/>
      <c r="AL78" s="17">
        <v>1</v>
      </c>
      <c r="AM78" s="17">
        <v>1</v>
      </c>
    </row>
    <row r="79" spans="1:39" s="89" customFormat="1" ht="35.1" customHeight="1">
      <c r="A79" s="77">
        <f t="shared" si="5"/>
        <v>69</v>
      </c>
      <c r="B79" s="77"/>
      <c r="C79" s="80"/>
      <c r="D79" s="80"/>
      <c r="E79" s="80">
        <v>3</v>
      </c>
      <c r="F79" s="80"/>
      <c r="G79" s="80"/>
      <c r="H79" s="80"/>
      <c r="I79" s="80"/>
      <c r="J79" s="80"/>
      <c r="K79" s="80"/>
      <c r="L79" s="79" t="s">
        <v>1300</v>
      </c>
      <c r="M79" s="80" t="s">
        <v>1299</v>
      </c>
      <c r="N79" s="81" t="s">
        <v>1301</v>
      </c>
      <c r="O79" s="81" t="s">
        <v>52</v>
      </c>
      <c r="P79" s="77" t="s">
        <v>645</v>
      </c>
      <c r="Q79" s="83"/>
      <c r="R79" s="82" t="s">
        <v>1303</v>
      </c>
      <c r="S79" s="83" t="s">
        <v>51</v>
      </c>
      <c r="T79" s="84" t="s">
        <v>3</v>
      </c>
      <c r="U79" s="82" t="s">
        <v>43</v>
      </c>
      <c r="V79" s="82" t="s">
        <v>44</v>
      </c>
      <c r="W79" s="77" t="s">
        <v>1302</v>
      </c>
      <c r="X79" s="77"/>
      <c r="Y79" s="77"/>
      <c r="Z79" s="84" t="s">
        <v>1389</v>
      </c>
      <c r="AA79" s="85">
        <v>0.09</v>
      </c>
      <c r="AB79" s="86"/>
      <c r="AC79" s="84"/>
      <c r="AD79" s="84"/>
      <c r="AE79" s="84"/>
      <c r="AF79" s="84"/>
      <c r="AG79" s="84"/>
      <c r="AH79" s="84"/>
      <c r="AI79" s="84"/>
      <c r="AJ79" s="84"/>
      <c r="AK79" s="87"/>
      <c r="AL79" s="88">
        <v>0</v>
      </c>
      <c r="AM79" s="88">
        <v>1</v>
      </c>
    </row>
    <row r="80" spans="1:39" s="75" customFormat="1" ht="35.1" customHeight="1">
      <c r="A80" s="7">
        <f t="shared" si="5"/>
        <v>70</v>
      </c>
      <c r="B80" s="7"/>
      <c r="C80" s="7"/>
      <c r="D80" s="7"/>
      <c r="E80" s="7">
        <v>3</v>
      </c>
      <c r="F80" s="7"/>
      <c r="G80" s="14"/>
      <c r="H80" s="14"/>
      <c r="I80" s="14"/>
      <c r="J80" s="14"/>
      <c r="K80" s="14"/>
      <c r="L80" s="4" t="s">
        <v>1312</v>
      </c>
      <c r="M80" s="36" t="s">
        <v>695</v>
      </c>
      <c r="N80" s="11" t="s">
        <v>49</v>
      </c>
      <c r="O80" s="11" t="s">
        <v>52</v>
      </c>
      <c r="P80" s="7" t="s">
        <v>40</v>
      </c>
      <c r="Q80" s="12"/>
      <c r="R80" s="15" t="s">
        <v>41</v>
      </c>
      <c r="S80" s="12"/>
      <c r="T80" s="14" t="s">
        <v>42</v>
      </c>
      <c r="U80" s="15" t="s">
        <v>43</v>
      </c>
      <c r="V80" s="15" t="s">
        <v>44</v>
      </c>
      <c r="W80" s="7" t="s">
        <v>49</v>
      </c>
      <c r="X80" s="7" t="s">
        <v>46</v>
      </c>
      <c r="Y80" s="6" t="s">
        <v>3</v>
      </c>
      <c r="Z80" s="14" t="s">
        <v>528</v>
      </c>
      <c r="AA80" s="30">
        <f>AA81+AA82+AA83+AA84+AA85+AA86</f>
        <v>1.6430999999999996</v>
      </c>
      <c r="AB80" s="9" t="s">
        <v>3</v>
      </c>
      <c r="AC80" s="6" t="s">
        <v>463</v>
      </c>
      <c r="AD80" s="6" t="s">
        <v>455</v>
      </c>
      <c r="AE80" s="6" t="s">
        <v>463</v>
      </c>
      <c r="AF80" s="6" t="s">
        <v>463</v>
      </c>
      <c r="AG80" s="6" t="s">
        <v>463</v>
      </c>
      <c r="AH80" s="6" t="s">
        <v>463</v>
      </c>
      <c r="AI80" s="6" t="s">
        <v>463</v>
      </c>
      <c r="AJ80" s="6" t="s">
        <v>463</v>
      </c>
      <c r="AK80" s="68"/>
      <c r="AL80" s="17">
        <v>1</v>
      </c>
      <c r="AM80" s="17">
        <v>1</v>
      </c>
    </row>
    <row r="81" spans="1:39" s="75" customFormat="1" ht="35.1" customHeight="1">
      <c r="A81" s="7">
        <f t="shared" si="5"/>
        <v>71</v>
      </c>
      <c r="B81" s="7"/>
      <c r="C81" s="7"/>
      <c r="D81" s="7"/>
      <c r="E81" s="7"/>
      <c r="F81" s="7">
        <v>4</v>
      </c>
      <c r="G81" s="14"/>
      <c r="H81" s="14"/>
      <c r="I81" s="14"/>
      <c r="J81" s="14"/>
      <c r="K81" s="14"/>
      <c r="L81" s="4" t="s">
        <v>1313</v>
      </c>
      <c r="M81" s="36" t="s">
        <v>759</v>
      </c>
      <c r="N81" s="11" t="s">
        <v>57</v>
      </c>
      <c r="O81" s="11" t="s">
        <v>52</v>
      </c>
      <c r="P81" s="7" t="s">
        <v>40</v>
      </c>
      <c r="Q81" s="12"/>
      <c r="R81" s="15" t="s">
        <v>41</v>
      </c>
      <c r="S81" s="12" t="s">
        <v>51</v>
      </c>
      <c r="T81" s="6" t="s">
        <v>3</v>
      </c>
      <c r="U81" s="15" t="s">
        <v>43</v>
      </c>
      <c r="V81" s="15" t="s">
        <v>44</v>
      </c>
      <c r="W81" s="7" t="s">
        <v>57</v>
      </c>
      <c r="X81" s="7" t="s">
        <v>58</v>
      </c>
      <c r="Y81" s="7" t="s">
        <v>173</v>
      </c>
      <c r="Z81" s="14" t="s">
        <v>172</v>
      </c>
      <c r="AA81" s="30">
        <v>1.4359999999999999</v>
      </c>
      <c r="AB81" s="9" t="s">
        <v>3</v>
      </c>
      <c r="AC81" s="6" t="s">
        <v>465</v>
      </c>
      <c r="AD81" s="6" t="s">
        <v>455</v>
      </c>
      <c r="AE81" s="6" t="s">
        <v>465</v>
      </c>
      <c r="AF81" s="6" t="s">
        <v>465</v>
      </c>
      <c r="AG81" s="6" t="s">
        <v>465</v>
      </c>
      <c r="AH81" s="6" t="s">
        <v>465</v>
      </c>
      <c r="AI81" s="6" t="s">
        <v>465</v>
      </c>
      <c r="AJ81" s="6" t="s">
        <v>465</v>
      </c>
      <c r="AK81" s="68"/>
      <c r="AL81" s="17">
        <v>1</v>
      </c>
      <c r="AM81" s="17">
        <v>1</v>
      </c>
    </row>
    <row r="82" spans="1:39" s="75" customFormat="1" ht="35.1" customHeight="1">
      <c r="A82" s="7">
        <f t="shared" si="5"/>
        <v>72</v>
      </c>
      <c r="B82" s="7"/>
      <c r="C82" s="7"/>
      <c r="D82" s="7"/>
      <c r="E82" s="7"/>
      <c r="F82" s="7">
        <v>4</v>
      </c>
      <c r="G82" s="14"/>
      <c r="H82" s="14"/>
      <c r="I82" s="14"/>
      <c r="J82" s="14"/>
      <c r="K82" s="14"/>
      <c r="L82" s="4" t="s">
        <v>818</v>
      </c>
      <c r="M82" s="36" t="s">
        <v>175</v>
      </c>
      <c r="N82" s="11" t="s">
        <v>132</v>
      </c>
      <c r="O82" s="11" t="s">
        <v>52</v>
      </c>
      <c r="P82" s="7" t="s">
        <v>40</v>
      </c>
      <c r="Q82" s="12"/>
      <c r="R82" s="15" t="s">
        <v>41</v>
      </c>
      <c r="S82" s="12" t="s">
        <v>174</v>
      </c>
      <c r="T82" s="14" t="s">
        <v>42</v>
      </c>
      <c r="U82" s="15" t="s">
        <v>1382</v>
      </c>
      <c r="V82" s="15" t="s">
        <v>1383</v>
      </c>
      <c r="W82" s="7" t="s">
        <v>529</v>
      </c>
      <c r="X82" s="16" t="s">
        <v>530</v>
      </c>
      <c r="Y82" s="6" t="s">
        <v>176</v>
      </c>
      <c r="Z82" s="9" t="s">
        <v>3</v>
      </c>
      <c r="AA82" s="30">
        <v>6.8999999999999999E-3</v>
      </c>
      <c r="AB82" s="9" t="s">
        <v>3</v>
      </c>
      <c r="AC82" s="6" t="s">
        <v>465</v>
      </c>
      <c r="AD82" s="6" t="s">
        <v>455</v>
      </c>
      <c r="AE82" s="6" t="s">
        <v>465</v>
      </c>
      <c r="AF82" s="6" t="s">
        <v>465</v>
      </c>
      <c r="AG82" s="6" t="s">
        <v>465</v>
      </c>
      <c r="AH82" s="6" t="s">
        <v>465</v>
      </c>
      <c r="AI82" s="6" t="s">
        <v>465</v>
      </c>
      <c r="AJ82" s="6" t="s">
        <v>465</v>
      </c>
      <c r="AK82" s="68"/>
      <c r="AL82" s="17">
        <v>1</v>
      </c>
      <c r="AM82" s="17">
        <v>1</v>
      </c>
    </row>
    <row r="83" spans="1:39" s="75" customFormat="1" ht="35.1" customHeight="1">
      <c r="A83" s="7">
        <f t="shared" si="5"/>
        <v>73</v>
      </c>
      <c r="B83" s="7"/>
      <c r="C83" s="7"/>
      <c r="D83" s="7"/>
      <c r="E83" s="7"/>
      <c r="F83" s="7">
        <v>4</v>
      </c>
      <c r="G83" s="14"/>
      <c r="H83" s="14"/>
      <c r="I83" s="14"/>
      <c r="J83" s="14"/>
      <c r="K83" s="14"/>
      <c r="L83" s="4" t="s">
        <v>819</v>
      </c>
      <c r="M83" s="36" t="s">
        <v>175</v>
      </c>
      <c r="N83" s="11" t="s">
        <v>132</v>
      </c>
      <c r="O83" s="11" t="s">
        <v>52</v>
      </c>
      <c r="P83" s="7" t="s">
        <v>40</v>
      </c>
      <c r="Q83" s="12"/>
      <c r="R83" s="15" t="s">
        <v>41</v>
      </c>
      <c r="S83" s="12" t="s">
        <v>690</v>
      </c>
      <c r="T83" s="14" t="s">
        <v>692</v>
      </c>
      <c r="U83" s="15" t="s">
        <v>1382</v>
      </c>
      <c r="V83" s="15" t="s">
        <v>1383</v>
      </c>
      <c r="W83" s="7" t="s">
        <v>529</v>
      </c>
      <c r="X83" s="16" t="s">
        <v>530</v>
      </c>
      <c r="Y83" s="6" t="s">
        <v>176</v>
      </c>
      <c r="Z83" s="9" t="s">
        <v>3</v>
      </c>
      <c r="AA83" s="44">
        <v>8.3000000000000001E-3</v>
      </c>
      <c r="AB83" s="9" t="s">
        <v>3</v>
      </c>
      <c r="AC83" s="6" t="s">
        <v>465</v>
      </c>
      <c r="AD83" s="6" t="s">
        <v>455</v>
      </c>
      <c r="AE83" s="6" t="s">
        <v>465</v>
      </c>
      <c r="AF83" s="6" t="s">
        <v>465</v>
      </c>
      <c r="AG83" s="6" t="s">
        <v>465</v>
      </c>
      <c r="AH83" s="6" t="s">
        <v>465</v>
      </c>
      <c r="AI83" s="6" t="s">
        <v>465</v>
      </c>
      <c r="AJ83" s="6" t="s">
        <v>465</v>
      </c>
      <c r="AK83" s="68"/>
      <c r="AL83" s="17">
        <v>1</v>
      </c>
      <c r="AM83" s="17">
        <v>1</v>
      </c>
    </row>
    <row r="84" spans="1:39" s="75" customFormat="1" ht="35.1" customHeight="1">
      <c r="A84" s="7">
        <f t="shared" si="5"/>
        <v>74</v>
      </c>
      <c r="B84" s="7"/>
      <c r="C84" s="7"/>
      <c r="D84" s="7"/>
      <c r="E84" s="7"/>
      <c r="F84" s="7">
        <v>4</v>
      </c>
      <c r="G84" s="14"/>
      <c r="H84" s="14"/>
      <c r="I84" s="14"/>
      <c r="J84" s="14"/>
      <c r="K84" s="14"/>
      <c r="L84" s="4" t="s">
        <v>820</v>
      </c>
      <c r="M84" s="36" t="s">
        <v>175</v>
      </c>
      <c r="N84" s="11" t="s">
        <v>701</v>
      </c>
      <c r="O84" s="11" t="s">
        <v>52</v>
      </c>
      <c r="P84" s="7" t="s">
        <v>40</v>
      </c>
      <c r="Q84" s="12"/>
      <c r="R84" s="15" t="s">
        <v>41</v>
      </c>
      <c r="S84" s="12" t="s">
        <v>178</v>
      </c>
      <c r="T84" s="14" t="s">
        <v>42</v>
      </c>
      <c r="U84" s="15" t="s">
        <v>1382</v>
      </c>
      <c r="V84" s="15" t="s">
        <v>1383</v>
      </c>
      <c r="W84" s="7" t="s">
        <v>529</v>
      </c>
      <c r="X84" s="16" t="s">
        <v>530</v>
      </c>
      <c r="Y84" s="6" t="s">
        <v>176</v>
      </c>
      <c r="Z84" s="9" t="s">
        <v>3</v>
      </c>
      <c r="AA84" s="30">
        <v>7.0000000000000001E-3</v>
      </c>
      <c r="AB84" s="9" t="s">
        <v>3</v>
      </c>
      <c r="AC84" s="6" t="s">
        <v>465</v>
      </c>
      <c r="AD84" s="6" t="s">
        <v>455</v>
      </c>
      <c r="AE84" s="6" t="s">
        <v>465</v>
      </c>
      <c r="AF84" s="6" t="s">
        <v>465</v>
      </c>
      <c r="AG84" s="6" t="s">
        <v>465</v>
      </c>
      <c r="AH84" s="6" t="s">
        <v>465</v>
      </c>
      <c r="AI84" s="6" t="s">
        <v>465</v>
      </c>
      <c r="AJ84" s="6" t="s">
        <v>465</v>
      </c>
      <c r="AK84" s="68"/>
      <c r="AL84" s="17">
        <v>1</v>
      </c>
      <c r="AM84" s="17">
        <v>1</v>
      </c>
    </row>
    <row r="85" spans="1:39" s="75" customFormat="1" ht="35.1" customHeight="1">
      <c r="A85" s="7">
        <f t="shared" si="5"/>
        <v>75</v>
      </c>
      <c r="B85" s="7"/>
      <c r="C85" s="7"/>
      <c r="D85" s="7"/>
      <c r="E85" s="7"/>
      <c r="F85" s="7">
        <v>4</v>
      </c>
      <c r="G85" s="14"/>
      <c r="H85" s="14"/>
      <c r="I85" s="14"/>
      <c r="J85" s="14"/>
      <c r="K85" s="14"/>
      <c r="L85" s="4" t="s">
        <v>760</v>
      </c>
      <c r="M85" s="36" t="s">
        <v>180</v>
      </c>
      <c r="N85" s="11" t="s">
        <v>700</v>
      </c>
      <c r="O85" s="11" t="s">
        <v>52</v>
      </c>
      <c r="P85" s="7" t="s">
        <v>40</v>
      </c>
      <c r="Q85" s="12"/>
      <c r="R85" s="15" t="s">
        <v>41</v>
      </c>
      <c r="S85" s="12" t="s">
        <v>179</v>
      </c>
      <c r="T85" s="14" t="s">
        <v>42</v>
      </c>
      <c r="U85" s="15" t="s">
        <v>1382</v>
      </c>
      <c r="V85" s="15" t="s">
        <v>1383</v>
      </c>
      <c r="W85" s="7" t="s">
        <v>57</v>
      </c>
      <c r="X85" s="16" t="s">
        <v>58</v>
      </c>
      <c r="Y85" s="6" t="s">
        <v>181</v>
      </c>
      <c r="Z85" s="6" t="s">
        <v>532</v>
      </c>
      <c r="AA85" s="30">
        <v>0.12970000000000001</v>
      </c>
      <c r="AB85" s="9" t="s">
        <v>3</v>
      </c>
      <c r="AC85" s="6" t="s">
        <v>465</v>
      </c>
      <c r="AD85" s="6" t="s">
        <v>455</v>
      </c>
      <c r="AE85" s="6" t="s">
        <v>465</v>
      </c>
      <c r="AF85" s="6" t="s">
        <v>465</v>
      </c>
      <c r="AG85" s="6" t="s">
        <v>465</v>
      </c>
      <c r="AH85" s="6" t="s">
        <v>465</v>
      </c>
      <c r="AI85" s="6" t="s">
        <v>465</v>
      </c>
      <c r="AJ85" s="6" t="s">
        <v>465</v>
      </c>
      <c r="AK85" s="68"/>
      <c r="AL85" s="17">
        <v>1</v>
      </c>
      <c r="AM85" s="17">
        <v>1</v>
      </c>
    </row>
    <row r="86" spans="1:39" s="75" customFormat="1" ht="35.1" customHeight="1">
      <c r="A86" s="7">
        <f t="shared" si="5"/>
        <v>76</v>
      </c>
      <c r="B86" s="7"/>
      <c r="C86" s="7"/>
      <c r="D86" s="7"/>
      <c r="E86" s="7"/>
      <c r="F86" s="7">
        <v>4</v>
      </c>
      <c r="G86" s="14"/>
      <c r="H86" s="14"/>
      <c r="I86" s="14"/>
      <c r="J86" s="14"/>
      <c r="K86" s="14"/>
      <c r="L86" s="4" t="s">
        <v>769</v>
      </c>
      <c r="M86" s="36" t="s">
        <v>183</v>
      </c>
      <c r="N86" s="11" t="s">
        <v>132</v>
      </c>
      <c r="O86" s="11" t="s">
        <v>52</v>
      </c>
      <c r="P86" s="7" t="s">
        <v>40</v>
      </c>
      <c r="Q86" s="12"/>
      <c r="R86" s="15" t="s">
        <v>41</v>
      </c>
      <c r="S86" s="12" t="s">
        <v>182</v>
      </c>
      <c r="T86" s="14" t="s">
        <v>42</v>
      </c>
      <c r="U86" s="15" t="s">
        <v>1382</v>
      </c>
      <c r="V86" s="15" t="s">
        <v>1383</v>
      </c>
      <c r="W86" s="7" t="s">
        <v>529</v>
      </c>
      <c r="X86" s="16" t="s">
        <v>184</v>
      </c>
      <c r="Y86" s="6" t="s">
        <v>176</v>
      </c>
      <c r="Z86" s="6" t="s">
        <v>185</v>
      </c>
      <c r="AA86" s="30">
        <v>5.5199999999999999E-2</v>
      </c>
      <c r="AB86" s="9" t="s">
        <v>3</v>
      </c>
      <c r="AC86" s="6" t="s">
        <v>465</v>
      </c>
      <c r="AD86" s="6" t="s">
        <v>455</v>
      </c>
      <c r="AE86" s="6" t="s">
        <v>465</v>
      </c>
      <c r="AF86" s="6" t="s">
        <v>465</v>
      </c>
      <c r="AG86" s="6" t="s">
        <v>465</v>
      </c>
      <c r="AH86" s="6" t="s">
        <v>465</v>
      </c>
      <c r="AI86" s="6" t="s">
        <v>465</v>
      </c>
      <c r="AJ86" s="6" t="s">
        <v>465</v>
      </c>
      <c r="AK86" s="68"/>
      <c r="AL86" s="17">
        <v>1</v>
      </c>
      <c r="AM86" s="17">
        <v>1</v>
      </c>
    </row>
    <row r="87" spans="1:39" s="75" customFormat="1" ht="35.1" customHeight="1">
      <c r="A87" s="7">
        <f t="shared" si="5"/>
        <v>77</v>
      </c>
      <c r="B87" s="7"/>
      <c r="C87" s="36"/>
      <c r="D87" s="36"/>
      <c r="E87" s="36">
        <v>3</v>
      </c>
      <c r="F87" s="36"/>
      <c r="G87" s="36"/>
      <c r="H87" s="36"/>
      <c r="I87" s="36"/>
      <c r="J87" s="36"/>
      <c r="K87" s="36"/>
      <c r="L87" s="4" t="s">
        <v>654</v>
      </c>
      <c r="M87" s="36" t="s">
        <v>1138</v>
      </c>
      <c r="N87" s="11" t="s">
        <v>186</v>
      </c>
      <c r="O87" s="11" t="s">
        <v>52</v>
      </c>
      <c r="P87" s="7" t="s">
        <v>807</v>
      </c>
      <c r="Q87" s="12"/>
      <c r="R87" s="15" t="s">
        <v>41</v>
      </c>
      <c r="S87" s="12" t="s">
        <v>51</v>
      </c>
      <c r="T87" s="6" t="s">
        <v>3</v>
      </c>
      <c r="U87" s="15" t="s">
        <v>1382</v>
      </c>
      <c r="V87" s="15" t="s">
        <v>1383</v>
      </c>
      <c r="W87" s="7" t="s">
        <v>186</v>
      </c>
      <c r="X87" s="7" t="s">
        <v>3</v>
      </c>
      <c r="Y87" s="7" t="s">
        <v>3</v>
      </c>
      <c r="Z87" s="6" t="s">
        <v>469</v>
      </c>
      <c r="AA87" s="44">
        <v>1E-3</v>
      </c>
      <c r="AB87" s="9" t="s">
        <v>3</v>
      </c>
      <c r="AC87" s="6" t="s">
        <v>469</v>
      </c>
      <c r="AD87" s="6" t="s">
        <v>455</v>
      </c>
      <c r="AE87" s="6" t="s">
        <v>469</v>
      </c>
      <c r="AF87" s="6" t="s">
        <v>469</v>
      </c>
      <c r="AG87" s="6" t="s">
        <v>469</v>
      </c>
      <c r="AH87" s="6" t="s">
        <v>469</v>
      </c>
      <c r="AI87" s="6" t="s">
        <v>469</v>
      </c>
      <c r="AJ87" s="6" t="s">
        <v>469</v>
      </c>
      <c r="AK87" s="68"/>
      <c r="AL87" s="17">
        <v>20</v>
      </c>
      <c r="AM87" s="17">
        <v>20</v>
      </c>
    </row>
    <row r="88" spans="1:39" s="75" customFormat="1" ht="35.1" customHeight="1">
      <c r="A88" s="7">
        <f t="shared" si="5"/>
        <v>78</v>
      </c>
      <c r="B88" s="7"/>
      <c r="C88" s="7"/>
      <c r="D88" s="7">
        <v>2</v>
      </c>
      <c r="E88" s="7"/>
      <c r="F88" s="7"/>
      <c r="G88" s="14"/>
      <c r="H88" s="14"/>
      <c r="I88" s="14"/>
      <c r="J88" s="14"/>
      <c r="K88" s="14"/>
      <c r="L88" s="4" t="s">
        <v>534</v>
      </c>
      <c r="M88" s="36" t="s">
        <v>535</v>
      </c>
      <c r="N88" s="11" t="s">
        <v>189</v>
      </c>
      <c r="O88" s="11" t="s">
        <v>52</v>
      </c>
      <c r="P88" s="7" t="s">
        <v>807</v>
      </c>
      <c r="Q88" s="12"/>
      <c r="R88" s="15" t="s">
        <v>41</v>
      </c>
      <c r="S88" s="12" t="str">
        <f>L88</f>
        <v>322122191000</v>
      </c>
      <c r="T88" s="14" t="s">
        <v>42</v>
      </c>
      <c r="U88" s="15" t="s">
        <v>1382</v>
      </c>
      <c r="V88" s="15" t="s">
        <v>1383</v>
      </c>
      <c r="W88" s="7" t="s">
        <v>189</v>
      </c>
      <c r="X88" s="6" t="s">
        <v>1156</v>
      </c>
      <c r="Y88" s="7" t="s">
        <v>3</v>
      </c>
      <c r="Z88" s="7" t="s">
        <v>536</v>
      </c>
      <c r="AA88" s="30">
        <v>1.6E-2</v>
      </c>
      <c r="AB88" s="9" t="s">
        <v>3</v>
      </c>
      <c r="AC88" s="6" t="s">
        <v>469</v>
      </c>
      <c r="AD88" s="6" t="s">
        <v>455</v>
      </c>
      <c r="AE88" s="6" t="s">
        <v>469</v>
      </c>
      <c r="AF88" s="6" t="s">
        <v>469</v>
      </c>
      <c r="AG88" s="6" t="s">
        <v>469</v>
      </c>
      <c r="AH88" s="6" t="s">
        <v>469</v>
      </c>
      <c r="AI88" s="6" t="s">
        <v>469</v>
      </c>
      <c r="AJ88" s="6" t="s">
        <v>469</v>
      </c>
      <c r="AK88" s="68"/>
      <c r="AL88" s="17">
        <v>2</v>
      </c>
      <c r="AM88" s="17">
        <v>2</v>
      </c>
    </row>
    <row r="89" spans="1:39" s="75" customFormat="1" ht="35.1" customHeight="1">
      <c r="A89" s="7">
        <f t="shared" si="5"/>
        <v>79</v>
      </c>
      <c r="B89" s="7"/>
      <c r="C89" s="7"/>
      <c r="D89" s="7">
        <v>2</v>
      </c>
      <c r="E89" s="7"/>
      <c r="F89" s="7"/>
      <c r="G89" s="14"/>
      <c r="H89" s="14"/>
      <c r="I89" s="14"/>
      <c r="J89" s="14"/>
      <c r="K89" s="14"/>
      <c r="L89" s="4" t="s">
        <v>537</v>
      </c>
      <c r="M89" s="36" t="s">
        <v>538</v>
      </c>
      <c r="N89" s="11" t="s">
        <v>189</v>
      </c>
      <c r="O89" s="11" t="s">
        <v>52</v>
      </c>
      <c r="P89" s="7" t="s">
        <v>40</v>
      </c>
      <c r="Q89" s="12"/>
      <c r="R89" s="15" t="s">
        <v>41</v>
      </c>
      <c r="S89" s="12" t="str">
        <f t="shared" ref="S89" si="6">L89</f>
        <v>322122192000</v>
      </c>
      <c r="T89" s="14" t="s">
        <v>42</v>
      </c>
      <c r="U89" s="15" t="s">
        <v>1382</v>
      </c>
      <c r="V89" s="15" t="s">
        <v>1383</v>
      </c>
      <c r="W89" s="7" t="s">
        <v>189</v>
      </c>
      <c r="X89" s="6" t="s">
        <v>539</v>
      </c>
      <c r="Y89" s="7" t="s">
        <v>3</v>
      </c>
      <c r="Z89" s="7" t="s">
        <v>536</v>
      </c>
      <c r="AA89" s="30">
        <v>1.4999999999999999E-2</v>
      </c>
      <c r="AB89" s="9" t="s">
        <v>3</v>
      </c>
      <c r="AC89" s="6" t="s">
        <v>469</v>
      </c>
      <c r="AD89" s="6" t="s">
        <v>455</v>
      </c>
      <c r="AE89" s="6" t="s">
        <v>469</v>
      </c>
      <c r="AF89" s="6" t="s">
        <v>469</v>
      </c>
      <c r="AG89" s="6" t="s">
        <v>469</v>
      </c>
      <c r="AH89" s="6" t="s">
        <v>469</v>
      </c>
      <c r="AI89" s="6" t="s">
        <v>469</v>
      </c>
      <c r="AJ89" s="6" t="s">
        <v>469</v>
      </c>
      <c r="AK89" s="68"/>
      <c r="AL89" s="17">
        <v>2</v>
      </c>
      <c r="AM89" s="17">
        <v>2</v>
      </c>
    </row>
    <row r="90" spans="1:39" s="75" customFormat="1" ht="35.1" customHeight="1">
      <c r="A90" s="7">
        <f t="shared" si="5"/>
        <v>80</v>
      </c>
      <c r="B90" s="7"/>
      <c r="C90" s="7"/>
      <c r="D90" s="7">
        <v>2</v>
      </c>
      <c r="E90" s="7"/>
      <c r="F90" s="7"/>
      <c r="G90" s="14"/>
      <c r="H90" s="14"/>
      <c r="I90" s="14"/>
      <c r="J90" s="14"/>
      <c r="K90" s="14"/>
      <c r="L90" s="4" t="s">
        <v>1338</v>
      </c>
      <c r="M90" s="36" t="s">
        <v>1366</v>
      </c>
      <c r="N90" s="11" t="s">
        <v>1361</v>
      </c>
      <c r="O90" s="11" t="s">
        <v>48</v>
      </c>
      <c r="P90" s="7" t="s">
        <v>40</v>
      </c>
      <c r="Q90" s="12"/>
      <c r="R90" s="15" t="s">
        <v>41</v>
      </c>
      <c r="S90" s="12" t="s">
        <v>540</v>
      </c>
      <c r="T90" s="14" t="s">
        <v>42</v>
      </c>
      <c r="U90" s="15" t="s">
        <v>1382</v>
      </c>
      <c r="V90" s="15" t="s">
        <v>1383</v>
      </c>
      <c r="W90" s="7" t="s">
        <v>49</v>
      </c>
      <c r="X90" s="7" t="s">
        <v>46</v>
      </c>
      <c r="Y90" s="6" t="s">
        <v>3</v>
      </c>
      <c r="Z90" s="9" t="s">
        <v>541</v>
      </c>
      <c r="AA90" s="30" t="e">
        <f>AA91+#REF!+AA100</f>
        <v>#REF!</v>
      </c>
      <c r="AB90" s="9" t="s">
        <v>3</v>
      </c>
      <c r="AC90" s="6" t="s">
        <v>455</v>
      </c>
      <c r="AD90" s="6" t="s">
        <v>455</v>
      </c>
      <c r="AE90" s="6" t="s">
        <v>455</v>
      </c>
      <c r="AF90" s="6" t="s">
        <v>455</v>
      </c>
      <c r="AG90" s="6" t="s">
        <v>455</v>
      </c>
      <c r="AH90" s="6" t="s">
        <v>455</v>
      </c>
      <c r="AI90" s="6" t="s">
        <v>455</v>
      </c>
      <c r="AJ90" s="6" t="s">
        <v>455</v>
      </c>
      <c r="AK90" s="68"/>
      <c r="AL90" s="17">
        <v>1</v>
      </c>
      <c r="AM90" s="17">
        <v>1</v>
      </c>
    </row>
    <row r="91" spans="1:39" s="75" customFormat="1" ht="35.1" customHeight="1">
      <c r="A91" s="7">
        <f t="shared" si="5"/>
        <v>81</v>
      </c>
      <c r="B91" s="7"/>
      <c r="C91" s="7"/>
      <c r="D91" s="7"/>
      <c r="E91" s="7">
        <v>3</v>
      </c>
      <c r="F91" s="7"/>
      <c r="G91" s="14"/>
      <c r="H91" s="14"/>
      <c r="I91" s="14"/>
      <c r="J91" s="14"/>
      <c r="K91" s="14"/>
      <c r="L91" s="4" t="s">
        <v>1339</v>
      </c>
      <c r="M91" s="36" t="s">
        <v>1367</v>
      </c>
      <c r="N91" s="11" t="s">
        <v>1361</v>
      </c>
      <c r="O91" s="11" t="s">
        <v>52</v>
      </c>
      <c r="P91" s="7" t="s">
        <v>40</v>
      </c>
      <c r="Q91" s="12"/>
      <c r="R91" s="15" t="s">
        <v>41</v>
      </c>
      <c r="S91" s="12" t="s">
        <v>51</v>
      </c>
      <c r="T91" s="6" t="s">
        <v>3</v>
      </c>
      <c r="U91" s="15" t="s">
        <v>1382</v>
      </c>
      <c r="V91" s="15" t="s">
        <v>1383</v>
      </c>
      <c r="W91" s="7" t="s">
        <v>49</v>
      </c>
      <c r="X91" s="7" t="s">
        <v>46</v>
      </c>
      <c r="Y91" s="6" t="s">
        <v>3</v>
      </c>
      <c r="Z91" s="9" t="s">
        <v>3</v>
      </c>
      <c r="AA91" s="30">
        <v>0.18</v>
      </c>
      <c r="AB91" s="9" t="s">
        <v>3</v>
      </c>
      <c r="AC91" s="6" t="s">
        <v>455</v>
      </c>
      <c r="AD91" s="6" t="s">
        <v>455</v>
      </c>
      <c r="AE91" s="6" t="s">
        <v>455</v>
      </c>
      <c r="AF91" s="6" t="s">
        <v>455</v>
      </c>
      <c r="AG91" s="6" t="s">
        <v>455</v>
      </c>
      <c r="AH91" s="6" t="s">
        <v>455</v>
      </c>
      <c r="AI91" s="6" t="s">
        <v>455</v>
      </c>
      <c r="AJ91" s="6" t="s">
        <v>455</v>
      </c>
      <c r="AK91" s="68"/>
      <c r="AL91" s="17">
        <v>1</v>
      </c>
      <c r="AM91" s="17">
        <v>1</v>
      </c>
    </row>
    <row r="92" spans="1:39" s="75" customFormat="1" ht="35.1" customHeight="1">
      <c r="A92" s="7">
        <f t="shared" si="5"/>
        <v>82</v>
      </c>
      <c r="B92" s="7"/>
      <c r="C92" s="7"/>
      <c r="D92" s="7"/>
      <c r="E92" s="7">
        <v>3</v>
      </c>
      <c r="F92" s="7"/>
      <c r="G92" s="14"/>
      <c r="H92" s="14"/>
      <c r="I92" s="14"/>
      <c r="J92" s="14"/>
      <c r="K92" s="14"/>
      <c r="L92" s="4" t="s">
        <v>758</v>
      </c>
      <c r="M92" s="36" t="s">
        <v>195</v>
      </c>
      <c r="N92" s="11" t="s">
        <v>49</v>
      </c>
      <c r="O92" s="11" t="s">
        <v>52</v>
      </c>
      <c r="P92" s="7" t="s">
        <v>40</v>
      </c>
      <c r="Q92" s="12"/>
      <c r="R92" s="15" t="s">
        <v>41</v>
      </c>
      <c r="S92" s="12" t="s">
        <v>194</v>
      </c>
      <c r="T92" s="14" t="s">
        <v>42</v>
      </c>
      <c r="U92" s="15" t="s">
        <v>1382</v>
      </c>
      <c r="V92" s="15" t="s">
        <v>1383</v>
      </c>
      <c r="W92" s="7" t="s">
        <v>49</v>
      </c>
      <c r="X92" s="7" t="s">
        <v>46</v>
      </c>
      <c r="Y92" s="6" t="s">
        <v>3</v>
      </c>
      <c r="Z92" s="7" t="s">
        <v>542</v>
      </c>
      <c r="AA92" s="30">
        <f>AA93+AA99+AA100</f>
        <v>1.3191999999999999</v>
      </c>
      <c r="AB92" s="9" t="s">
        <v>3</v>
      </c>
      <c r="AC92" s="6" t="s">
        <v>463</v>
      </c>
      <c r="AD92" s="6" t="s">
        <v>455</v>
      </c>
      <c r="AE92" s="6" t="s">
        <v>463</v>
      </c>
      <c r="AF92" s="6" t="s">
        <v>463</v>
      </c>
      <c r="AG92" s="6" t="s">
        <v>463</v>
      </c>
      <c r="AH92" s="6" t="s">
        <v>463</v>
      </c>
      <c r="AI92" s="6" t="s">
        <v>463</v>
      </c>
      <c r="AJ92" s="6" t="s">
        <v>463</v>
      </c>
      <c r="AK92" s="68"/>
      <c r="AL92" s="17">
        <v>1</v>
      </c>
      <c r="AM92" s="17">
        <v>1</v>
      </c>
    </row>
    <row r="93" spans="1:39" s="75" customFormat="1" ht="35.1" customHeight="1">
      <c r="A93" s="7">
        <f t="shared" si="5"/>
        <v>83</v>
      </c>
      <c r="B93" s="7"/>
      <c r="C93" s="7"/>
      <c r="D93" s="7"/>
      <c r="E93" s="14"/>
      <c r="F93" s="7">
        <v>4</v>
      </c>
      <c r="G93" s="7"/>
      <c r="H93" s="14"/>
      <c r="I93" s="14"/>
      <c r="J93" s="14"/>
      <c r="K93" s="14"/>
      <c r="L93" s="4" t="s">
        <v>843</v>
      </c>
      <c r="M93" s="36" t="s">
        <v>844</v>
      </c>
      <c r="N93" s="11" t="s">
        <v>49</v>
      </c>
      <c r="O93" s="11" t="s">
        <v>52</v>
      </c>
      <c r="P93" s="7" t="s">
        <v>40</v>
      </c>
      <c r="Q93" s="12"/>
      <c r="R93" s="15" t="s">
        <v>41</v>
      </c>
      <c r="S93" s="12" t="s">
        <v>196</v>
      </c>
      <c r="T93" s="14" t="s">
        <v>42</v>
      </c>
      <c r="U93" s="15" t="s">
        <v>1382</v>
      </c>
      <c r="V93" s="15" t="s">
        <v>1383</v>
      </c>
      <c r="W93" s="7" t="s">
        <v>49</v>
      </c>
      <c r="X93" s="7" t="s">
        <v>46</v>
      </c>
      <c r="Y93" s="6" t="s">
        <v>3</v>
      </c>
      <c r="Z93" s="7" t="s">
        <v>543</v>
      </c>
      <c r="AA93" s="30">
        <f>AA94+AA95+AA96+AA97+AA98</f>
        <v>1.0207000000000002</v>
      </c>
      <c r="AB93" s="9" t="s">
        <v>3</v>
      </c>
      <c r="AC93" s="6" t="s">
        <v>463</v>
      </c>
      <c r="AD93" s="6" t="s">
        <v>455</v>
      </c>
      <c r="AE93" s="6" t="s">
        <v>463</v>
      </c>
      <c r="AF93" s="6" t="s">
        <v>463</v>
      </c>
      <c r="AG93" s="6" t="s">
        <v>463</v>
      </c>
      <c r="AH93" s="6" t="s">
        <v>463</v>
      </c>
      <c r="AI93" s="6" t="s">
        <v>463</v>
      </c>
      <c r="AJ93" s="6" t="s">
        <v>463</v>
      </c>
      <c r="AK93" s="68"/>
      <c r="AL93" s="17">
        <v>1</v>
      </c>
      <c r="AM93" s="17">
        <v>1</v>
      </c>
    </row>
    <row r="94" spans="1:39" s="75" customFormat="1" ht="35.1" customHeight="1">
      <c r="A94" s="7">
        <f t="shared" si="5"/>
        <v>84</v>
      </c>
      <c r="B94" s="7"/>
      <c r="C94" s="7"/>
      <c r="D94" s="7"/>
      <c r="E94" s="14"/>
      <c r="F94" s="7"/>
      <c r="G94" s="7">
        <v>5</v>
      </c>
      <c r="H94" s="14"/>
      <c r="I94" s="14"/>
      <c r="J94" s="14"/>
      <c r="K94" s="14"/>
      <c r="L94" s="4" t="s">
        <v>847</v>
      </c>
      <c r="M94" s="36" t="s">
        <v>848</v>
      </c>
      <c r="N94" s="11" t="s">
        <v>132</v>
      </c>
      <c r="O94" s="11" t="s">
        <v>52</v>
      </c>
      <c r="P94" s="7" t="s">
        <v>40</v>
      </c>
      <c r="Q94" s="12"/>
      <c r="R94" s="15" t="s">
        <v>41</v>
      </c>
      <c r="S94" s="12" t="s">
        <v>197</v>
      </c>
      <c r="T94" s="14" t="s">
        <v>42</v>
      </c>
      <c r="U94" s="15" t="s">
        <v>1382</v>
      </c>
      <c r="V94" s="15" t="s">
        <v>1383</v>
      </c>
      <c r="W94" s="7" t="s">
        <v>519</v>
      </c>
      <c r="X94" s="7" t="s">
        <v>133</v>
      </c>
      <c r="Y94" s="6" t="s">
        <v>113</v>
      </c>
      <c r="Z94" s="7" t="s">
        <v>544</v>
      </c>
      <c r="AA94" s="30">
        <v>7.9399999999999998E-2</v>
      </c>
      <c r="AB94" s="9" t="s">
        <v>3</v>
      </c>
      <c r="AC94" s="6" t="s">
        <v>463</v>
      </c>
      <c r="AD94" s="6" t="s">
        <v>455</v>
      </c>
      <c r="AE94" s="6" t="s">
        <v>463</v>
      </c>
      <c r="AF94" s="6" t="s">
        <v>463</v>
      </c>
      <c r="AG94" s="6" t="s">
        <v>463</v>
      </c>
      <c r="AH94" s="6" t="s">
        <v>463</v>
      </c>
      <c r="AI94" s="6" t="s">
        <v>463</v>
      </c>
      <c r="AJ94" s="6" t="s">
        <v>463</v>
      </c>
      <c r="AK94" s="68"/>
      <c r="AL94" s="17">
        <v>1</v>
      </c>
      <c r="AM94" s="17">
        <v>1</v>
      </c>
    </row>
    <row r="95" spans="1:39" s="75" customFormat="1" ht="35.1" customHeight="1">
      <c r="A95" s="7">
        <f t="shared" si="5"/>
        <v>85</v>
      </c>
      <c r="B95" s="7"/>
      <c r="C95" s="7"/>
      <c r="D95" s="7"/>
      <c r="E95" s="14"/>
      <c r="F95" s="7"/>
      <c r="G95" s="7">
        <v>5</v>
      </c>
      <c r="H95" s="14"/>
      <c r="I95" s="14"/>
      <c r="J95" s="14"/>
      <c r="K95" s="14"/>
      <c r="L95" s="4" t="s">
        <v>845</v>
      </c>
      <c r="M95" s="36" t="s">
        <v>846</v>
      </c>
      <c r="N95" s="11" t="s">
        <v>132</v>
      </c>
      <c r="O95" s="11" t="s">
        <v>52</v>
      </c>
      <c r="P95" s="7" t="s">
        <v>40</v>
      </c>
      <c r="Q95" s="12"/>
      <c r="R95" s="15" t="s">
        <v>41</v>
      </c>
      <c r="S95" s="12" t="s">
        <v>198</v>
      </c>
      <c r="T95" s="14" t="s">
        <v>42</v>
      </c>
      <c r="U95" s="15" t="s">
        <v>1382</v>
      </c>
      <c r="V95" s="15" t="s">
        <v>1383</v>
      </c>
      <c r="W95" s="7" t="s">
        <v>519</v>
      </c>
      <c r="X95" s="7" t="s">
        <v>133</v>
      </c>
      <c r="Y95" s="6" t="s">
        <v>113</v>
      </c>
      <c r="Z95" s="7" t="s">
        <v>545</v>
      </c>
      <c r="AA95" s="30">
        <v>3.6499999999999998E-2</v>
      </c>
      <c r="AB95" s="9" t="s">
        <v>3</v>
      </c>
      <c r="AC95" s="6" t="s">
        <v>463</v>
      </c>
      <c r="AD95" s="6" t="s">
        <v>455</v>
      </c>
      <c r="AE95" s="6" t="s">
        <v>463</v>
      </c>
      <c r="AF95" s="6" t="s">
        <v>463</v>
      </c>
      <c r="AG95" s="6" t="s">
        <v>463</v>
      </c>
      <c r="AH95" s="6" t="s">
        <v>463</v>
      </c>
      <c r="AI95" s="6" t="s">
        <v>463</v>
      </c>
      <c r="AJ95" s="6" t="s">
        <v>463</v>
      </c>
      <c r="AK95" s="68"/>
      <c r="AL95" s="17">
        <v>2</v>
      </c>
      <c r="AM95" s="17">
        <v>2</v>
      </c>
    </row>
    <row r="96" spans="1:39" s="75" customFormat="1" ht="35.1" customHeight="1">
      <c r="A96" s="7">
        <f t="shared" si="5"/>
        <v>86</v>
      </c>
      <c r="B96" s="7"/>
      <c r="C96" s="7"/>
      <c r="D96" s="7"/>
      <c r="E96" s="14"/>
      <c r="F96" s="7"/>
      <c r="G96" s="7">
        <v>5</v>
      </c>
      <c r="H96" s="14"/>
      <c r="I96" s="14"/>
      <c r="J96" s="14"/>
      <c r="K96" s="14"/>
      <c r="L96" s="4" t="s">
        <v>763</v>
      </c>
      <c r="M96" s="36" t="s">
        <v>200</v>
      </c>
      <c r="N96" s="11" t="s">
        <v>546</v>
      </c>
      <c r="O96" s="11" t="s">
        <v>52</v>
      </c>
      <c r="P96" s="7" t="s">
        <v>40</v>
      </c>
      <c r="Q96" s="12"/>
      <c r="R96" s="15" t="s">
        <v>41</v>
      </c>
      <c r="S96" s="12" t="s">
        <v>199</v>
      </c>
      <c r="T96" s="14" t="s">
        <v>42</v>
      </c>
      <c r="U96" s="15" t="s">
        <v>1382</v>
      </c>
      <c r="V96" s="15" t="s">
        <v>1383</v>
      </c>
      <c r="W96" s="7" t="s">
        <v>546</v>
      </c>
      <c r="X96" s="7" t="s">
        <v>201</v>
      </c>
      <c r="Y96" s="6" t="s">
        <v>202</v>
      </c>
      <c r="Z96" s="7" t="s">
        <v>547</v>
      </c>
      <c r="AA96" s="30">
        <v>0.22320000000000001</v>
      </c>
      <c r="AB96" s="9" t="s">
        <v>3</v>
      </c>
      <c r="AC96" s="6" t="s">
        <v>501</v>
      </c>
      <c r="AD96" s="6" t="s">
        <v>455</v>
      </c>
      <c r="AE96" s="6" t="s">
        <v>501</v>
      </c>
      <c r="AF96" s="6" t="s">
        <v>501</v>
      </c>
      <c r="AG96" s="6" t="s">
        <v>501</v>
      </c>
      <c r="AH96" s="6" t="s">
        <v>501</v>
      </c>
      <c r="AI96" s="6" t="s">
        <v>501</v>
      </c>
      <c r="AJ96" s="6" t="s">
        <v>501</v>
      </c>
      <c r="AK96" s="68"/>
      <c r="AL96" s="17">
        <v>1</v>
      </c>
      <c r="AM96" s="17">
        <v>1</v>
      </c>
    </row>
    <row r="97" spans="1:39" s="75" customFormat="1" ht="35.1" customHeight="1">
      <c r="A97" s="7">
        <f t="shared" si="5"/>
        <v>87</v>
      </c>
      <c r="B97" s="7"/>
      <c r="C97" s="7"/>
      <c r="D97" s="7"/>
      <c r="E97" s="14"/>
      <c r="F97" s="7"/>
      <c r="G97" s="7">
        <v>5</v>
      </c>
      <c r="H97" s="14"/>
      <c r="I97" s="14"/>
      <c r="J97" s="14"/>
      <c r="K97" s="14"/>
      <c r="L97" s="4" t="s">
        <v>764</v>
      </c>
      <c r="M97" s="36" t="s">
        <v>204</v>
      </c>
      <c r="N97" s="11" t="s">
        <v>548</v>
      </c>
      <c r="O97" s="11" t="s">
        <v>52</v>
      </c>
      <c r="P97" s="7" t="s">
        <v>40</v>
      </c>
      <c r="Q97" s="12"/>
      <c r="R97" s="15" t="s">
        <v>41</v>
      </c>
      <c r="S97" s="12" t="s">
        <v>203</v>
      </c>
      <c r="T97" s="14" t="s">
        <v>42</v>
      </c>
      <c r="U97" s="15" t="s">
        <v>1382</v>
      </c>
      <c r="V97" s="15" t="s">
        <v>1383</v>
      </c>
      <c r="W97" s="7" t="s">
        <v>548</v>
      </c>
      <c r="X97" s="7" t="s">
        <v>201</v>
      </c>
      <c r="Y97" s="6" t="s">
        <v>202</v>
      </c>
      <c r="Z97" s="7" t="s">
        <v>549</v>
      </c>
      <c r="AA97" s="30">
        <v>0.15540000000000001</v>
      </c>
      <c r="AB97" s="9" t="s">
        <v>3</v>
      </c>
      <c r="AC97" s="6" t="s">
        <v>501</v>
      </c>
      <c r="AD97" s="6" t="s">
        <v>455</v>
      </c>
      <c r="AE97" s="6" t="s">
        <v>501</v>
      </c>
      <c r="AF97" s="6" t="s">
        <v>501</v>
      </c>
      <c r="AG97" s="6" t="s">
        <v>501</v>
      </c>
      <c r="AH97" s="6" t="s">
        <v>501</v>
      </c>
      <c r="AI97" s="6" t="s">
        <v>501</v>
      </c>
      <c r="AJ97" s="6" t="s">
        <v>501</v>
      </c>
      <c r="AK97" s="68"/>
      <c r="AL97" s="17">
        <v>1</v>
      </c>
      <c r="AM97" s="17">
        <v>1</v>
      </c>
    </row>
    <row r="98" spans="1:39" s="75" customFormat="1" ht="35.1" customHeight="1">
      <c r="A98" s="7">
        <f t="shared" si="5"/>
        <v>88</v>
      </c>
      <c r="B98" s="7"/>
      <c r="C98" s="7"/>
      <c r="D98" s="7"/>
      <c r="E98" s="14"/>
      <c r="F98" s="7"/>
      <c r="G98" s="7">
        <v>5</v>
      </c>
      <c r="H98" s="14"/>
      <c r="I98" s="14"/>
      <c r="J98" s="14"/>
      <c r="K98" s="14"/>
      <c r="L98" s="4" t="s">
        <v>205</v>
      </c>
      <c r="M98" s="36" t="s">
        <v>206</v>
      </c>
      <c r="N98" s="11" t="s">
        <v>502</v>
      </c>
      <c r="O98" s="11" t="s">
        <v>52</v>
      </c>
      <c r="P98" s="7" t="s">
        <v>40</v>
      </c>
      <c r="Q98" s="12"/>
      <c r="R98" s="15" t="s">
        <v>41</v>
      </c>
      <c r="S98" s="12" t="s">
        <v>205</v>
      </c>
      <c r="T98" s="14" t="s">
        <v>42</v>
      </c>
      <c r="U98" s="15" t="s">
        <v>1382</v>
      </c>
      <c r="V98" s="15" t="s">
        <v>1383</v>
      </c>
      <c r="W98" s="7" t="s">
        <v>502</v>
      </c>
      <c r="X98" s="7" t="s">
        <v>762</v>
      </c>
      <c r="Y98" s="6" t="s">
        <v>73</v>
      </c>
      <c r="Z98" s="7" t="s">
        <v>550</v>
      </c>
      <c r="AA98" s="30">
        <v>0.5262</v>
      </c>
      <c r="AB98" s="9" t="s">
        <v>3</v>
      </c>
      <c r="AC98" s="6" t="s">
        <v>501</v>
      </c>
      <c r="AD98" s="6" t="s">
        <v>455</v>
      </c>
      <c r="AE98" s="6" t="s">
        <v>501</v>
      </c>
      <c r="AF98" s="6" t="s">
        <v>501</v>
      </c>
      <c r="AG98" s="6" t="s">
        <v>501</v>
      </c>
      <c r="AH98" s="6" t="s">
        <v>501</v>
      </c>
      <c r="AI98" s="6" t="s">
        <v>501</v>
      </c>
      <c r="AJ98" s="6" t="s">
        <v>501</v>
      </c>
      <c r="AK98" s="68"/>
      <c r="AL98" s="17">
        <v>1</v>
      </c>
      <c r="AM98" s="17">
        <v>1</v>
      </c>
    </row>
    <row r="99" spans="1:39" s="75" customFormat="1" ht="35.1" customHeight="1">
      <c r="A99" s="7">
        <f t="shared" si="5"/>
        <v>89</v>
      </c>
      <c r="B99" s="7"/>
      <c r="C99" s="7"/>
      <c r="D99" s="7"/>
      <c r="E99" s="14"/>
      <c r="F99" s="7">
        <v>4</v>
      </c>
      <c r="G99" s="14"/>
      <c r="H99" s="14"/>
      <c r="I99" s="14"/>
      <c r="J99" s="14"/>
      <c r="K99" s="14"/>
      <c r="L99" s="4" t="s">
        <v>756</v>
      </c>
      <c r="M99" s="36" t="s">
        <v>757</v>
      </c>
      <c r="N99" s="11" t="s">
        <v>57</v>
      </c>
      <c r="O99" s="11" t="s">
        <v>52</v>
      </c>
      <c r="P99" s="7" t="s">
        <v>40</v>
      </c>
      <c r="Q99" s="12"/>
      <c r="R99" s="15" t="s">
        <v>41</v>
      </c>
      <c r="S99" s="12" t="s">
        <v>51</v>
      </c>
      <c r="T99" s="6" t="s">
        <v>3</v>
      </c>
      <c r="U99" s="15" t="s">
        <v>1382</v>
      </c>
      <c r="V99" s="15" t="s">
        <v>1383</v>
      </c>
      <c r="W99" s="7" t="s">
        <v>57</v>
      </c>
      <c r="X99" s="7" t="s">
        <v>58</v>
      </c>
      <c r="Y99" s="6" t="s">
        <v>173</v>
      </c>
      <c r="Z99" s="7" t="s">
        <v>551</v>
      </c>
      <c r="AA99" s="30">
        <v>0.29559999999999997</v>
      </c>
      <c r="AB99" s="9" t="s">
        <v>3</v>
      </c>
      <c r="AC99" s="6" t="s">
        <v>465</v>
      </c>
      <c r="AD99" s="6" t="s">
        <v>455</v>
      </c>
      <c r="AE99" s="6" t="s">
        <v>465</v>
      </c>
      <c r="AF99" s="6" t="s">
        <v>465</v>
      </c>
      <c r="AG99" s="6" t="s">
        <v>465</v>
      </c>
      <c r="AH99" s="6" t="s">
        <v>465</v>
      </c>
      <c r="AI99" s="6" t="s">
        <v>465</v>
      </c>
      <c r="AJ99" s="6" t="s">
        <v>465</v>
      </c>
      <c r="AK99" s="68"/>
      <c r="AL99" s="17">
        <v>1</v>
      </c>
      <c r="AM99" s="17">
        <v>1</v>
      </c>
    </row>
    <row r="100" spans="1:39" s="75" customFormat="1" ht="35.1" customHeight="1">
      <c r="A100" s="7">
        <f t="shared" si="5"/>
        <v>90</v>
      </c>
      <c r="B100" s="7"/>
      <c r="C100" s="7"/>
      <c r="D100" s="7"/>
      <c r="E100" s="14"/>
      <c r="F100" s="7">
        <v>4</v>
      </c>
      <c r="G100" s="14"/>
      <c r="H100" s="14"/>
      <c r="I100" s="14"/>
      <c r="J100" s="14"/>
      <c r="K100" s="14"/>
      <c r="L100" s="4" t="s">
        <v>786</v>
      </c>
      <c r="M100" s="36" t="s">
        <v>208</v>
      </c>
      <c r="N100" s="11" t="s">
        <v>189</v>
      </c>
      <c r="O100" s="11" t="s">
        <v>52</v>
      </c>
      <c r="P100" s="7" t="s">
        <v>40</v>
      </c>
      <c r="Q100" s="12"/>
      <c r="R100" s="15" t="s">
        <v>41</v>
      </c>
      <c r="S100" s="12" t="s">
        <v>207</v>
      </c>
      <c r="T100" s="14" t="s">
        <v>42</v>
      </c>
      <c r="U100" s="15" t="s">
        <v>1382</v>
      </c>
      <c r="V100" s="15" t="s">
        <v>1383</v>
      </c>
      <c r="W100" s="7" t="s">
        <v>189</v>
      </c>
      <c r="X100" s="7" t="s">
        <v>552</v>
      </c>
      <c r="Y100" s="59" t="s">
        <v>458</v>
      </c>
      <c r="Z100" s="7" t="s">
        <v>553</v>
      </c>
      <c r="AA100" s="30">
        <v>2.8999999999999998E-3</v>
      </c>
      <c r="AB100" s="9" t="s">
        <v>3</v>
      </c>
      <c r="AC100" s="6" t="s">
        <v>469</v>
      </c>
      <c r="AD100" s="6" t="s">
        <v>455</v>
      </c>
      <c r="AE100" s="6" t="s">
        <v>469</v>
      </c>
      <c r="AF100" s="6" t="s">
        <v>469</v>
      </c>
      <c r="AG100" s="6" t="s">
        <v>469</v>
      </c>
      <c r="AH100" s="6" t="s">
        <v>469</v>
      </c>
      <c r="AI100" s="6" t="s">
        <v>469</v>
      </c>
      <c r="AJ100" s="6" t="s">
        <v>469</v>
      </c>
      <c r="AK100" s="68"/>
      <c r="AL100" s="17">
        <v>1</v>
      </c>
      <c r="AM100" s="17">
        <v>1</v>
      </c>
    </row>
    <row r="101" spans="1:39" s="75" customFormat="1" ht="35.1" customHeight="1">
      <c r="A101" s="7">
        <f t="shared" si="5"/>
        <v>91</v>
      </c>
      <c r="B101" s="7"/>
      <c r="C101" s="7"/>
      <c r="D101" s="7"/>
      <c r="E101" s="7">
        <v>3</v>
      </c>
      <c r="F101" s="7"/>
      <c r="G101" s="14"/>
      <c r="H101" s="14"/>
      <c r="I101" s="14"/>
      <c r="J101" s="14"/>
      <c r="K101" s="14"/>
      <c r="L101" s="4" t="s">
        <v>209</v>
      </c>
      <c r="M101" s="36" t="s">
        <v>210</v>
      </c>
      <c r="N101" s="11" t="s">
        <v>189</v>
      </c>
      <c r="O101" s="11" t="s">
        <v>52</v>
      </c>
      <c r="P101" s="7" t="s">
        <v>40</v>
      </c>
      <c r="Q101" s="12"/>
      <c r="R101" s="15" t="s">
        <v>41</v>
      </c>
      <c r="S101" s="12" t="s">
        <v>209</v>
      </c>
      <c r="T101" s="14" t="s">
        <v>42</v>
      </c>
      <c r="U101" s="15" t="s">
        <v>1382</v>
      </c>
      <c r="V101" s="15" t="s">
        <v>1383</v>
      </c>
      <c r="W101" s="7" t="s">
        <v>189</v>
      </c>
      <c r="X101" s="7" t="s">
        <v>211</v>
      </c>
      <c r="Y101" s="59" t="s">
        <v>458</v>
      </c>
      <c r="Z101" s="7" t="s">
        <v>212</v>
      </c>
      <c r="AA101" s="14">
        <v>0.13139999999999999</v>
      </c>
      <c r="AB101" s="9" t="s">
        <v>3</v>
      </c>
      <c r="AC101" s="6" t="s">
        <v>469</v>
      </c>
      <c r="AD101" s="6" t="s">
        <v>455</v>
      </c>
      <c r="AE101" s="6" t="s">
        <v>469</v>
      </c>
      <c r="AF101" s="6" t="s">
        <v>469</v>
      </c>
      <c r="AG101" s="6" t="s">
        <v>469</v>
      </c>
      <c r="AH101" s="6" t="s">
        <v>469</v>
      </c>
      <c r="AI101" s="6" t="s">
        <v>469</v>
      </c>
      <c r="AJ101" s="6" t="s">
        <v>469</v>
      </c>
      <c r="AK101" s="68"/>
      <c r="AL101" s="17">
        <v>1</v>
      </c>
      <c r="AM101" s="17">
        <v>1</v>
      </c>
    </row>
    <row r="102" spans="1:39" s="75" customFormat="1" ht="35.1" customHeight="1">
      <c r="A102" s="7">
        <f t="shared" si="5"/>
        <v>92</v>
      </c>
      <c r="B102" s="7"/>
      <c r="C102" s="7"/>
      <c r="D102" s="14">
        <v>2</v>
      </c>
      <c r="E102" s="7"/>
      <c r="F102" s="7"/>
      <c r="G102" s="7"/>
      <c r="H102" s="14"/>
      <c r="I102" s="14"/>
      <c r="J102" s="14"/>
      <c r="K102" s="14"/>
      <c r="L102" s="4" t="s">
        <v>213</v>
      </c>
      <c r="M102" s="36" t="s">
        <v>214</v>
      </c>
      <c r="N102" s="36" t="s">
        <v>189</v>
      </c>
      <c r="O102" s="11" t="s">
        <v>52</v>
      </c>
      <c r="P102" s="7" t="s">
        <v>40</v>
      </c>
      <c r="Q102" s="36"/>
      <c r="R102" s="15" t="s">
        <v>41</v>
      </c>
      <c r="S102" s="12" t="s">
        <v>213</v>
      </c>
      <c r="T102" s="14" t="s">
        <v>42</v>
      </c>
      <c r="U102" s="15" t="s">
        <v>1382</v>
      </c>
      <c r="V102" s="15" t="s">
        <v>1383</v>
      </c>
      <c r="W102" s="7" t="s">
        <v>189</v>
      </c>
      <c r="X102" s="7" t="s">
        <v>193</v>
      </c>
      <c r="Y102" s="59" t="s">
        <v>802</v>
      </c>
      <c r="Z102" s="7" t="s">
        <v>215</v>
      </c>
      <c r="AA102" s="30">
        <v>1.01E-2</v>
      </c>
      <c r="AB102" s="9" t="s">
        <v>3</v>
      </c>
      <c r="AC102" s="6" t="s">
        <v>469</v>
      </c>
      <c r="AD102" s="6" t="s">
        <v>455</v>
      </c>
      <c r="AE102" s="6" t="s">
        <v>469</v>
      </c>
      <c r="AF102" s="6" t="s">
        <v>469</v>
      </c>
      <c r="AG102" s="6" t="s">
        <v>469</v>
      </c>
      <c r="AH102" s="6" t="s">
        <v>469</v>
      </c>
      <c r="AI102" s="6" t="s">
        <v>469</v>
      </c>
      <c r="AJ102" s="6" t="s">
        <v>469</v>
      </c>
      <c r="AK102" s="68"/>
      <c r="AL102" s="17">
        <v>1</v>
      </c>
      <c r="AM102" s="17">
        <v>1</v>
      </c>
    </row>
    <row r="103" spans="1:39" s="75" customFormat="1" ht="35.1" customHeight="1">
      <c r="A103" s="7">
        <f t="shared" si="5"/>
        <v>93</v>
      </c>
      <c r="B103" s="7"/>
      <c r="C103" s="7"/>
      <c r="D103" s="7">
        <v>2</v>
      </c>
      <c r="E103" s="7"/>
      <c r="F103" s="7"/>
      <c r="G103" s="14"/>
      <c r="H103" s="14"/>
      <c r="I103" s="14"/>
      <c r="J103" s="14"/>
      <c r="K103" s="14"/>
      <c r="L103" s="4" t="s">
        <v>765</v>
      </c>
      <c r="M103" s="36" t="s">
        <v>216</v>
      </c>
      <c r="N103" s="11" t="s">
        <v>104</v>
      </c>
      <c r="O103" s="11" t="s">
        <v>52</v>
      </c>
      <c r="P103" s="7" t="s">
        <v>40</v>
      </c>
      <c r="Q103" s="12"/>
      <c r="R103" s="15" t="s">
        <v>41</v>
      </c>
      <c r="S103" s="12" t="str">
        <f>L103</f>
        <v>322022100400</v>
      </c>
      <c r="T103" s="14" t="s">
        <v>42</v>
      </c>
      <c r="U103" s="15" t="s">
        <v>1382</v>
      </c>
      <c r="V103" s="15" t="s">
        <v>1383</v>
      </c>
      <c r="W103" s="7" t="s">
        <v>104</v>
      </c>
      <c r="X103" s="7" t="s">
        <v>105</v>
      </c>
      <c r="Y103" s="6" t="s">
        <v>3</v>
      </c>
      <c r="Z103" s="7" t="s">
        <v>469</v>
      </c>
      <c r="AA103" s="30">
        <v>0.02</v>
      </c>
      <c r="AB103" s="9" t="s">
        <v>3</v>
      </c>
      <c r="AC103" s="6" t="s">
        <v>469</v>
      </c>
      <c r="AD103" s="50" t="s">
        <v>533</v>
      </c>
      <c r="AE103" s="15"/>
      <c r="AF103" s="15"/>
      <c r="AG103" s="15"/>
      <c r="AH103" s="15"/>
      <c r="AI103" s="9"/>
      <c r="AJ103" s="9"/>
      <c r="AK103" s="64"/>
      <c r="AL103" s="17">
        <v>1</v>
      </c>
      <c r="AM103" s="17">
        <v>1</v>
      </c>
    </row>
    <row r="104" spans="1:39" s="75" customFormat="1" ht="35.1" customHeight="1">
      <c r="A104" s="7">
        <f t="shared" si="5"/>
        <v>94</v>
      </c>
      <c r="B104" s="7"/>
      <c r="C104" s="7"/>
      <c r="D104" s="7">
        <v>2</v>
      </c>
      <c r="E104" s="7"/>
      <c r="F104" s="7"/>
      <c r="G104" s="14"/>
      <c r="H104" s="14"/>
      <c r="I104" s="14"/>
      <c r="J104" s="14"/>
      <c r="K104" s="14"/>
      <c r="L104" s="4" t="s">
        <v>217</v>
      </c>
      <c r="M104" s="36" t="s">
        <v>218</v>
      </c>
      <c r="N104" s="11" t="s">
        <v>218</v>
      </c>
      <c r="O104" s="11" t="s">
        <v>52</v>
      </c>
      <c r="P104" s="7" t="s">
        <v>40</v>
      </c>
      <c r="Q104" s="12"/>
      <c r="R104" s="15" t="s">
        <v>806</v>
      </c>
      <c r="S104" s="12" t="str">
        <f>L104</f>
        <v>322022100500</v>
      </c>
      <c r="T104" s="14" t="s">
        <v>42</v>
      </c>
      <c r="U104" s="15" t="s">
        <v>1382</v>
      </c>
      <c r="V104" s="15" t="s">
        <v>1383</v>
      </c>
      <c r="W104" s="7" t="s">
        <v>218</v>
      </c>
      <c r="X104" s="7" t="s">
        <v>193</v>
      </c>
      <c r="Y104" s="6" t="s">
        <v>3</v>
      </c>
      <c r="Z104" s="7" t="s">
        <v>555</v>
      </c>
      <c r="AA104" s="30">
        <v>5.0000000000000001E-4</v>
      </c>
      <c r="AB104" s="9" t="s">
        <v>3</v>
      </c>
      <c r="AC104" s="6" t="s">
        <v>555</v>
      </c>
      <c r="AD104" s="50" t="s">
        <v>556</v>
      </c>
      <c r="AE104" s="15"/>
      <c r="AF104" s="15"/>
      <c r="AG104" s="15"/>
      <c r="AH104" s="15"/>
      <c r="AI104" s="9"/>
      <c r="AJ104" s="9"/>
      <c r="AK104" s="64"/>
      <c r="AL104" s="17">
        <v>1</v>
      </c>
      <c r="AM104" s="17">
        <v>1</v>
      </c>
    </row>
    <row r="105" spans="1:39" s="75" customFormat="1" ht="35.1" customHeight="1">
      <c r="A105" s="7">
        <f t="shared" si="5"/>
        <v>95</v>
      </c>
      <c r="B105" s="7"/>
      <c r="C105" s="7"/>
      <c r="D105" s="7">
        <v>2</v>
      </c>
      <c r="E105" s="7"/>
      <c r="F105" s="7"/>
      <c r="G105" s="14"/>
      <c r="H105" s="14"/>
      <c r="I105" s="14"/>
      <c r="J105" s="14"/>
      <c r="K105" s="14"/>
      <c r="L105" s="4" t="s">
        <v>702</v>
      </c>
      <c r="M105" s="36" t="s">
        <v>703</v>
      </c>
      <c r="N105" s="11" t="s">
        <v>189</v>
      </c>
      <c r="O105" s="11" t="s">
        <v>52</v>
      </c>
      <c r="P105" s="7" t="s">
        <v>40</v>
      </c>
      <c r="Q105" s="12"/>
      <c r="R105" s="15" t="s">
        <v>806</v>
      </c>
      <c r="S105" s="12" t="s">
        <v>219</v>
      </c>
      <c r="T105" s="14" t="s">
        <v>42</v>
      </c>
      <c r="U105" s="15" t="s">
        <v>1382</v>
      </c>
      <c r="V105" s="15" t="s">
        <v>1383</v>
      </c>
      <c r="W105" s="7" t="s">
        <v>189</v>
      </c>
      <c r="X105" s="7" t="s">
        <v>704</v>
      </c>
      <c r="Y105" s="6" t="s">
        <v>3</v>
      </c>
      <c r="Z105" s="7" t="s">
        <v>557</v>
      </c>
      <c r="AA105" s="30">
        <v>1.5E-3</v>
      </c>
      <c r="AB105" s="9" t="s">
        <v>3</v>
      </c>
      <c r="AC105" s="6" t="s">
        <v>469</v>
      </c>
      <c r="AD105" s="49" t="s">
        <v>554</v>
      </c>
      <c r="AE105" s="15"/>
      <c r="AF105" s="15"/>
      <c r="AG105" s="15"/>
      <c r="AH105" s="15"/>
      <c r="AI105" s="9"/>
      <c r="AJ105" s="9"/>
      <c r="AK105" s="64"/>
      <c r="AL105" s="17">
        <v>1</v>
      </c>
      <c r="AM105" s="17">
        <v>1</v>
      </c>
    </row>
    <row r="106" spans="1:39" s="75" customFormat="1" ht="35.1" customHeight="1">
      <c r="A106" s="7">
        <f t="shared" si="5"/>
        <v>96</v>
      </c>
      <c r="B106" s="7"/>
      <c r="C106" s="7"/>
      <c r="D106" s="7">
        <v>2</v>
      </c>
      <c r="E106" s="7"/>
      <c r="F106" s="7"/>
      <c r="G106" s="14"/>
      <c r="H106" s="14"/>
      <c r="I106" s="14"/>
      <c r="J106" s="14"/>
      <c r="K106" s="14"/>
      <c r="L106" s="4" t="s">
        <v>220</v>
      </c>
      <c r="M106" s="36" t="s">
        <v>558</v>
      </c>
      <c r="N106" s="11" t="s">
        <v>559</v>
      </c>
      <c r="O106" s="11" t="s">
        <v>560</v>
      </c>
      <c r="P106" s="7" t="s">
        <v>40</v>
      </c>
      <c r="Q106" s="12"/>
      <c r="R106" s="15" t="s">
        <v>41</v>
      </c>
      <c r="S106" s="12" t="s">
        <v>220</v>
      </c>
      <c r="T106" s="14" t="s">
        <v>42</v>
      </c>
      <c r="U106" s="15" t="s">
        <v>1382</v>
      </c>
      <c r="V106" s="15" t="s">
        <v>1383</v>
      </c>
      <c r="W106" s="7" t="s">
        <v>189</v>
      </c>
      <c r="X106" s="7" t="s">
        <v>211</v>
      </c>
      <c r="Y106" s="6" t="s">
        <v>3</v>
      </c>
      <c r="Z106" s="7" t="s">
        <v>557</v>
      </c>
      <c r="AA106" s="30">
        <v>2.5700000000000001E-2</v>
      </c>
      <c r="AB106" s="9" t="s">
        <v>3</v>
      </c>
      <c r="AC106" s="6" t="s">
        <v>469</v>
      </c>
      <c r="AD106" s="6" t="s">
        <v>455</v>
      </c>
      <c r="AE106" s="6" t="s">
        <v>469</v>
      </c>
      <c r="AF106" s="6" t="s">
        <v>469</v>
      </c>
      <c r="AG106" s="6" t="s">
        <v>469</v>
      </c>
      <c r="AH106" s="6" t="s">
        <v>469</v>
      </c>
      <c r="AI106" s="6" t="s">
        <v>469</v>
      </c>
      <c r="AJ106" s="6" t="s">
        <v>469</v>
      </c>
      <c r="AK106" s="68"/>
      <c r="AL106" s="17">
        <v>1</v>
      </c>
      <c r="AM106" s="17">
        <v>1</v>
      </c>
    </row>
    <row r="107" spans="1:39" s="75" customFormat="1" ht="34.5" customHeight="1">
      <c r="A107" s="7">
        <f t="shared" si="5"/>
        <v>97</v>
      </c>
      <c r="B107" s="7"/>
      <c r="C107" s="7"/>
      <c r="D107" s="7">
        <v>2</v>
      </c>
      <c r="E107" s="7"/>
      <c r="F107" s="7"/>
      <c r="G107" s="14"/>
      <c r="H107" s="14"/>
      <c r="I107" s="14"/>
      <c r="J107" s="14"/>
      <c r="K107" s="14"/>
      <c r="L107" s="4" t="s">
        <v>221</v>
      </c>
      <c r="M107" s="36" t="s">
        <v>222</v>
      </c>
      <c r="N107" s="11" t="s">
        <v>223</v>
      </c>
      <c r="O107" s="11" t="s">
        <v>52</v>
      </c>
      <c r="P107" s="7" t="s">
        <v>40</v>
      </c>
      <c r="Q107" s="12"/>
      <c r="R107" s="15" t="s">
        <v>41</v>
      </c>
      <c r="S107" s="12" t="str">
        <f>L107</f>
        <v>322122805100</v>
      </c>
      <c r="T107" s="14" t="s">
        <v>42</v>
      </c>
      <c r="U107" s="15" t="s">
        <v>1382</v>
      </c>
      <c r="V107" s="15" t="s">
        <v>1383</v>
      </c>
      <c r="W107" s="7" t="s">
        <v>223</v>
      </c>
      <c r="X107" s="7" t="s">
        <v>561</v>
      </c>
      <c r="Y107" s="6" t="s">
        <v>3</v>
      </c>
      <c r="Z107" s="7" t="s">
        <v>562</v>
      </c>
      <c r="AA107" s="30">
        <v>0.26</v>
      </c>
      <c r="AB107" s="9" t="s">
        <v>3</v>
      </c>
      <c r="AC107" s="6" t="s">
        <v>563</v>
      </c>
      <c r="AD107" s="6" t="s">
        <v>455</v>
      </c>
      <c r="AE107" s="6" t="s">
        <v>563</v>
      </c>
      <c r="AF107" s="6" t="s">
        <v>563</v>
      </c>
      <c r="AG107" s="6" t="s">
        <v>563</v>
      </c>
      <c r="AH107" s="6" t="s">
        <v>563</v>
      </c>
      <c r="AI107" s="6" t="s">
        <v>563</v>
      </c>
      <c r="AJ107" s="6" t="s">
        <v>563</v>
      </c>
      <c r="AK107" s="68"/>
      <c r="AL107" s="17">
        <v>1</v>
      </c>
      <c r="AM107" s="17">
        <v>1</v>
      </c>
    </row>
    <row r="108" spans="1:39" s="75" customFormat="1" ht="35.1" customHeight="1">
      <c r="A108" s="7">
        <f t="shared" si="5"/>
        <v>98</v>
      </c>
      <c r="B108" s="7"/>
      <c r="C108" s="7"/>
      <c r="D108" s="7">
        <v>2</v>
      </c>
      <c r="E108" s="7"/>
      <c r="F108" s="7"/>
      <c r="G108" s="14"/>
      <c r="H108" s="14"/>
      <c r="I108" s="14"/>
      <c r="J108" s="14"/>
      <c r="K108" s="14"/>
      <c r="L108" s="4" t="s">
        <v>767</v>
      </c>
      <c r="M108" s="36" t="s">
        <v>225</v>
      </c>
      <c r="N108" s="11" t="s">
        <v>189</v>
      </c>
      <c r="O108" s="11" t="s">
        <v>52</v>
      </c>
      <c r="P108" s="7" t="s">
        <v>40</v>
      </c>
      <c r="Q108" s="12"/>
      <c r="R108" s="15" t="s">
        <v>41</v>
      </c>
      <c r="S108" s="12" t="s">
        <v>224</v>
      </c>
      <c r="T108" s="14" t="s">
        <v>42</v>
      </c>
      <c r="U108" s="15" t="s">
        <v>1382</v>
      </c>
      <c r="V108" s="15" t="s">
        <v>1383</v>
      </c>
      <c r="W108" s="7" t="s">
        <v>189</v>
      </c>
      <c r="X108" s="7" t="s">
        <v>193</v>
      </c>
      <c r="Y108" s="6" t="s">
        <v>3</v>
      </c>
      <c r="Z108" s="7" t="s">
        <v>226</v>
      </c>
      <c r="AA108" s="30">
        <v>1.1999999999999999E-3</v>
      </c>
      <c r="AB108" s="9" t="s">
        <v>3</v>
      </c>
      <c r="AC108" s="6" t="s">
        <v>555</v>
      </c>
      <c r="AD108" s="6" t="s">
        <v>455</v>
      </c>
      <c r="AE108" s="6" t="s">
        <v>555</v>
      </c>
      <c r="AF108" s="6" t="s">
        <v>555</v>
      </c>
      <c r="AG108" s="6" t="s">
        <v>555</v>
      </c>
      <c r="AH108" s="6" t="s">
        <v>555</v>
      </c>
      <c r="AI108" s="6" t="s">
        <v>555</v>
      </c>
      <c r="AJ108" s="6" t="s">
        <v>555</v>
      </c>
      <c r="AK108" s="68"/>
      <c r="AL108" s="17">
        <v>6</v>
      </c>
      <c r="AM108" s="17">
        <v>6</v>
      </c>
    </row>
    <row r="109" spans="1:39" s="75" customFormat="1" ht="35.1" customHeight="1">
      <c r="A109" s="7">
        <f t="shared" si="5"/>
        <v>99</v>
      </c>
      <c r="B109" s="7"/>
      <c r="C109" s="7"/>
      <c r="D109" s="7">
        <v>2</v>
      </c>
      <c r="E109" s="7"/>
      <c r="F109" s="7"/>
      <c r="G109" s="14"/>
      <c r="H109" s="14"/>
      <c r="I109" s="14"/>
      <c r="J109" s="14"/>
      <c r="K109" s="14"/>
      <c r="L109" s="4" t="s">
        <v>227</v>
      </c>
      <c r="M109" s="36" t="s">
        <v>228</v>
      </c>
      <c r="N109" s="11" t="s">
        <v>189</v>
      </c>
      <c r="O109" s="11" t="s">
        <v>52</v>
      </c>
      <c r="P109" s="7" t="s">
        <v>40</v>
      </c>
      <c r="Q109" s="12"/>
      <c r="R109" s="15" t="s">
        <v>41</v>
      </c>
      <c r="S109" s="12" t="s">
        <v>227</v>
      </c>
      <c r="T109" s="14" t="s">
        <v>42</v>
      </c>
      <c r="U109" s="15" t="s">
        <v>1382</v>
      </c>
      <c r="V109" s="15" t="s">
        <v>1383</v>
      </c>
      <c r="W109" s="7" t="s">
        <v>189</v>
      </c>
      <c r="X109" s="7" t="s">
        <v>229</v>
      </c>
      <c r="Y109" s="6" t="s">
        <v>3</v>
      </c>
      <c r="Z109" s="7" t="s">
        <v>564</v>
      </c>
      <c r="AA109" s="30">
        <v>4.6100000000000002E-2</v>
      </c>
      <c r="AB109" s="9" t="s">
        <v>3</v>
      </c>
      <c r="AC109" s="6" t="s">
        <v>469</v>
      </c>
      <c r="AD109" s="6" t="s">
        <v>455</v>
      </c>
      <c r="AE109" s="6" t="s">
        <v>469</v>
      </c>
      <c r="AF109" s="6" t="s">
        <v>469</v>
      </c>
      <c r="AG109" s="6" t="s">
        <v>469</v>
      </c>
      <c r="AH109" s="6" t="s">
        <v>469</v>
      </c>
      <c r="AI109" s="6" t="s">
        <v>469</v>
      </c>
      <c r="AJ109" s="6" t="s">
        <v>469</v>
      </c>
      <c r="AK109" s="68"/>
      <c r="AL109" s="17">
        <v>1</v>
      </c>
      <c r="AM109" s="17">
        <v>1</v>
      </c>
    </row>
    <row r="110" spans="1:39" s="75" customFormat="1" ht="35.1" customHeight="1">
      <c r="A110" s="7">
        <f t="shared" si="5"/>
        <v>100</v>
      </c>
      <c r="B110" s="7"/>
      <c r="C110" s="7"/>
      <c r="D110" s="7">
        <v>2</v>
      </c>
      <c r="E110" s="7"/>
      <c r="F110" s="7"/>
      <c r="G110" s="14"/>
      <c r="H110" s="14"/>
      <c r="I110" s="14"/>
      <c r="J110" s="14"/>
      <c r="K110" s="14"/>
      <c r="L110" s="4" t="s">
        <v>230</v>
      </c>
      <c r="M110" s="36" t="s">
        <v>231</v>
      </c>
      <c r="N110" s="11" t="s">
        <v>169</v>
      </c>
      <c r="O110" s="11" t="s">
        <v>52</v>
      </c>
      <c r="P110" s="7" t="s">
        <v>40</v>
      </c>
      <c r="Q110" s="12"/>
      <c r="R110" s="15" t="s">
        <v>41</v>
      </c>
      <c r="S110" s="12" t="str">
        <f>L110</f>
        <v>322122100000</v>
      </c>
      <c r="T110" s="14" t="s">
        <v>42</v>
      </c>
      <c r="U110" s="15" t="s">
        <v>1382</v>
      </c>
      <c r="V110" s="15" t="s">
        <v>1383</v>
      </c>
      <c r="W110" s="7" t="s">
        <v>49</v>
      </c>
      <c r="X110" s="7" t="s">
        <v>46</v>
      </c>
      <c r="Y110" s="6" t="s">
        <v>3</v>
      </c>
      <c r="Z110" s="7" t="s">
        <v>565</v>
      </c>
      <c r="AA110" s="30">
        <f>AA111+AA112+AA113+AA114+AA115+AA116</f>
        <v>8.0500000000000002E-2</v>
      </c>
      <c r="AB110" s="9" t="s">
        <v>3</v>
      </c>
      <c r="AC110" s="6" t="s">
        <v>463</v>
      </c>
      <c r="AD110" s="6" t="s">
        <v>455</v>
      </c>
      <c r="AE110" s="6" t="s">
        <v>463</v>
      </c>
      <c r="AF110" s="6" t="s">
        <v>463</v>
      </c>
      <c r="AG110" s="6" t="s">
        <v>463</v>
      </c>
      <c r="AH110" s="6" t="s">
        <v>463</v>
      </c>
      <c r="AI110" s="6" t="s">
        <v>463</v>
      </c>
      <c r="AJ110" s="6" t="s">
        <v>463</v>
      </c>
      <c r="AK110" s="68"/>
      <c r="AL110" s="17">
        <v>1</v>
      </c>
      <c r="AM110" s="17">
        <v>1</v>
      </c>
    </row>
    <row r="111" spans="1:39" s="75" customFormat="1" ht="35.1" customHeight="1">
      <c r="A111" s="7">
        <f t="shared" si="5"/>
        <v>101</v>
      </c>
      <c r="B111" s="7"/>
      <c r="C111" s="7"/>
      <c r="D111" s="7"/>
      <c r="E111" s="7">
        <v>3</v>
      </c>
      <c r="F111" s="7"/>
      <c r="G111" s="14"/>
      <c r="H111" s="14"/>
      <c r="I111" s="14"/>
      <c r="J111" s="14"/>
      <c r="K111" s="14"/>
      <c r="L111" s="4" t="s">
        <v>232</v>
      </c>
      <c r="M111" s="36" t="s">
        <v>233</v>
      </c>
      <c r="N111" s="11" t="s">
        <v>189</v>
      </c>
      <c r="O111" s="11" t="s">
        <v>52</v>
      </c>
      <c r="P111" s="7" t="s">
        <v>40</v>
      </c>
      <c r="Q111" s="12"/>
      <c r="R111" s="15" t="s">
        <v>41</v>
      </c>
      <c r="S111" s="12" t="str">
        <f t="shared" ref="S111:S117" si="7">L111</f>
        <v>322122160000</v>
      </c>
      <c r="T111" s="14" t="s">
        <v>42</v>
      </c>
      <c r="U111" s="15" t="s">
        <v>1382</v>
      </c>
      <c r="V111" s="15" t="s">
        <v>1383</v>
      </c>
      <c r="W111" s="7" t="s">
        <v>189</v>
      </c>
      <c r="X111" s="7" t="s">
        <v>229</v>
      </c>
      <c r="Y111" s="6" t="s">
        <v>3</v>
      </c>
      <c r="Z111" s="7" t="s">
        <v>566</v>
      </c>
      <c r="AA111" s="30">
        <v>2.3599999999999999E-2</v>
      </c>
      <c r="AB111" s="9" t="s">
        <v>3</v>
      </c>
      <c r="AC111" s="6" t="s">
        <v>469</v>
      </c>
      <c r="AD111" s="6" t="s">
        <v>455</v>
      </c>
      <c r="AE111" s="6" t="s">
        <v>469</v>
      </c>
      <c r="AF111" s="6" t="s">
        <v>469</v>
      </c>
      <c r="AG111" s="6" t="s">
        <v>469</v>
      </c>
      <c r="AH111" s="6" t="s">
        <v>469</v>
      </c>
      <c r="AI111" s="6" t="s">
        <v>469</v>
      </c>
      <c r="AJ111" s="6" t="s">
        <v>469</v>
      </c>
      <c r="AK111" s="68"/>
      <c r="AL111" s="17">
        <v>1</v>
      </c>
      <c r="AM111" s="17">
        <v>1</v>
      </c>
    </row>
    <row r="112" spans="1:39" s="75" customFormat="1" ht="35.1" customHeight="1">
      <c r="A112" s="7">
        <f t="shared" si="5"/>
        <v>102</v>
      </c>
      <c r="B112" s="7"/>
      <c r="C112" s="7"/>
      <c r="D112" s="7"/>
      <c r="E112" s="7">
        <v>3</v>
      </c>
      <c r="F112" s="7"/>
      <c r="G112" s="14"/>
      <c r="H112" s="14"/>
      <c r="I112" s="14"/>
      <c r="J112" s="14"/>
      <c r="K112" s="14"/>
      <c r="L112" s="4" t="s">
        <v>823</v>
      </c>
      <c r="M112" s="36" t="s">
        <v>235</v>
      </c>
      <c r="N112" s="11" t="s">
        <v>189</v>
      </c>
      <c r="O112" s="11" t="s">
        <v>52</v>
      </c>
      <c r="P112" s="7" t="s">
        <v>40</v>
      </c>
      <c r="Q112" s="12"/>
      <c r="R112" s="15" t="s">
        <v>41</v>
      </c>
      <c r="S112" s="12" t="str">
        <f t="shared" si="7"/>
        <v>322122170000</v>
      </c>
      <c r="T112" s="14" t="s">
        <v>42</v>
      </c>
      <c r="U112" s="15" t="s">
        <v>1382</v>
      </c>
      <c r="V112" s="15" t="s">
        <v>1383</v>
      </c>
      <c r="W112" s="7" t="s">
        <v>189</v>
      </c>
      <c r="X112" s="7" t="s">
        <v>229</v>
      </c>
      <c r="Y112" s="6" t="s">
        <v>3</v>
      </c>
      <c r="Z112" s="7" t="s">
        <v>567</v>
      </c>
      <c r="AA112" s="30">
        <v>4.5699999999999998E-2</v>
      </c>
      <c r="AB112" s="9" t="s">
        <v>3</v>
      </c>
      <c r="AC112" s="6" t="s">
        <v>469</v>
      </c>
      <c r="AD112" s="6" t="s">
        <v>455</v>
      </c>
      <c r="AE112" s="6" t="s">
        <v>469</v>
      </c>
      <c r="AF112" s="6" t="s">
        <v>469</v>
      </c>
      <c r="AG112" s="6" t="s">
        <v>469</v>
      </c>
      <c r="AH112" s="6" t="s">
        <v>469</v>
      </c>
      <c r="AI112" s="6" t="s">
        <v>469</v>
      </c>
      <c r="AJ112" s="6" t="s">
        <v>469</v>
      </c>
      <c r="AK112" s="68"/>
      <c r="AL112" s="17">
        <v>1</v>
      </c>
      <c r="AM112" s="17">
        <v>1</v>
      </c>
    </row>
    <row r="113" spans="1:39" s="75" customFormat="1" ht="35.1" customHeight="1">
      <c r="A113" s="7">
        <f t="shared" ref="A113:A173" si="8">ROW()-10</f>
        <v>103</v>
      </c>
      <c r="B113" s="7"/>
      <c r="C113" s="7"/>
      <c r="D113" s="7"/>
      <c r="E113" s="7">
        <v>3</v>
      </c>
      <c r="F113" s="7"/>
      <c r="G113" s="14"/>
      <c r="H113" s="14"/>
      <c r="I113" s="14"/>
      <c r="J113" s="14"/>
      <c r="K113" s="14"/>
      <c r="L113" s="4" t="s">
        <v>236</v>
      </c>
      <c r="M113" s="36" t="s">
        <v>237</v>
      </c>
      <c r="N113" s="11" t="s">
        <v>568</v>
      </c>
      <c r="O113" s="11" t="s">
        <v>52</v>
      </c>
      <c r="P113" s="7" t="s">
        <v>40</v>
      </c>
      <c r="Q113" s="12"/>
      <c r="R113" s="15" t="s">
        <v>41</v>
      </c>
      <c r="S113" s="12" t="str">
        <f t="shared" si="7"/>
        <v>322122806000</v>
      </c>
      <c r="T113" s="14" t="s">
        <v>42</v>
      </c>
      <c r="U113" s="15" t="s">
        <v>1382</v>
      </c>
      <c r="V113" s="15" t="s">
        <v>1383</v>
      </c>
      <c r="W113" s="7" t="s">
        <v>568</v>
      </c>
      <c r="X113" s="7" t="s">
        <v>238</v>
      </c>
      <c r="Y113" s="6" t="s">
        <v>239</v>
      </c>
      <c r="Z113" s="7" t="s">
        <v>569</v>
      </c>
      <c r="AA113" s="30">
        <v>6.7000000000000002E-3</v>
      </c>
      <c r="AB113" s="9" t="s">
        <v>3</v>
      </c>
      <c r="AC113" s="6" t="s">
        <v>469</v>
      </c>
      <c r="AD113" s="6" t="s">
        <v>455</v>
      </c>
      <c r="AE113" s="6" t="s">
        <v>469</v>
      </c>
      <c r="AF113" s="6" t="s">
        <v>469</v>
      </c>
      <c r="AG113" s="6" t="s">
        <v>469</v>
      </c>
      <c r="AH113" s="6" t="s">
        <v>469</v>
      </c>
      <c r="AI113" s="6" t="s">
        <v>469</v>
      </c>
      <c r="AJ113" s="6" t="s">
        <v>469</v>
      </c>
      <c r="AK113" s="68"/>
      <c r="AL113" s="17">
        <v>1</v>
      </c>
      <c r="AM113" s="17">
        <v>1</v>
      </c>
    </row>
    <row r="114" spans="1:39" s="75" customFormat="1" ht="35.1" customHeight="1">
      <c r="A114" s="7">
        <f t="shared" si="8"/>
        <v>104</v>
      </c>
      <c r="B114" s="7"/>
      <c r="C114" s="7"/>
      <c r="D114" s="7"/>
      <c r="E114" s="7">
        <v>3</v>
      </c>
      <c r="F114" s="7"/>
      <c r="G114" s="14"/>
      <c r="H114" s="14"/>
      <c r="I114" s="14"/>
      <c r="J114" s="14"/>
      <c r="K114" s="14"/>
      <c r="L114" s="4" t="s">
        <v>240</v>
      </c>
      <c r="M114" s="36" t="s">
        <v>241</v>
      </c>
      <c r="N114" s="11" t="s">
        <v>242</v>
      </c>
      <c r="O114" s="11" t="s">
        <v>52</v>
      </c>
      <c r="P114" s="7" t="s">
        <v>40</v>
      </c>
      <c r="Q114" s="12"/>
      <c r="R114" s="15" t="s">
        <v>41</v>
      </c>
      <c r="S114" s="12" t="str">
        <f t="shared" si="7"/>
        <v>322122807000</v>
      </c>
      <c r="T114" s="14" t="s">
        <v>42</v>
      </c>
      <c r="U114" s="15" t="s">
        <v>1382</v>
      </c>
      <c r="V114" s="15" t="s">
        <v>1383</v>
      </c>
      <c r="W114" s="7" t="s">
        <v>242</v>
      </c>
      <c r="X114" s="7" t="s">
        <v>243</v>
      </c>
      <c r="Y114" s="6" t="s">
        <v>570</v>
      </c>
      <c r="Z114" s="7" t="s">
        <v>571</v>
      </c>
      <c r="AA114" s="30">
        <v>3.0000000000000001E-3</v>
      </c>
      <c r="AB114" s="9" t="s">
        <v>3</v>
      </c>
      <c r="AC114" s="6" t="s">
        <v>469</v>
      </c>
      <c r="AD114" s="6" t="s">
        <v>455</v>
      </c>
      <c r="AE114" s="6" t="s">
        <v>469</v>
      </c>
      <c r="AF114" s="6" t="s">
        <v>469</v>
      </c>
      <c r="AG114" s="6" t="s">
        <v>469</v>
      </c>
      <c r="AH114" s="6" t="s">
        <v>469</v>
      </c>
      <c r="AI114" s="6" t="s">
        <v>469</v>
      </c>
      <c r="AJ114" s="6" t="s">
        <v>469</v>
      </c>
      <c r="AK114" s="68"/>
      <c r="AL114" s="17">
        <v>1</v>
      </c>
      <c r="AM114" s="17">
        <v>1</v>
      </c>
    </row>
    <row r="115" spans="1:39" s="75" customFormat="1" ht="35.1" customHeight="1">
      <c r="A115" s="7">
        <f t="shared" si="8"/>
        <v>105</v>
      </c>
      <c r="B115" s="7"/>
      <c r="C115" s="7"/>
      <c r="D115" s="7"/>
      <c r="E115" s="7">
        <v>3</v>
      </c>
      <c r="F115" s="7"/>
      <c r="G115" s="14"/>
      <c r="H115" s="14"/>
      <c r="I115" s="14"/>
      <c r="J115" s="14"/>
      <c r="K115" s="14"/>
      <c r="L115" s="4" t="s">
        <v>572</v>
      </c>
      <c r="M115" s="36" t="s">
        <v>573</v>
      </c>
      <c r="N115" s="11" t="s">
        <v>71</v>
      </c>
      <c r="O115" s="11" t="s">
        <v>52</v>
      </c>
      <c r="P115" s="7" t="s">
        <v>40</v>
      </c>
      <c r="Q115" s="12"/>
      <c r="R115" s="15" t="s">
        <v>41</v>
      </c>
      <c r="S115" s="12" t="str">
        <f t="shared" si="7"/>
        <v>GB 896-86-3</v>
      </c>
      <c r="T115" s="14" t="s">
        <v>42</v>
      </c>
      <c r="U115" s="15" t="s">
        <v>1382</v>
      </c>
      <c r="V115" s="15" t="s">
        <v>1383</v>
      </c>
      <c r="W115" s="7" t="s">
        <v>574</v>
      </c>
      <c r="X115" s="16" t="s">
        <v>469</v>
      </c>
      <c r="Y115" s="6" t="s">
        <v>575</v>
      </c>
      <c r="Z115" s="7" t="s">
        <v>576</v>
      </c>
      <c r="AA115" s="30">
        <v>1E-3</v>
      </c>
      <c r="AB115" s="9" t="s">
        <v>3</v>
      </c>
      <c r="AC115" s="6" t="s">
        <v>469</v>
      </c>
      <c r="AD115" s="6" t="s">
        <v>455</v>
      </c>
      <c r="AE115" s="6" t="s">
        <v>469</v>
      </c>
      <c r="AF115" s="6" t="s">
        <v>469</v>
      </c>
      <c r="AG115" s="6" t="s">
        <v>469</v>
      </c>
      <c r="AH115" s="6" t="s">
        <v>469</v>
      </c>
      <c r="AI115" s="6" t="s">
        <v>469</v>
      </c>
      <c r="AJ115" s="6" t="s">
        <v>469</v>
      </c>
      <c r="AK115" s="68"/>
      <c r="AL115" s="17">
        <v>1</v>
      </c>
      <c r="AM115" s="17">
        <v>1</v>
      </c>
    </row>
    <row r="116" spans="1:39" s="75" customFormat="1" ht="35.1" customHeight="1">
      <c r="A116" s="7">
        <f t="shared" si="8"/>
        <v>106</v>
      </c>
      <c r="B116" s="7"/>
      <c r="C116" s="7"/>
      <c r="D116" s="7"/>
      <c r="E116" s="7">
        <v>3</v>
      </c>
      <c r="F116" s="7"/>
      <c r="G116" s="14"/>
      <c r="H116" s="14"/>
      <c r="I116" s="14"/>
      <c r="J116" s="14"/>
      <c r="K116" s="14"/>
      <c r="L116" s="4" t="s">
        <v>244</v>
      </c>
      <c r="M116" s="36" t="s">
        <v>245</v>
      </c>
      <c r="N116" s="11" t="s">
        <v>246</v>
      </c>
      <c r="O116" s="11" t="s">
        <v>52</v>
      </c>
      <c r="P116" s="7" t="s">
        <v>40</v>
      </c>
      <c r="Q116" s="12"/>
      <c r="R116" s="15" t="s">
        <v>41</v>
      </c>
      <c r="S116" s="12" t="str">
        <f t="shared" si="7"/>
        <v>320322100800</v>
      </c>
      <c r="T116" s="14" t="s">
        <v>42</v>
      </c>
      <c r="U116" s="15" t="s">
        <v>1382</v>
      </c>
      <c r="V116" s="15" t="s">
        <v>1383</v>
      </c>
      <c r="W116" s="7" t="s">
        <v>246</v>
      </c>
      <c r="X116" s="7" t="s">
        <v>247</v>
      </c>
      <c r="Y116" s="6" t="s">
        <v>3</v>
      </c>
      <c r="Z116" s="7" t="s">
        <v>475</v>
      </c>
      <c r="AA116" s="30">
        <v>5.0000000000000001E-4</v>
      </c>
      <c r="AB116" s="9" t="s">
        <v>3</v>
      </c>
      <c r="AC116" s="6" t="s">
        <v>475</v>
      </c>
      <c r="AD116" s="49" t="s">
        <v>453</v>
      </c>
      <c r="AE116" s="15"/>
      <c r="AF116" s="15"/>
      <c r="AG116" s="15"/>
      <c r="AH116" s="15"/>
      <c r="AI116" s="9"/>
      <c r="AJ116" s="9"/>
      <c r="AK116" s="64"/>
      <c r="AL116" s="17">
        <v>1</v>
      </c>
      <c r="AM116" s="17">
        <v>1</v>
      </c>
    </row>
    <row r="117" spans="1:39" s="75" customFormat="1" ht="35.1" customHeight="1">
      <c r="A117" s="7">
        <f t="shared" si="8"/>
        <v>107</v>
      </c>
      <c r="B117" s="7"/>
      <c r="C117" s="7"/>
      <c r="D117" s="7">
        <v>2</v>
      </c>
      <c r="E117" s="7"/>
      <c r="F117" s="7"/>
      <c r="G117" s="14"/>
      <c r="H117" s="14"/>
      <c r="I117" s="14"/>
      <c r="J117" s="14"/>
      <c r="K117" s="14"/>
      <c r="L117" s="4" t="s">
        <v>248</v>
      </c>
      <c r="M117" s="36" t="s">
        <v>249</v>
      </c>
      <c r="N117" s="11" t="s">
        <v>577</v>
      </c>
      <c r="O117" s="11" t="s">
        <v>52</v>
      </c>
      <c r="P117" s="7" t="s">
        <v>40</v>
      </c>
      <c r="Q117" s="12"/>
      <c r="R117" s="15" t="s">
        <v>41</v>
      </c>
      <c r="S117" s="12" t="str">
        <f t="shared" si="7"/>
        <v>322122808000</v>
      </c>
      <c r="T117" s="14" t="s">
        <v>42</v>
      </c>
      <c r="U117" s="15" t="s">
        <v>1382</v>
      </c>
      <c r="V117" s="15" t="s">
        <v>1383</v>
      </c>
      <c r="W117" s="7" t="s">
        <v>189</v>
      </c>
      <c r="X117" s="7" t="s">
        <v>211</v>
      </c>
      <c r="Y117" s="6" t="s">
        <v>3</v>
      </c>
      <c r="Z117" s="7" t="s">
        <v>578</v>
      </c>
      <c r="AA117" s="30">
        <v>2.0999999999999999E-3</v>
      </c>
      <c r="AB117" s="9" t="s">
        <v>3</v>
      </c>
      <c r="AC117" s="6" t="s">
        <v>469</v>
      </c>
      <c r="AD117" s="6" t="s">
        <v>455</v>
      </c>
      <c r="AE117" s="6" t="s">
        <v>469</v>
      </c>
      <c r="AF117" s="6" t="s">
        <v>469</v>
      </c>
      <c r="AG117" s="6" t="s">
        <v>469</v>
      </c>
      <c r="AH117" s="6" t="s">
        <v>469</v>
      </c>
      <c r="AI117" s="6" t="s">
        <v>469</v>
      </c>
      <c r="AJ117" s="6" t="s">
        <v>469</v>
      </c>
      <c r="AK117" s="68"/>
      <c r="AL117" s="17">
        <v>1</v>
      </c>
      <c r="AM117" s="17">
        <v>1</v>
      </c>
    </row>
    <row r="118" spans="1:39" s="75" customFormat="1" ht="35.1" customHeight="1">
      <c r="A118" s="7">
        <f t="shared" si="8"/>
        <v>108</v>
      </c>
      <c r="B118" s="7"/>
      <c r="C118" s="7"/>
      <c r="D118" s="7">
        <v>2</v>
      </c>
      <c r="E118" s="7"/>
      <c r="F118" s="7"/>
      <c r="G118" s="14"/>
      <c r="H118" s="14"/>
      <c r="I118" s="14"/>
      <c r="J118" s="14"/>
      <c r="K118" s="14"/>
      <c r="L118" s="4" t="s">
        <v>250</v>
      </c>
      <c r="M118" s="36" t="s">
        <v>251</v>
      </c>
      <c r="N118" s="11" t="s">
        <v>489</v>
      </c>
      <c r="O118" s="11" t="s">
        <v>52</v>
      </c>
      <c r="P118" s="7" t="s">
        <v>40</v>
      </c>
      <c r="Q118" s="12"/>
      <c r="R118" s="15" t="s">
        <v>41</v>
      </c>
      <c r="S118" s="12" t="s">
        <v>51</v>
      </c>
      <c r="T118" s="6" t="s">
        <v>3</v>
      </c>
      <c r="U118" s="15" t="s">
        <v>1382</v>
      </c>
      <c r="V118" s="15" t="s">
        <v>1383</v>
      </c>
      <c r="W118" s="7" t="s">
        <v>186</v>
      </c>
      <c r="X118" s="7" t="s">
        <v>812</v>
      </c>
      <c r="Y118" s="6" t="s">
        <v>3</v>
      </c>
      <c r="Z118" s="7" t="s">
        <v>3</v>
      </c>
      <c r="AA118" s="30">
        <v>1E-3</v>
      </c>
      <c r="AB118" s="9" t="s">
        <v>3</v>
      </c>
      <c r="AC118" s="6" t="s">
        <v>469</v>
      </c>
      <c r="AD118" s="6" t="s">
        <v>455</v>
      </c>
      <c r="AE118" s="6" t="s">
        <v>469</v>
      </c>
      <c r="AF118" s="6" t="s">
        <v>469</v>
      </c>
      <c r="AG118" s="6" t="s">
        <v>469</v>
      </c>
      <c r="AH118" s="6" t="s">
        <v>469</v>
      </c>
      <c r="AI118" s="6" t="s">
        <v>469</v>
      </c>
      <c r="AJ118" s="6" t="s">
        <v>469</v>
      </c>
      <c r="AK118" s="68"/>
      <c r="AL118" s="17">
        <v>2</v>
      </c>
      <c r="AM118" s="17">
        <v>2</v>
      </c>
    </row>
    <row r="119" spans="1:39" s="75" customFormat="1" ht="35.1" customHeight="1">
      <c r="A119" s="7">
        <f t="shared" si="8"/>
        <v>109</v>
      </c>
      <c r="B119" s="7"/>
      <c r="C119" s="7">
        <v>1</v>
      </c>
      <c r="D119" s="7"/>
      <c r="E119" s="7"/>
      <c r="F119" s="7"/>
      <c r="G119" s="14"/>
      <c r="H119" s="14"/>
      <c r="I119" s="14"/>
      <c r="J119" s="14"/>
      <c r="K119" s="14"/>
      <c r="L119" s="4" t="s">
        <v>811</v>
      </c>
      <c r="M119" s="36" t="s">
        <v>254</v>
      </c>
      <c r="N119" s="11" t="s">
        <v>186</v>
      </c>
      <c r="O119" s="11" t="s">
        <v>52</v>
      </c>
      <c r="P119" s="7" t="s">
        <v>40</v>
      </c>
      <c r="Q119" s="12"/>
      <c r="R119" s="15" t="s">
        <v>41</v>
      </c>
      <c r="S119" s="12" t="s">
        <v>51</v>
      </c>
      <c r="T119" s="6" t="s">
        <v>3</v>
      </c>
      <c r="U119" s="15" t="s">
        <v>1382</v>
      </c>
      <c r="V119" s="15" t="s">
        <v>1383</v>
      </c>
      <c r="W119" s="7" t="s">
        <v>186</v>
      </c>
      <c r="X119" s="15" t="s">
        <v>255</v>
      </c>
      <c r="Y119" s="15" t="s">
        <v>256</v>
      </c>
      <c r="Z119" s="7" t="s">
        <v>3</v>
      </c>
      <c r="AA119" s="30">
        <v>2.5000000000000001E-2</v>
      </c>
      <c r="AB119" s="9" t="s">
        <v>257</v>
      </c>
      <c r="AC119" s="6" t="s">
        <v>579</v>
      </c>
      <c r="AD119" s="6" t="s">
        <v>455</v>
      </c>
      <c r="AE119" s="6" t="s">
        <v>469</v>
      </c>
      <c r="AF119" s="6" t="s">
        <v>469</v>
      </c>
      <c r="AG119" s="6" t="s">
        <v>469</v>
      </c>
      <c r="AH119" s="6" t="s">
        <v>469</v>
      </c>
      <c r="AI119" s="6" t="s">
        <v>469</v>
      </c>
      <c r="AJ119" s="6" t="s">
        <v>469</v>
      </c>
      <c r="AK119" s="68"/>
      <c r="AL119" s="17">
        <v>4</v>
      </c>
      <c r="AM119" s="17">
        <v>4</v>
      </c>
    </row>
    <row r="120" spans="1:39" s="89" customFormat="1" ht="35.1" customHeight="1">
      <c r="A120" s="77">
        <f t="shared" si="8"/>
        <v>110</v>
      </c>
      <c r="B120" s="94"/>
      <c r="C120" s="94">
        <v>1</v>
      </c>
      <c r="D120" s="84"/>
      <c r="E120" s="84"/>
      <c r="F120" s="84"/>
      <c r="G120" s="84"/>
      <c r="H120" s="84"/>
      <c r="I120" s="84"/>
      <c r="J120" s="84"/>
      <c r="K120" s="84"/>
      <c r="L120" s="79" t="s">
        <v>1340</v>
      </c>
      <c r="M120" s="79" t="s">
        <v>1368</v>
      </c>
      <c r="N120" s="81" t="s">
        <v>1361</v>
      </c>
      <c r="O120" s="94" t="s">
        <v>39</v>
      </c>
      <c r="P120" s="77" t="s">
        <v>40</v>
      </c>
      <c r="Q120" s="94"/>
      <c r="R120" s="82" t="s">
        <v>41</v>
      </c>
      <c r="S120" s="83" t="s">
        <v>51</v>
      </c>
      <c r="T120" s="84" t="s">
        <v>3</v>
      </c>
      <c r="U120" s="82" t="s">
        <v>456</v>
      </c>
      <c r="V120" s="82" t="s">
        <v>44</v>
      </c>
      <c r="W120" s="82" t="s">
        <v>45</v>
      </c>
      <c r="X120" s="84" t="s">
        <v>46</v>
      </c>
      <c r="Y120" s="84" t="s">
        <v>3</v>
      </c>
      <c r="Z120" s="84" t="s">
        <v>580</v>
      </c>
      <c r="AA120" s="162" t="e">
        <f>#REF!+AA185+AA186+AA189+AA194*#REF!+AA196</f>
        <v>#REF!</v>
      </c>
      <c r="AB120" s="86" t="s">
        <v>3</v>
      </c>
      <c r="AC120" s="84" t="s">
        <v>455</v>
      </c>
      <c r="AD120" s="84" t="s">
        <v>455</v>
      </c>
      <c r="AE120" s="84" t="s">
        <v>455</v>
      </c>
      <c r="AF120" s="84" t="s">
        <v>455</v>
      </c>
      <c r="AG120" s="84" t="s">
        <v>455</v>
      </c>
      <c r="AH120" s="84" t="s">
        <v>455</v>
      </c>
      <c r="AI120" s="84" t="s">
        <v>455</v>
      </c>
      <c r="AJ120" s="84" t="s">
        <v>455</v>
      </c>
      <c r="AK120" s="87"/>
      <c r="AL120" s="94">
        <v>1</v>
      </c>
      <c r="AM120" s="94">
        <v>0</v>
      </c>
    </row>
    <row r="121" spans="1:39" s="89" customFormat="1" ht="35.1" customHeight="1">
      <c r="A121" s="77">
        <f t="shared" si="8"/>
        <v>111</v>
      </c>
      <c r="B121" s="94"/>
      <c r="C121" s="94">
        <v>1</v>
      </c>
      <c r="D121" s="84"/>
      <c r="E121" s="84"/>
      <c r="F121" s="84"/>
      <c r="G121" s="84"/>
      <c r="H121" s="84"/>
      <c r="I121" s="84"/>
      <c r="J121" s="84"/>
      <c r="K121" s="84"/>
      <c r="L121" s="79" t="s">
        <v>1332</v>
      </c>
      <c r="M121" s="79" t="s">
        <v>851</v>
      </c>
      <c r="N121" s="81" t="s">
        <v>826</v>
      </c>
      <c r="O121" s="94" t="s">
        <v>39</v>
      </c>
      <c r="P121" s="77" t="s">
        <v>40</v>
      </c>
      <c r="Q121" s="94"/>
      <c r="R121" s="82" t="s">
        <v>41</v>
      </c>
      <c r="S121" s="83" t="s">
        <v>51</v>
      </c>
      <c r="T121" s="84" t="s">
        <v>3</v>
      </c>
      <c r="U121" s="82" t="s">
        <v>754</v>
      </c>
      <c r="V121" s="82" t="s">
        <v>44</v>
      </c>
      <c r="W121" s="82" t="s">
        <v>45</v>
      </c>
      <c r="X121" s="84" t="s">
        <v>46</v>
      </c>
      <c r="Y121" s="84" t="s">
        <v>3</v>
      </c>
      <c r="Z121" s="84" t="s">
        <v>580</v>
      </c>
      <c r="AA121" s="162" t="e">
        <f>#REF!+AA186+AA187+AA190+AA195*#REF!+AA197</f>
        <v>#REF!</v>
      </c>
      <c r="AB121" s="86" t="s">
        <v>3</v>
      </c>
      <c r="AC121" s="84" t="s">
        <v>455</v>
      </c>
      <c r="AD121" s="84" t="s">
        <v>455</v>
      </c>
      <c r="AE121" s="84" t="s">
        <v>469</v>
      </c>
      <c r="AF121" s="84" t="s">
        <v>469</v>
      </c>
      <c r="AG121" s="84" t="s">
        <v>469</v>
      </c>
      <c r="AH121" s="84" t="s">
        <v>469</v>
      </c>
      <c r="AI121" s="84" t="s">
        <v>469</v>
      </c>
      <c r="AJ121" s="84" t="s">
        <v>469</v>
      </c>
      <c r="AK121" s="87"/>
      <c r="AL121" s="94">
        <v>0</v>
      </c>
      <c r="AM121" s="94">
        <v>1</v>
      </c>
    </row>
    <row r="122" spans="1:39" s="75" customFormat="1" ht="35.1" customHeight="1">
      <c r="A122" s="7">
        <f t="shared" si="8"/>
        <v>112</v>
      </c>
      <c r="B122" s="6"/>
      <c r="C122" s="7"/>
      <c r="D122" s="7">
        <v>2</v>
      </c>
      <c r="E122" s="7"/>
      <c r="F122" s="7"/>
      <c r="G122" s="7"/>
      <c r="H122" s="7"/>
      <c r="I122" s="7"/>
      <c r="J122" s="7"/>
      <c r="K122" s="6"/>
      <c r="L122" s="4" t="s">
        <v>1399</v>
      </c>
      <c r="M122" s="14" t="s">
        <v>780</v>
      </c>
      <c r="N122" s="18" t="s">
        <v>84</v>
      </c>
      <c r="O122" s="6" t="s">
        <v>48</v>
      </c>
      <c r="P122" s="7" t="s">
        <v>40</v>
      </c>
      <c r="Q122" s="6"/>
      <c r="R122" s="15" t="s">
        <v>41</v>
      </c>
      <c r="S122" s="4" t="s">
        <v>1399</v>
      </c>
      <c r="T122" s="14" t="s">
        <v>42</v>
      </c>
      <c r="U122" s="15" t="s">
        <v>1382</v>
      </c>
      <c r="V122" s="15" t="s">
        <v>1383</v>
      </c>
      <c r="W122" s="15" t="s">
        <v>45</v>
      </c>
      <c r="X122" s="15" t="s">
        <v>46</v>
      </c>
      <c r="Y122" s="6" t="s">
        <v>3</v>
      </c>
      <c r="Z122" s="6" t="s">
        <v>581</v>
      </c>
      <c r="AA122" s="30" t="e">
        <f>#REF!-#REF!</f>
        <v>#REF!</v>
      </c>
      <c r="AB122" s="9" t="s">
        <v>1393</v>
      </c>
      <c r="AC122" s="6" t="s">
        <v>455</v>
      </c>
      <c r="AD122" s="6"/>
      <c r="AE122" s="6"/>
      <c r="AF122" s="6"/>
      <c r="AG122" s="6"/>
      <c r="AH122" s="6"/>
      <c r="AI122" s="6"/>
      <c r="AJ122" s="6"/>
      <c r="AL122" s="14">
        <v>1</v>
      </c>
      <c r="AM122" s="14">
        <v>1</v>
      </c>
    </row>
    <row r="123" spans="1:39" s="75" customFormat="1" ht="35.1" customHeight="1">
      <c r="A123" s="7">
        <f t="shared" si="8"/>
        <v>113</v>
      </c>
      <c r="B123" s="6"/>
      <c r="C123" s="7"/>
      <c r="D123" s="7"/>
      <c r="E123" s="7">
        <v>3</v>
      </c>
      <c r="F123" s="7"/>
      <c r="G123" s="7"/>
      <c r="H123" s="7"/>
      <c r="I123" s="7"/>
      <c r="J123" s="7"/>
      <c r="K123" s="6"/>
      <c r="L123" s="4" t="s">
        <v>1395</v>
      </c>
      <c r="M123" s="14" t="s">
        <v>1394</v>
      </c>
      <c r="N123" s="18" t="s">
        <v>258</v>
      </c>
      <c r="O123" s="6" t="s">
        <v>48</v>
      </c>
      <c r="P123" s="7" t="s">
        <v>40</v>
      </c>
      <c r="Q123" s="6"/>
      <c r="R123" s="15" t="s">
        <v>41</v>
      </c>
      <c r="S123" s="4" t="s">
        <v>1395</v>
      </c>
      <c r="T123" s="14" t="s">
        <v>42</v>
      </c>
      <c r="U123" s="15" t="s">
        <v>1382</v>
      </c>
      <c r="V123" s="15" t="s">
        <v>1383</v>
      </c>
      <c r="W123" s="15" t="s">
        <v>45</v>
      </c>
      <c r="X123" s="15" t="s">
        <v>46</v>
      </c>
      <c r="Y123" s="6" t="s">
        <v>3</v>
      </c>
      <c r="Z123" s="6" t="s">
        <v>582</v>
      </c>
      <c r="AA123" s="30" t="e">
        <f>AA124+AA125+AA126+AA129+AA130+AA131+AA132+AA133+AA134+AA135*#REF!+AA136+AA140+AA144+AA145+AA146+AA147+AA148+AA152*#REF!+AA153+AA154+AA155+AA156+AA157</f>
        <v>#REF!</v>
      </c>
      <c r="AB123" s="9" t="s">
        <v>85</v>
      </c>
      <c r="AC123" s="6" t="s">
        <v>475</v>
      </c>
      <c r="AD123" s="6" t="s">
        <v>455</v>
      </c>
      <c r="AE123" s="6" t="s">
        <v>469</v>
      </c>
      <c r="AF123" s="6" t="s">
        <v>469</v>
      </c>
      <c r="AG123" s="6" t="s">
        <v>469</v>
      </c>
      <c r="AH123" s="6" t="s">
        <v>469</v>
      </c>
      <c r="AI123" s="6" t="s">
        <v>469</v>
      </c>
      <c r="AJ123" s="6" t="s">
        <v>469</v>
      </c>
      <c r="AK123" s="68"/>
      <c r="AL123" s="14">
        <v>1</v>
      </c>
      <c r="AM123" s="14">
        <v>1</v>
      </c>
    </row>
    <row r="124" spans="1:39" s="75" customFormat="1" ht="35.1" customHeight="1">
      <c r="A124" s="7">
        <f t="shared" si="8"/>
        <v>114</v>
      </c>
      <c r="B124" s="6"/>
      <c r="C124" s="46"/>
      <c r="D124" s="46"/>
      <c r="E124" s="46"/>
      <c r="F124" s="46">
        <v>4</v>
      </c>
      <c r="G124" s="46"/>
      <c r="H124" s="46"/>
      <c r="I124" s="46"/>
      <c r="J124" s="46"/>
      <c r="K124" s="6"/>
      <c r="L124" s="4" t="s">
        <v>732</v>
      </c>
      <c r="M124" s="14" t="s">
        <v>745</v>
      </c>
      <c r="N124" s="6" t="s">
        <v>71</v>
      </c>
      <c r="O124" s="6" t="s">
        <v>52</v>
      </c>
      <c r="P124" s="7" t="s">
        <v>40</v>
      </c>
      <c r="Q124" s="6"/>
      <c r="R124" s="15" t="s">
        <v>41</v>
      </c>
      <c r="S124" s="12" t="str">
        <f t="shared" ref="S124:S126" si="9">L124</f>
        <v>322122410100</v>
      </c>
      <c r="T124" s="14" t="s">
        <v>753</v>
      </c>
      <c r="U124" s="15" t="s">
        <v>1382</v>
      </c>
      <c r="V124" s="15" t="s">
        <v>1383</v>
      </c>
      <c r="W124" s="6" t="s">
        <v>66</v>
      </c>
      <c r="X124" s="7" t="s">
        <v>1145</v>
      </c>
      <c r="Y124" s="6" t="s">
        <v>583</v>
      </c>
      <c r="Z124" s="6" t="s">
        <v>689</v>
      </c>
      <c r="AA124" s="30">
        <v>0.79420000000000002</v>
      </c>
      <c r="AB124" s="9" t="s">
        <v>3</v>
      </c>
      <c r="AC124" s="6" t="s">
        <v>469</v>
      </c>
      <c r="AD124" s="50" t="s">
        <v>585</v>
      </c>
      <c r="AE124" s="9"/>
      <c r="AF124" s="9"/>
      <c r="AG124" s="9"/>
      <c r="AH124" s="9"/>
      <c r="AI124" s="9" t="s">
        <v>50</v>
      </c>
      <c r="AJ124" s="9"/>
      <c r="AK124" s="64"/>
      <c r="AL124" s="14">
        <v>1</v>
      </c>
      <c r="AM124" s="14">
        <v>1</v>
      </c>
    </row>
    <row r="125" spans="1:39" s="75" customFormat="1" ht="35.1" customHeight="1">
      <c r="A125" s="7">
        <f t="shared" si="8"/>
        <v>115</v>
      </c>
      <c r="B125" s="6"/>
      <c r="C125" s="36"/>
      <c r="D125" s="36"/>
      <c r="E125" s="36"/>
      <c r="F125" s="46">
        <v>4</v>
      </c>
      <c r="G125" s="46"/>
      <c r="H125" s="36"/>
      <c r="I125" s="36"/>
      <c r="J125" s="36"/>
      <c r="K125" s="36"/>
      <c r="L125" s="4" t="s">
        <v>733</v>
      </c>
      <c r="M125" s="14" t="s">
        <v>740</v>
      </c>
      <c r="N125" s="6" t="s">
        <v>71</v>
      </c>
      <c r="O125" s="6" t="s">
        <v>52</v>
      </c>
      <c r="P125" s="7" t="s">
        <v>40</v>
      </c>
      <c r="Q125" s="6"/>
      <c r="R125" s="15" t="s">
        <v>41</v>
      </c>
      <c r="S125" s="12" t="str">
        <f t="shared" si="9"/>
        <v>322122410200</v>
      </c>
      <c r="T125" s="14" t="s">
        <v>753</v>
      </c>
      <c r="U125" s="15" t="s">
        <v>1382</v>
      </c>
      <c r="V125" s="15" t="s">
        <v>1383</v>
      </c>
      <c r="W125" s="6" t="s">
        <v>66</v>
      </c>
      <c r="X125" s="7" t="s">
        <v>1146</v>
      </c>
      <c r="Y125" s="6" t="s">
        <v>91</v>
      </c>
      <c r="Z125" s="6" t="s">
        <v>586</v>
      </c>
      <c r="AA125" s="44">
        <v>0.30009999999999998</v>
      </c>
      <c r="AB125" s="9" t="s">
        <v>3</v>
      </c>
      <c r="AC125" s="6" t="s">
        <v>469</v>
      </c>
      <c r="AD125" s="50" t="s">
        <v>585</v>
      </c>
      <c r="AE125" s="9"/>
      <c r="AF125" s="9"/>
      <c r="AG125" s="9"/>
      <c r="AH125" s="9"/>
      <c r="AI125" s="9" t="s">
        <v>47</v>
      </c>
      <c r="AJ125" s="9"/>
      <c r="AK125" s="64"/>
      <c r="AL125" s="14">
        <v>1</v>
      </c>
      <c r="AM125" s="14">
        <v>1</v>
      </c>
    </row>
    <row r="126" spans="1:39" s="75" customFormat="1" ht="35.1" customHeight="1">
      <c r="A126" s="7">
        <f t="shared" si="8"/>
        <v>116</v>
      </c>
      <c r="B126" s="6"/>
      <c r="C126" s="36"/>
      <c r="D126" s="36"/>
      <c r="E126" s="36"/>
      <c r="F126" s="46">
        <v>4</v>
      </c>
      <c r="G126" s="46"/>
      <c r="H126" s="36"/>
      <c r="I126" s="36"/>
      <c r="J126" s="36"/>
      <c r="K126" s="36"/>
      <c r="L126" s="4" t="s">
        <v>262</v>
      </c>
      <c r="M126" s="36" t="s">
        <v>263</v>
      </c>
      <c r="N126" s="6" t="s">
        <v>49</v>
      </c>
      <c r="O126" s="6" t="s">
        <v>52</v>
      </c>
      <c r="P126" s="7" t="s">
        <v>40</v>
      </c>
      <c r="Q126" s="6"/>
      <c r="R126" s="15" t="s">
        <v>264</v>
      </c>
      <c r="S126" s="12" t="str">
        <f t="shared" si="9"/>
        <v>322122413100</v>
      </c>
      <c r="T126" s="14" t="s">
        <v>42</v>
      </c>
      <c r="U126" s="15" t="s">
        <v>1382</v>
      </c>
      <c r="V126" s="15" t="s">
        <v>1383</v>
      </c>
      <c r="W126" s="6" t="s">
        <v>45</v>
      </c>
      <c r="X126" s="7" t="s">
        <v>46</v>
      </c>
      <c r="Y126" s="6" t="s">
        <v>3</v>
      </c>
      <c r="Z126" s="6" t="s">
        <v>587</v>
      </c>
      <c r="AA126" s="44">
        <v>0.81589999999999996</v>
      </c>
      <c r="AB126" s="9" t="s">
        <v>3</v>
      </c>
      <c r="AC126" s="6" t="s">
        <v>463</v>
      </c>
      <c r="AD126" s="6" t="s">
        <v>455</v>
      </c>
      <c r="AE126" s="6" t="s">
        <v>463</v>
      </c>
      <c r="AF126" s="6" t="s">
        <v>463</v>
      </c>
      <c r="AG126" s="6" t="s">
        <v>463</v>
      </c>
      <c r="AH126" s="6" t="s">
        <v>463</v>
      </c>
      <c r="AI126" s="6" t="s">
        <v>463</v>
      </c>
      <c r="AJ126" s="6" t="s">
        <v>463</v>
      </c>
      <c r="AK126" s="68"/>
      <c r="AL126" s="14">
        <v>1</v>
      </c>
      <c r="AM126" s="14">
        <v>1</v>
      </c>
    </row>
    <row r="127" spans="1:39" s="75" customFormat="1" ht="35.1" customHeight="1">
      <c r="A127" s="7">
        <f t="shared" si="8"/>
        <v>117</v>
      </c>
      <c r="B127" s="6"/>
      <c r="C127" s="36"/>
      <c r="D127" s="36"/>
      <c r="E127" s="36"/>
      <c r="F127" s="36"/>
      <c r="G127" s="36">
        <v>5</v>
      </c>
      <c r="H127" s="36"/>
      <c r="I127" s="36"/>
      <c r="J127" s="36"/>
      <c r="K127" s="36"/>
      <c r="L127" s="4" t="s">
        <v>738</v>
      </c>
      <c r="M127" s="36" t="s">
        <v>746</v>
      </c>
      <c r="N127" s="6" t="s">
        <v>71</v>
      </c>
      <c r="O127" s="6" t="s">
        <v>52</v>
      </c>
      <c r="P127" s="7" t="s">
        <v>40</v>
      </c>
      <c r="Q127" s="6"/>
      <c r="R127" s="15" t="s">
        <v>41</v>
      </c>
      <c r="S127" s="4" t="s">
        <v>732</v>
      </c>
      <c r="T127" s="14" t="s">
        <v>753</v>
      </c>
      <c r="U127" s="15" t="s">
        <v>1382</v>
      </c>
      <c r="V127" s="15" t="s">
        <v>1383</v>
      </c>
      <c r="W127" s="6" t="s">
        <v>66</v>
      </c>
      <c r="X127" s="7" t="s">
        <v>1145</v>
      </c>
      <c r="Y127" s="6" t="s">
        <v>583</v>
      </c>
      <c r="Z127" s="6" t="s">
        <v>584</v>
      </c>
      <c r="AA127" s="30">
        <v>0.79420000000000002</v>
      </c>
      <c r="AB127" s="9" t="s">
        <v>3</v>
      </c>
      <c r="AC127" s="6" t="s">
        <v>469</v>
      </c>
      <c r="AD127" s="50" t="s">
        <v>585</v>
      </c>
      <c r="AE127" s="9"/>
      <c r="AF127" s="9"/>
      <c r="AG127" s="9"/>
      <c r="AH127" s="9"/>
      <c r="AI127" s="9" t="s">
        <v>47</v>
      </c>
      <c r="AJ127" s="9"/>
      <c r="AK127" s="64"/>
      <c r="AL127" s="14">
        <v>1</v>
      </c>
      <c r="AM127" s="14">
        <v>1</v>
      </c>
    </row>
    <row r="128" spans="1:39" s="75" customFormat="1" ht="35.1" customHeight="1">
      <c r="A128" s="7">
        <f t="shared" si="8"/>
        <v>118</v>
      </c>
      <c r="B128" s="6"/>
      <c r="C128" s="36"/>
      <c r="D128" s="36"/>
      <c r="E128" s="36"/>
      <c r="F128" s="36"/>
      <c r="G128" s="36">
        <v>5</v>
      </c>
      <c r="H128" s="36"/>
      <c r="I128" s="36"/>
      <c r="J128" s="36"/>
      <c r="K128" s="36"/>
      <c r="L128" s="4" t="s">
        <v>123</v>
      </c>
      <c r="M128" s="36" t="s">
        <v>124</v>
      </c>
      <c r="N128" s="6" t="s">
        <v>104</v>
      </c>
      <c r="O128" s="6" t="s">
        <v>52</v>
      </c>
      <c r="P128" s="7" t="s">
        <v>40</v>
      </c>
      <c r="Q128" s="6"/>
      <c r="R128" s="15" t="s">
        <v>41</v>
      </c>
      <c r="S128" s="12" t="s">
        <v>51</v>
      </c>
      <c r="T128" s="6" t="s">
        <v>3</v>
      </c>
      <c r="U128" s="15" t="s">
        <v>1382</v>
      </c>
      <c r="V128" s="15" t="s">
        <v>1383</v>
      </c>
      <c r="W128" s="6" t="s">
        <v>489</v>
      </c>
      <c r="X128" s="6" t="s">
        <v>3</v>
      </c>
      <c r="Y128" s="6" t="s">
        <v>266</v>
      </c>
      <c r="Z128" s="6" t="s">
        <v>588</v>
      </c>
      <c r="AA128" s="44">
        <v>1.17E-2</v>
      </c>
      <c r="AB128" s="9" t="s">
        <v>3</v>
      </c>
      <c r="AC128" s="6" t="s">
        <v>469</v>
      </c>
      <c r="AD128" s="6" t="s">
        <v>455</v>
      </c>
      <c r="AE128" s="6" t="s">
        <v>469</v>
      </c>
      <c r="AF128" s="6" t="s">
        <v>469</v>
      </c>
      <c r="AG128" s="6" t="s">
        <v>469</v>
      </c>
      <c r="AH128" s="6" t="s">
        <v>469</v>
      </c>
      <c r="AI128" s="6" t="s">
        <v>469</v>
      </c>
      <c r="AJ128" s="6" t="s">
        <v>469</v>
      </c>
      <c r="AK128" s="68"/>
      <c r="AL128" s="14">
        <v>1</v>
      </c>
      <c r="AM128" s="14">
        <v>1</v>
      </c>
    </row>
    <row r="129" spans="1:39" s="75" customFormat="1" ht="35.1" customHeight="1">
      <c r="A129" s="7">
        <f t="shared" si="8"/>
        <v>119</v>
      </c>
      <c r="B129" s="6"/>
      <c r="C129" s="36"/>
      <c r="D129" s="7"/>
      <c r="E129" s="7"/>
      <c r="F129" s="7">
        <v>4</v>
      </c>
      <c r="G129" s="7"/>
      <c r="H129" s="47"/>
      <c r="I129" s="51"/>
      <c r="J129" s="51"/>
      <c r="K129" s="51"/>
      <c r="L129" s="4" t="s">
        <v>748</v>
      </c>
      <c r="M129" s="7" t="s">
        <v>741</v>
      </c>
      <c r="N129" s="6" t="s">
        <v>71</v>
      </c>
      <c r="O129" s="6" t="s">
        <v>52</v>
      </c>
      <c r="P129" s="7" t="s">
        <v>40</v>
      </c>
      <c r="Q129" s="6"/>
      <c r="R129" s="15" t="s">
        <v>41</v>
      </c>
      <c r="S129" s="12" t="s">
        <v>261</v>
      </c>
      <c r="T129" s="14" t="s">
        <v>753</v>
      </c>
      <c r="U129" s="15" t="s">
        <v>1382</v>
      </c>
      <c r="V129" s="15" t="s">
        <v>1383</v>
      </c>
      <c r="W129" s="6" t="s">
        <v>66</v>
      </c>
      <c r="X129" s="7" t="s">
        <v>1146</v>
      </c>
      <c r="Y129" s="6" t="s">
        <v>91</v>
      </c>
      <c r="Z129" s="6" t="s">
        <v>586</v>
      </c>
      <c r="AA129" s="44">
        <v>0.30009999999999998</v>
      </c>
      <c r="AB129" s="9" t="s">
        <v>3</v>
      </c>
      <c r="AC129" s="6" t="s">
        <v>469</v>
      </c>
      <c r="AD129" s="50" t="s">
        <v>585</v>
      </c>
      <c r="AE129" s="9"/>
      <c r="AF129" s="9"/>
      <c r="AG129" s="9"/>
      <c r="AH129" s="9"/>
      <c r="AI129" s="9" t="s">
        <v>47</v>
      </c>
      <c r="AJ129" s="9"/>
      <c r="AK129" s="64"/>
      <c r="AL129" s="14">
        <v>1</v>
      </c>
      <c r="AM129" s="14">
        <v>1</v>
      </c>
    </row>
    <row r="130" spans="1:39" s="75" customFormat="1" ht="35.1" customHeight="1">
      <c r="A130" s="7">
        <f t="shared" si="8"/>
        <v>120</v>
      </c>
      <c r="B130" s="7"/>
      <c r="C130" s="36"/>
      <c r="D130" s="36"/>
      <c r="E130" s="36"/>
      <c r="F130" s="7">
        <v>4</v>
      </c>
      <c r="G130" s="7"/>
      <c r="H130" s="36"/>
      <c r="I130" s="36"/>
      <c r="J130" s="36"/>
      <c r="K130" s="36"/>
      <c r="L130" s="4" t="s">
        <v>267</v>
      </c>
      <c r="M130" s="36" t="s">
        <v>268</v>
      </c>
      <c r="N130" s="6" t="s">
        <v>71</v>
      </c>
      <c r="O130" s="6" t="s">
        <v>52</v>
      </c>
      <c r="P130" s="7" t="s">
        <v>40</v>
      </c>
      <c r="Q130" s="12"/>
      <c r="R130" s="15" t="s">
        <v>41</v>
      </c>
      <c r="S130" s="12" t="s">
        <v>589</v>
      </c>
      <c r="T130" s="14" t="s">
        <v>42</v>
      </c>
      <c r="U130" s="15" t="s">
        <v>1382</v>
      </c>
      <c r="V130" s="15" t="s">
        <v>1383</v>
      </c>
      <c r="W130" s="6" t="s">
        <v>66</v>
      </c>
      <c r="X130" s="16" t="s">
        <v>1147</v>
      </c>
      <c r="Y130" s="6" t="s">
        <v>91</v>
      </c>
      <c r="Z130" s="6" t="s">
        <v>269</v>
      </c>
      <c r="AA130" s="44">
        <v>0.45490000000000003</v>
      </c>
      <c r="AB130" s="9" t="s">
        <v>3</v>
      </c>
      <c r="AC130" s="6" t="s">
        <v>469</v>
      </c>
      <c r="AD130" s="6" t="s">
        <v>455</v>
      </c>
      <c r="AE130" s="6" t="s">
        <v>469</v>
      </c>
      <c r="AF130" s="6" t="s">
        <v>469</v>
      </c>
      <c r="AG130" s="6" t="s">
        <v>469</v>
      </c>
      <c r="AH130" s="6" t="s">
        <v>469</v>
      </c>
      <c r="AI130" s="6" t="s">
        <v>469</v>
      </c>
      <c r="AJ130" s="6" t="s">
        <v>469</v>
      </c>
      <c r="AK130" s="68"/>
      <c r="AL130" s="14">
        <v>1</v>
      </c>
      <c r="AM130" s="14">
        <v>1</v>
      </c>
    </row>
    <row r="131" spans="1:39" s="75" customFormat="1" ht="35.1" customHeight="1">
      <c r="A131" s="7">
        <f t="shared" si="8"/>
        <v>121</v>
      </c>
      <c r="B131" s="7"/>
      <c r="C131" s="36"/>
      <c r="D131" s="36"/>
      <c r="E131" s="36"/>
      <c r="F131" s="7">
        <v>4</v>
      </c>
      <c r="G131" s="7"/>
      <c r="H131" s="36"/>
      <c r="I131" s="36"/>
      <c r="J131" s="36"/>
      <c r="K131" s="36"/>
      <c r="L131" s="4" t="s">
        <v>270</v>
      </c>
      <c r="M131" s="36" t="s">
        <v>271</v>
      </c>
      <c r="N131" s="6" t="s">
        <v>71</v>
      </c>
      <c r="O131" s="6" t="s">
        <v>52</v>
      </c>
      <c r="P131" s="7" t="s">
        <v>40</v>
      </c>
      <c r="Q131" s="12"/>
      <c r="R131" s="15" t="s">
        <v>41</v>
      </c>
      <c r="S131" s="12" t="s">
        <v>590</v>
      </c>
      <c r="T131" s="14" t="s">
        <v>42</v>
      </c>
      <c r="U131" s="15" t="s">
        <v>1382</v>
      </c>
      <c r="V131" s="15" t="s">
        <v>1383</v>
      </c>
      <c r="W131" s="6" t="s">
        <v>66</v>
      </c>
      <c r="X131" s="16" t="s">
        <v>1147</v>
      </c>
      <c r="Y131" s="6" t="s">
        <v>91</v>
      </c>
      <c r="Z131" s="6" t="s">
        <v>591</v>
      </c>
      <c r="AA131" s="44">
        <v>0.41660000000000003</v>
      </c>
      <c r="AB131" s="9" t="s">
        <v>3</v>
      </c>
      <c r="AC131" s="6" t="s">
        <v>469</v>
      </c>
      <c r="AD131" s="6" t="s">
        <v>455</v>
      </c>
      <c r="AE131" s="6" t="s">
        <v>469</v>
      </c>
      <c r="AF131" s="6" t="s">
        <v>469</v>
      </c>
      <c r="AG131" s="6" t="s">
        <v>469</v>
      </c>
      <c r="AH131" s="6" t="s">
        <v>469</v>
      </c>
      <c r="AI131" s="6" t="s">
        <v>469</v>
      </c>
      <c r="AJ131" s="6" t="s">
        <v>469</v>
      </c>
      <c r="AK131" s="68"/>
      <c r="AL131" s="14">
        <v>1</v>
      </c>
      <c r="AM131" s="14">
        <v>1</v>
      </c>
    </row>
    <row r="132" spans="1:39" s="75" customFormat="1" ht="35.1" customHeight="1">
      <c r="A132" s="7">
        <f t="shared" si="8"/>
        <v>122</v>
      </c>
      <c r="B132" s="7"/>
      <c r="C132" s="36"/>
      <c r="D132" s="36"/>
      <c r="E132" s="36"/>
      <c r="F132" s="7">
        <v>4</v>
      </c>
      <c r="G132" s="7"/>
      <c r="H132" s="36"/>
      <c r="I132" s="36"/>
      <c r="J132" s="36"/>
      <c r="K132" s="36"/>
      <c r="L132" s="4" t="s">
        <v>272</v>
      </c>
      <c r="M132" s="36" t="s">
        <v>273</v>
      </c>
      <c r="N132" s="18" t="s">
        <v>274</v>
      </c>
      <c r="O132" s="6" t="s">
        <v>560</v>
      </c>
      <c r="P132" s="7" t="s">
        <v>40</v>
      </c>
      <c r="Q132" s="12"/>
      <c r="R132" s="15" t="s">
        <v>41</v>
      </c>
      <c r="S132" s="12" t="s">
        <v>272</v>
      </c>
      <c r="T132" s="14" t="s">
        <v>42</v>
      </c>
      <c r="U132" s="15" t="s">
        <v>1382</v>
      </c>
      <c r="V132" s="15" t="s">
        <v>1383</v>
      </c>
      <c r="W132" s="6" t="s">
        <v>592</v>
      </c>
      <c r="X132" s="16" t="s">
        <v>1148</v>
      </c>
      <c r="Y132" s="6" t="s">
        <v>91</v>
      </c>
      <c r="Z132" s="6" t="s">
        <v>593</v>
      </c>
      <c r="AA132" s="44">
        <v>1.7685999999999999</v>
      </c>
      <c r="AB132" s="9" t="s">
        <v>3</v>
      </c>
      <c r="AC132" s="6" t="s">
        <v>469</v>
      </c>
      <c r="AD132" s="6" t="s">
        <v>455</v>
      </c>
      <c r="AE132" s="6" t="s">
        <v>469</v>
      </c>
      <c r="AF132" s="6" t="s">
        <v>469</v>
      </c>
      <c r="AG132" s="6" t="s">
        <v>469</v>
      </c>
      <c r="AH132" s="6" t="s">
        <v>469</v>
      </c>
      <c r="AI132" s="6" t="s">
        <v>469</v>
      </c>
      <c r="AJ132" s="6" t="s">
        <v>469</v>
      </c>
      <c r="AK132" s="68"/>
      <c r="AL132" s="14">
        <v>1</v>
      </c>
      <c r="AM132" s="14">
        <v>1</v>
      </c>
    </row>
    <row r="133" spans="1:39" s="75" customFormat="1" ht="35.1" customHeight="1">
      <c r="A133" s="7">
        <f t="shared" si="8"/>
        <v>123</v>
      </c>
      <c r="B133" s="7"/>
      <c r="C133" s="36"/>
      <c r="D133" s="36"/>
      <c r="E133" s="36"/>
      <c r="F133" s="7">
        <v>4</v>
      </c>
      <c r="G133" s="7"/>
      <c r="H133" s="36"/>
      <c r="I133" s="36"/>
      <c r="J133" s="36"/>
      <c r="K133" s="36"/>
      <c r="L133" s="4" t="s">
        <v>275</v>
      </c>
      <c r="M133" s="36" t="s">
        <v>276</v>
      </c>
      <c r="N133" s="18" t="s">
        <v>594</v>
      </c>
      <c r="O133" s="6" t="s">
        <v>52</v>
      </c>
      <c r="P133" s="7" t="s">
        <v>40</v>
      </c>
      <c r="Q133" s="12"/>
      <c r="R133" s="15" t="s">
        <v>41</v>
      </c>
      <c r="S133" s="12" t="s">
        <v>275</v>
      </c>
      <c r="T133" s="14" t="s">
        <v>42</v>
      </c>
      <c r="U133" s="15" t="s">
        <v>1382</v>
      </c>
      <c r="V133" s="15" t="s">
        <v>1383</v>
      </c>
      <c r="W133" s="6" t="s">
        <v>592</v>
      </c>
      <c r="X133" s="16" t="s">
        <v>1149</v>
      </c>
      <c r="Y133" s="6" t="s">
        <v>260</v>
      </c>
      <c r="Z133" s="6" t="s">
        <v>595</v>
      </c>
      <c r="AA133" s="44">
        <v>0.5806</v>
      </c>
      <c r="AB133" s="9" t="s">
        <v>3</v>
      </c>
      <c r="AC133" s="6" t="s">
        <v>469</v>
      </c>
      <c r="AD133" s="6" t="s">
        <v>455</v>
      </c>
      <c r="AE133" s="6" t="s">
        <v>469</v>
      </c>
      <c r="AF133" s="6" t="s">
        <v>469</v>
      </c>
      <c r="AG133" s="6" t="s">
        <v>469</v>
      </c>
      <c r="AH133" s="6" t="s">
        <v>469</v>
      </c>
      <c r="AI133" s="6" t="s">
        <v>469</v>
      </c>
      <c r="AJ133" s="6" t="s">
        <v>469</v>
      </c>
      <c r="AK133" s="68"/>
      <c r="AL133" s="14">
        <v>1</v>
      </c>
      <c r="AM133" s="14">
        <v>1</v>
      </c>
    </row>
    <row r="134" spans="1:39" s="75" customFormat="1" ht="35.1" customHeight="1">
      <c r="A134" s="7">
        <f t="shared" si="8"/>
        <v>124</v>
      </c>
      <c r="B134" s="7"/>
      <c r="C134" s="36"/>
      <c r="D134" s="36"/>
      <c r="E134" s="36"/>
      <c r="F134" s="7">
        <v>4</v>
      </c>
      <c r="G134" s="7"/>
      <c r="H134" s="36"/>
      <c r="I134" s="36"/>
      <c r="J134" s="36"/>
      <c r="K134" s="36"/>
      <c r="L134" s="4" t="s">
        <v>734</v>
      </c>
      <c r="M134" s="36" t="s">
        <v>742</v>
      </c>
      <c r="N134" s="18" t="s">
        <v>278</v>
      </c>
      <c r="O134" s="6" t="s">
        <v>52</v>
      </c>
      <c r="P134" s="7" t="s">
        <v>40</v>
      </c>
      <c r="Q134" s="12"/>
      <c r="R134" s="15" t="s">
        <v>41</v>
      </c>
      <c r="S134" s="48" t="s">
        <v>277</v>
      </c>
      <c r="T134" s="14" t="s">
        <v>753</v>
      </c>
      <c r="U134" s="15" t="s">
        <v>1382</v>
      </c>
      <c r="V134" s="15" t="s">
        <v>1383</v>
      </c>
      <c r="W134" s="6" t="s">
        <v>592</v>
      </c>
      <c r="X134" s="16" t="s">
        <v>860</v>
      </c>
      <c r="Y134" s="6" t="s">
        <v>279</v>
      </c>
      <c r="Z134" s="6" t="s">
        <v>596</v>
      </c>
      <c r="AA134" s="44">
        <v>1.6326000000000001</v>
      </c>
      <c r="AB134" s="9" t="s">
        <v>3</v>
      </c>
      <c r="AC134" s="6" t="s">
        <v>469</v>
      </c>
      <c r="AD134" s="6" t="s">
        <v>455</v>
      </c>
      <c r="AE134" s="6" t="s">
        <v>469</v>
      </c>
      <c r="AF134" s="6" t="s">
        <v>469</v>
      </c>
      <c r="AG134" s="6" t="s">
        <v>469</v>
      </c>
      <c r="AH134" s="6" t="s">
        <v>469</v>
      </c>
      <c r="AI134" s="6" t="s">
        <v>469</v>
      </c>
      <c r="AJ134" s="6" t="s">
        <v>469</v>
      </c>
      <c r="AK134" s="68"/>
      <c r="AL134" s="14">
        <v>1</v>
      </c>
      <c r="AM134" s="14">
        <v>1</v>
      </c>
    </row>
    <row r="135" spans="1:39" s="75" customFormat="1" ht="35.1" customHeight="1">
      <c r="A135" s="7">
        <f t="shared" si="8"/>
        <v>125</v>
      </c>
      <c r="B135" s="7"/>
      <c r="C135" s="36"/>
      <c r="D135" s="36"/>
      <c r="E135" s="36"/>
      <c r="F135" s="7">
        <v>4</v>
      </c>
      <c r="G135" s="7"/>
      <c r="H135" s="36"/>
      <c r="I135" s="36"/>
      <c r="J135" s="36"/>
      <c r="K135" s="36"/>
      <c r="L135" s="4" t="s">
        <v>280</v>
      </c>
      <c r="M135" s="36" t="s">
        <v>281</v>
      </c>
      <c r="N135" s="18" t="s">
        <v>71</v>
      </c>
      <c r="O135" s="6" t="s">
        <v>52</v>
      </c>
      <c r="P135" s="7" t="s">
        <v>40</v>
      </c>
      <c r="Q135" s="12"/>
      <c r="R135" s="15" t="s">
        <v>41</v>
      </c>
      <c r="S135" s="48" t="s">
        <v>280</v>
      </c>
      <c r="T135" s="14" t="s">
        <v>42</v>
      </c>
      <c r="U135" s="15" t="s">
        <v>1382</v>
      </c>
      <c r="V135" s="15" t="s">
        <v>1383</v>
      </c>
      <c r="W135" s="6" t="s">
        <v>66</v>
      </c>
      <c r="X135" s="16" t="s">
        <v>862</v>
      </c>
      <c r="Y135" s="6" t="s">
        <v>73</v>
      </c>
      <c r="Z135" s="6" t="s">
        <v>597</v>
      </c>
      <c r="AA135" s="44">
        <v>1.95E-2</v>
      </c>
      <c r="AB135" s="9" t="s">
        <v>3</v>
      </c>
      <c r="AC135" s="6" t="s">
        <v>469</v>
      </c>
      <c r="AD135" s="6" t="s">
        <v>455</v>
      </c>
      <c r="AE135" s="6" t="s">
        <v>469</v>
      </c>
      <c r="AF135" s="6" t="s">
        <v>469</v>
      </c>
      <c r="AG135" s="6" t="s">
        <v>469</v>
      </c>
      <c r="AH135" s="6" t="s">
        <v>469</v>
      </c>
      <c r="AI135" s="6" t="s">
        <v>469</v>
      </c>
      <c r="AJ135" s="6" t="s">
        <v>469</v>
      </c>
      <c r="AK135" s="68"/>
      <c r="AL135" s="14">
        <v>4</v>
      </c>
      <c r="AM135" s="14">
        <v>4</v>
      </c>
    </row>
    <row r="136" spans="1:39" s="75" customFormat="1" ht="35.1" customHeight="1">
      <c r="A136" s="7">
        <f t="shared" si="8"/>
        <v>126</v>
      </c>
      <c r="B136" s="7"/>
      <c r="C136" s="36"/>
      <c r="D136" s="36"/>
      <c r="E136" s="36"/>
      <c r="F136" s="7">
        <v>4</v>
      </c>
      <c r="G136" s="7"/>
      <c r="H136" s="36"/>
      <c r="I136" s="36"/>
      <c r="J136" s="36"/>
      <c r="K136" s="36"/>
      <c r="L136" s="4" t="s">
        <v>282</v>
      </c>
      <c r="M136" s="36" t="s">
        <v>712</v>
      </c>
      <c r="N136" s="18" t="s">
        <v>49</v>
      </c>
      <c r="O136" s="6" t="s">
        <v>52</v>
      </c>
      <c r="P136" s="7" t="s">
        <v>40</v>
      </c>
      <c r="Q136" s="14"/>
      <c r="R136" s="15" t="s">
        <v>41</v>
      </c>
      <c r="S136" s="12" t="str">
        <f>L136</f>
        <v>322122411000</v>
      </c>
      <c r="T136" s="14" t="s">
        <v>42</v>
      </c>
      <c r="U136" s="15" t="s">
        <v>1382</v>
      </c>
      <c r="V136" s="15" t="s">
        <v>1383</v>
      </c>
      <c r="W136" s="7" t="s">
        <v>49</v>
      </c>
      <c r="X136" s="16" t="s">
        <v>46</v>
      </c>
      <c r="Y136" s="6" t="s">
        <v>3</v>
      </c>
      <c r="Z136" s="6" t="s">
        <v>598</v>
      </c>
      <c r="AA136" s="44" t="e">
        <f>AA137+AA138*#REF!+AA139</f>
        <v>#REF!</v>
      </c>
      <c r="AB136" s="9" t="s">
        <v>3</v>
      </c>
      <c r="AC136" s="6" t="s">
        <v>463</v>
      </c>
      <c r="AD136" s="50"/>
      <c r="AE136" s="11" t="s">
        <v>116</v>
      </c>
      <c r="AF136" s="11" t="e">
        <f>AA136*1.05</f>
        <v>#REF!</v>
      </c>
      <c r="AG136" s="11"/>
      <c r="AH136" s="11"/>
      <c r="AI136" s="9" t="s">
        <v>3</v>
      </c>
      <c r="AJ136" s="9"/>
      <c r="AK136" s="64"/>
      <c r="AL136" s="14">
        <v>1</v>
      </c>
      <c r="AM136" s="14">
        <v>1</v>
      </c>
    </row>
    <row r="137" spans="1:39" s="75" customFormat="1" ht="35.1" customHeight="1">
      <c r="A137" s="7">
        <f t="shared" si="8"/>
        <v>127</v>
      </c>
      <c r="B137" s="7"/>
      <c r="C137" s="36"/>
      <c r="D137" s="36"/>
      <c r="E137" s="36"/>
      <c r="F137" s="36"/>
      <c r="G137" s="36">
        <v>5</v>
      </c>
      <c r="H137" s="36"/>
      <c r="I137" s="36"/>
      <c r="J137" s="36"/>
      <c r="K137" s="36"/>
      <c r="L137" s="4" t="s">
        <v>716</v>
      </c>
      <c r="M137" s="36" t="s">
        <v>713</v>
      </c>
      <c r="N137" s="18" t="s">
        <v>486</v>
      </c>
      <c r="O137" s="6" t="s">
        <v>52</v>
      </c>
      <c r="P137" s="7" t="s">
        <v>40</v>
      </c>
      <c r="Q137" s="14"/>
      <c r="R137" s="15" t="s">
        <v>41</v>
      </c>
      <c r="S137" s="12" t="str">
        <f>L137</f>
        <v>322122131100</v>
      </c>
      <c r="T137" s="14" t="s">
        <v>42</v>
      </c>
      <c r="U137" s="15" t="s">
        <v>1382</v>
      </c>
      <c r="V137" s="15" t="s">
        <v>1383</v>
      </c>
      <c r="W137" s="7" t="s">
        <v>66</v>
      </c>
      <c r="X137" s="16" t="s">
        <v>1150</v>
      </c>
      <c r="Y137" s="6" t="s">
        <v>91</v>
      </c>
      <c r="Z137" s="6" t="s">
        <v>599</v>
      </c>
      <c r="AA137" s="44">
        <v>0.42559999999999998</v>
      </c>
      <c r="AB137" s="9" t="s">
        <v>3</v>
      </c>
      <c r="AC137" s="6" t="s">
        <v>469</v>
      </c>
      <c r="AD137" s="50" t="s">
        <v>585</v>
      </c>
      <c r="AE137" s="11" t="s">
        <v>116</v>
      </c>
      <c r="AF137" s="11">
        <f>AA137*1.05</f>
        <v>0.44688</v>
      </c>
      <c r="AG137" s="11"/>
      <c r="AH137" s="11"/>
      <c r="AI137" s="9" t="s">
        <v>3</v>
      </c>
      <c r="AJ137" s="9"/>
      <c r="AK137" s="64"/>
      <c r="AL137" s="14">
        <v>1</v>
      </c>
      <c r="AM137" s="14">
        <v>1</v>
      </c>
    </row>
    <row r="138" spans="1:39" s="75" customFormat="1" ht="35.1" customHeight="1">
      <c r="A138" s="7">
        <f t="shared" si="8"/>
        <v>128</v>
      </c>
      <c r="B138" s="7"/>
      <c r="C138" s="36"/>
      <c r="D138" s="36"/>
      <c r="E138" s="36"/>
      <c r="F138" s="36"/>
      <c r="G138" s="36">
        <v>5</v>
      </c>
      <c r="H138" s="36"/>
      <c r="I138" s="36"/>
      <c r="J138" s="36"/>
      <c r="K138" s="36"/>
      <c r="L138" s="4" t="s">
        <v>102</v>
      </c>
      <c r="M138" s="36" t="s">
        <v>103</v>
      </c>
      <c r="N138" s="18" t="s">
        <v>104</v>
      </c>
      <c r="O138" s="6" t="s">
        <v>52</v>
      </c>
      <c r="P138" s="7" t="s">
        <v>40</v>
      </c>
      <c r="Q138" s="14"/>
      <c r="R138" s="15" t="s">
        <v>41</v>
      </c>
      <c r="S138" s="12" t="s">
        <v>51</v>
      </c>
      <c r="T138" s="6" t="s">
        <v>3</v>
      </c>
      <c r="U138" s="15" t="s">
        <v>1382</v>
      </c>
      <c r="V138" s="15" t="s">
        <v>1383</v>
      </c>
      <c r="W138" s="7" t="s">
        <v>489</v>
      </c>
      <c r="X138" s="16" t="s">
        <v>105</v>
      </c>
      <c r="Y138" s="34" t="s">
        <v>126</v>
      </c>
      <c r="Z138" s="9" t="s">
        <v>3</v>
      </c>
      <c r="AA138" s="44">
        <v>1.17E-2</v>
      </c>
      <c r="AB138" s="9" t="s">
        <v>3</v>
      </c>
      <c r="AC138" s="6" t="s">
        <v>475</v>
      </c>
      <c r="AD138" s="6" t="s">
        <v>455</v>
      </c>
      <c r="AE138" s="6" t="s">
        <v>469</v>
      </c>
      <c r="AF138" s="6" t="s">
        <v>469</v>
      </c>
      <c r="AG138" s="6" t="s">
        <v>469</v>
      </c>
      <c r="AH138" s="6" t="s">
        <v>469</v>
      </c>
      <c r="AI138" s="6" t="s">
        <v>469</v>
      </c>
      <c r="AJ138" s="6" t="s">
        <v>469</v>
      </c>
      <c r="AK138" s="68"/>
      <c r="AL138" s="11">
        <v>2</v>
      </c>
      <c r="AM138" s="11">
        <v>2</v>
      </c>
    </row>
    <row r="139" spans="1:39" s="75" customFormat="1" ht="35.1" customHeight="1">
      <c r="A139" s="7">
        <f t="shared" si="8"/>
        <v>129</v>
      </c>
      <c r="B139" s="7"/>
      <c r="C139" s="36"/>
      <c r="D139" s="36"/>
      <c r="E139" s="36"/>
      <c r="F139" s="36"/>
      <c r="G139" s="36">
        <v>5</v>
      </c>
      <c r="H139" s="36"/>
      <c r="I139" s="36"/>
      <c r="J139" s="36"/>
      <c r="K139" s="36"/>
      <c r="L139" s="4" t="s">
        <v>286</v>
      </c>
      <c r="M139" s="36" t="s">
        <v>287</v>
      </c>
      <c r="N139" s="18" t="s">
        <v>71</v>
      </c>
      <c r="O139" s="6" t="s">
        <v>52</v>
      </c>
      <c r="P139" s="7" t="s">
        <v>40</v>
      </c>
      <c r="Q139" s="14"/>
      <c r="R139" s="15" t="s">
        <v>41</v>
      </c>
      <c r="S139" s="12" t="str">
        <f>L139</f>
        <v>322122131200</v>
      </c>
      <c r="T139" s="14" t="s">
        <v>42</v>
      </c>
      <c r="U139" s="15" t="s">
        <v>1382</v>
      </c>
      <c r="V139" s="15" t="s">
        <v>1383</v>
      </c>
      <c r="W139" s="7" t="s">
        <v>66</v>
      </c>
      <c r="X139" s="16" t="s">
        <v>863</v>
      </c>
      <c r="Y139" s="6" t="s">
        <v>73</v>
      </c>
      <c r="Z139" s="6" t="s">
        <v>288</v>
      </c>
      <c r="AA139" s="44">
        <v>1.7399999999999999E-2</v>
      </c>
      <c r="AB139" s="9" t="s">
        <v>3</v>
      </c>
      <c r="AC139" s="6" t="s">
        <v>469</v>
      </c>
      <c r="AD139" s="6" t="s">
        <v>455</v>
      </c>
      <c r="AE139" s="6" t="s">
        <v>469</v>
      </c>
      <c r="AF139" s="6" t="s">
        <v>469</v>
      </c>
      <c r="AG139" s="6" t="s">
        <v>469</v>
      </c>
      <c r="AH139" s="6" t="s">
        <v>469</v>
      </c>
      <c r="AI139" s="6" t="s">
        <v>469</v>
      </c>
      <c r="AJ139" s="6" t="s">
        <v>469</v>
      </c>
      <c r="AK139" s="68"/>
      <c r="AL139" s="11">
        <v>1</v>
      </c>
      <c r="AM139" s="11">
        <v>1</v>
      </c>
    </row>
    <row r="140" spans="1:39" s="75" customFormat="1" ht="35.1" customHeight="1">
      <c r="A140" s="7">
        <f t="shared" si="8"/>
        <v>130</v>
      </c>
      <c r="B140" s="7"/>
      <c r="C140" s="36"/>
      <c r="D140" s="36"/>
      <c r="E140" s="36"/>
      <c r="F140" s="36">
        <v>4</v>
      </c>
      <c r="G140" s="36"/>
      <c r="H140" s="36"/>
      <c r="I140" s="36"/>
      <c r="J140" s="36"/>
      <c r="K140" s="36"/>
      <c r="L140" s="4" t="s">
        <v>289</v>
      </c>
      <c r="M140" s="36" t="s">
        <v>714</v>
      </c>
      <c r="N140" s="11" t="s">
        <v>49</v>
      </c>
      <c r="O140" s="6" t="s">
        <v>52</v>
      </c>
      <c r="P140" s="7" t="s">
        <v>40</v>
      </c>
      <c r="Q140" s="12"/>
      <c r="R140" s="15" t="s">
        <v>41</v>
      </c>
      <c r="S140" s="12" t="str">
        <f t="shared" ref="S140:S141" si="10">L140</f>
        <v>322122411100</v>
      </c>
      <c r="T140" s="14" t="s">
        <v>42</v>
      </c>
      <c r="U140" s="15" t="s">
        <v>1382</v>
      </c>
      <c r="V140" s="15" t="s">
        <v>1383</v>
      </c>
      <c r="W140" s="7" t="s">
        <v>49</v>
      </c>
      <c r="X140" s="16" t="s">
        <v>46</v>
      </c>
      <c r="Y140" s="6" t="s">
        <v>3</v>
      </c>
      <c r="Z140" s="6" t="s">
        <v>598</v>
      </c>
      <c r="AA140" s="44" t="e">
        <f>AA141+AA142*#REF!+AA143</f>
        <v>#REF!</v>
      </c>
      <c r="AB140" s="9" t="s">
        <v>3</v>
      </c>
      <c r="AC140" s="6" t="s">
        <v>463</v>
      </c>
      <c r="AD140" s="6" t="s">
        <v>455</v>
      </c>
      <c r="AE140" s="6" t="s">
        <v>463</v>
      </c>
      <c r="AF140" s="6" t="s">
        <v>463</v>
      </c>
      <c r="AG140" s="6" t="s">
        <v>463</v>
      </c>
      <c r="AH140" s="6" t="s">
        <v>463</v>
      </c>
      <c r="AI140" s="6" t="s">
        <v>463</v>
      </c>
      <c r="AJ140" s="6" t="s">
        <v>463</v>
      </c>
      <c r="AK140" s="68"/>
      <c r="AL140" s="11">
        <v>1</v>
      </c>
      <c r="AM140" s="11">
        <v>1</v>
      </c>
    </row>
    <row r="141" spans="1:39" s="75" customFormat="1" ht="35.1" customHeight="1">
      <c r="A141" s="7">
        <f t="shared" si="8"/>
        <v>131</v>
      </c>
      <c r="B141" s="7"/>
      <c r="C141" s="36"/>
      <c r="D141" s="36"/>
      <c r="E141" s="36"/>
      <c r="F141" s="36"/>
      <c r="G141" s="36">
        <v>5</v>
      </c>
      <c r="H141" s="36"/>
      <c r="I141" s="36"/>
      <c r="J141" s="36"/>
      <c r="K141" s="36"/>
      <c r="L141" s="4" t="s">
        <v>788</v>
      </c>
      <c r="M141" s="36" t="s">
        <v>715</v>
      </c>
      <c r="N141" s="11" t="s">
        <v>71</v>
      </c>
      <c r="O141" s="6" t="s">
        <v>52</v>
      </c>
      <c r="P141" s="7" t="s">
        <v>40</v>
      </c>
      <c r="Q141" s="12"/>
      <c r="R141" s="15" t="s">
        <v>41</v>
      </c>
      <c r="S141" s="12" t="str">
        <f t="shared" si="10"/>
        <v>322122131300</v>
      </c>
      <c r="T141" s="14" t="s">
        <v>42</v>
      </c>
      <c r="U141" s="15" t="s">
        <v>1382</v>
      </c>
      <c r="V141" s="15" t="s">
        <v>1383</v>
      </c>
      <c r="W141" s="7" t="s">
        <v>66</v>
      </c>
      <c r="X141" s="16" t="s">
        <v>1150</v>
      </c>
      <c r="Y141" s="6" t="s">
        <v>91</v>
      </c>
      <c r="Z141" s="6" t="s">
        <v>599</v>
      </c>
      <c r="AA141" s="44">
        <v>0.433</v>
      </c>
      <c r="AB141" s="9" t="s">
        <v>3</v>
      </c>
      <c r="AC141" s="6" t="s">
        <v>469</v>
      </c>
      <c r="AD141" s="6" t="s">
        <v>455</v>
      </c>
      <c r="AE141" s="6" t="s">
        <v>469</v>
      </c>
      <c r="AF141" s="6" t="s">
        <v>469</v>
      </c>
      <c r="AG141" s="6" t="s">
        <v>469</v>
      </c>
      <c r="AH141" s="6" t="s">
        <v>469</v>
      </c>
      <c r="AI141" s="6" t="s">
        <v>469</v>
      </c>
      <c r="AJ141" s="6" t="s">
        <v>469</v>
      </c>
      <c r="AK141" s="68"/>
      <c r="AL141" s="11">
        <v>1</v>
      </c>
      <c r="AM141" s="11">
        <v>1</v>
      </c>
    </row>
    <row r="142" spans="1:39" s="75" customFormat="1" ht="35.1" customHeight="1">
      <c r="A142" s="7">
        <f t="shared" si="8"/>
        <v>132</v>
      </c>
      <c r="B142" s="7"/>
      <c r="C142" s="36"/>
      <c r="D142" s="36"/>
      <c r="E142" s="36"/>
      <c r="F142" s="36"/>
      <c r="G142" s="36">
        <v>5</v>
      </c>
      <c r="H142" s="36"/>
      <c r="I142" s="36"/>
      <c r="J142" s="36"/>
      <c r="K142" s="36"/>
      <c r="L142" s="4" t="s">
        <v>102</v>
      </c>
      <c r="M142" s="36" t="s">
        <v>103</v>
      </c>
      <c r="N142" s="18" t="s">
        <v>104</v>
      </c>
      <c r="O142" s="6" t="s">
        <v>52</v>
      </c>
      <c r="P142" s="7" t="s">
        <v>40</v>
      </c>
      <c r="Q142" s="14"/>
      <c r="R142" s="15" t="s">
        <v>41</v>
      </c>
      <c r="S142" s="12" t="s">
        <v>51</v>
      </c>
      <c r="T142" s="6" t="s">
        <v>3</v>
      </c>
      <c r="U142" s="15" t="s">
        <v>1382</v>
      </c>
      <c r="V142" s="15" t="s">
        <v>1383</v>
      </c>
      <c r="W142" s="7" t="s">
        <v>489</v>
      </c>
      <c r="X142" s="16" t="s">
        <v>105</v>
      </c>
      <c r="Y142" s="34" t="s">
        <v>126</v>
      </c>
      <c r="Z142" s="9" t="s">
        <v>3</v>
      </c>
      <c r="AA142" s="44">
        <v>1.17E-2</v>
      </c>
      <c r="AB142" s="9" t="s">
        <v>3</v>
      </c>
      <c r="AC142" s="6" t="s">
        <v>469</v>
      </c>
      <c r="AD142" s="6" t="s">
        <v>455</v>
      </c>
      <c r="AE142" s="6" t="s">
        <v>469</v>
      </c>
      <c r="AF142" s="6" t="s">
        <v>469</v>
      </c>
      <c r="AG142" s="6" t="s">
        <v>469</v>
      </c>
      <c r="AH142" s="6" t="s">
        <v>469</v>
      </c>
      <c r="AI142" s="6" t="s">
        <v>469</v>
      </c>
      <c r="AJ142" s="6" t="s">
        <v>469</v>
      </c>
      <c r="AK142" s="68"/>
      <c r="AL142" s="11">
        <v>2</v>
      </c>
      <c r="AM142" s="11">
        <v>2</v>
      </c>
    </row>
    <row r="143" spans="1:39" s="75" customFormat="1" ht="35.1" customHeight="1">
      <c r="A143" s="7">
        <f t="shared" si="8"/>
        <v>133</v>
      </c>
      <c r="B143" s="7"/>
      <c r="C143" s="36"/>
      <c r="D143" s="36"/>
      <c r="E143" s="36"/>
      <c r="F143" s="36"/>
      <c r="G143" s="36">
        <v>5</v>
      </c>
      <c r="H143" s="36"/>
      <c r="I143" s="36"/>
      <c r="J143" s="36"/>
      <c r="K143" s="36"/>
      <c r="L143" s="4" t="s">
        <v>286</v>
      </c>
      <c r="M143" s="36" t="s">
        <v>287</v>
      </c>
      <c r="N143" s="18" t="s">
        <v>71</v>
      </c>
      <c r="O143" s="6" t="s">
        <v>52</v>
      </c>
      <c r="P143" s="7" t="s">
        <v>40</v>
      </c>
      <c r="Q143" s="14"/>
      <c r="R143" s="15" t="s">
        <v>41</v>
      </c>
      <c r="S143" s="12" t="str">
        <f>L143</f>
        <v>322122131200</v>
      </c>
      <c r="T143" s="14" t="s">
        <v>42</v>
      </c>
      <c r="U143" s="15" t="s">
        <v>1382</v>
      </c>
      <c r="V143" s="15" t="s">
        <v>1383</v>
      </c>
      <c r="W143" s="7" t="s">
        <v>66</v>
      </c>
      <c r="X143" s="16" t="s">
        <v>864</v>
      </c>
      <c r="Y143" s="6" t="s">
        <v>73</v>
      </c>
      <c r="Z143" s="6" t="s">
        <v>718</v>
      </c>
      <c r="AA143" s="44">
        <v>1.7399999999999999E-2</v>
      </c>
      <c r="AB143" s="9" t="s">
        <v>3</v>
      </c>
      <c r="AC143" s="6" t="s">
        <v>469</v>
      </c>
      <c r="AD143" s="6" t="s">
        <v>455</v>
      </c>
      <c r="AE143" s="6" t="s">
        <v>469</v>
      </c>
      <c r="AF143" s="6" t="s">
        <v>469</v>
      </c>
      <c r="AG143" s="6" t="s">
        <v>469</v>
      </c>
      <c r="AH143" s="6" t="s">
        <v>469</v>
      </c>
      <c r="AI143" s="6" t="s">
        <v>469</v>
      </c>
      <c r="AJ143" s="6" t="s">
        <v>469</v>
      </c>
      <c r="AK143" s="68"/>
      <c r="AL143" s="11">
        <v>1</v>
      </c>
      <c r="AM143" s="11">
        <v>1</v>
      </c>
    </row>
    <row r="144" spans="1:39" s="75" customFormat="1" ht="35.1" customHeight="1">
      <c r="A144" s="7">
        <f t="shared" si="8"/>
        <v>134</v>
      </c>
      <c r="B144" s="7"/>
      <c r="C144" s="36"/>
      <c r="D144" s="36"/>
      <c r="E144" s="36"/>
      <c r="F144" s="36">
        <v>4</v>
      </c>
      <c r="G144" s="36"/>
      <c r="H144" s="36"/>
      <c r="I144" s="36"/>
      <c r="J144" s="36"/>
      <c r="K144" s="36"/>
      <c r="L144" s="4" t="s">
        <v>783</v>
      </c>
      <c r="M144" s="36" t="s">
        <v>782</v>
      </c>
      <c r="N144" s="11" t="s">
        <v>71</v>
      </c>
      <c r="O144" s="6" t="s">
        <v>52</v>
      </c>
      <c r="P144" s="7" t="s">
        <v>40</v>
      </c>
      <c r="Q144" s="12"/>
      <c r="R144" s="15" t="s">
        <v>41</v>
      </c>
      <c r="S144" s="12" t="s">
        <v>290</v>
      </c>
      <c r="T144" s="14" t="s">
        <v>42</v>
      </c>
      <c r="U144" s="15" t="s">
        <v>1382</v>
      </c>
      <c r="V144" s="15" t="s">
        <v>1383</v>
      </c>
      <c r="W144" s="7" t="s">
        <v>66</v>
      </c>
      <c r="X144" s="16" t="s">
        <v>865</v>
      </c>
      <c r="Y144" s="6" t="s">
        <v>73</v>
      </c>
      <c r="Z144" s="6" t="s">
        <v>600</v>
      </c>
      <c r="AA144" s="44">
        <v>1.8100000000000002E-2</v>
      </c>
      <c r="AB144" s="9" t="s">
        <v>3</v>
      </c>
      <c r="AC144" s="6" t="s">
        <v>469</v>
      </c>
      <c r="AD144" s="49" t="s">
        <v>477</v>
      </c>
      <c r="AE144" s="14"/>
      <c r="AF144" s="14"/>
      <c r="AG144" s="14"/>
      <c r="AH144" s="14"/>
      <c r="AI144" s="9" t="s">
        <v>50</v>
      </c>
      <c r="AJ144" s="9"/>
      <c r="AK144" s="64"/>
      <c r="AL144" s="11">
        <v>1</v>
      </c>
      <c r="AM144" s="11">
        <v>1</v>
      </c>
    </row>
    <row r="145" spans="1:39" s="75" customFormat="1" ht="35.1" customHeight="1">
      <c r="A145" s="7">
        <f t="shared" si="8"/>
        <v>135</v>
      </c>
      <c r="B145" s="7"/>
      <c r="C145" s="36"/>
      <c r="D145" s="36"/>
      <c r="E145" s="36"/>
      <c r="F145" s="36">
        <v>4</v>
      </c>
      <c r="G145" s="36"/>
      <c r="H145" s="36"/>
      <c r="I145" s="36"/>
      <c r="J145" s="36"/>
      <c r="K145" s="36"/>
      <c r="L145" s="4" t="s">
        <v>292</v>
      </c>
      <c r="M145" s="36" t="s">
        <v>293</v>
      </c>
      <c r="N145" s="11" t="s">
        <v>132</v>
      </c>
      <c r="O145" s="6" t="s">
        <v>52</v>
      </c>
      <c r="P145" s="7" t="s">
        <v>40</v>
      </c>
      <c r="Q145" s="12"/>
      <c r="R145" s="15" t="s">
        <v>41</v>
      </c>
      <c r="S145" s="12" t="s">
        <v>292</v>
      </c>
      <c r="T145" s="14" t="s">
        <v>42</v>
      </c>
      <c r="U145" s="15" t="s">
        <v>1382</v>
      </c>
      <c r="V145" s="15" t="s">
        <v>1383</v>
      </c>
      <c r="W145" s="7" t="s">
        <v>506</v>
      </c>
      <c r="X145" s="7" t="s">
        <v>294</v>
      </c>
      <c r="Y145" s="6" t="s">
        <v>202</v>
      </c>
      <c r="Z145" s="6" t="s">
        <v>601</v>
      </c>
      <c r="AA145" s="44">
        <v>3.4599999999999999E-2</v>
      </c>
      <c r="AB145" s="9" t="s">
        <v>3</v>
      </c>
      <c r="AC145" s="6" t="s">
        <v>469</v>
      </c>
      <c r="AD145" s="50" t="s">
        <v>508</v>
      </c>
      <c r="AE145" s="14"/>
      <c r="AF145" s="14"/>
      <c r="AG145" s="14"/>
      <c r="AH145" s="14"/>
      <c r="AI145" s="9" t="s">
        <v>50</v>
      </c>
      <c r="AJ145" s="9"/>
      <c r="AK145" s="64"/>
      <c r="AL145" s="11">
        <v>1</v>
      </c>
      <c r="AM145" s="11">
        <v>1</v>
      </c>
    </row>
    <row r="146" spans="1:39" s="75" customFormat="1" ht="35.1" customHeight="1">
      <c r="A146" s="7">
        <f t="shared" si="8"/>
        <v>136</v>
      </c>
      <c r="B146" s="7"/>
      <c r="C146" s="36"/>
      <c r="D146" s="36"/>
      <c r="E146" s="36"/>
      <c r="F146" s="36">
        <v>4</v>
      </c>
      <c r="G146" s="36"/>
      <c r="H146" s="36"/>
      <c r="I146" s="36"/>
      <c r="J146" s="36"/>
      <c r="K146" s="36"/>
      <c r="L146" s="4" t="s">
        <v>295</v>
      </c>
      <c r="M146" s="36" t="s">
        <v>296</v>
      </c>
      <c r="N146" s="11" t="s">
        <v>132</v>
      </c>
      <c r="O146" s="6" t="s">
        <v>52</v>
      </c>
      <c r="P146" s="7" t="s">
        <v>40</v>
      </c>
      <c r="Q146" s="12"/>
      <c r="R146" s="15" t="s">
        <v>41</v>
      </c>
      <c r="S146" s="12" t="s">
        <v>295</v>
      </c>
      <c r="T146" s="14" t="s">
        <v>42</v>
      </c>
      <c r="U146" s="15" t="s">
        <v>1382</v>
      </c>
      <c r="V146" s="15" t="s">
        <v>1383</v>
      </c>
      <c r="W146" s="7" t="s">
        <v>506</v>
      </c>
      <c r="X146" s="7" t="s">
        <v>294</v>
      </c>
      <c r="Y146" s="6" t="s">
        <v>202</v>
      </c>
      <c r="Z146" s="6" t="s">
        <v>602</v>
      </c>
      <c r="AA146" s="44">
        <v>4.5900000000000003E-2</v>
      </c>
      <c r="AB146" s="9" t="s">
        <v>3</v>
      </c>
      <c r="AC146" s="6" t="s">
        <v>469</v>
      </c>
      <c r="AD146" s="6" t="s">
        <v>455</v>
      </c>
      <c r="AE146" s="6" t="s">
        <v>469</v>
      </c>
      <c r="AF146" s="6" t="s">
        <v>469</v>
      </c>
      <c r="AG146" s="6" t="s">
        <v>469</v>
      </c>
      <c r="AH146" s="6" t="s">
        <v>469</v>
      </c>
      <c r="AI146" s="6" t="s">
        <v>469</v>
      </c>
      <c r="AJ146" s="6" t="s">
        <v>469</v>
      </c>
      <c r="AK146" s="68"/>
      <c r="AL146" s="11">
        <v>1</v>
      </c>
      <c r="AM146" s="11">
        <v>1</v>
      </c>
    </row>
    <row r="147" spans="1:39" s="75" customFormat="1" ht="35.1" customHeight="1">
      <c r="A147" s="7">
        <f t="shared" si="8"/>
        <v>137</v>
      </c>
      <c r="B147" s="7"/>
      <c r="C147" s="36"/>
      <c r="D147" s="36"/>
      <c r="E147" s="36"/>
      <c r="F147" s="36">
        <v>4</v>
      </c>
      <c r="G147" s="36"/>
      <c r="H147" s="36"/>
      <c r="I147" s="36"/>
      <c r="J147" s="36"/>
      <c r="K147" s="36"/>
      <c r="L147" s="4" t="s">
        <v>297</v>
      </c>
      <c r="M147" s="36" t="s">
        <v>298</v>
      </c>
      <c r="N147" s="11" t="s">
        <v>506</v>
      </c>
      <c r="O147" s="6" t="s">
        <v>52</v>
      </c>
      <c r="P147" s="7" t="s">
        <v>40</v>
      </c>
      <c r="Q147" s="12"/>
      <c r="R147" s="15" t="s">
        <v>41</v>
      </c>
      <c r="S147" s="12" t="s">
        <v>297</v>
      </c>
      <c r="T147" s="14" t="s">
        <v>42</v>
      </c>
      <c r="U147" s="15" t="s">
        <v>1382</v>
      </c>
      <c r="V147" s="15" t="s">
        <v>1383</v>
      </c>
      <c r="W147" s="7" t="s">
        <v>506</v>
      </c>
      <c r="X147" s="7" t="s">
        <v>294</v>
      </c>
      <c r="Y147" s="6" t="s">
        <v>202</v>
      </c>
      <c r="Z147" s="6" t="s">
        <v>603</v>
      </c>
      <c r="AA147" s="44">
        <v>4.3900000000000002E-2</v>
      </c>
      <c r="AB147" s="9" t="s">
        <v>3</v>
      </c>
      <c r="AC147" s="6" t="s">
        <v>469</v>
      </c>
      <c r="AD147" s="50" t="s">
        <v>508</v>
      </c>
      <c r="AE147" s="14"/>
      <c r="AF147" s="14"/>
      <c r="AG147" s="14"/>
      <c r="AH147" s="14"/>
      <c r="AI147" s="9" t="s">
        <v>50</v>
      </c>
      <c r="AJ147" s="9"/>
      <c r="AK147" s="64"/>
      <c r="AL147" s="11">
        <v>1</v>
      </c>
      <c r="AM147" s="11">
        <v>1</v>
      </c>
    </row>
    <row r="148" spans="1:39" s="75" customFormat="1" ht="35.1" customHeight="1">
      <c r="A148" s="7">
        <f t="shared" si="8"/>
        <v>138</v>
      </c>
      <c r="B148" s="7"/>
      <c r="C148" s="36"/>
      <c r="D148" s="36"/>
      <c r="E148" s="36"/>
      <c r="F148" s="36">
        <v>4</v>
      </c>
      <c r="G148" s="36"/>
      <c r="H148" s="36"/>
      <c r="I148" s="36"/>
      <c r="J148" s="36"/>
      <c r="K148" s="36"/>
      <c r="L148" s="4" t="s">
        <v>299</v>
      </c>
      <c r="M148" s="36" t="s">
        <v>300</v>
      </c>
      <c r="N148" s="11" t="s">
        <v>49</v>
      </c>
      <c r="O148" s="6" t="s">
        <v>52</v>
      </c>
      <c r="P148" s="7" t="s">
        <v>40</v>
      </c>
      <c r="Q148" s="12"/>
      <c r="R148" s="15" t="s">
        <v>41</v>
      </c>
      <c r="S148" s="12" t="s">
        <v>299</v>
      </c>
      <c r="T148" s="14" t="s">
        <v>42</v>
      </c>
      <c r="U148" s="15" t="s">
        <v>1382</v>
      </c>
      <c r="V148" s="15" t="s">
        <v>1383</v>
      </c>
      <c r="W148" s="7" t="s">
        <v>498</v>
      </c>
      <c r="X148" s="16" t="s">
        <v>46</v>
      </c>
      <c r="Y148" s="6" t="s">
        <v>3</v>
      </c>
      <c r="Z148" s="6" t="s">
        <v>604</v>
      </c>
      <c r="AA148" s="44">
        <f>AA149+AA150+AA151</f>
        <v>0.28299999999999997</v>
      </c>
      <c r="AB148" s="9" t="s">
        <v>3</v>
      </c>
      <c r="AC148" s="6" t="s">
        <v>463</v>
      </c>
      <c r="AD148" s="49" t="s">
        <v>477</v>
      </c>
      <c r="AE148" s="14"/>
      <c r="AF148" s="14"/>
      <c r="AG148" s="14"/>
      <c r="AH148" s="14"/>
      <c r="AI148" s="9" t="s">
        <v>50</v>
      </c>
      <c r="AJ148" s="9"/>
      <c r="AK148" s="64"/>
      <c r="AL148" s="11">
        <v>1</v>
      </c>
      <c r="AM148" s="11">
        <v>1</v>
      </c>
    </row>
    <row r="149" spans="1:39" s="75" customFormat="1" ht="35.1" customHeight="1">
      <c r="A149" s="7">
        <f t="shared" si="8"/>
        <v>139</v>
      </c>
      <c r="B149" s="7"/>
      <c r="C149" s="36"/>
      <c r="D149" s="36"/>
      <c r="E149" s="36"/>
      <c r="F149" s="36"/>
      <c r="G149" s="36">
        <v>5</v>
      </c>
      <c r="H149" s="36"/>
      <c r="I149" s="36"/>
      <c r="J149" s="36"/>
      <c r="K149" s="36"/>
      <c r="L149" s="4" t="s">
        <v>301</v>
      </c>
      <c r="M149" s="36" t="s">
        <v>302</v>
      </c>
      <c r="N149" s="11" t="s">
        <v>71</v>
      </c>
      <c r="O149" s="6" t="s">
        <v>52</v>
      </c>
      <c r="P149" s="7" t="s">
        <v>40</v>
      </c>
      <c r="Q149" s="12"/>
      <c r="R149" s="15" t="s">
        <v>41</v>
      </c>
      <c r="S149" s="12" t="s">
        <v>51</v>
      </c>
      <c r="T149" s="6" t="s">
        <v>3</v>
      </c>
      <c r="U149" s="15" t="s">
        <v>1382</v>
      </c>
      <c r="V149" s="15" t="s">
        <v>1383</v>
      </c>
      <c r="W149" s="7" t="s">
        <v>66</v>
      </c>
      <c r="X149" s="16" t="s">
        <v>1151</v>
      </c>
      <c r="Y149" s="6" t="s">
        <v>91</v>
      </c>
      <c r="Z149" s="6" t="s">
        <v>604</v>
      </c>
      <c r="AA149" s="44">
        <v>0.25009999999999999</v>
      </c>
      <c r="AB149" s="9" t="s">
        <v>3</v>
      </c>
      <c r="AC149" s="6" t="s">
        <v>469</v>
      </c>
      <c r="AD149" s="50" t="s">
        <v>585</v>
      </c>
      <c r="AE149" s="14"/>
      <c r="AF149" s="14"/>
      <c r="AG149" s="14"/>
      <c r="AH149" s="14"/>
      <c r="AI149" s="9" t="s">
        <v>50</v>
      </c>
      <c r="AJ149" s="9"/>
      <c r="AK149" s="64"/>
      <c r="AL149" s="11">
        <v>1</v>
      </c>
      <c r="AM149" s="11">
        <v>1</v>
      </c>
    </row>
    <row r="150" spans="1:39" s="75" customFormat="1" ht="35.1" customHeight="1">
      <c r="A150" s="7">
        <f t="shared" si="8"/>
        <v>140</v>
      </c>
      <c r="B150" s="7"/>
      <c r="C150" s="36"/>
      <c r="D150" s="36"/>
      <c r="E150" s="36"/>
      <c r="F150" s="36"/>
      <c r="G150" s="36">
        <v>5</v>
      </c>
      <c r="H150" s="36"/>
      <c r="I150" s="36"/>
      <c r="J150" s="36"/>
      <c r="K150" s="36"/>
      <c r="L150" s="4" t="s">
        <v>303</v>
      </c>
      <c r="M150" s="36" t="s">
        <v>304</v>
      </c>
      <c r="N150" s="11" t="s">
        <v>71</v>
      </c>
      <c r="O150" s="6" t="s">
        <v>52</v>
      </c>
      <c r="P150" s="7" t="s">
        <v>40</v>
      </c>
      <c r="Q150" s="12"/>
      <c r="R150" s="15" t="s">
        <v>41</v>
      </c>
      <c r="S150" s="12" t="s">
        <v>51</v>
      </c>
      <c r="T150" s="6" t="s">
        <v>3</v>
      </c>
      <c r="U150" s="15" t="s">
        <v>1382</v>
      </c>
      <c r="V150" s="15" t="s">
        <v>1383</v>
      </c>
      <c r="W150" s="7" t="s">
        <v>66</v>
      </c>
      <c r="X150" s="16" t="s">
        <v>1152</v>
      </c>
      <c r="Y150" s="6" t="s">
        <v>91</v>
      </c>
      <c r="Z150" s="6" t="s">
        <v>605</v>
      </c>
      <c r="AA150" s="44">
        <v>2.12E-2</v>
      </c>
      <c r="AB150" s="9" t="s">
        <v>3</v>
      </c>
      <c r="AC150" s="6" t="s">
        <v>469</v>
      </c>
      <c r="AD150" s="50" t="s">
        <v>606</v>
      </c>
      <c r="AE150" s="14"/>
      <c r="AF150" s="14"/>
      <c r="AG150" s="14"/>
      <c r="AH150" s="14"/>
      <c r="AI150" s="9"/>
      <c r="AJ150" s="9"/>
      <c r="AK150" s="64"/>
      <c r="AL150" s="11">
        <v>1</v>
      </c>
      <c r="AM150" s="11">
        <v>1</v>
      </c>
    </row>
    <row r="151" spans="1:39" s="75" customFormat="1" ht="35.1" customHeight="1">
      <c r="A151" s="7">
        <f t="shared" si="8"/>
        <v>141</v>
      </c>
      <c r="B151" s="7"/>
      <c r="C151" s="36"/>
      <c r="D151" s="36"/>
      <c r="E151" s="36"/>
      <c r="F151" s="36"/>
      <c r="G151" s="36">
        <v>5</v>
      </c>
      <c r="H151" s="36"/>
      <c r="I151" s="36"/>
      <c r="J151" s="36"/>
      <c r="K151" s="36"/>
      <c r="L151" s="4" t="s">
        <v>123</v>
      </c>
      <c r="M151" s="36" t="s">
        <v>124</v>
      </c>
      <c r="N151" s="11" t="s">
        <v>104</v>
      </c>
      <c r="O151" s="6" t="s">
        <v>52</v>
      </c>
      <c r="P151" s="7" t="s">
        <v>40</v>
      </c>
      <c r="Q151" s="12"/>
      <c r="R151" s="15" t="s">
        <v>41</v>
      </c>
      <c r="S151" s="12" t="s">
        <v>51</v>
      </c>
      <c r="T151" s="6" t="s">
        <v>3</v>
      </c>
      <c r="U151" s="15" t="s">
        <v>1382</v>
      </c>
      <c r="V151" s="15" t="s">
        <v>1383</v>
      </c>
      <c r="W151" s="7" t="s">
        <v>489</v>
      </c>
      <c r="X151" s="7" t="s">
        <v>125</v>
      </c>
      <c r="Y151" s="6" t="s">
        <v>3</v>
      </c>
      <c r="Z151" s="6" t="s">
        <v>3</v>
      </c>
      <c r="AA151" s="52">
        <v>1.17E-2</v>
      </c>
      <c r="AB151" s="9" t="s">
        <v>3</v>
      </c>
      <c r="AC151" s="6" t="s">
        <v>501</v>
      </c>
      <c r="AD151" s="60" t="s">
        <v>454</v>
      </c>
      <c r="AE151" s="14"/>
      <c r="AF151" s="14"/>
      <c r="AG151" s="14"/>
      <c r="AH151" s="14"/>
      <c r="AI151" s="9" t="s">
        <v>50</v>
      </c>
      <c r="AJ151" s="9"/>
      <c r="AK151" s="64"/>
      <c r="AL151" s="11">
        <v>1</v>
      </c>
      <c r="AM151" s="11">
        <v>1</v>
      </c>
    </row>
    <row r="152" spans="1:39" s="75" customFormat="1" ht="35.1" customHeight="1">
      <c r="A152" s="7">
        <f t="shared" si="8"/>
        <v>142</v>
      </c>
      <c r="B152" s="18"/>
      <c r="C152" s="36"/>
      <c r="D152" s="36"/>
      <c r="E152" s="36"/>
      <c r="F152" s="36">
        <v>4</v>
      </c>
      <c r="G152" s="36"/>
      <c r="H152" s="36"/>
      <c r="I152" s="36"/>
      <c r="J152" s="36"/>
      <c r="K152" s="36"/>
      <c r="L152" s="4" t="s">
        <v>735</v>
      </c>
      <c r="M152" s="36" t="s">
        <v>305</v>
      </c>
      <c r="N152" s="18" t="s">
        <v>71</v>
      </c>
      <c r="O152" s="6" t="s">
        <v>52</v>
      </c>
      <c r="P152" s="7" t="s">
        <v>40</v>
      </c>
      <c r="Q152" s="18"/>
      <c r="R152" s="15" t="s">
        <v>41</v>
      </c>
      <c r="S152" s="12" t="str">
        <f>L152</f>
        <v>322122421100</v>
      </c>
      <c r="T152" s="14" t="s">
        <v>753</v>
      </c>
      <c r="U152" s="15" t="s">
        <v>1382</v>
      </c>
      <c r="V152" s="15" t="s">
        <v>1383</v>
      </c>
      <c r="W152" s="7" t="s">
        <v>66</v>
      </c>
      <c r="X152" s="7" t="s">
        <v>723</v>
      </c>
      <c r="Y152" s="6" t="s">
        <v>91</v>
      </c>
      <c r="Z152" s="6" t="s">
        <v>607</v>
      </c>
      <c r="AA152" s="44">
        <v>0.25750000000000001</v>
      </c>
      <c r="AB152" s="9" t="s">
        <v>3</v>
      </c>
      <c r="AC152" s="6" t="s">
        <v>469</v>
      </c>
      <c r="AD152" s="50" t="s">
        <v>485</v>
      </c>
      <c r="AE152" s="15" t="s">
        <v>306</v>
      </c>
      <c r="AF152" s="15" t="s">
        <v>307</v>
      </c>
      <c r="AG152" s="15"/>
      <c r="AH152" s="15" t="s">
        <v>308</v>
      </c>
      <c r="AI152" s="9" t="s">
        <v>50</v>
      </c>
      <c r="AJ152" s="9"/>
      <c r="AK152" s="64"/>
      <c r="AL152" s="14">
        <v>2</v>
      </c>
      <c r="AM152" s="14">
        <v>2</v>
      </c>
    </row>
    <row r="153" spans="1:39" s="75" customFormat="1" ht="35.1" customHeight="1">
      <c r="A153" s="7">
        <f t="shared" si="8"/>
        <v>143</v>
      </c>
      <c r="B153" s="7"/>
      <c r="C153" s="36"/>
      <c r="D153" s="36"/>
      <c r="E153" s="36"/>
      <c r="F153" s="36">
        <v>4</v>
      </c>
      <c r="G153" s="36"/>
      <c r="H153" s="36"/>
      <c r="I153" s="36"/>
      <c r="J153" s="36"/>
      <c r="K153" s="36"/>
      <c r="L153" s="4" t="s">
        <v>827</v>
      </c>
      <c r="M153" s="36" t="s">
        <v>829</v>
      </c>
      <c r="N153" s="11" t="s">
        <v>65</v>
      </c>
      <c r="O153" s="6" t="s">
        <v>52</v>
      </c>
      <c r="P153" s="7" t="s">
        <v>40</v>
      </c>
      <c r="Q153" s="12"/>
      <c r="R153" s="15" t="s">
        <v>41</v>
      </c>
      <c r="S153" s="12" t="s">
        <v>309</v>
      </c>
      <c r="T153" s="14" t="s">
        <v>42</v>
      </c>
      <c r="U153" s="15" t="s">
        <v>1382</v>
      </c>
      <c r="V153" s="15" t="s">
        <v>1383</v>
      </c>
      <c r="W153" s="7" t="s">
        <v>592</v>
      </c>
      <c r="X153" s="16" t="s">
        <v>866</v>
      </c>
      <c r="Y153" s="6" t="s">
        <v>113</v>
      </c>
      <c r="Z153" s="6" t="s">
        <v>608</v>
      </c>
      <c r="AA153" s="44">
        <v>0.20979999999999999</v>
      </c>
      <c r="AB153" s="9" t="s">
        <v>3</v>
      </c>
      <c r="AC153" s="6" t="s">
        <v>469</v>
      </c>
      <c r="AD153" s="6" t="s">
        <v>455</v>
      </c>
      <c r="AE153" s="6" t="s">
        <v>469</v>
      </c>
      <c r="AF153" s="6" t="s">
        <v>469</v>
      </c>
      <c r="AG153" s="6" t="s">
        <v>469</v>
      </c>
      <c r="AH153" s="6" t="s">
        <v>469</v>
      </c>
      <c r="AI153" s="6" t="s">
        <v>469</v>
      </c>
      <c r="AJ153" s="6" t="s">
        <v>469</v>
      </c>
      <c r="AK153" s="68"/>
      <c r="AL153" s="17">
        <v>1</v>
      </c>
      <c r="AM153" s="17">
        <v>1</v>
      </c>
    </row>
    <row r="154" spans="1:39" s="75" customFormat="1" ht="35.1" customHeight="1">
      <c r="A154" s="7">
        <f t="shared" si="8"/>
        <v>144</v>
      </c>
      <c r="B154" s="7"/>
      <c r="C154" s="36"/>
      <c r="D154" s="36"/>
      <c r="E154" s="36"/>
      <c r="F154" s="36">
        <v>4</v>
      </c>
      <c r="G154" s="36"/>
      <c r="H154" s="36"/>
      <c r="I154" s="36"/>
      <c r="J154" s="36"/>
      <c r="K154" s="36"/>
      <c r="L154" s="4" t="s">
        <v>310</v>
      </c>
      <c r="M154" s="5" t="s">
        <v>711</v>
      </c>
      <c r="N154" s="11" t="s">
        <v>132</v>
      </c>
      <c r="O154" s="6" t="s">
        <v>52</v>
      </c>
      <c r="P154" s="7" t="s">
        <v>40</v>
      </c>
      <c r="Q154" s="12"/>
      <c r="R154" s="15" t="s">
        <v>41</v>
      </c>
      <c r="S154" s="12" t="s">
        <v>310</v>
      </c>
      <c r="T154" s="14" t="s">
        <v>42</v>
      </c>
      <c r="U154" s="15" t="s">
        <v>1382</v>
      </c>
      <c r="V154" s="15" t="s">
        <v>1383</v>
      </c>
      <c r="W154" s="7" t="s">
        <v>506</v>
      </c>
      <c r="X154" s="16" t="s">
        <v>133</v>
      </c>
      <c r="Y154" s="6" t="s">
        <v>113</v>
      </c>
      <c r="Z154" s="6" t="s">
        <v>609</v>
      </c>
      <c r="AA154" s="44">
        <v>7.8700000000000006E-2</v>
      </c>
      <c r="AB154" s="9" t="s">
        <v>3</v>
      </c>
      <c r="AC154" s="6" t="s">
        <v>469</v>
      </c>
      <c r="AD154" s="6" t="s">
        <v>455</v>
      </c>
      <c r="AE154" s="6" t="s">
        <v>469</v>
      </c>
      <c r="AF154" s="6" t="s">
        <v>469</v>
      </c>
      <c r="AG154" s="6" t="s">
        <v>469</v>
      </c>
      <c r="AH154" s="6" t="s">
        <v>469</v>
      </c>
      <c r="AI154" s="6" t="s">
        <v>469</v>
      </c>
      <c r="AJ154" s="6" t="s">
        <v>469</v>
      </c>
      <c r="AK154" s="68"/>
      <c r="AL154" s="17">
        <v>1</v>
      </c>
      <c r="AM154" s="17">
        <v>1</v>
      </c>
    </row>
    <row r="155" spans="1:39" s="75" customFormat="1" ht="35.1" customHeight="1">
      <c r="A155" s="7">
        <f t="shared" si="8"/>
        <v>145</v>
      </c>
      <c r="B155" s="7"/>
      <c r="C155" s="36"/>
      <c r="D155" s="36"/>
      <c r="E155" s="36"/>
      <c r="F155" s="36">
        <v>4</v>
      </c>
      <c r="G155" s="36"/>
      <c r="H155" s="36"/>
      <c r="I155" s="36"/>
      <c r="J155" s="36"/>
      <c r="K155" s="36"/>
      <c r="L155" s="4" t="s">
        <v>311</v>
      </c>
      <c r="M155" s="36" t="s">
        <v>312</v>
      </c>
      <c r="N155" s="11" t="s">
        <v>506</v>
      </c>
      <c r="O155" s="6" t="s">
        <v>560</v>
      </c>
      <c r="P155" s="7" t="s">
        <v>40</v>
      </c>
      <c r="Q155" s="12"/>
      <c r="R155" s="15" t="s">
        <v>41</v>
      </c>
      <c r="S155" s="12" t="s">
        <v>311</v>
      </c>
      <c r="T155" s="14" t="s">
        <v>42</v>
      </c>
      <c r="U155" s="15" t="s">
        <v>1382</v>
      </c>
      <c r="V155" s="15" t="s">
        <v>1383</v>
      </c>
      <c r="W155" s="7" t="s">
        <v>592</v>
      </c>
      <c r="X155" s="16" t="s">
        <v>859</v>
      </c>
      <c r="Y155" s="6" t="s">
        <v>113</v>
      </c>
      <c r="Z155" s="6" t="s">
        <v>719</v>
      </c>
      <c r="AA155" s="44">
        <v>9.64E-2</v>
      </c>
      <c r="AB155" s="9" t="s">
        <v>3</v>
      </c>
      <c r="AC155" s="6" t="s">
        <v>469</v>
      </c>
      <c r="AD155" s="6" t="s">
        <v>455</v>
      </c>
      <c r="AE155" s="6" t="s">
        <v>469</v>
      </c>
      <c r="AF155" s="6" t="s">
        <v>469</v>
      </c>
      <c r="AG155" s="6" t="s">
        <v>469</v>
      </c>
      <c r="AH155" s="6" t="s">
        <v>469</v>
      </c>
      <c r="AI155" s="6" t="s">
        <v>469</v>
      </c>
      <c r="AJ155" s="6" t="s">
        <v>469</v>
      </c>
      <c r="AK155" s="68"/>
      <c r="AL155" s="17">
        <v>1</v>
      </c>
      <c r="AM155" s="17">
        <v>1</v>
      </c>
    </row>
    <row r="156" spans="1:39" s="75" customFormat="1" ht="35.1" customHeight="1">
      <c r="A156" s="7">
        <f t="shared" si="8"/>
        <v>146</v>
      </c>
      <c r="B156" s="7"/>
      <c r="C156" s="36"/>
      <c r="D156" s="36"/>
      <c r="E156" s="36"/>
      <c r="F156" s="36">
        <v>4</v>
      </c>
      <c r="G156" s="36"/>
      <c r="H156" s="36"/>
      <c r="I156" s="36"/>
      <c r="J156" s="36"/>
      <c r="K156" s="36"/>
      <c r="L156" s="4" t="s">
        <v>313</v>
      </c>
      <c r="M156" s="36" t="s">
        <v>314</v>
      </c>
      <c r="N156" s="11" t="s">
        <v>132</v>
      </c>
      <c r="O156" s="6" t="s">
        <v>52</v>
      </c>
      <c r="P156" s="7" t="s">
        <v>40</v>
      </c>
      <c r="Q156" s="12"/>
      <c r="R156" s="15" t="s">
        <v>41</v>
      </c>
      <c r="S156" s="12" t="s">
        <v>315</v>
      </c>
      <c r="T156" s="14" t="s">
        <v>42</v>
      </c>
      <c r="U156" s="15" t="s">
        <v>1382</v>
      </c>
      <c r="V156" s="15" t="s">
        <v>1383</v>
      </c>
      <c r="W156" s="7" t="s">
        <v>506</v>
      </c>
      <c r="X156" s="16" t="s">
        <v>133</v>
      </c>
      <c r="Y156" s="6" t="s">
        <v>610</v>
      </c>
      <c r="Z156" s="6" t="s">
        <v>720</v>
      </c>
      <c r="AA156" s="44">
        <v>0.23599999999999999</v>
      </c>
      <c r="AB156" s="9" t="s">
        <v>3</v>
      </c>
      <c r="AC156" s="6" t="s">
        <v>469</v>
      </c>
      <c r="AD156" s="6" t="s">
        <v>455</v>
      </c>
      <c r="AE156" s="6" t="s">
        <v>469</v>
      </c>
      <c r="AF156" s="6" t="s">
        <v>469</v>
      </c>
      <c r="AG156" s="6" t="s">
        <v>469</v>
      </c>
      <c r="AH156" s="6" t="s">
        <v>469</v>
      </c>
      <c r="AI156" s="6" t="s">
        <v>469</v>
      </c>
      <c r="AJ156" s="6" t="s">
        <v>469</v>
      </c>
      <c r="AK156" s="68"/>
      <c r="AL156" s="17">
        <v>1</v>
      </c>
      <c r="AM156" s="17">
        <v>1</v>
      </c>
    </row>
    <row r="157" spans="1:39" s="75" customFormat="1" ht="35.1" customHeight="1">
      <c r="A157" s="7">
        <f t="shared" si="8"/>
        <v>147</v>
      </c>
      <c r="B157" s="7"/>
      <c r="C157" s="36"/>
      <c r="D157" s="36"/>
      <c r="E157" s="36"/>
      <c r="F157" s="36">
        <v>4</v>
      </c>
      <c r="G157" s="36"/>
      <c r="H157" s="36"/>
      <c r="I157" s="36"/>
      <c r="J157" s="36"/>
      <c r="K157" s="36"/>
      <c r="L157" s="4" t="s">
        <v>316</v>
      </c>
      <c r="M157" s="36" t="s">
        <v>317</v>
      </c>
      <c r="N157" s="11" t="s">
        <v>1193</v>
      </c>
      <c r="O157" s="6" t="s">
        <v>52</v>
      </c>
      <c r="P157" s="7" t="s">
        <v>40</v>
      </c>
      <c r="Q157" s="12"/>
      <c r="R157" s="15" t="s">
        <v>1188</v>
      </c>
      <c r="S157" s="12" t="s">
        <v>316</v>
      </c>
      <c r="T157" s="14" t="s">
        <v>42</v>
      </c>
      <c r="U157" s="15" t="s">
        <v>1382</v>
      </c>
      <c r="V157" s="15" t="s">
        <v>1383</v>
      </c>
      <c r="W157" s="7" t="s">
        <v>506</v>
      </c>
      <c r="X157" s="16" t="s">
        <v>133</v>
      </c>
      <c r="Y157" s="6" t="s">
        <v>113</v>
      </c>
      <c r="Z157" s="6" t="s">
        <v>611</v>
      </c>
      <c r="AA157" s="44">
        <v>6.1800000000000001E-2</v>
      </c>
      <c r="AB157" s="9" t="s">
        <v>3</v>
      </c>
      <c r="AC157" s="9" t="s">
        <v>469</v>
      </c>
      <c r="AD157" s="49" t="s">
        <v>477</v>
      </c>
      <c r="AE157" s="15"/>
      <c r="AF157" s="15"/>
      <c r="AG157" s="15"/>
      <c r="AH157" s="15"/>
      <c r="AI157" s="9"/>
      <c r="AJ157" s="9"/>
      <c r="AK157" s="64"/>
      <c r="AL157" s="17">
        <v>1</v>
      </c>
      <c r="AM157" s="17">
        <v>1</v>
      </c>
    </row>
    <row r="158" spans="1:39" s="75" customFormat="1" ht="35.1" customHeight="1">
      <c r="A158" s="7">
        <f t="shared" si="8"/>
        <v>148</v>
      </c>
      <c r="B158" s="7"/>
      <c r="C158" s="36"/>
      <c r="D158" s="36"/>
      <c r="E158" s="36"/>
      <c r="F158" s="36">
        <v>4</v>
      </c>
      <c r="G158" s="36"/>
      <c r="H158" s="36"/>
      <c r="I158" s="36"/>
      <c r="J158" s="36"/>
      <c r="K158" s="36"/>
      <c r="L158" s="4" t="s">
        <v>1186</v>
      </c>
      <c r="M158" s="36" t="s">
        <v>1187</v>
      </c>
      <c r="N158" s="11" t="s">
        <v>132</v>
      </c>
      <c r="O158" s="6" t="s">
        <v>52</v>
      </c>
      <c r="P158" s="7" t="s">
        <v>40</v>
      </c>
      <c r="Q158" s="12"/>
      <c r="R158" s="15" t="s">
        <v>1189</v>
      </c>
      <c r="S158" s="12" t="s">
        <v>1186</v>
      </c>
      <c r="T158" s="14" t="s">
        <v>42</v>
      </c>
      <c r="U158" s="15" t="s">
        <v>1382</v>
      </c>
      <c r="V158" s="15" t="s">
        <v>1383</v>
      </c>
      <c r="W158" s="7" t="s">
        <v>467</v>
      </c>
      <c r="X158" s="16" t="s">
        <v>1184</v>
      </c>
      <c r="Y158" s="6" t="s">
        <v>113</v>
      </c>
      <c r="Z158" s="6" t="s">
        <v>1185</v>
      </c>
      <c r="AA158" s="44">
        <v>4.7199999999999999E-2</v>
      </c>
      <c r="AB158" s="9"/>
      <c r="AC158" s="9"/>
      <c r="AD158" s="49"/>
      <c r="AE158" s="15"/>
      <c r="AF158" s="15"/>
      <c r="AG158" s="15"/>
      <c r="AH158" s="15"/>
      <c r="AI158" s="9"/>
      <c r="AJ158" s="9"/>
      <c r="AK158" s="64"/>
      <c r="AL158" s="17">
        <v>1</v>
      </c>
      <c r="AM158" s="17">
        <v>1</v>
      </c>
    </row>
    <row r="159" spans="1:39" s="75" customFormat="1" ht="35.1" customHeight="1">
      <c r="A159" s="7">
        <f t="shared" si="8"/>
        <v>149</v>
      </c>
      <c r="B159" s="7"/>
      <c r="C159" s="36"/>
      <c r="D159" s="36"/>
      <c r="E159" s="36"/>
      <c r="F159" s="36">
        <v>4</v>
      </c>
      <c r="G159" s="36"/>
      <c r="H159" s="36"/>
      <c r="I159" s="36"/>
      <c r="J159" s="36"/>
      <c r="K159" s="36"/>
      <c r="L159" s="4" t="s">
        <v>828</v>
      </c>
      <c r="M159" s="5" t="s">
        <v>836</v>
      </c>
      <c r="N159" s="11" t="s">
        <v>132</v>
      </c>
      <c r="O159" s="6" t="s">
        <v>52</v>
      </c>
      <c r="P159" s="7" t="s">
        <v>40</v>
      </c>
      <c r="Q159" s="12"/>
      <c r="R159" s="15" t="s">
        <v>838</v>
      </c>
      <c r="S159" s="12" t="s">
        <v>837</v>
      </c>
      <c r="T159" s="14" t="s">
        <v>42</v>
      </c>
      <c r="U159" s="15" t="s">
        <v>1382</v>
      </c>
      <c r="V159" s="15" t="s">
        <v>1383</v>
      </c>
      <c r="W159" s="7" t="s">
        <v>467</v>
      </c>
      <c r="X159" s="16" t="s">
        <v>867</v>
      </c>
      <c r="Y159" s="6" t="s">
        <v>113</v>
      </c>
      <c r="Z159" s="6" t="s">
        <v>839</v>
      </c>
      <c r="AA159" s="44">
        <v>3.7999999999999999E-2</v>
      </c>
      <c r="AB159" s="9"/>
      <c r="AC159" s="9"/>
      <c r="AD159" s="49"/>
      <c r="AE159" s="15"/>
      <c r="AF159" s="15"/>
      <c r="AG159" s="15"/>
      <c r="AH159" s="15"/>
      <c r="AI159" s="9"/>
      <c r="AJ159" s="9"/>
      <c r="AK159" s="64"/>
      <c r="AL159" s="17">
        <v>1</v>
      </c>
      <c r="AM159" s="17">
        <v>1</v>
      </c>
    </row>
    <row r="160" spans="1:39" s="75" customFormat="1" ht="35.1" customHeight="1">
      <c r="A160" s="7">
        <f t="shared" si="8"/>
        <v>150</v>
      </c>
      <c r="B160" s="6"/>
      <c r="C160" s="36"/>
      <c r="D160" s="36"/>
      <c r="E160" s="36"/>
      <c r="F160" s="36">
        <v>4</v>
      </c>
      <c r="G160" s="36"/>
      <c r="H160" s="36"/>
      <c r="I160" s="36"/>
      <c r="J160" s="36"/>
      <c r="K160" s="36"/>
      <c r="L160" s="4" t="s">
        <v>1329</v>
      </c>
      <c r="M160" s="36" t="s">
        <v>1192</v>
      </c>
      <c r="N160" s="6" t="s">
        <v>1193</v>
      </c>
      <c r="O160" s="6" t="s">
        <v>52</v>
      </c>
      <c r="P160" s="7" t="s">
        <v>40</v>
      </c>
      <c r="Q160" s="15"/>
      <c r="R160" s="15" t="s">
        <v>41</v>
      </c>
      <c r="S160" s="4" t="s">
        <v>1386</v>
      </c>
      <c r="T160" s="14" t="s">
        <v>1243</v>
      </c>
      <c r="U160" s="15" t="s">
        <v>1245</v>
      </c>
      <c r="V160" s="15" t="s">
        <v>1244</v>
      </c>
      <c r="W160" s="7" t="s">
        <v>1224</v>
      </c>
      <c r="X160" s="7" t="s">
        <v>1191</v>
      </c>
      <c r="Y160" s="6" t="s">
        <v>113</v>
      </c>
      <c r="Z160" s="6" t="s">
        <v>1254</v>
      </c>
      <c r="AA160" s="44">
        <f>AA161+AA161+AA162+AA163+AA164</f>
        <v>0.48399999999999999</v>
      </c>
      <c r="AB160" s="9" t="s">
        <v>1190</v>
      </c>
      <c r="AC160" s="9" t="s">
        <v>455</v>
      </c>
      <c r="AD160" s="9"/>
      <c r="AE160" s="9"/>
      <c r="AF160" s="9"/>
      <c r="AG160" s="9"/>
      <c r="AH160" s="9"/>
      <c r="AI160" s="9"/>
      <c r="AJ160" s="9"/>
      <c r="AK160" s="69"/>
      <c r="AL160" s="14">
        <v>1</v>
      </c>
      <c r="AM160" s="14">
        <v>1</v>
      </c>
    </row>
    <row r="161" spans="1:39" s="75" customFormat="1" ht="35.1" customHeight="1">
      <c r="A161" s="7">
        <f t="shared" si="8"/>
        <v>151</v>
      </c>
      <c r="B161" s="6"/>
      <c r="C161" s="36"/>
      <c r="D161" s="36"/>
      <c r="E161" s="36"/>
      <c r="F161" s="36"/>
      <c r="G161" s="36">
        <v>5</v>
      </c>
      <c r="H161" s="36"/>
      <c r="I161" s="36"/>
      <c r="J161" s="36"/>
      <c r="K161" s="36"/>
      <c r="L161" s="4" t="s">
        <v>1198</v>
      </c>
      <c r="M161" s="36" t="s">
        <v>1194</v>
      </c>
      <c r="N161" s="6" t="s">
        <v>1193</v>
      </c>
      <c r="O161" s="6" t="s">
        <v>52</v>
      </c>
      <c r="P161" s="7" t="s">
        <v>40</v>
      </c>
      <c r="Q161" s="15"/>
      <c r="R161" s="15" t="s">
        <v>41</v>
      </c>
      <c r="S161" s="4" t="s">
        <v>1198</v>
      </c>
      <c r="T161" s="14" t="s">
        <v>1243</v>
      </c>
      <c r="U161" s="15" t="s">
        <v>1382</v>
      </c>
      <c r="V161" s="15" t="s">
        <v>1383</v>
      </c>
      <c r="W161" s="7" t="s">
        <v>515</v>
      </c>
      <c r="X161" s="7" t="s">
        <v>1191</v>
      </c>
      <c r="Y161" s="6" t="s">
        <v>113</v>
      </c>
      <c r="Z161" s="6" t="s">
        <v>1246</v>
      </c>
      <c r="AA161" s="44">
        <v>0.09</v>
      </c>
      <c r="AB161" s="9" t="s">
        <v>1190</v>
      </c>
      <c r="AC161" s="9" t="s">
        <v>455</v>
      </c>
      <c r="AD161" s="9"/>
      <c r="AE161" s="9"/>
      <c r="AF161" s="9"/>
      <c r="AG161" s="9"/>
      <c r="AH161" s="9"/>
      <c r="AI161" s="9"/>
      <c r="AJ161" s="9"/>
      <c r="AK161" s="69"/>
      <c r="AL161" s="14">
        <v>2</v>
      </c>
      <c r="AM161" s="14">
        <v>2</v>
      </c>
    </row>
    <row r="162" spans="1:39" s="75" customFormat="1" ht="35.1" customHeight="1">
      <c r="A162" s="7">
        <f t="shared" si="8"/>
        <v>152</v>
      </c>
      <c r="B162" s="6"/>
      <c r="C162" s="36"/>
      <c r="D162" s="36"/>
      <c r="E162" s="36"/>
      <c r="F162" s="36"/>
      <c r="G162" s="36">
        <v>5</v>
      </c>
      <c r="H162" s="36"/>
      <c r="I162" s="36"/>
      <c r="J162" s="36"/>
      <c r="K162" s="36"/>
      <c r="L162" s="4" t="s">
        <v>1199</v>
      </c>
      <c r="M162" s="36" t="s">
        <v>1195</v>
      </c>
      <c r="N162" s="6" t="s">
        <v>1193</v>
      </c>
      <c r="O162" s="6" t="s">
        <v>52</v>
      </c>
      <c r="P162" s="7" t="s">
        <v>40</v>
      </c>
      <c r="Q162" s="15"/>
      <c r="R162" s="15" t="s">
        <v>41</v>
      </c>
      <c r="S162" s="4" t="s">
        <v>1199</v>
      </c>
      <c r="T162" s="14" t="s">
        <v>1243</v>
      </c>
      <c r="U162" s="15" t="s">
        <v>1382</v>
      </c>
      <c r="V162" s="15" t="s">
        <v>1383</v>
      </c>
      <c r="W162" s="7" t="s">
        <v>515</v>
      </c>
      <c r="X162" s="7" t="s">
        <v>156</v>
      </c>
      <c r="Y162" s="6" t="s">
        <v>113</v>
      </c>
      <c r="Z162" s="6" t="s">
        <v>1249</v>
      </c>
      <c r="AA162" s="44">
        <v>5.6000000000000001E-2</v>
      </c>
      <c r="AB162" s="9" t="s">
        <v>1190</v>
      </c>
      <c r="AC162" s="9" t="s">
        <v>455</v>
      </c>
      <c r="AD162" s="9"/>
      <c r="AE162" s="9"/>
      <c r="AF162" s="9"/>
      <c r="AG162" s="9"/>
      <c r="AH162" s="9"/>
      <c r="AI162" s="9"/>
      <c r="AJ162" s="9"/>
      <c r="AK162" s="69"/>
      <c r="AL162" s="14">
        <v>1</v>
      </c>
      <c r="AM162" s="14">
        <v>1</v>
      </c>
    </row>
    <row r="163" spans="1:39" s="75" customFormat="1" ht="35.1" customHeight="1">
      <c r="A163" s="7">
        <f t="shared" si="8"/>
        <v>153</v>
      </c>
      <c r="B163" s="6"/>
      <c r="C163" s="36"/>
      <c r="D163" s="36"/>
      <c r="E163" s="36"/>
      <c r="F163" s="36"/>
      <c r="G163" s="36">
        <v>5</v>
      </c>
      <c r="H163" s="36"/>
      <c r="I163" s="36"/>
      <c r="J163" s="36"/>
      <c r="K163" s="36"/>
      <c r="L163" s="4" t="s">
        <v>1200</v>
      </c>
      <c r="M163" s="36" t="s">
        <v>1196</v>
      </c>
      <c r="N163" s="6" t="s">
        <v>1193</v>
      </c>
      <c r="O163" s="6" t="s">
        <v>52</v>
      </c>
      <c r="P163" s="7" t="s">
        <v>40</v>
      </c>
      <c r="Q163" s="15"/>
      <c r="R163" s="15" t="s">
        <v>41</v>
      </c>
      <c r="S163" s="4" t="s">
        <v>1200</v>
      </c>
      <c r="T163" s="14" t="s">
        <v>1243</v>
      </c>
      <c r="U163" s="15" t="s">
        <v>1382</v>
      </c>
      <c r="V163" s="15" t="s">
        <v>1383</v>
      </c>
      <c r="W163" s="7" t="s">
        <v>515</v>
      </c>
      <c r="X163" s="7" t="s">
        <v>156</v>
      </c>
      <c r="Y163" s="6" t="s">
        <v>113</v>
      </c>
      <c r="Z163" s="6" t="s">
        <v>1250</v>
      </c>
      <c r="AA163" s="44">
        <v>0.11899999999999999</v>
      </c>
      <c r="AB163" s="9" t="s">
        <v>1190</v>
      </c>
      <c r="AC163" s="9" t="s">
        <v>455</v>
      </c>
      <c r="AD163" s="9"/>
      <c r="AE163" s="9"/>
      <c r="AF163" s="9"/>
      <c r="AG163" s="9"/>
      <c r="AH163" s="9"/>
      <c r="AI163" s="9"/>
      <c r="AJ163" s="9"/>
      <c r="AK163" s="69"/>
      <c r="AL163" s="14">
        <v>1</v>
      </c>
      <c r="AM163" s="14">
        <v>1</v>
      </c>
    </row>
    <row r="164" spans="1:39" s="75" customFormat="1" ht="35.1" customHeight="1">
      <c r="A164" s="7">
        <f t="shared" si="8"/>
        <v>154</v>
      </c>
      <c r="B164" s="6"/>
      <c r="C164" s="36"/>
      <c r="D164" s="36"/>
      <c r="E164" s="36"/>
      <c r="F164" s="36"/>
      <c r="G164" s="36">
        <v>5</v>
      </c>
      <c r="H164" s="36"/>
      <c r="I164" s="36"/>
      <c r="J164" s="36"/>
      <c r="K164" s="36"/>
      <c r="L164" s="4" t="s">
        <v>1280</v>
      </c>
      <c r="M164" s="36" t="s">
        <v>1197</v>
      </c>
      <c r="N164" s="6" t="s">
        <v>1193</v>
      </c>
      <c r="O164" s="6" t="s">
        <v>52</v>
      </c>
      <c r="P164" s="7" t="s">
        <v>40</v>
      </c>
      <c r="Q164" s="15"/>
      <c r="R164" s="15" t="s">
        <v>41</v>
      </c>
      <c r="S164" s="4" t="s">
        <v>1201</v>
      </c>
      <c r="T164" s="14" t="s">
        <v>1243</v>
      </c>
      <c r="U164" s="15" t="s">
        <v>1382</v>
      </c>
      <c r="V164" s="15" t="s">
        <v>1383</v>
      </c>
      <c r="W164" s="7" t="s">
        <v>515</v>
      </c>
      <c r="X164" s="7" t="s">
        <v>1289</v>
      </c>
      <c r="Y164" s="6" t="s">
        <v>1291</v>
      </c>
      <c r="Z164" s="6" t="s">
        <v>1251</v>
      </c>
      <c r="AA164" s="44">
        <v>0.129</v>
      </c>
      <c r="AB164" s="9" t="s">
        <v>1190</v>
      </c>
      <c r="AC164" s="9" t="s">
        <v>455</v>
      </c>
      <c r="AD164" s="9"/>
      <c r="AE164" s="9"/>
      <c r="AF164" s="9"/>
      <c r="AG164" s="9"/>
      <c r="AH164" s="9"/>
      <c r="AI164" s="9"/>
      <c r="AJ164" s="9"/>
      <c r="AK164" s="69"/>
      <c r="AL164" s="14">
        <v>1</v>
      </c>
      <c r="AM164" s="14">
        <v>1</v>
      </c>
    </row>
    <row r="165" spans="1:39" s="75" customFormat="1" ht="35.1" customHeight="1">
      <c r="A165" s="7">
        <f t="shared" si="8"/>
        <v>155</v>
      </c>
      <c r="B165" s="6"/>
      <c r="C165" s="36"/>
      <c r="D165" s="36"/>
      <c r="E165" s="36"/>
      <c r="F165" s="36"/>
      <c r="G165" s="36">
        <v>5</v>
      </c>
      <c r="H165" s="36"/>
      <c r="I165" s="36"/>
      <c r="J165" s="36"/>
      <c r="K165" s="36"/>
      <c r="L165" s="4" t="s">
        <v>1281</v>
      </c>
      <c r="M165" s="36" t="s">
        <v>1282</v>
      </c>
      <c r="N165" s="6" t="s">
        <v>1283</v>
      </c>
      <c r="O165" s="6" t="s">
        <v>1284</v>
      </c>
      <c r="P165" s="7" t="s">
        <v>1285</v>
      </c>
      <c r="Q165" s="15"/>
      <c r="R165" s="15" t="s">
        <v>1286</v>
      </c>
      <c r="S165" s="4" t="s">
        <v>1281</v>
      </c>
      <c r="T165" s="14" t="s">
        <v>1287</v>
      </c>
      <c r="U165" s="15" t="s">
        <v>1382</v>
      </c>
      <c r="V165" s="15" t="s">
        <v>1383</v>
      </c>
      <c r="W165" s="7" t="s">
        <v>1288</v>
      </c>
      <c r="X165" s="7" t="s">
        <v>1290</v>
      </c>
      <c r="Y165" s="6" t="s">
        <v>1291</v>
      </c>
      <c r="Z165" s="6" t="s">
        <v>1292</v>
      </c>
      <c r="AA165" s="44">
        <v>6.4000000000000001E-2</v>
      </c>
      <c r="AB165" s="9" t="s">
        <v>894</v>
      </c>
      <c r="AC165" s="9" t="s">
        <v>455</v>
      </c>
      <c r="AD165" s="9"/>
      <c r="AE165" s="9"/>
      <c r="AF165" s="9"/>
      <c r="AG165" s="9"/>
      <c r="AH165" s="9"/>
      <c r="AI165" s="9"/>
      <c r="AJ165" s="9"/>
      <c r="AK165" s="69"/>
      <c r="AL165" s="14">
        <v>1</v>
      </c>
      <c r="AM165" s="14">
        <v>1</v>
      </c>
    </row>
    <row r="166" spans="1:39" s="89" customFormat="1" ht="35.1" customHeight="1">
      <c r="A166" s="77">
        <f t="shared" si="8"/>
        <v>156</v>
      </c>
      <c r="B166" s="84"/>
      <c r="C166" s="80"/>
      <c r="D166" s="80"/>
      <c r="E166" s="80"/>
      <c r="F166" s="80"/>
      <c r="G166" s="80">
        <v>5</v>
      </c>
      <c r="H166" s="80"/>
      <c r="I166" s="80"/>
      <c r="J166" s="80"/>
      <c r="K166" s="80"/>
      <c r="L166" s="79"/>
      <c r="M166" s="80" t="s">
        <v>1424</v>
      </c>
      <c r="N166" s="84" t="s">
        <v>486</v>
      </c>
      <c r="O166" s="84" t="s">
        <v>560</v>
      </c>
      <c r="P166" s="77" t="s">
        <v>645</v>
      </c>
      <c r="Q166" s="82"/>
      <c r="R166" s="82"/>
      <c r="S166" s="79" t="s">
        <v>1319</v>
      </c>
      <c r="T166" s="78" t="s">
        <v>798</v>
      </c>
      <c r="U166" s="82" t="s">
        <v>456</v>
      </c>
      <c r="V166" s="82" t="s">
        <v>527</v>
      </c>
      <c r="W166" s="77" t="s">
        <v>486</v>
      </c>
      <c r="X166" s="77" t="s">
        <v>1387</v>
      </c>
      <c r="Y166" s="84"/>
      <c r="Z166" s="84" t="s">
        <v>1388</v>
      </c>
      <c r="AA166" s="85">
        <v>1.7000000000000001E-2</v>
      </c>
      <c r="AB166" s="86"/>
      <c r="AC166" s="86"/>
      <c r="AD166" s="86"/>
      <c r="AE166" s="86"/>
      <c r="AF166" s="86"/>
      <c r="AG166" s="86"/>
      <c r="AH166" s="86"/>
      <c r="AI166" s="86"/>
      <c r="AJ166" s="86"/>
      <c r="AK166" s="161"/>
      <c r="AL166" s="78">
        <v>1</v>
      </c>
      <c r="AM166" s="78">
        <v>1</v>
      </c>
    </row>
    <row r="167" spans="1:39" s="75" customFormat="1" ht="35.1" customHeight="1">
      <c r="A167" s="7">
        <f t="shared" si="8"/>
        <v>157</v>
      </c>
      <c r="B167" s="18"/>
      <c r="C167" s="36"/>
      <c r="D167" s="36"/>
      <c r="E167" s="36">
        <v>3</v>
      </c>
      <c r="F167" s="36"/>
      <c r="G167" s="36"/>
      <c r="H167" s="36"/>
      <c r="I167" s="36"/>
      <c r="J167" s="36"/>
      <c r="K167" s="36"/>
      <c r="L167" s="4" t="s">
        <v>612</v>
      </c>
      <c r="M167" s="36" t="s">
        <v>613</v>
      </c>
      <c r="N167" s="18" t="s">
        <v>318</v>
      </c>
      <c r="O167" s="6" t="s">
        <v>52</v>
      </c>
      <c r="P167" s="7" t="s">
        <v>40</v>
      </c>
      <c r="Q167" s="18"/>
      <c r="R167" s="15" t="s">
        <v>41</v>
      </c>
      <c r="S167" s="12" t="s">
        <v>614</v>
      </c>
      <c r="T167" s="14" t="s">
        <v>753</v>
      </c>
      <c r="U167" s="15" t="s">
        <v>1382</v>
      </c>
      <c r="V167" s="15" t="s">
        <v>1383</v>
      </c>
      <c r="W167" s="7" t="s">
        <v>49</v>
      </c>
      <c r="X167" s="7" t="s">
        <v>46</v>
      </c>
      <c r="Y167" s="9" t="s">
        <v>3</v>
      </c>
      <c r="Z167" s="6" t="s">
        <v>615</v>
      </c>
      <c r="AA167" s="44">
        <f>AA168+AA169</f>
        <v>0.96399999999999997</v>
      </c>
      <c r="AB167" s="9" t="s">
        <v>85</v>
      </c>
      <c r="AC167" s="9" t="s">
        <v>463</v>
      </c>
      <c r="AD167" s="9" t="s">
        <v>455</v>
      </c>
      <c r="AE167" s="9" t="s">
        <v>463</v>
      </c>
      <c r="AF167" s="9" t="s">
        <v>463</v>
      </c>
      <c r="AG167" s="9" t="s">
        <v>463</v>
      </c>
      <c r="AH167" s="9" t="s">
        <v>463</v>
      </c>
      <c r="AI167" s="9" t="s">
        <v>463</v>
      </c>
      <c r="AJ167" s="9" t="s">
        <v>463</v>
      </c>
      <c r="AK167" s="69"/>
      <c r="AL167" s="14">
        <v>1</v>
      </c>
      <c r="AM167" s="14">
        <v>1</v>
      </c>
    </row>
    <row r="168" spans="1:39" s="75" customFormat="1" ht="35.1" customHeight="1">
      <c r="A168" s="7">
        <f t="shared" si="8"/>
        <v>158</v>
      </c>
      <c r="B168" s="6"/>
      <c r="C168" s="36"/>
      <c r="D168" s="36"/>
      <c r="E168" s="36"/>
      <c r="F168" s="36">
        <v>4</v>
      </c>
      <c r="G168" s="36"/>
      <c r="H168" s="36"/>
      <c r="I168" s="36"/>
      <c r="J168" s="36"/>
      <c r="K168" s="36"/>
      <c r="L168" s="4" t="s">
        <v>736</v>
      </c>
      <c r="M168" s="36" t="s">
        <v>616</v>
      </c>
      <c r="N168" s="18" t="s">
        <v>71</v>
      </c>
      <c r="O168" s="6" t="s">
        <v>52</v>
      </c>
      <c r="P168" s="7" t="s">
        <v>40</v>
      </c>
      <c r="Q168" s="6"/>
      <c r="R168" s="15" t="s">
        <v>41</v>
      </c>
      <c r="S168" s="15" t="s">
        <v>3</v>
      </c>
      <c r="T168" s="15" t="s">
        <v>3</v>
      </c>
      <c r="U168" s="15" t="s">
        <v>1382</v>
      </c>
      <c r="V168" s="15" t="s">
        <v>1383</v>
      </c>
      <c r="W168" s="6" t="s">
        <v>66</v>
      </c>
      <c r="X168" s="7" t="s">
        <v>724</v>
      </c>
      <c r="Y168" s="6" t="s">
        <v>91</v>
      </c>
      <c r="Z168" s="6" t="s">
        <v>617</v>
      </c>
      <c r="AA168" s="44">
        <v>0.95499999999999996</v>
      </c>
      <c r="AB168" s="9" t="s">
        <v>3</v>
      </c>
      <c r="AC168" s="9" t="s">
        <v>469</v>
      </c>
      <c r="AD168" s="9" t="s">
        <v>455</v>
      </c>
      <c r="AE168" s="9" t="s">
        <v>469</v>
      </c>
      <c r="AF168" s="9" t="s">
        <v>469</v>
      </c>
      <c r="AG168" s="9" t="s">
        <v>469</v>
      </c>
      <c r="AH168" s="9" t="s">
        <v>469</v>
      </c>
      <c r="AI168" s="9" t="s">
        <v>469</v>
      </c>
      <c r="AJ168" s="9" t="s">
        <v>469</v>
      </c>
      <c r="AK168" s="69"/>
      <c r="AL168" s="14">
        <v>1</v>
      </c>
      <c r="AM168" s="14">
        <v>1</v>
      </c>
    </row>
    <row r="169" spans="1:39" s="75" customFormat="1" ht="35.1" customHeight="1">
      <c r="A169" s="7">
        <f t="shared" si="8"/>
        <v>159</v>
      </c>
      <c r="B169" s="6"/>
      <c r="C169" s="36"/>
      <c r="D169" s="36"/>
      <c r="E169" s="36"/>
      <c r="F169" s="36">
        <v>4</v>
      </c>
      <c r="G169" s="36"/>
      <c r="H169" s="36"/>
      <c r="I169" s="36"/>
      <c r="J169" s="36"/>
      <c r="K169" s="36"/>
      <c r="L169" s="4" t="s">
        <v>856</v>
      </c>
      <c r="M169" s="36" t="s">
        <v>319</v>
      </c>
      <c r="N169" s="6" t="s">
        <v>568</v>
      </c>
      <c r="O169" s="6" t="s">
        <v>52</v>
      </c>
      <c r="P169" s="7" t="s">
        <v>40</v>
      </c>
      <c r="Q169" s="6"/>
      <c r="R169" s="15" t="s">
        <v>41</v>
      </c>
      <c r="S169" s="12" t="s">
        <v>619</v>
      </c>
      <c r="T169" s="15" t="s">
        <v>3</v>
      </c>
      <c r="U169" s="15" t="s">
        <v>1382</v>
      </c>
      <c r="V169" s="15" t="s">
        <v>1383</v>
      </c>
      <c r="W169" s="6" t="s">
        <v>568</v>
      </c>
      <c r="X169" s="7" t="s">
        <v>320</v>
      </c>
      <c r="Y169" s="6" t="s">
        <v>202</v>
      </c>
      <c r="Z169" s="6" t="s">
        <v>620</v>
      </c>
      <c r="AA169" s="44">
        <v>8.9999999999999993E-3</v>
      </c>
      <c r="AB169" s="9" t="s">
        <v>3</v>
      </c>
      <c r="AC169" s="9" t="s">
        <v>469</v>
      </c>
      <c r="AD169" s="49" t="s">
        <v>477</v>
      </c>
      <c r="AE169" s="6"/>
      <c r="AF169" s="6"/>
      <c r="AG169" s="6"/>
      <c r="AH169" s="6"/>
      <c r="AI169" s="9" t="s">
        <v>47</v>
      </c>
      <c r="AJ169" s="9"/>
      <c r="AK169" s="64"/>
      <c r="AL169" s="14">
        <v>1</v>
      </c>
      <c r="AM169" s="14">
        <v>1</v>
      </c>
    </row>
    <row r="170" spans="1:39" s="75" customFormat="1" ht="35.1" customHeight="1">
      <c r="A170" s="7">
        <f t="shared" si="8"/>
        <v>160</v>
      </c>
      <c r="B170" s="7"/>
      <c r="C170" s="36"/>
      <c r="D170" s="36"/>
      <c r="E170" s="36">
        <v>3</v>
      </c>
      <c r="F170" s="36"/>
      <c r="G170" s="36"/>
      <c r="H170" s="36"/>
      <c r="I170" s="36"/>
      <c r="J170" s="36"/>
      <c r="K170" s="36"/>
      <c r="L170" s="4" t="s">
        <v>1376</v>
      </c>
      <c r="M170" s="36" t="s">
        <v>743</v>
      </c>
      <c r="N170" s="11" t="s">
        <v>322</v>
      </c>
      <c r="O170" s="6" t="s">
        <v>52</v>
      </c>
      <c r="P170" s="7" t="s">
        <v>40</v>
      </c>
      <c r="Q170" s="12"/>
      <c r="R170" s="15" t="s">
        <v>41</v>
      </c>
      <c r="S170" s="12"/>
      <c r="T170" s="14" t="s">
        <v>753</v>
      </c>
      <c r="U170" s="15" t="s">
        <v>43</v>
      </c>
      <c r="V170" s="15" t="s">
        <v>44</v>
      </c>
      <c r="W170" s="7" t="s">
        <v>1224</v>
      </c>
      <c r="X170" s="7" t="s">
        <v>46</v>
      </c>
      <c r="Y170" s="6" t="s">
        <v>3</v>
      </c>
      <c r="Z170" s="6" t="s">
        <v>615</v>
      </c>
      <c r="AA170" s="44">
        <f>AA171+AA172</f>
        <v>1.0390999999999999</v>
      </c>
      <c r="AB170" s="9" t="s">
        <v>85</v>
      </c>
      <c r="AC170" s="9" t="s">
        <v>463</v>
      </c>
      <c r="AD170" s="9" t="s">
        <v>455</v>
      </c>
      <c r="AE170" s="9" t="s">
        <v>463</v>
      </c>
      <c r="AF170" s="9" t="s">
        <v>463</v>
      </c>
      <c r="AG170" s="9" t="s">
        <v>463</v>
      </c>
      <c r="AH170" s="9" t="s">
        <v>463</v>
      </c>
      <c r="AI170" s="9" t="s">
        <v>463</v>
      </c>
      <c r="AJ170" s="9" t="s">
        <v>463</v>
      </c>
      <c r="AK170" s="69"/>
      <c r="AL170" s="17">
        <v>1</v>
      </c>
      <c r="AM170" s="17">
        <v>1</v>
      </c>
    </row>
    <row r="171" spans="1:39" s="75" customFormat="1" ht="35.1" customHeight="1">
      <c r="A171" s="7">
        <f t="shared" si="8"/>
        <v>161</v>
      </c>
      <c r="B171" s="6"/>
      <c r="C171" s="36"/>
      <c r="D171" s="36"/>
      <c r="E171" s="36"/>
      <c r="F171" s="36">
        <v>4</v>
      </c>
      <c r="G171" s="36"/>
      <c r="H171" s="36"/>
      <c r="I171" s="36"/>
      <c r="J171" s="36"/>
      <c r="K171" s="36"/>
      <c r="L171" s="4" t="s">
        <v>1377</v>
      </c>
      <c r="M171" s="36" t="s">
        <v>744</v>
      </c>
      <c r="N171" s="6" t="s">
        <v>71</v>
      </c>
      <c r="O171" s="6" t="s">
        <v>52</v>
      </c>
      <c r="P171" s="7" t="s">
        <v>40</v>
      </c>
      <c r="Q171" s="6"/>
      <c r="R171" s="15" t="s">
        <v>41</v>
      </c>
      <c r="S171" s="15" t="s">
        <v>3</v>
      </c>
      <c r="T171" s="15" t="s">
        <v>3</v>
      </c>
      <c r="U171" s="15" t="s">
        <v>43</v>
      </c>
      <c r="V171" s="15" t="s">
        <v>44</v>
      </c>
      <c r="W171" s="6" t="s">
        <v>66</v>
      </c>
      <c r="X171" s="7" t="s">
        <v>723</v>
      </c>
      <c r="Y171" s="6" t="s">
        <v>91</v>
      </c>
      <c r="Z171" s="6" t="s">
        <v>617</v>
      </c>
      <c r="AA171" s="44">
        <v>1.0301</v>
      </c>
      <c r="AB171" s="9" t="s">
        <v>3</v>
      </c>
      <c r="AC171" s="9" t="s">
        <v>469</v>
      </c>
      <c r="AD171" s="50" t="s">
        <v>485</v>
      </c>
      <c r="AE171" s="6"/>
      <c r="AF171" s="6"/>
      <c r="AG171" s="6"/>
      <c r="AH171" s="6"/>
      <c r="AI171" s="9" t="s">
        <v>50</v>
      </c>
      <c r="AJ171" s="9"/>
      <c r="AK171" s="64"/>
      <c r="AL171" s="14">
        <v>1</v>
      </c>
      <c r="AM171" s="14">
        <v>1</v>
      </c>
    </row>
    <row r="172" spans="1:39" s="75" customFormat="1" ht="35.1" customHeight="1">
      <c r="A172" s="7">
        <f t="shared" si="8"/>
        <v>162</v>
      </c>
      <c r="B172" s="6"/>
      <c r="C172" s="36"/>
      <c r="D172" s="36"/>
      <c r="E172" s="36"/>
      <c r="F172" s="36">
        <v>4</v>
      </c>
      <c r="G172" s="36"/>
      <c r="H172" s="36"/>
      <c r="I172" s="36"/>
      <c r="J172" s="36"/>
      <c r="K172" s="36"/>
      <c r="L172" s="4" t="s">
        <v>618</v>
      </c>
      <c r="M172" s="36" t="s">
        <v>319</v>
      </c>
      <c r="N172" s="6" t="s">
        <v>568</v>
      </c>
      <c r="O172" s="6" t="s">
        <v>52</v>
      </c>
      <c r="P172" s="7" t="s">
        <v>40</v>
      </c>
      <c r="Q172" s="6"/>
      <c r="R172" s="15" t="s">
        <v>41</v>
      </c>
      <c r="S172" s="12" t="s">
        <v>619</v>
      </c>
      <c r="T172" s="15" t="s">
        <v>3</v>
      </c>
      <c r="U172" s="15" t="s">
        <v>1382</v>
      </c>
      <c r="V172" s="15" t="s">
        <v>1383</v>
      </c>
      <c r="W172" s="6" t="s">
        <v>568</v>
      </c>
      <c r="X172" s="7" t="s">
        <v>320</v>
      </c>
      <c r="Y172" s="6" t="s">
        <v>202</v>
      </c>
      <c r="Z172" s="6" t="s">
        <v>621</v>
      </c>
      <c r="AA172" s="44">
        <v>8.9999999999999993E-3</v>
      </c>
      <c r="AB172" s="9" t="s">
        <v>3</v>
      </c>
      <c r="AC172" s="9" t="s">
        <v>469</v>
      </c>
      <c r="AD172" s="50" t="s">
        <v>508</v>
      </c>
      <c r="AE172" s="6"/>
      <c r="AF172" s="6"/>
      <c r="AG172" s="6"/>
      <c r="AH172" s="6"/>
      <c r="AI172" s="9" t="s">
        <v>47</v>
      </c>
      <c r="AJ172" s="9"/>
      <c r="AK172" s="64"/>
      <c r="AL172" s="14">
        <v>1</v>
      </c>
      <c r="AM172" s="14">
        <v>1</v>
      </c>
    </row>
    <row r="173" spans="1:39" s="75" customFormat="1" ht="35.1" customHeight="1">
      <c r="A173" s="7">
        <f t="shared" si="8"/>
        <v>163</v>
      </c>
      <c r="B173" s="6"/>
      <c r="C173" s="36"/>
      <c r="D173" s="36"/>
      <c r="E173" s="36">
        <v>3</v>
      </c>
      <c r="F173" s="36"/>
      <c r="G173" s="36"/>
      <c r="H173" s="36"/>
      <c r="I173" s="36"/>
      <c r="J173" s="36"/>
      <c r="K173" s="36"/>
      <c r="L173" s="4" t="s">
        <v>323</v>
      </c>
      <c r="M173" s="36" t="s">
        <v>324</v>
      </c>
      <c r="N173" s="6" t="s">
        <v>568</v>
      </c>
      <c r="O173" s="6" t="s">
        <v>52</v>
      </c>
      <c r="P173" s="7" t="s">
        <v>40</v>
      </c>
      <c r="Q173" s="15"/>
      <c r="R173" s="15" t="s">
        <v>41</v>
      </c>
      <c r="S173" s="12" t="s">
        <v>323</v>
      </c>
      <c r="T173" s="14" t="s">
        <v>42</v>
      </c>
      <c r="U173" s="15" t="s">
        <v>1382</v>
      </c>
      <c r="V173" s="15" t="s">
        <v>1383</v>
      </c>
      <c r="W173" s="6" t="s">
        <v>568</v>
      </c>
      <c r="X173" s="7" t="s">
        <v>1137</v>
      </c>
      <c r="Y173" s="6" t="s">
        <v>239</v>
      </c>
      <c r="Z173" s="6" t="s">
        <v>622</v>
      </c>
      <c r="AA173" s="44">
        <v>3.9300000000000002E-2</v>
      </c>
      <c r="AB173" s="9" t="s">
        <v>3</v>
      </c>
      <c r="AC173" s="9" t="s">
        <v>469</v>
      </c>
      <c r="AD173" s="50" t="s">
        <v>508</v>
      </c>
      <c r="AE173" s="6"/>
      <c r="AF173" s="6"/>
      <c r="AG173" s="6"/>
      <c r="AH173" s="6"/>
      <c r="AI173" s="9" t="s">
        <v>47</v>
      </c>
      <c r="AJ173" s="9"/>
      <c r="AK173" s="64"/>
      <c r="AL173" s="14">
        <v>2</v>
      </c>
      <c r="AM173" s="14">
        <v>2</v>
      </c>
    </row>
    <row r="174" spans="1:39" s="75" customFormat="1" ht="35.1" customHeight="1">
      <c r="A174" s="7">
        <f t="shared" ref="A174:A235" si="11">ROW()-10</f>
        <v>164</v>
      </c>
      <c r="B174" s="6"/>
      <c r="C174" s="36"/>
      <c r="D174" s="36"/>
      <c r="E174" s="36">
        <v>3</v>
      </c>
      <c r="F174" s="36"/>
      <c r="G174" s="36"/>
      <c r="H174" s="36"/>
      <c r="I174" s="36"/>
      <c r="J174" s="36"/>
      <c r="K174" s="36"/>
      <c r="L174" s="4" t="s">
        <v>623</v>
      </c>
      <c r="M174" s="36" t="s">
        <v>573</v>
      </c>
      <c r="N174" s="6" t="s">
        <v>574</v>
      </c>
      <c r="O174" s="6" t="s">
        <v>52</v>
      </c>
      <c r="P174" s="7" t="s">
        <v>40</v>
      </c>
      <c r="Q174" s="15"/>
      <c r="R174" s="15" t="s">
        <v>41</v>
      </c>
      <c r="S174" s="12" t="s">
        <v>51</v>
      </c>
      <c r="T174" s="15" t="s">
        <v>3</v>
      </c>
      <c r="U174" s="15" t="s">
        <v>1382</v>
      </c>
      <c r="V174" s="15" t="s">
        <v>1383</v>
      </c>
      <c r="W174" s="6" t="s">
        <v>489</v>
      </c>
      <c r="X174" s="15" t="s">
        <v>475</v>
      </c>
      <c r="Y174" s="12" t="s">
        <v>325</v>
      </c>
      <c r="Z174" s="6" t="s">
        <v>1247</v>
      </c>
      <c r="AA174" s="31">
        <v>1.2999999999999999E-3</v>
      </c>
      <c r="AB174" s="9" t="s">
        <v>3</v>
      </c>
      <c r="AC174" s="9" t="s">
        <v>475</v>
      </c>
      <c r="AD174" s="60" t="s">
        <v>454</v>
      </c>
      <c r="AE174" s="6"/>
      <c r="AF174" s="6"/>
      <c r="AG174" s="6"/>
      <c r="AH174" s="6"/>
      <c r="AI174" s="9" t="s">
        <v>50</v>
      </c>
      <c r="AJ174" s="9"/>
      <c r="AK174" s="64"/>
      <c r="AL174" s="14">
        <v>2</v>
      </c>
      <c r="AM174" s="14">
        <v>2</v>
      </c>
    </row>
    <row r="175" spans="1:39" s="75" customFormat="1" ht="35.1" customHeight="1">
      <c r="A175" s="7">
        <f t="shared" si="11"/>
        <v>165</v>
      </c>
      <c r="B175" s="6"/>
      <c r="C175" s="36"/>
      <c r="D175" s="36"/>
      <c r="E175" s="36">
        <v>3</v>
      </c>
      <c r="F175" s="36"/>
      <c r="G175" s="36"/>
      <c r="H175" s="36"/>
      <c r="I175" s="36"/>
      <c r="J175" s="36"/>
      <c r="K175" s="36"/>
      <c r="L175" s="4" t="s">
        <v>775</v>
      </c>
      <c r="M175" s="36" t="s">
        <v>327</v>
      </c>
      <c r="N175" s="6" t="s">
        <v>189</v>
      </c>
      <c r="O175" s="6" t="s">
        <v>52</v>
      </c>
      <c r="P175" s="7" t="s">
        <v>40</v>
      </c>
      <c r="Q175" s="15"/>
      <c r="R175" s="15" t="s">
        <v>41</v>
      </c>
      <c r="S175" s="12" t="s">
        <v>326</v>
      </c>
      <c r="T175" s="14" t="s">
        <v>1242</v>
      </c>
      <c r="U175" s="15" t="s">
        <v>1382</v>
      </c>
      <c r="V175" s="15" t="s">
        <v>1383</v>
      </c>
      <c r="W175" s="6" t="s">
        <v>189</v>
      </c>
      <c r="X175" s="41" t="s">
        <v>776</v>
      </c>
      <c r="Y175" s="6" t="s">
        <v>1248</v>
      </c>
      <c r="Z175" s="6" t="s">
        <v>624</v>
      </c>
      <c r="AA175" s="44">
        <v>2E-3</v>
      </c>
      <c r="AB175" s="9" t="s">
        <v>1190</v>
      </c>
      <c r="AC175" s="9" t="s">
        <v>469</v>
      </c>
      <c r="AD175" s="9" t="s">
        <v>455</v>
      </c>
      <c r="AE175" s="9" t="s">
        <v>469</v>
      </c>
      <c r="AF175" s="9" t="s">
        <v>469</v>
      </c>
      <c r="AG175" s="9" t="s">
        <v>469</v>
      </c>
      <c r="AH175" s="9" t="s">
        <v>469</v>
      </c>
      <c r="AI175" s="9" t="s">
        <v>469</v>
      </c>
      <c r="AJ175" s="9" t="s">
        <v>469</v>
      </c>
      <c r="AK175" s="69"/>
      <c r="AL175" s="14">
        <v>4</v>
      </c>
      <c r="AM175" s="14">
        <v>4</v>
      </c>
    </row>
    <row r="176" spans="1:39" s="75" customFormat="1" ht="35.1" customHeight="1">
      <c r="A176" s="7">
        <f t="shared" si="11"/>
        <v>166</v>
      </c>
      <c r="B176" s="6"/>
      <c r="C176" s="36"/>
      <c r="D176" s="36">
        <v>2</v>
      </c>
      <c r="E176" s="36"/>
      <c r="F176" s="36"/>
      <c r="G176" s="36"/>
      <c r="H176" s="36"/>
      <c r="I176" s="36"/>
      <c r="J176" s="36"/>
      <c r="K176" s="36"/>
      <c r="L176" s="4" t="s">
        <v>331</v>
      </c>
      <c r="M176" s="36" t="s">
        <v>332</v>
      </c>
      <c r="N176" s="6" t="s">
        <v>169</v>
      </c>
      <c r="O176" s="6" t="s">
        <v>52</v>
      </c>
      <c r="P176" s="7" t="s">
        <v>40</v>
      </c>
      <c r="Q176" s="14"/>
      <c r="R176" s="15" t="s">
        <v>41</v>
      </c>
      <c r="S176" s="12" t="s">
        <v>51</v>
      </c>
      <c r="T176" s="15" t="s">
        <v>3</v>
      </c>
      <c r="U176" s="15" t="s">
        <v>1382</v>
      </c>
      <c r="V176" s="15" t="s">
        <v>1383</v>
      </c>
      <c r="W176" s="7" t="s">
        <v>49</v>
      </c>
      <c r="X176" s="7" t="s">
        <v>46</v>
      </c>
      <c r="Y176" s="6" t="s">
        <v>3</v>
      </c>
      <c r="Z176" s="6" t="s">
        <v>463</v>
      </c>
      <c r="AA176" s="44">
        <v>0.15240000000000001</v>
      </c>
      <c r="AB176" s="9" t="s">
        <v>3</v>
      </c>
      <c r="AC176" s="9" t="s">
        <v>469</v>
      </c>
      <c r="AD176" s="49" t="s">
        <v>625</v>
      </c>
      <c r="AE176" s="6"/>
      <c r="AF176" s="6"/>
      <c r="AG176" s="6"/>
      <c r="AH176" s="6"/>
      <c r="AI176" s="9"/>
      <c r="AJ176" s="9"/>
      <c r="AK176" s="64"/>
      <c r="AL176" s="14">
        <v>1</v>
      </c>
      <c r="AM176" s="14">
        <v>1</v>
      </c>
    </row>
    <row r="177" spans="1:39" s="75" customFormat="1" ht="35.1" customHeight="1">
      <c r="A177" s="7">
        <f t="shared" si="11"/>
        <v>167</v>
      </c>
      <c r="B177" s="6"/>
      <c r="C177" s="36"/>
      <c r="D177" s="36">
        <v>2</v>
      </c>
      <c r="E177" s="36"/>
      <c r="F177" s="36"/>
      <c r="G177" s="36"/>
      <c r="H177" s="36"/>
      <c r="I177" s="36"/>
      <c r="J177" s="36"/>
      <c r="K177" s="36"/>
      <c r="L177" s="4" t="s">
        <v>333</v>
      </c>
      <c r="M177" s="36" t="s">
        <v>334</v>
      </c>
      <c r="N177" s="6" t="s">
        <v>169</v>
      </c>
      <c r="O177" s="6" t="s">
        <v>52</v>
      </c>
      <c r="P177" s="7" t="s">
        <v>40</v>
      </c>
      <c r="Q177" s="15"/>
      <c r="R177" s="15" t="s">
        <v>41</v>
      </c>
      <c r="S177" s="12" t="s">
        <v>51</v>
      </c>
      <c r="T177" s="15" t="s">
        <v>3</v>
      </c>
      <c r="U177" s="15" t="s">
        <v>1382</v>
      </c>
      <c r="V177" s="15" t="s">
        <v>1383</v>
      </c>
      <c r="W177" s="7" t="s">
        <v>49</v>
      </c>
      <c r="X177" s="7" t="s">
        <v>46</v>
      </c>
      <c r="Y177" s="6" t="s">
        <v>3</v>
      </c>
      <c r="Z177" s="6" t="s">
        <v>626</v>
      </c>
      <c r="AA177" s="44">
        <f>AA178+AA179</f>
        <v>2.1500000000000002E-2</v>
      </c>
      <c r="AB177" s="9" t="s">
        <v>717</v>
      </c>
      <c r="AC177" s="9" t="s">
        <v>469</v>
      </c>
      <c r="AD177" s="49" t="s">
        <v>477</v>
      </c>
      <c r="AE177" s="6"/>
      <c r="AF177" s="6"/>
      <c r="AG177" s="6"/>
      <c r="AH177" s="6"/>
      <c r="AI177" s="9"/>
      <c r="AJ177" s="9"/>
      <c r="AK177" s="64"/>
      <c r="AL177" s="14">
        <v>1</v>
      </c>
      <c r="AM177" s="14">
        <v>1</v>
      </c>
    </row>
    <row r="178" spans="1:39" s="75" customFormat="1" ht="35.1" customHeight="1">
      <c r="A178" s="7">
        <f t="shared" si="11"/>
        <v>168</v>
      </c>
      <c r="B178" s="6"/>
      <c r="C178" s="36"/>
      <c r="D178" s="36"/>
      <c r="E178" s="36">
        <v>3</v>
      </c>
      <c r="F178" s="36"/>
      <c r="G178" s="36"/>
      <c r="H178" s="36"/>
      <c r="I178" s="36"/>
      <c r="J178" s="36"/>
      <c r="K178" s="36"/>
      <c r="L178" s="4" t="s">
        <v>809</v>
      </c>
      <c r="M178" s="36" t="s">
        <v>336</v>
      </c>
      <c r="N178" s="11" t="s">
        <v>71</v>
      </c>
      <c r="O178" s="6" t="s">
        <v>52</v>
      </c>
      <c r="P178" s="7" t="s">
        <v>40</v>
      </c>
      <c r="Q178" s="15"/>
      <c r="R178" s="15" t="s">
        <v>41</v>
      </c>
      <c r="S178" s="12" t="s">
        <v>335</v>
      </c>
      <c r="T178" s="14" t="s">
        <v>42</v>
      </c>
      <c r="U178" s="15" t="s">
        <v>1382</v>
      </c>
      <c r="V178" s="15" t="s">
        <v>1383</v>
      </c>
      <c r="W178" s="7" t="s">
        <v>71</v>
      </c>
      <c r="X178" s="7" t="s">
        <v>810</v>
      </c>
      <c r="Y178" s="6" t="s">
        <v>338</v>
      </c>
      <c r="Z178" s="6" t="s">
        <v>627</v>
      </c>
      <c r="AA178" s="44">
        <v>1.4200000000000001E-2</v>
      </c>
      <c r="AB178" s="9" t="s">
        <v>85</v>
      </c>
      <c r="AC178" s="9" t="s">
        <v>469</v>
      </c>
      <c r="AD178" s="50" t="s">
        <v>470</v>
      </c>
      <c r="AE178" s="6"/>
      <c r="AF178" s="6"/>
      <c r="AG178" s="6"/>
      <c r="AH178" s="6"/>
      <c r="AI178" s="9"/>
      <c r="AJ178" s="9"/>
      <c r="AK178" s="64"/>
      <c r="AL178" s="14">
        <v>1</v>
      </c>
      <c r="AM178" s="14">
        <v>1</v>
      </c>
    </row>
    <row r="179" spans="1:39" s="75" customFormat="1" ht="35.1" customHeight="1">
      <c r="A179" s="7">
        <f t="shared" si="11"/>
        <v>169</v>
      </c>
      <c r="B179" s="6"/>
      <c r="C179" s="36"/>
      <c r="D179" s="36"/>
      <c r="E179" s="36">
        <v>3</v>
      </c>
      <c r="F179" s="36"/>
      <c r="G179" s="36"/>
      <c r="H179" s="36"/>
      <c r="I179" s="36"/>
      <c r="J179" s="36"/>
      <c r="K179" s="36"/>
      <c r="L179" s="4" t="s">
        <v>628</v>
      </c>
      <c r="M179" s="36" t="s">
        <v>629</v>
      </c>
      <c r="N179" s="11" t="s">
        <v>246</v>
      </c>
      <c r="O179" s="6" t="s">
        <v>52</v>
      </c>
      <c r="P179" s="7" t="s">
        <v>40</v>
      </c>
      <c r="Q179" s="15"/>
      <c r="R179" s="15" t="s">
        <v>41</v>
      </c>
      <c r="S179" s="12" t="s">
        <v>339</v>
      </c>
      <c r="T179" s="14" t="s">
        <v>42</v>
      </c>
      <c r="U179" s="15" t="s">
        <v>1382</v>
      </c>
      <c r="V179" s="15" t="s">
        <v>1383</v>
      </c>
      <c r="W179" s="7" t="s">
        <v>246</v>
      </c>
      <c r="X179" s="7" t="s">
        <v>630</v>
      </c>
      <c r="Y179" s="6" t="s">
        <v>3</v>
      </c>
      <c r="Z179" s="6" t="s">
        <v>631</v>
      </c>
      <c r="AA179" s="44">
        <v>7.3000000000000001E-3</v>
      </c>
      <c r="AB179" s="9" t="s">
        <v>3</v>
      </c>
      <c r="AC179" s="9" t="s">
        <v>469</v>
      </c>
      <c r="AD179" s="49" t="s">
        <v>554</v>
      </c>
      <c r="AE179" s="6"/>
      <c r="AF179" s="6"/>
      <c r="AG179" s="6"/>
      <c r="AH179" s="6"/>
      <c r="AI179" s="9"/>
      <c r="AJ179" s="9"/>
      <c r="AK179" s="64"/>
      <c r="AL179" s="14">
        <v>1</v>
      </c>
      <c r="AM179" s="14">
        <v>1</v>
      </c>
    </row>
    <row r="180" spans="1:39" s="75" customFormat="1" ht="35.1" customHeight="1">
      <c r="A180" s="7">
        <f t="shared" si="11"/>
        <v>170</v>
      </c>
      <c r="B180" s="6"/>
      <c r="C180" s="36"/>
      <c r="D180" s="36">
        <v>2</v>
      </c>
      <c r="E180" s="36"/>
      <c r="F180" s="36"/>
      <c r="G180" s="36"/>
      <c r="H180" s="36"/>
      <c r="I180" s="36"/>
      <c r="J180" s="36"/>
      <c r="K180" s="36"/>
      <c r="L180" s="4" t="s">
        <v>341</v>
      </c>
      <c r="M180" s="36" t="s">
        <v>342</v>
      </c>
      <c r="N180" s="6" t="s">
        <v>169</v>
      </c>
      <c r="O180" s="6" t="s">
        <v>52</v>
      </c>
      <c r="P180" s="7" t="s">
        <v>40</v>
      </c>
      <c r="Q180" s="14"/>
      <c r="R180" s="15" t="s">
        <v>41</v>
      </c>
      <c r="S180" s="12" t="s">
        <v>51</v>
      </c>
      <c r="T180" s="15" t="s">
        <v>3</v>
      </c>
      <c r="U180" s="15" t="s">
        <v>1382</v>
      </c>
      <c r="V180" s="15" t="s">
        <v>1383</v>
      </c>
      <c r="W180" s="7" t="s">
        <v>49</v>
      </c>
      <c r="X180" s="7" t="s">
        <v>46</v>
      </c>
      <c r="Y180" s="6" t="s">
        <v>3</v>
      </c>
      <c r="Z180" s="6" t="s">
        <v>463</v>
      </c>
      <c r="AA180" s="44">
        <v>0.15240000000000001</v>
      </c>
      <c r="AB180" s="9" t="s">
        <v>3</v>
      </c>
      <c r="AC180" s="9" t="s">
        <v>463</v>
      </c>
      <c r="AD180" s="49" t="s">
        <v>625</v>
      </c>
      <c r="AE180" s="6"/>
      <c r="AF180" s="6"/>
      <c r="AG180" s="6"/>
      <c r="AH180" s="6"/>
      <c r="AI180" s="9"/>
      <c r="AJ180" s="9"/>
      <c r="AK180" s="64"/>
      <c r="AL180" s="14">
        <v>1</v>
      </c>
      <c r="AM180" s="14">
        <v>1</v>
      </c>
    </row>
    <row r="181" spans="1:39" s="75" customFormat="1" ht="35.1" customHeight="1">
      <c r="A181" s="7">
        <f t="shared" si="11"/>
        <v>171</v>
      </c>
      <c r="B181" s="6"/>
      <c r="C181" s="36"/>
      <c r="D181" s="36">
        <v>2</v>
      </c>
      <c r="E181" s="36"/>
      <c r="F181" s="36"/>
      <c r="G181" s="36"/>
      <c r="H181" s="36"/>
      <c r="I181" s="36"/>
      <c r="J181" s="36"/>
      <c r="K181" s="36"/>
      <c r="L181" s="4" t="s">
        <v>343</v>
      </c>
      <c r="M181" s="36" t="s">
        <v>344</v>
      </c>
      <c r="N181" s="11" t="s">
        <v>345</v>
      </c>
      <c r="O181" s="6" t="s">
        <v>52</v>
      </c>
      <c r="P181" s="7" t="s">
        <v>40</v>
      </c>
      <c r="Q181" s="15"/>
      <c r="R181" s="15" t="s">
        <v>41</v>
      </c>
      <c r="S181" s="12" t="s">
        <v>51</v>
      </c>
      <c r="T181" s="15" t="s">
        <v>3</v>
      </c>
      <c r="U181" s="15" t="s">
        <v>1382</v>
      </c>
      <c r="V181" s="15" t="s">
        <v>1383</v>
      </c>
      <c r="W181" s="7" t="s">
        <v>49</v>
      </c>
      <c r="X181" s="7" t="s">
        <v>46</v>
      </c>
      <c r="Y181" s="6" t="s">
        <v>3</v>
      </c>
      <c r="Z181" s="6" t="s">
        <v>626</v>
      </c>
      <c r="AA181" s="44">
        <f>AA182+AA183</f>
        <v>2.1500000000000002E-2</v>
      </c>
      <c r="AB181" s="9" t="s">
        <v>3</v>
      </c>
      <c r="AC181" s="9" t="s">
        <v>463</v>
      </c>
      <c r="AD181" s="49" t="s">
        <v>477</v>
      </c>
      <c r="AE181" s="6"/>
      <c r="AF181" s="6"/>
      <c r="AG181" s="6"/>
      <c r="AH181" s="6"/>
      <c r="AI181" s="9"/>
      <c r="AJ181" s="9"/>
      <c r="AK181" s="64"/>
      <c r="AL181" s="17">
        <v>1</v>
      </c>
      <c r="AM181" s="17">
        <v>1</v>
      </c>
    </row>
    <row r="182" spans="1:39" s="75" customFormat="1" ht="35.1" customHeight="1">
      <c r="A182" s="7">
        <f t="shared" si="11"/>
        <v>172</v>
      </c>
      <c r="B182" s="6"/>
      <c r="C182" s="36"/>
      <c r="D182" s="36"/>
      <c r="E182" s="36">
        <v>3</v>
      </c>
      <c r="F182" s="36"/>
      <c r="G182" s="36"/>
      <c r="H182" s="36"/>
      <c r="I182" s="36"/>
      <c r="J182" s="36"/>
      <c r="K182" s="36"/>
      <c r="L182" s="4" t="s">
        <v>346</v>
      </c>
      <c r="M182" s="36" t="s">
        <v>347</v>
      </c>
      <c r="N182" s="11" t="s">
        <v>71</v>
      </c>
      <c r="O182" s="6" t="s">
        <v>52</v>
      </c>
      <c r="P182" s="7" t="s">
        <v>40</v>
      </c>
      <c r="Q182" s="15"/>
      <c r="R182" s="15" t="s">
        <v>41</v>
      </c>
      <c r="S182" s="12" t="s">
        <v>335</v>
      </c>
      <c r="T182" s="14" t="s">
        <v>42</v>
      </c>
      <c r="U182" s="15" t="s">
        <v>1382</v>
      </c>
      <c r="V182" s="15" t="s">
        <v>1383</v>
      </c>
      <c r="W182" s="7" t="s">
        <v>71</v>
      </c>
      <c r="X182" s="7" t="s">
        <v>337</v>
      </c>
      <c r="Y182" s="6" t="s">
        <v>338</v>
      </c>
      <c r="Z182" s="6" t="s">
        <v>627</v>
      </c>
      <c r="AA182" s="44">
        <v>1.4200000000000001E-2</v>
      </c>
      <c r="AB182" s="9" t="s">
        <v>85</v>
      </c>
      <c r="AC182" s="9" t="s">
        <v>469</v>
      </c>
      <c r="AD182" s="50" t="s">
        <v>470</v>
      </c>
      <c r="AE182" s="6"/>
      <c r="AF182" s="6"/>
      <c r="AG182" s="6"/>
      <c r="AH182" s="6"/>
      <c r="AI182" s="9"/>
      <c r="AJ182" s="9"/>
      <c r="AK182" s="64"/>
      <c r="AL182" s="17">
        <v>1</v>
      </c>
      <c r="AM182" s="17">
        <v>1</v>
      </c>
    </row>
    <row r="183" spans="1:39" s="75" customFormat="1" ht="35.1" customHeight="1">
      <c r="A183" s="7">
        <f t="shared" si="11"/>
        <v>173</v>
      </c>
      <c r="B183" s="6"/>
      <c r="C183" s="36"/>
      <c r="D183" s="36"/>
      <c r="E183" s="36">
        <v>3</v>
      </c>
      <c r="F183" s="36"/>
      <c r="G183" s="36"/>
      <c r="H183" s="36"/>
      <c r="I183" s="36"/>
      <c r="J183" s="36"/>
      <c r="K183" s="36"/>
      <c r="L183" s="4" t="s">
        <v>632</v>
      </c>
      <c r="M183" s="36" t="s">
        <v>633</v>
      </c>
      <c r="N183" s="11" t="s">
        <v>246</v>
      </c>
      <c r="O183" s="6" t="s">
        <v>52</v>
      </c>
      <c r="P183" s="7" t="s">
        <v>40</v>
      </c>
      <c r="Q183" s="15"/>
      <c r="R183" s="15" t="s">
        <v>41</v>
      </c>
      <c r="S183" s="12" t="s">
        <v>339</v>
      </c>
      <c r="T183" s="14" t="s">
        <v>42</v>
      </c>
      <c r="U183" s="15" t="s">
        <v>1382</v>
      </c>
      <c r="V183" s="15" t="s">
        <v>1383</v>
      </c>
      <c r="W183" s="7" t="s">
        <v>246</v>
      </c>
      <c r="X183" s="7" t="s">
        <v>340</v>
      </c>
      <c r="Y183" s="6" t="s">
        <v>3</v>
      </c>
      <c r="Z183" s="6" t="s">
        <v>631</v>
      </c>
      <c r="AA183" s="44">
        <v>7.3000000000000001E-3</v>
      </c>
      <c r="AB183" s="9" t="s">
        <v>3</v>
      </c>
      <c r="AC183" s="9" t="s">
        <v>469</v>
      </c>
      <c r="AD183" s="49" t="s">
        <v>554</v>
      </c>
      <c r="AE183" s="6"/>
      <c r="AF183" s="6"/>
      <c r="AG183" s="6"/>
      <c r="AH183" s="6"/>
      <c r="AI183" s="9"/>
      <c r="AJ183" s="9"/>
      <c r="AK183" s="64"/>
      <c r="AL183" s="17">
        <v>1</v>
      </c>
      <c r="AM183" s="17">
        <v>1</v>
      </c>
    </row>
    <row r="184" spans="1:39" s="75" customFormat="1" ht="35.1" customHeight="1">
      <c r="A184" s="7">
        <f t="shared" si="11"/>
        <v>174</v>
      </c>
      <c r="B184" s="6"/>
      <c r="C184" s="36"/>
      <c r="D184" s="36">
        <v>2</v>
      </c>
      <c r="E184" s="36"/>
      <c r="F184" s="36"/>
      <c r="G184" s="36"/>
      <c r="H184" s="36"/>
      <c r="I184" s="36"/>
      <c r="J184" s="36"/>
      <c r="K184" s="36"/>
      <c r="L184" s="4" t="s">
        <v>755</v>
      </c>
      <c r="M184" s="36" t="s">
        <v>254</v>
      </c>
      <c r="N184" s="11" t="s">
        <v>186</v>
      </c>
      <c r="O184" s="6" t="s">
        <v>52</v>
      </c>
      <c r="P184" s="7" t="s">
        <v>40</v>
      </c>
      <c r="Q184" s="15"/>
      <c r="R184" s="15" t="s">
        <v>41</v>
      </c>
      <c r="S184" s="12" t="s">
        <v>51</v>
      </c>
      <c r="T184" s="15" t="s">
        <v>3</v>
      </c>
      <c r="U184" s="15" t="s">
        <v>1382</v>
      </c>
      <c r="V184" s="15" t="s">
        <v>1383</v>
      </c>
      <c r="W184" s="7" t="s">
        <v>778</v>
      </c>
      <c r="X184" s="15" t="s">
        <v>255</v>
      </c>
      <c r="Y184" s="15" t="s">
        <v>256</v>
      </c>
      <c r="Z184" s="7" t="s">
        <v>3</v>
      </c>
      <c r="AA184" s="30">
        <v>3.5000000000000003E-2</v>
      </c>
      <c r="AB184" s="9" t="s">
        <v>257</v>
      </c>
      <c r="AC184" s="9" t="s">
        <v>579</v>
      </c>
      <c r="AD184" s="9" t="s">
        <v>455</v>
      </c>
      <c r="AE184" s="9" t="s">
        <v>469</v>
      </c>
      <c r="AF184" s="9" t="s">
        <v>469</v>
      </c>
      <c r="AG184" s="9" t="s">
        <v>469</v>
      </c>
      <c r="AH184" s="9" t="s">
        <v>469</v>
      </c>
      <c r="AI184" s="9" t="s">
        <v>469</v>
      </c>
      <c r="AJ184" s="9" t="s">
        <v>469</v>
      </c>
      <c r="AK184" s="69"/>
      <c r="AL184" s="14">
        <v>4</v>
      </c>
      <c r="AM184" s="14">
        <v>4</v>
      </c>
    </row>
    <row r="185" spans="1:39" s="75" customFormat="1" ht="35.1" customHeight="1">
      <c r="A185" s="7">
        <f t="shared" si="11"/>
        <v>175</v>
      </c>
      <c r="B185" s="6"/>
      <c r="C185" s="36"/>
      <c r="D185" s="36">
        <v>2</v>
      </c>
      <c r="E185" s="36"/>
      <c r="F185" s="36"/>
      <c r="G185" s="36"/>
      <c r="H185" s="36"/>
      <c r="I185" s="36"/>
      <c r="J185" s="36"/>
      <c r="K185" s="36"/>
      <c r="L185" s="4" t="s">
        <v>785</v>
      </c>
      <c r="M185" s="36" t="s">
        <v>790</v>
      </c>
      <c r="N185" s="11" t="s">
        <v>49</v>
      </c>
      <c r="O185" s="6" t="s">
        <v>787</v>
      </c>
      <c r="P185" s="7" t="s">
        <v>40</v>
      </c>
      <c r="Q185" s="15"/>
      <c r="R185" s="15" t="s">
        <v>41</v>
      </c>
      <c r="S185" s="12" t="s">
        <v>51</v>
      </c>
      <c r="T185" s="15" t="s">
        <v>3</v>
      </c>
      <c r="U185" s="15" t="s">
        <v>1382</v>
      </c>
      <c r="V185" s="15" t="s">
        <v>1383</v>
      </c>
      <c r="W185" s="7" t="s">
        <v>49</v>
      </c>
      <c r="X185" s="7" t="s">
        <v>46</v>
      </c>
      <c r="Y185" s="6" t="s">
        <v>3</v>
      </c>
      <c r="Z185" s="6" t="s">
        <v>455</v>
      </c>
      <c r="AA185" s="30">
        <v>0.05</v>
      </c>
      <c r="AB185" s="9" t="s">
        <v>3</v>
      </c>
      <c r="AC185" s="9" t="s">
        <v>463</v>
      </c>
      <c r="AD185" s="9"/>
      <c r="AE185" s="9"/>
      <c r="AF185" s="9"/>
      <c r="AG185" s="9"/>
      <c r="AH185" s="9"/>
      <c r="AI185" s="9"/>
      <c r="AJ185" s="9"/>
      <c r="AK185" s="69"/>
      <c r="AL185" s="14">
        <v>1</v>
      </c>
      <c r="AM185" s="14">
        <v>1</v>
      </c>
    </row>
    <row r="186" spans="1:39" s="75" customFormat="1" ht="35.1" customHeight="1">
      <c r="A186" s="7">
        <f t="shared" si="11"/>
        <v>176</v>
      </c>
      <c r="B186" s="7"/>
      <c r="C186" s="36"/>
      <c r="D186" s="36">
        <v>2</v>
      </c>
      <c r="E186" s="36"/>
      <c r="F186" s="36"/>
      <c r="G186" s="36"/>
      <c r="H186" s="36"/>
      <c r="I186" s="36"/>
      <c r="J186" s="36"/>
      <c r="K186" s="36"/>
      <c r="L186" s="4" t="s">
        <v>794</v>
      </c>
      <c r="M186" s="36" t="s">
        <v>795</v>
      </c>
      <c r="N186" s="11" t="s">
        <v>49</v>
      </c>
      <c r="O186" s="11" t="s">
        <v>48</v>
      </c>
      <c r="P186" s="7" t="s">
        <v>40</v>
      </c>
      <c r="Q186" s="12"/>
      <c r="R186" s="15" t="s">
        <v>41</v>
      </c>
      <c r="S186" s="12" t="s">
        <v>51</v>
      </c>
      <c r="T186" s="15" t="s">
        <v>3</v>
      </c>
      <c r="U186" s="15" t="s">
        <v>1382</v>
      </c>
      <c r="V186" s="15" t="s">
        <v>1383</v>
      </c>
      <c r="W186" s="7" t="s">
        <v>49</v>
      </c>
      <c r="X186" s="7" t="s">
        <v>46</v>
      </c>
      <c r="Y186" s="6" t="s">
        <v>3</v>
      </c>
      <c r="Z186" s="6" t="s">
        <v>463</v>
      </c>
      <c r="AA186" s="44">
        <v>0.11</v>
      </c>
      <c r="AB186" s="9" t="s">
        <v>3</v>
      </c>
      <c r="AC186" s="9" t="s">
        <v>463</v>
      </c>
      <c r="AD186" s="9" t="s">
        <v>455</v>
      </c>
      <c r="AE186" s="9" t="s">
        <v>463</v>
      </c>
      <c r="AF186" s="9" t="s">
        <v>463</v>
      </c>
      <c r="AG186" s="9" t="s">
        <v>463</v>
      </c>
      <c r="AH186" s="9" t="s">
        <v>463</v>
      </c>
      <c r="AI186" s="9" t="s">
        <v>463</v>
      </c>
      <c r="AJ186" s="9" t="s">
        <v>463</v>
      </c>
      <c r="AK186" s="69"/>
      <c r="AL186" s="17">
        <v>1</v>
      </c>
      <c r="AM186" s="17">
        <v>1</v>
      </c>
    </row>
    <row r="187" spans="1:39" s="75" customFormat="1" ht="35.1" customHeight="1">
      <c r="A187" s="7">
        <f t="shared" si="11"/>
        <v>177</v>
      </c>
      <c r="B187" s="7"/>
      <c r="C187" s="36"/>
      <c r="D187" s="36">
        <v>2</v>
      </c>
      <c r="E187" s="36"/>
      <c r="F187" s="36"/>
      <c r="G187" s="36"/>
      <c r="H187" s="36"/>
      <c r="I187" s="36"/>
      <c r="J187" s="36"/>
      <c r="K187" s="36"/>
      <c r="L187" s="4" t="s">
        <v>777</v>
      </c>
      <c r="M187" s="36" t="s">
        <v>768</v>
      </c>
      <c r="N187" s="11" t="s">
        <v>49</v>
      </c>
      <c r="O187" s="11" t="s">
        <v>52</v>
      </c>
      <c r="P187" s="7" t="s">
        <v>40</v>
      </c>
      <c r="Q187" s="12"/>
      <c r="R187" s="15" t="s">
        <v>41</v>
      </c>
      <c r="S187" s="12" t="s">
        <v>51</v>
      </c>
      <c r="T187" s="15" t="s">
        <v>3</v>
      </c>
      <c r="U187" s="15" t="s">
        <v>1382</v>
      </c>
      <c r="V187" s="15" t="s">
        <v>1383</v>
      </c>
      <c r="W187" s="7" t="s">
        <v>49</v>
      </c>
      <c r="X187" s="7" t="s">
        <v>46</v>
      </c>
      <c r="Y187" s="6" t="s">
        <v>3</v>
      </c>
      <c r="Z187" s="6" t="s">
        <v>463</v>
      </c>
      <c r="AA187" s="44">
        <v>7.4000000000000003E-3</v>
      </c>
      <c r="AB187" s="9" t="s">
        <v>3</v>
      </c>
      <c r="AC187" s="9" t="s">
        <v>469</v>
      </c>
      <c r="AD187" s="9" t="s">
        <v>455</v>
      </c>
      <c r="AE187" s="9" t="s">
        <v>469</v>
      </c>
      <c r="AF187" s="9" t="s">
        <v>469</v>
      </c>
      <c r="AG187" s="9" t="s">
        <v>469</v>
      </c>
      <c r="AH187" s="9" t="s">
        <v>469</v>
      </c>
      <c r="AI187" s="9" t="s">
        <v>469</v>
      </c>
      <c r="AJ187" s="9" t="s">
        <v>469</v>
      </c>
      <c r="AK187" s="69"/>
      <c r="AL187" s="17">
        <v>1</v>
      </c>
      <c r="AM187" s="17">
        <v>1</v>
      </c>
    </row>
    <row r="188" spans="1:39" s="75" customFormat="1" ht="35.1" customHeight="1">
      <c r="A188" s="7">
        <f t="shared" si="11"/>
        <v>178</v>
      </c>
      <c r="B188" s="7"/>
      <c r="C188" s="36"/>
      <c r="D188" s="36"/>
      <c r="E188" s="36">
        <v>3</v>
      </c>
      <c r="F188" s="36"/>
      <c r="G188" s="36"/>
      <c r="H188" s="36"/>
      <c r="I188" s="36"/>
      <c r="J188" s="36"/>
      <c r="K188" s="36"/>
      <c r="L188" s="4" t="s">
        <v>354</v>
      </c>
      <c r="M188" s="36" t="s">
        <v>355</v>
      </c>
      <c r="N188" s="11" t="s">
        <v>635</v>
      </c>
      <c r="O188" s="11" t="s">
        <v>52</v>
      </c>
      <c r="P188" s="7" t="s">
        <v>40</v>
      </c>
      <c r="Q188" s="12"/>
      <c r="R188" s="15" t="s">
        <v>636</v>
      </c>
      <c r="S188" s="12" t="s">
        <v>51</v>
      </c>
      <c r="T188" s="15" t="s">
        <v>3</v>
      </c>
      <c r="U188" s="15" t="s">
        <v>1382</v>
      </c>
      <c r="V188" s="15" t="s">
        <v>1383</v>
      </c>
      <c r="W188" s="7" t="s">
        <v>635</v>
      </c>
      <c r="X188" s="7" t="s">
        <v>637</v>
      </c>
      <c r="Y188" s="6" t="s">
        <v>3</v>
      </c>
      <c r="Z188" s="6" t="s">
        <v>638</v>
      </c>
      <c r="AA188" s="44">
        <v>6.4000000000000003E-3</v>
      </c>
      <c r="AB188" s="9" t="s">
        <v>3</v>
      </c>
      <c r="AC188" s="9" t="s">
        <v>469</v>
      </c>
      <c r="AD188" s="49" t="s">
        <v>477</v>
      </c>
      <c r="AE188" s="15" t="s">
        <v>350</v>
      </c>
      <c r="AF188" s="15" t="s">
        <v>351</v>
      </c>
      <c r="AG188" s="15"/>
      <c r="AH188" s="15" t="s">
        <v>352</v>
      </c>
      <c r="AI188" s="9"/>
      <c r="AJ188" s="9"/>
      <c r="AK188" s="64"/>
      <c r="AL188" s="17">
        <v>1</v>
      </c>
      <c r="AM188" s="17">
        <v>1</v>
      </c>
    </row>
    <row r="189" spans="1:39" s="75" customFormat="1" ht="35.1" customHeight="1">
      <c r="A189" s="7">
        <f t="shared" si="11"/>
        <v>179</v>
      </c>
      <c r="B189" s="7"/>
      <c r="C189" s="36"/>
      <c r="D189" s="36"/>
      <c r="E189" s="36">
        <v>3</v>
      </c>
      <c r="F189" s="36"/>
      <c r="G189" s="36"/>
      <c r="H189" s="36"/>
      <c r="I189" s="36"/>
      <c r="J189" s="36"/>
      <c r="K189" s="36"/>
      <c r="L189" s="4" t="s">
        <v>639</v>
      </c>
      <c r="M189" s="36" t="s">
        <v>747</v>
      </c>
      <c r="N189" s="11" t="s">
        <v>49</v>
      </c>
      <c r="O189" s="11" t="s">
        <v>52</v>
      </c>
      <c r="P189" s="7" t="s">
        <v>40</v>
      </c>
      <c r="Q189" s="12"/>
      <c r="R189" s="15" t="s">
        <v>640</v>
      </c>
      <c r="S189" s="4" t="s">
        <v>639</v>
      </c>
      <c r="T189" s="14" t="s">
        <v>753</v>
      </c>
      <c r="U189" s="15" t="s">
        <v>1382</v>
      </c>
      <c r="V189" s="15" t="s">
        <v>1383</v>
      </c>
      <c r="W189" s="7" t="s">
        <v>49</v>
      </c>
      <c r="X189" s="7" t="s">
        <v>46</v>
      </c>
      <c r="Y189" s="6" t="s">
        <v>3</v>
      </c>
      <c r="Z189" s="6" t="s">
        <v>463</v>
      </c>
      <c r="AA189" s="44">
        <v>1E-3</v>
      </c>
      <c r="AB189" s="9" t="s">
        <v>3</v>
      </c>
      <c r="AC189" s="9" t="s">
        <v>463</v>
      </c>
      <c r="AD189" s="9" t="s">
        <v>455</v>
      </c>
      <c r="AE189" s="9" t="s">
        <v>463</v>
      </c>
      <c r="AF189" s="9" t="s">
        <v>463</v>
      </c>
      <c r="AG189" s="9" t="s">
        <v>463</v>
      </c>
      <c r="AH189" s="9" t="s">
        <v>463</v>
      </c>
      <c r="AI189" s="9" t="s">
        <v>463</v>
      </c>
      <c r="AJ189" s="9" t="s">
        <v>463</v>
      </c>
      <c r="AK189" s="69"/>
      <c r="AL189" s="17">
        <v>1</v>
      </c>
      <c r="AM189" s="17">
        <v>1</v>
      </c>
    </row>
    <row r="190" spans="1:39" s="75" customFormat="1" ht="34.5" customHeight="1">
      <c r="A190" s="7">
        <f t="shared" si="11"/>
        <v>180</v>
      </c>
      <c r="B190" s="7"/>
      <c r="C190" s="36"/>
      <c r="D190" s="36">
        <v>2</v>
      </c>
      <c r="E190" s="36"/>
      <c r="F190" s="36"/>
      <c r="G190" s="36"/>
      <c r="H190" s="36"/>
      <c r="I190" s="36"/>
      <c r="J190" s="36"/>
      <c r="K190" s="36"/>
      <c r="L190" s="4" t="s">
        <v>789</v>
      </c>
      <c r="M190" s="36" t="s">
        <v>357</v>
      </c>
      <c r="N190" s="11" t="s">
        <v>49</v>
      </c>
      <c r="O190" s="11" t="s">
        <v>52</v>
      </c>
      <c r="P190" s="7" t="s">
        <v>40</v>
      </c>
      <c r="Q190" s="12"/>
      <c r="R190" s="15" t="s">
        <v>41</v>
      </c>
      <c r="S190" s="12" t="str">
        <f>L190</f>
        <v>322122342000</v>
      </c>
      <c r="T190" s="14" t="s">
        <v>42</v>
      </c>
      <c r="U190" s="15" t="s">
        <v>1382</v>
      </c>
      <c r="V190" s="15" t="s">
        <v>1383</v>
      </c>
      <c r="W190" s="7" t="s">
        <v>49</v>
      </c>
      <c r="X190" s="7" t="s">
        <v>46</v>
      </c>
      <c r="Y190" s="6" t="s">
        <v>3</v>
      </c>
      <c r="Z190" s="6" t="s">
        <v>463</v>
      </c>
      <c r="AA190" s="44">
        <f>AA192+AA193+AA194</f>
        <v>3.1799999999999995E-2</v>
      </c>
      <c r="AB190" s="9" t="s">
        <v>3</v>
      </c>
      <c r="AC190" s="9" t="s">
        <v>463</v>
      </c>
      <c r="AD190" s="9" t="s">
        <v>455</v>
      </c>
      <c r="AE190" s="9" t="s">
        <v>463</v>
      </c>
      <c r="AF190" s="9" t="s">
        <v>463</v>
      </c>
      <c r="AG190" s="9" t="s">
        <v>463</v>
      </c>
      <c r="AH190" s="9" t="s">
        <v>463</v>
      </c>
      <c r="AI190" s="9" t="s">
        <v>463</v>
      </c>
      <c r="AJ190" s="9" t="s">
        <v>463</v>
      </c>
      <c r="AK190" s="69"/>
      <c r="AL190" s="17">
        <v>1</v>
      </c>
      <c r="AM190" s="17">
        <v>1</v>
      </c>
    </row>
    <row r="191" spans="1:39" s="75" customFormat="1" ht="34.5" customHeight="1">
      <c r="A191" s="7">
        <f t="shared" si="11"/>
        <v>181</v>
      </c>
      <c r="B191" s="7"/>
      <c r="C191" s="36"/>
      <c r="D191" s="36"/>
      <c r="E191" s="36">
        <v>3</v>
      </c>
      <c r="F191" s="36"/>
      <c r="G191" s="36"/>
      <c r="H191" s="36"/>
      <c r="I191" s="36"/>
      <c r="J191" s="36"/>
      <c r="K191" s="36"/>
      <c r="L191" s="4" t="s">
        <v>641</v>
      </c>
      <c r="M191" s="36" t="s">
        <v>642</v>
      </c>
      <c r="N191" s="11" t="s">
        <v>643</v>
      </c>
      <c r="O191" s="11" t="s">
        <v>644</v>
      </c>
      <c r="P191" s="7" t="s">
        <v>645</v>
      </c>
      <c r="Q191" s="12"/>
      <c r="R191" s="15" t="s">
        <v>640</v>
      </c>
      <c r="S191" s="12" t="s">
        <v>490</v>
      </c>
      <c r="T191" s="14" t="s">
        <v>646</v>
      </c>
      <c r="U191" s="15" t="s">
        <v>1382</v>
      </c>
      <c r="V191" s="15" t="s">
        <v>1383</v>
      </c>
      <c r="W191" s="7" t="s">
        <v>643</v>
      </c>
      <c r="X191" s="7" t="s">
        <v>647</v>
      </c>
      <c r="Y191" s="6" t="s">
        <v>463</v>
      </c>
      <c r="Z191" s="6" t="s">
        <v>463</v>
      </c>
      <c r="AA191" s="44">
        <v>1E-3</v>
      </c>
      <c r="AB191" s="9" t="s">
        <v>3</v>
      </c>
      <c r="AC191" s="9" t="s">
        <v>463</v>
      </c>
      <c r="AD191" s="49"/>
      <c r="AE191" s="15"/>
      <c r="AF191" s="15"/>
      <c r="AG191" s="15"/>
      <c r="AH191" s="15"/>
      <c r="AI191" s="9"/>
      <c r="AJ191" s="9"/>
      <c r="AK191" s="64"/>
      <c r="AL191" s="17">
        <v>1</v>
      </c>
      <c r="AM191" s="17">
        <v>1</v>
      </c>
    </row>
    <row r="192" spans="1:39" s="75" customFormat="1" ht="35.1" customHeight="1">
      <c r="A192" s="7">
        <f t="shared" si="11"/>
        <v>182</v>
      </c>
      <c r="B192" s="7"/>
      <c r="C192" s="36"/>
      <c r="D192" s="36"/>
      <c r="E192" s="36">
        <v>3</v>
      </c>
      <c r="F192" s="36"/>
      <c r="G192" s="36"/>
      <c r="H192" s="36"/>
      <c r="I192" s="36"/>
      <c r="J192" s="36"/>
      <c r="K192" s="36"/>
      <c r="L192" s="4" t="s">
        <v>358</v>
      </c>
      <c r="M192" s="36" t="s">
        <v>359</v>
      </c>
      <c r="N192" s="11" t="s">
        <v>189</v>
      </c>
      <c r="O192" s="11" t="s">
        <v>52</v>
      </c>
      <c r="P192" s="7" t="s">
        <v>40</v>
      </c>
      <c r="Q192" s="12"/>
      <c r="R192" s="15" t="s">
        <v>41</v>
      </c>
      <c r="S192" s="12" t="str">
        <f>L192</f>
        <v>322122704100</v>
      </c>
      <c r="T192" s="14" t="s">
        <v>42</v>
      </c>
      <c r="U192" s="15" t="s">
        <v>1382</v>
      </c>
      <c r="V192" s="15" t="s">
        <v>1383</v>
      </c>
      <c r="W192" s="7" t="s">
        <v>189</v>
      </c>
      <c r="X192" s="6" t="s">
        <v>211</v>
      </c>
      <c r="Y192" s="6" t="s">
        <v>3</v>
      </c>
      <c r="Z192" s="6" t="s">
        <v>648</v>
      </c>
      <c r="AA192" s="44">
        <v>1.4E-3</v>
      </c>
      <c r="AB192" s="9" t="s">
        <v>3</v>
      </c>
      <c r="AC192" s="9" t="s">
        <v>469</v>
      </c>
      <c r="AD192" s="9" t="s">
        <v>455</v>
      </c>
      <c r="AE192" s="9" t="s">
        <v>469</v>
      </c>
      <c r="AF192" s="9" t="s">
        <v>469</v>
      </c>
      <c r="AG192" s="9" t="s">
        <v>469</v>
      </c>
      <c r="AH192" s="9" t="s">
        <v>469</v>
      </c>
      <c r="AI192" s="9" t="s">
        <v>469</v>
      </c>
      <c r="AJ192" s="9" t="s">
        <v>469</v>
      </c>
      <c r="AK192" s="69"/>
      <c r="AL192" s="17">
        <v>1</v>
      </c>
      <c r="AM192" s="17">
        <v>1</v>
      </c>
    </row>
    <row r="193" spans="1:39" s="75" customFormat="1" ht="35.1" customHeight="1">
      <c r="A193" s="7">
        <f t="shared" si="11"/>
        <v>183</v>
      </c>
      <c r="B193" s="7"/>
      <c r="C193" s="36"/>
      <c r="D193" s="36"/>
      <c r="E193" s="36">
        <v>3</v>
      </c>
      <c r="F193" s="36"/>
      <c r="G193" s="36"/>
      <c r="H193" s="36"/>
      <c r="I193" s="36"/>
      <c r="J193" s="36"/>
      <c r="K193" s="36"/>
      <c r="L193" s="4" t="s">
        <v>360</v>
      </c>
      <c r="M193" s="36" t="s">
        <v>361</v>
      </c>
      <c r="N193" s="11" t="s">
        <v>49</v>
      </c>
      <c r="O193" s="11" t="s">
        <v>52</v>
      </c>
      <c r="P193" s="7" t="s">
        <v>40</v>
      </c>
      <c r="Q193" s="12"/>
      <c r="R193" s="15" t="s">
        <v>640</v>
      </c>
      <c r="S193" s="12" t="s">
        <v>51</v>
      </c>
      <c r="T193" s="15" t="s">
        <v>3</v>
      </c>
      <c r="U193" s="15" t="s">
        <v>1382</v>
      </c>
      <c r="V193" s="15" t="s">
        <v>1383</v>
      </c>
      <c r="W193" s="7" t="s">
        <v>49</v>
      </c>
      <c r="X193" s="7" t="s">
        <v>46</v>
      </c>
      <c r="Y193" s="6" t="s">
        <v>3</v>
      </c>
      <c r="Z193" s="6" t="s">
        <v>463</v>
      </c>
      <c r="AA193" s="44">
        <v>9.4999999999999998E-3</v>
      </c>
      <c r="AB193" s="9" t="s">
        <v>3</v>
      </c>
      <c r="AC193" s="9" t="s">
        <v>463</v>
      </c>
      <c r="AD193" s="49" t="s">
        <v>634</v>
      </c>
      <c r="AE193" s="15" t="s">
        <v>350</v>
      </c>
      <c r="AF193" s="15" t="s">
        <v>351</v>
      </c>
      <c r="AG193" s="15"/>
      <c r="AH193" s="15" t="s">
        <v>352</v>
      </c>
      <c r="AI193" s="9"/>
      <c r="AJ193" s="9"/>
      <c r="AK193" s="64"/>
      <c r="AL193" s="17">
        <v>1</v>
      </c>
      <c r="AM193" s="17">
        <v>1</v>
      </c>
    </row>
    <row r="194" spans="1:39" s="75" customFormat="1" ht="35.1" customHeight="1">
      <c r="A194" s="7">
        <f t="shared" si="11"/>
        <v>184</v>
      </c>
      <c r="B194" s="7"/>
      <c r="C194" s="36"/>
      <c r="D194" s="36"/>
      <c r="E194" s="36">
        <v>3</v>
      </c>
      <c r="F194" s="36"/>
      <c r="G194" s="36"/>
      <c r="H194" s="36"/>
      <c r="I194" s="36"/>
      <c r="J194" s="36"/>
      <c r="K194" s="36"/>
      <c r="L194" s="4" t="s">
        <v>698</v>
      </c>
      <c r="M194" s="36" t="s">
        <v>362</v>
      </c>
      <c r="N194" s="11" t="s">
        <v>189</v>
      </c>
      <c r="O194" s="11" t="s">
        <v>52</v>
      </c>
      <c r="P194" s="7" t="s">
        <v>40</v>
      </c>
      <c r="Q194" s="12"/>
      <c r="R194" s="15" t="s">
        <v>41</v>
      </c>
      <c r="S194" s="12" t="s">
        <v>51</v>
      </c>
      <c r="T194" s="15" t="s">
        <v>3</v>
      </c>
      <c r="U194" s="15" t="s">
        <v>1382</v>
      </c>
      <c r="V194" s="15" t="s">
        <v>1383</v>
      </c>
      <c r="W194" s="7" t="s">
        <v>189</v>
      </c>
      <c r="X194" s="7" t="s">
        <v>699</v>
      </c>
      <c r="Y194" s="6" t="s">
        <v>3</v>
      </c>
      <c r="Z194" s="6" t="s">
        <v>649</v>
      </c>
      <c r="AA194" s="44">
        <v>2.0899999999999998E-2</v>
      </c>
      <c r="AB194" s="9" t="s">
        <v>3</v>
      </c>
      <c r="AC194" s="9" t="s">
        <v>469</v>
      </c>
      <c r="AD194" s="9" t="s">
        <v>455</v>
      </c>
      <c r="AE194" s="9" t="s">
        <v>469</v>
      </c>
      <c r="AF194" s="9" t="s">
        <v>469</v>
      </c>
      <c r="AG194" s="9" t="s">
        <v>469</v>
      </c>
      <c r="AH194" s="9" t="s">
        <v>469</v>
      </c>
      <c r="AI194" s="9" t="s">
        <v>469</v>
      </c>
      <c r="AJ194" s="9" t="s">
        <v>469</v>
      </c>
      <c r="AK194" s="69"/>
      <c r="AL194" s="17">
        <v>1</v>
      </c>
      <c r="AM194" s="17">
        <v>1</v>
      </c>
    </row>
    <row r="195" spans="1:39" s="75" customFormat="1" ht="35.1" customHeight="1">
      <c r="A195" s="7">
        <f t="shared" si="11"/>
        <v>185</v>
      </c>
      <c r="B195" s="7"/>
      <c r="C195" s="36"/>
      <c r="D195" s="36">
        <v>2</v>
      </c>
      <c r="E195" s="36"/>
      <c r="F195" s="36"/>
      <c r="G195" s="36"/>
      <c r="H195" s="36"/>
      <c r="I195" s="36"/>
      <c r="J195" s="36"/>
      <c r="K195" s="36"/>
      <c r="L195" s="4" t="s">
        <v>363</v>
      </c>
      <c r="M195" s="36" t="s">
        <v>364</v>
      </c>
      <c r="N195" s="11" t="s">
        <v>186</v>
      </c>
      <c r="O195" s="11" t="s">
        <v>52</v>
      </c>
      <c r="P195" s="7" t="s">
        <v>40</v>
      </c>
      <c r="Q195" s="12"/>
      <c r="R195" s="15" t="s">
        <v>41</v>
      </c>
      <c r="S195" s="12" t="s">
        <v>51</v>
      </c>
      <c r="T195" s="15" t="s">
        <v>3</v>
      </c>
      <c r="U195" s="15" t="s">
        <v>1382</v>
      </c>
      <c r="V195" s="15" t="s">
        <v>1383</v>
      </c>
      <c r="W195" s="7" t="s">
        <v>186</v>
      </c>
      <c r="X195" s="7" t="s">
        <v>46</v>
      </c>
      <c r="Y195" s="12" t="s">
        <v>365</v>
      </c>
      <c r="Z195" s="6" t="s">
        <v>469</v>
      </c>
      <c r="AA195" s="44">
        <v>1E-3</v>
      </c>
      <c r="AB195" s="9" t="s">
        <v>3</v>
      </c>
      <c r="AC195" s="9" t="s">
        <v>469</v>
      </c>
      <c r="AD195" s="9" t="s">
        <v>455</v>
      </c>
      <c r="AE195" s="9" t="s">
        <v>469</v>
      </c>
      <c r="AF195" s="9" t="s">
        <v>469</v>
      </c>
      <c r="AG195" s="9" t="s">
        <v>469</v>
      </c>
      <c r="AH195" s="9" t="s">
        <v>469</v>
      </c>
      <c r="AI195" s="9" t="s">
        <v>469</v>
      </c>
      <c r="AJ195" s="9" t="s">
        <v>469</v>
      </c>
      <c r="AK195" s="69"/>
      <c r="AL195" s="17">
        <v>2</v>
      </c>
      <c r="AM195" s="17">
        <v>2</v>
      </c>
    </row>
    <row r="196" spans="1:39" s="89" customFormat="1" ht="35.1" customHeight="1">
      <c r="A196" s="77">
        <f t="shared" si="11"/>
        <v>186</v>
      </c>
      <c r="B196" s="77"/>
      <c r="C196" s="80"/>
      <c r="D196" s="80">
        <v>2</v>
      </c>
      <c r="E196" s="80"/>
      <c r="F196" s="80"/>
      <c r="G196" s="80"/>
      <c r="H196" s="80"/>
      <c r="I196" s="80"/>
      <c r="J196" s="80"/>
      <c r="K196" s="80"/>
      <c r="L196" s="79" t="s">
        <v>1404</v>
      </c>
      <c r="M196" s="80" t="s">
        <v>1403</v>
      </c>
      <c r="N196" s="81" t="s">
        <v>1361</v>
      </c>
      <c r="O196" s="81" t="s">
        <v>48</v>
      </c>
      <c r="P196" s="77" t="s">
        <v>40</v>
      </c>
      <c r="Q196" s="83"/>
      <c r="R196" s="82" t="s">
        <v>41</v>
      </c>
      <c r="S196" s="83" t="s">
        <v>51</v>
      </c>
      <c r="T196" s="82" t="s">
        <v>3</v>
      </c>
      <c r="U196" s="82" t="s">
        <v>1382</v>
      </c>
      <c r="V196" s="82" t="s">
        <v>1383</v>
      </c>
      <c r="W196" s="77" t="s">
        <v>49</v>
      </c>
      <c r="X196" s="77" t="s">
        <v>46</v>
      </c>
      <c r="Y196" s="84" t="s">
        <v>3</v>
      </c>
      <c r="Z196" s="86" t="s">
        <v>3</v>
      </c>
      <c r="AA196" s="85" t="e">
        <f>AA198+AA211+AA217*#REF!</f>
        <v>#REF!</v>
      </c>
      <c r="AB196" s="86" t="s">
        <v>3</v>
      </c>
      <c r="AC196" s="86" t="s">
        <v>455</v>
      </c>
      <c r="AD196" s="86" t="s">
        <v>455</v>
      </c>
      <c r="AE196" s="86" t="s">
        <v>455</v>
      </c>
      <c r="AF196" s="86" t="s">
        <v>455</v>
      </c>
      <c r="AG196" s="86" t="s">
        <v>455</v>
      </c>
      <c r="AH196" s="86" t="s">
        <v>455</v>
      </c>
      <c r="AI196" s="86" t="s">
        <v>455</v>
      </c>
      <c r="AJ196" s="86" t="s">
        <v>455</v>
      </c>
      <c r="AK196" s="161"/>
      <c r="AL196" s="88">
        <v>1</v>
      </c>
      <c r="AM196" s="88">
        <v>0</v>
      </c>
    </row>
    <row r="197" spans="1:39" s="89" customFormat="1" ht="35.1" customHeight="1">
      <c r="A197" s="77">
        <f t="shared" si="11"/>
        <v>187</v>
      </c>
      <c r="B197" s="77"/>
      <c r="C197" s="80"/>
      <c r="D197" s="80">
        <v>2</v>
      </c>
      <c r="E197" s="80"/>
      <c r="F197" s="80"/>
      <c r="G197" s="80"/>
      <c r="H197" s="80"/>
      <c r="I197" s="80"/>
      <c r="J197" s="80"/>
      <c r="K197" s="80"/>
      <c r="L197" s="79" t="s">
        <v>1405</v>
      </c>
      <c r="M197" s="80" t="s">
        <v>852</v>
      </c>
      <c r="N197" s="81" t="s">
        <v>826</v>
      </c>
      <c r="O197" s="81" t="s">
        <v>48</v>
      </c>
      <c r="P197" s="77" t="s">
        <v>40</v>
      </c>
      <c r="Q197" s="83"/>
      <c r="R197" s="82" t="s">
        <v>41</v>
      </c>
      <c r="S197" s="83" t="s">
        <v>51</v>
      </c>
      <c r="T197" s="82" t="s">
        <v>3</v>
      </c>
      <c r="U197" s="82" t="s">
        <v>1382</v>
      </c>
      <c r="V197" s="82" t="s">
        <v>1383</v>
      </c>
      <c r="W197" s="77" t="s">
        <v>49</v>
      </c>
      <c r="X197" s="77" t="s">
        <v>46</v>
      </c>
      <c r="Y197" s="84" t="s">
        <v>3</v>
      </c>
      <c r="Z197" s="86" t="s">
        <v>3</v>
      </c>
      <c r="AA197" s="85" t="e">
        <f>#REF!+AA212+AA218*#REF!</f>
        <v>#REF!</v>
      </c>
      <c r="AB197" s="86" t="s">
        <v>3</v>
      </c>
      <c r="AC197" s="86" t="s">
        <v>463</v>
      </c>
      <c r="AD197" s="86" t="s">
        <v>455</v>
      </c>
      <c r="AE197" s="86" t="s">
        <v>463</v>
      </c>
      <c r="AF197" s="86" t="s">
        <v>463</v>
      </c>
      <c r="AG197" s="86" t="s">
        <v>463</v>
      </c>
      <c r="AH197" s="86" t="s">
        <v>463</v>
      </c>
      <c r="AI197" s="86" t="s">
        <v>463</v>
      </c>
      <c r="AJ197" s="86" t="s">
        <v>463</v>
      </c>
      <c r="AK197" s="161"/>
      <c r="AL197" s="88">
        <v>0</v>
      </c>
      <c r="AM197" s="88">
        <v>1</v>
      </c>
    </row>
    <row r="198" spans="1:39" s="75" customFormat="1" ht="35.1" customHeight="1">
      <c r="A198" s="7">
        <f t="shared" si="11"/>
        <v>188</v>
      </c>
      <c r="B198" s="7"/>
      <c r="C198" s="36"/>
      <c r="D198" s="36"/>
      <c r="E198" s="36">
        <v>3</v>
      </c>
      <c r="F198" s="36"/>
      <c r="G198" s="36"/>
      <c r="H198" s="36"/>
      <c r="I198" s="36"/>
      <c r="J198" s="36"/>
      <c r="K198" s="36"/>
      <c r="L198" s="4" t="s">
        <v>1341</v>
      </c>
      <c r="M198" s="36" t="s">
        <v>1369</v>
      </c>
      <c r="N198" s="11" t="s">
        <v>1361</v>
      </c>
      <c r="O198" s="11" t="s">
        <v>52</v>
      </c>
      <c r="P198" s="7" t="s">
        <v>40</v>
      </c>
      <c r="Q198" s="12"/>
      <c r="R198" s="15" t="s">
        <v>41</v>
      </c>
      <c r="S198" s="12" t="s">
        <v>51</v>
      </c>
      <c r="T198" s="15" t="s">
        <v>3</v>
      </c>
      <c r="U198" s="15" t="s">
        <v>1382</v>
      </c>
      <c r="V198" s="15" t="s">
        <v>1383</v>
      </c>
      <c r="W198" s="7" t="s">
        <v>49</v>
      </c>
      <c r="X198" s="7" t="s">
        <v>46</v>
      </c>
      <c r="Y198" s="6" t="s">
        <v>3</v>
      </c>
      <c r="Z198" s="9" t="s">
        <v>3</v>
      </c>
      <c r="AA198" s="44">
        <v>0.95</v>
      </c>
      <c r="AB198" s="9" t="s">
        <v>3</v>
      </c>
      <c r="AC198" s="9" t="s">
        <v>455</v>
      </c>
      <c r="AD198" s="9" t="s">
        <v>455</v>
      </c>
      <c r="AE198" s="9" t="s">
        <v>455</v>
      </c>
      <c r="AF198" s="9" t="s">
        <v>455</v>
      </c>
      <c r="AG198" s="9" t="s">
        <v>455</v>
      </c>
      <c r="AH198" s="9" t="s">
        <v>455</v>
      </c>
      <c r="AI198" s="9" t="s">
        <v>455</v>
      </c>
      <c r="AJ198" s="9" t="s">
        <v>455</v>
      </c>
      <c r="AK198" s="69"/>
      <c r="AL198" s="17">
        <v>1</v>
      </c>
      <c r="AM198" s="17">
        <v>1</v>
      </c>
    </row>
    <row r="199" spans="1:39" s="89" customFormat="1" ht="35.1" customHeight="1">
      <c r="A199" s="77">
        <f t="shared" si="11"/>
        <v>189</v>
      </c>
      <c r="B199" s="77"/>
      <c r="C199" s="80"/>
      <c r="D199" s="80"/>
      <c r="E199" s="80">
        <v>3</v>
      </c>
      <c r="F199" s="80"/>
      <c r="G199" s="80"/>
      <c r="H199" s="80"/>
      <c r="I199" s="80"/>
      <c r="J199" s="80"/>
      <c r="K199" s="80"/>
      <c r="L199" s="79" t="s">
        <v>1304</v>
      </c>
      <c r="M199" s="80" t="s">
        <v>1305</v>
      </c>
      <c r="N199" s="81" t="s">
        <v>1301</v>
      </c>
      <c r="O199" s="81" t="s">
        <v>52</v>
      </c>
      <c r="P199" s="77" t="s">
        <v>645</v>
      </c>
      <c r="Q199" s="83"/>
      <c r="R199" s="82" t="s">
        <v>1303</v>
      </c>
      <c r="S199" s="83" t="s">
        <v>51</v>
      </c>
      <c r="T199" s="84" t="s">
        <v>3</v>
      </c>
      <c r="U199" s="82" t="s">
        <v>43</v>
      </c>
      <c r="V199" s="82" t="s">
        <v>44</v>
      </c>
      <c r="W199" s="77" t="s">
        <v>1302</v>
      </c>
      <c r="X199" s="77" t="s">
        <v>46</v>
      </c>
      <c r="Y199" s="77"/>
      <c r="Z199" s="84" t="s">
        <v>1392</v>
      </c>
      <c r="AA199" s="85">
        <v>9.5000000000000001E-2</v>
      </c>
      <c r="AB199" s="86"/>
      <c r="AC199" s="84"/>
      <c r="AD199" s="84"/>
      <c r="AE199" s="84"/>
      <c r="AF199" s="84"/>
      <c r="AG199" s="84"/>
      <c r="AH199" s="84"/>
      <c r="AI199" s="84"/>
      <c r="AJ199" s="84"/>
      <c r="AK199" s="87"/>
      <c r="AL199" s="88">
        <v>0</v>
      </c>
      <c r="AM199" s="88">
        <v>1</v>
      </c>
    </row>
    <row r="200" spans="1:39" s="89" customFormat="1" ht="35.1" customHeight="1">
      <c r="A200" s="77">
        <f t="shared" si="11"/>
        <v>190</v>
      </c>
      <c r="B200" s="77"/>
      <c r="C200" s="80"/>
      <c r="D200" s="80"/>
      <c r="E200" s="80">
        <v>3</v>
      </c>
      <c r="F200" s="80"/>
      <c r="G200" s="80"/>
      <c r="H200" s="80"/>
      <c r="I200" s="80"/>
      <c r="J200" s="80"/>
      <c r="K200" s="80"/>
      <c r="L200" s="79" t="s">
        <v>1320</v>
      </c>
      <c r="M200" s="80" t="s">
        <v>1321</v>
      </c>
      <c r="N200" s="81" t="s">
        <v>1301</v>
      </c>
      <c r="O200" s="81" t="s">
        <v>52</v>
      </c>
      <c r="P200" s="77" t="s">
        <v>645</v>
      </c>
      <c r="Q200" s="83"/>
      <c r="R200" s="82" t="s">
        <v>264</v>
      </c>
      <c r="S200" s="83" t="s">
        <v>51</v>
      </c>
      <c r="T200" s="84" t="s">
        <v>3</v>
      </c>
      <c r="U200" s="82" t="s">
        <v>43</v>
      </c>
      <c r="V200" s="82" t="s">
        <v>44</v>
      </c>
      <c r="W200" s="77" t="s">
        <v>498</v>
      </c>
      <c r="X200" s="77" t="s">
        <v>46</v>
      </c>
      <c r="Y200" s="77"/>
      <c r="Z200" s="84" t="s">
        <v>1390</v>
      </c>
      <c r="AA200" s="85">
        <v>0.08</v>
      </c>
      <c r="AB200" s="86"/>
      <c r="AC200" s="84"/>
      <c r="AD200" s="84"/>
      <c r="AE200" s="84"/>
      <c r="AF200" s="84"/>
      <c r="AG200" s="84"/>
      <c r="AH200" s="84"/>
      <c r="AI200" s="84"/>
      <c r="AJ200" s="84"/>
      <c r="AK200" s="87"/>
      <c r="AL200" s="88">
        <v>0</v>
      </c>
      <c r="AM200" s="88">
        <v>1</v>
      </c>
    </row>
    <row r="201" spans="1:39" s="89" customFormat="1" ht="35.1" customHeight="1">
      <c r="A201" s="77">
        <f t="shared" si="11"/>
        <v>191</v>
      </c>
      <c r="B201" s="77"/>
      <c r="C201" s="80"/>
      <c r="D201" s="80"/>
      <c r="E201" s="80">
        <v>3</v>
      </c>
      <c r="F201" s="80"/>
      <c r="G201" s="80"/>
      <c r="H201" s="80"/>
      <c r="I201" s="80"/>
      <c r="J201" s="80"/>
      <c r="K201" s="80"/>
      <c r="L201" s="79" t="s">
        <v>1323</v>
      </c>
      <c r="M201" s="80" t="s">
        <v>1322</v>
      </c>
      <c r="N201" s="81" t="s">
        <v>1301</v>
      </c>
      <c r="O201" s="81" t="s">
        <v>52</v>
      </c>
      <c r="P201" s="77" t="s">
        <v>645</v>
      </c>
      <c r="Q201" s="83"/>
      <c r="R201" s="82" t="s">
        <v>825</v>
      </c>
      <c r="S201" s="83" t="s">
        <v>51</v>
      </c>
      <c r="T201" s="84" t="s">
        <v>3</v>
      </c>
      <c r="U201" s="82" t="s">
        <v>43</v>
      </c>
      <c r="V201" s="82" t="s">
        <v>44</v>
      </c>
      <c r="W201" s="77" t="s">
        <v>498</v>
      </c>
      <c r="X201" s="77" t="s">
        <v>46</v>
      </c>
      <c r="Y201" s="77"/>
      <c r="Z201" s="84" t="s">
        <v>1391</v>
      </c>
      <c r="AA201" s="85">
        <v>3.7999999999999999E-2</v>
      </c>
      <c r="AB201" s="86"/>
      <c r="AC201" s="84"/>
      <c r="AD201" s="84"/>
      <c r="AE201" s="84"/>
      <c r="AF201" s="84"/>
      <c r="AG201" s="84"/>
      <c r="AH201" s="84"/>
      <c r="AI201" s="84"/>
      <c r="AJ201" s="84"/>
      <c r="AK201" s="87"/>
      <c r="AL201" s="88">
        <v>0</v>
      </c>
      <c r="AM201" s="88">
        <v>1</v>
      </c>
    </row>
    <row r="202" spans="1:39" s="89" customFormat="1" ht="35.1" customHeight="1">
      <c r="A202" s="77"/>
      <c r="B202" s="77"/>
      <c r="C202" s="80"/>
      <c r="D202" s="80"/>
      <c r="E202" s="80"/>
      <c r="F202" s="80"/>
      <c r="G202" s="80"/>
      <c r="H202" s="80"/>
      <c r="I202" s="80"/>
      <c r="J202" s="80"/>
      <c r="K202" s="80"/>
      <c r="L202" s="79"/>
      <c r="M202" s="80" t="s">
        <v>1425</v>
      </c>
      <c r="N202" s="81"/>
      <c r="O202" s="81"/>
      <c r="P202" s="77"/>
      <c r="Q202" s="83"/>
      <c r="R202" s="82"/>
      <c r="S202" s="83"/>
      <c r="T202" s="84"/>
      <c r="U202" s="82"/>
      <c r="V202" s="82"/>
      <c r="W202" s="77"/>
      <c r="X202" s="77"/>
      <c r="Y202" s="77"/>
      <c r="Z202" s="84"/>
      <c r="AA202" s="85"/>
      <c r="AB202" s="86"/>
      <c r="AC202" s="84"/>
      <c r="AD202" s="84"/>
      <c r="AE202" s="84"/>
      <c r="AF202" s="84"/>
      <c r="AG202" s="84"/>
      <c r="AH202" s="84"/>
      <c r="AI202" s="84"/>
      <c r="AJ202" s="84"/>
      <c r="AK202" s="87"/>
      <c r="AL202" s="88">
        <v>1</v>
      </c>
      <c r="AM202" s="88">
        <v>1</v>
      </c>
    </row>
    <row r="203" spans="1:39" s="89" customFormat="1" ht="35.1" customHeight="1">
      <c r="A203" s="77"/>
      <c r="B203" s="77"/>
      <c r="C203" s="80"/>
      <c r="D203" s="80"/>
      <c r="E203" s="80"/>
      <c r="F203" s="80"/>
      <c r="G203" s="80"/>
      <c r="H203" s="80"/>
      <c r="I203" s="80"/>
      <c r="J203" s="80"/>
      <c r="K203" s="80"/>
      <c r="L203" s="79"/>
      <c r="M203" s="80" t="s">
        <v>1426</v>
      </c>
      <c r="N203" s="81"/>
      <c r="O203" s="81"/>
      <c r="P203" s="77"/>
      <c r="Q203" s="83"/>
      <c r="R203" s="82"/>
      <c r="S203" s="83"/>
      <c r="T203" s="84"/>
      <c r="U203" s="82"/>
      <c r="V203" s="82"/>
      <c r="W203" s="77"/>
      <c r="X203" s="77"/>
      <c r="Y203" s="77"/>
      <c r="Z203" s="84"/>
      <c r="AA203" s="85"/>
      <c r="AB203" s="86"/>
      <c r="AC203" s="84"/>
      <c r="AD203" s="84"/>
      <c r="AE203" s="84"/>
      <c r="AF203" s="84"/>
      <c r="AG203" s="84"/>
      <c r="AH203" s="84"/>
      <c r="AI203" s="84"/>
      <c r="AJ203" s="84"/>
      <c r="AK203" s="87"/>
      <c r="AL203" s="88">
        <v>1</v>
      </c>
      <c r="AM203" s="88">
        <v>1</v>
      </c>
    </row>
    <row r="204" spans="1:39" s="89" customFormat="1" ht="35.1" customHeight="1">
      <c r="A204" s="77"/>
      <c r="B204" s="77"/>
      <c r="C204" s="80"/>
      <c r="D204" s="80"/>
      <c r="E204" s="80"/>
      <c r="F204" s="80"/>
      <c r="G204" s="80"/>
      <c r="H204" s="80"/>
      <c r="I204" s="80"/>
      <c r="J204" s="80"/>
      <c r="K204" s="80"/>
      <c r="L204" s="79"/>
      <c r="M204" s="80" t="s">
        <v>1427</v>
      </c>
      <c r="N204" s="81"/>
      <c r="O204" s="81"/>
      <c r="P204" s="77"/>
      <c r="Q204" s="83"/>
      <c r="R204" s="82"/>
      <c r="S204" s="83"/>
      <c r="T204" s="84"/>
      <c r="U204" s="82"/>
      <c r="V204" s="82"/>
      <c r="W204" s="77"/>
      <c r="X204" s="77"/>
      <c r="Y204" s="77"/>
      <c r="Z204" s="84"/>
      <c r="AA204" s="85"/>
      <c r="AB204" s="86"/>
      <c r="AC204" s="84"/>
      <c r="AD204" s="84"/>
      <c r="AE204" s="84"/>
      <c r="AF204" s="84"/>
      <c r="AG204" s="84"/>
      <c r="AH204" s="84"/>
      <c r="AI204" s="84"/>
      <c r="AJ204" s="84"/>
      <c r="AK204" s="87"/>
      <c r="AL204" s="88">
        <v>1</v>
      </c>
      <c r="AM204" s="88">
        <v>1</v>
      </c>
    </row>
    <row r="205" spans="1:39" s="54" customFormat="1" ht="35.1" customHeight="1">
      <c r="A205" s="7">
        <f t="shared" si="11"/>
        <v>195</v>
      </c>
      <c r="B205" s="7"/>
      <c r="C205" s="7"/>
      <c r="D205" s="7"/>
      <c r="E205" s="7">
        <v>3</v>
      </c>
      <c r="F205" s="7"/>
      <c r="G205" s="14"/>
      <c r="H205" s="14"/>
      <c r="I205" s="14"/>
      <c r="J205" s="14"/>
      <c r="K205" s="14"/>
      <c r="L205" s="72" t="s">
        <v>1324</v>
      </c>
      <c r="M205" s="72" t="s">
        <v>1325</v>
      </c>
      <c r="N205" s="11" t="s">
        <v>1327</v>
      </c>
      <c r="O205" s="11" t="s">
        <v>52</v>
      </c>
      <c r="P205" s="7" t="s">
        <v>1328</v>
      </c>
      <c r="Q205" s="12"/>
      <c r="R205" s="13"/>
      <c r="S205" s="12" t="s">
        <v>1324</v>
      </c>
      <c r="T205" s="14" t="s">
        <v>455</v>
      </c>
      <c r="U205" s="15" t="s">
        <v>1382</v>
      </c>
      <c r="V205" s="15" t="s">
        <v>1383</v>
      </c>
      <c r="W205" s="7" t="s">
        <v>186</v>
      </c>
      <c r="X205" s="6" t="s">
        <v>1326</v>
      </c>
      <c r="Y205" s="6"/>
      <c r="Z205" s="7" t="s">
        <v>871</v>
      </c>
      <c r="AA205" s="30" t="s">
        <v>871</v>
      </c>
      <c r="AB205" s="7"/>
      <c r="AC205" s="8"/>
      <c r="AD205" s="16">
        <v>2E-3</v>
      </c>
      <c r="AE205" s="15" t="s">
        <v>871</v>
      </c>
      <c r="AF205" s="15"/>
      <c r="AG205" s="15" t="s">
        <v>871</v>
      </c>
      <c r="AH205" s="15"/>
      <c r="AI205" s="9" t="s">
        <v>871</v>
      </c>
      <c r="AJ205" s="9"/>
      <c r="AK205" s="64"/>
      <c r="AL205" s="17">
        <v>6</v>
      </c>
      <c r="AM205" s="17">
        <v>6</v>
      </c>
    </row>
    <row r="206" spans="1:39" s="75" customFormat="1" ht="35.1" customHeight="1">
      <c r="A206" s="7">
        <f t="shared" si="11"/>
        <v>196</v>
      </c>
      <c r="B206" s="7"/>
      <c r="C206" s="36"/>
      <c r="D206" s="36"/>
      <c r="E206" s="36">
        <v>3</v>
      </c>
      <c r="F206" s="36"/>
      <c r="G206" s="36"/>
      <c r="H206" s="36"/>
      <c r="I206" s="36"/>
      <c r="J206" s="36"/>
      <c r="K206" s="36"/>
      <c r="L206" s="4" t="s">
        <v>1406</v>
      </c>
      <c r="M206" s="36" t="s">
        <v>1266</v>
      </c>
      <c r="N206" s="11" t="s">
        <v>1209</v>
      </c>
      <c r="O206" s="11"/>
      <c r="P206" s="7"/>
      <c r="Q206" s="12"/>
      <c r="R206" s="15" t="s">
        <v>41</v>
      </c>
      <c r="S206" s="12" t="s">
        <v>51</v>
      </c>
      <c r="T206" s="15" t="s">
        <v>3</v>
      </c>
      <c r="U206" s="15" t="s">
        <v>1382</v>
      </c>
      <c r="V206" s="15" t="s">
        <v>1383</v>
      </c>
      <c r="W206" s="7" t="s">
        <v>49</v>
      </c>
      <c r="X206" s="7" t="s">
        <v>46</v>
      </c>
      <c r="Y206" s="6" t="s">
        <v>3</v>
      </c>
      <c r="Z206" s="9" t="s">
        <v>1272</v>
      </c>
      <c r="AA206" s="44">
        <f>AA207+AA212</f>
        <v>1.5408999999999999</v>
      </c>
      <c r="AB206" s="9" t="s">
        <v>3</v>
      </c>
      <c r="AC206" s="9" t="s">
        <v>455</v>
      </c>
      <c r="AD206" s="9" t="s">
        <v>455</v>
      </c>
      <c r="AE206" s="9" t="s">
        <v>455</v>
      </c>
      <c r="AF206" s="9" t="s">
        <v>455</v>
      </c>
      <c r="AG206" s="9" t="s">
        <v>455</v>
      </c>
      <c r="AH206" s="9" t="s">
        <v>455</v>
      </c>
      <c r="AI206" s="9" t="s">
        <v>455</v>
      </c>
      <c r="AJ206" s="9" t="s">
        <v>455</v>
      </c>
      <c r="AK206" s="69"/>
      <c r="AL206" s="17">
        <v>1</v>
      </c>
      <c r="AM206" s="17">
        <v>1</v>
      </c>
    </row>
    <row r="207" spans="1:39" s="75" customFormat="1" ht="35.1" customHeight="1">
      <c r="A207" s="7">
        <f t="shared" si="11"/>
        <v>197</v>
      </c>
      <c r="B207" s="7"/>
      <c r="C207" s="36"/>
      <c r="D207" s="36"/>
      <c r="E207" s="36"/>
      <c r="F207" s="36">
        <v>4</v>
      </c>
      <c r="G207" s="36"/>
      <c r="H207" s="36"/>
      <c r="I207" s="36"/>
      <c r="J207" s="36"/>
      <c r="K207" s="36"/>
      <c r="L207" s="4" t="s">
        <v>1261</v>
      </c>
      <c r="M207" s="36" t="s">
        <v>1262</v>
      </c>
      <c r="N207" s="11" t="s">
        <v>1209</v>
      </c>
      <c r="O207" s="11"/>
      <c r="P207" s="7"/>
      <c r="Q207" s="12"/>
      <c r="R207" s="15" t="s">
        <v>41</v>
      </c>
      <c r="S207" s="12" t="s">
        <v>51</v>
      </c>
      <c r="T207" s="15" t="s">
        <v>3</v>
      </c>
      <c r="U207" s="15" t="s">
        <v>1382</v>
      </c>
      <c r="V207" s="15" t="s">
        <v>1383</v>
      </c>
      <c r="W207" s="7" t="s">
        <v>49</v>
      </c>
      <c r="X207" s="7" t="s">
        <v>1235</v>
      </c>
      <c r="Y207" s="6" t="s">
        <v>3</v>
      </c>
      <c r="Z207" s="9" t="s">
        <v>3</v>
      </c>
      <c r="AA207" s="44">
        <f>AA208+AA209+AA210+AA211</f>
        <v>0.10600000000000001</v>
      </c>
      <c r="AB207" s="9" t="s">
        <v>3</v>
      </c>
      <c r="AC207" s="9" t="s">
        <v>455</v>
      </c>
      <c r="AD207" s="9" t="s">
        <v>455</v>
      </c>
      <c r="AE207" s="9" t="s">
        <v>455</v>
      </c>
      <c r="AF207" s="9" t="s">
        <v>455</v>
      </c>
      <c r="AG207" s="9" t="s">
        <v>455</v>
      </c>
      <c r="AH207" s="9" t="s">
        <v>455</v>
      </c>
      <c r="AI207" s="9" t="s">
        <v>455</v>
      </c>
      <c r="AJ207" s="9" t="s">
        <v>455</v>
      </c>
      <c r="AK207" s="69"/>
      <c r="AL207" s="17">
        <v>1</v>
      </c>
      <c r="AM207" s="17">
        <v>1</v>
      </c>
    </row>
    <row r="208" spans="1:39" s="75" customFormat="1" ht="35.1" customHeight="1">
      <c r="A208" s="7">
        <f t="shared" si="11"/>
        <v>198</v>
      </c>
      <c r="B208" s="7"/>
      <c r="C208" s="36"/>
      <c r="D208" s="36"/>
      <c r="E208" s="36"/>
      <c r="F208" s="36"/>
      <c r="G208" s="36">
        <v>3</v>
      </c>
      <c r="H208" s="36"/>
      <c r="I208" s="36"/>
      <c r="J208" s="36"/>
      <c r="K208" s="36"/>
      <c r="L208" s="4" t="s">
        <v>1210</v>
      </c>
      <c r="M208" s="36" t="s">
        <v>1214</v>
      </c>
      <c r="N208" s="11" t="s">
        <v>1218</v>
      </c>
      <c r="O208" s="11"/>
      <c r="P208" s="7"/>
      <c r="Q208" s="12"/>
      <c r="R208" s="15" t="s">
        <v>41</v>
      </c>
      <c r="S208" s="12" t="s">
        <v>51</v>
      </c>
      <c r="T208" s="15" t="s">
        <v>3</v>
      </c>
      <c r="U208" s="15" t="s">
        <v>1382</v>
      </c>
      <c r="V208" s="15" t="s">
        <v>1383</v>
      </c>
      <c r="W208" s="7" t="s">
        <v>1225</v>
      </c>
      <c r="X208" s="7" t="s">
        <v>1226</v>
      </c>
      <c r="Y208" s="6" t="s">
        <v>1237</v>
      </c>
      <c r="Z208" s="9" t="s">
        <v>1238</v>
      </c>
      <c r="AA208" s="44">
        <v>4.9000000000000002E-2</v>
      </c>
      <c r="AB208" s="9" t="s">
        <v>3</v>
      </c>
      <c r="AC208" s="9" t="s">
        <v>455</v>
      </c>
      <c r="AD208" s="9" t="s">
        <v>455</v>
      </c>
      <c r="AE208" s="9" t="s">
        <v>455</v>
      </c>
      <c r="AF208" s="9" t="s">
        <v>455</v>
      </c>
      <c r="AG208" s="9" t="s">
        <v>455</v>
      </c>
      <c r="AH208" s="9" t="s">
        <v>455</v>
      </c>
      <c r="AI208" s="9" t="s">
        <v>455</v>
      </c>
      <c r="AJ208" s="9" t="s">
        <v>455</v>
      </c>
      <c r="AK208" s="69"/>
      <c r="AL208" s="17">
        <v>1</v>
      </c>
      <c r="AM208" s="17">
        <v>1</v>
      </c>
    </row>
    <row r="209" spans="1:39" s="75" customFormat="1" ht="35.1" customHeight="1">
      <c r="A209" s="7">
        <f t="shared" si="11"/>
        <v>199</v>
      </c>
      <c r="B209" s="7"/>
      <c r="C209" s="36"/>
      <c r="D209" s="36"/>
      <c r="E209" s="36"/>
      <c r="F209" s="36"/>
      <c r="G209" s="36">
        <v>3</v>
      </c>
      <c r="H209" s="36"/>
      <c r="I209" s="36"/>
      <c r="J209" s="36"/>
      <c r="K209" s="36"/>
      <c r="L209" s="4" t="s">
        <v>1211</v>
      </c>
      <c r="M209" s="36" t="s">
        <v>1215</v>
      </c>
      <c r="N209" s="11" t="s">
        <v>1218</v>
      </c>
      <c r="O209" s="11"/>
      <c r="P209" s="7"/>
      <c r="Q209" s="12"/>
      <c r="R209" s="15" t="s">
        <v>41</v>
      </c>
      <c r="S209" s="12" t="s">
        <v>51</v>
      </c>
      <c r="T209" s="15" t="s">
        <v>3</v>
      </c>
      <c r="U209" s="15" t="s">
        <v>1382</v>
      </c>
      <c r="V209" s="15" t="s">
        <v>1383</v>
      </c>
      <c r="W209" s="7" t="s">
        <v>1225</v>
      </c>
      <c r="X209" s="7" t="s">
        <v>1226</v>
      </c>
      <c r="Y209" s="6" t="s">
        <v>1237</v>
      </c>
      <c r="Z209" s="9" t="s">
        <v>1239</v>
      </c>
      <c r="AA209" s="44">
        <v>6.0000000000000001E-3</v>
      </c>
      <c r="AB209" s="9" t="s">
        <v>3</v>
      </c>
      <c r="AC209" s="9" t="s">
        <v>455</v>
      </c>
      <c r="AD209" s="9" t="s">
        <v>455</v>
      </c>
      <c r="AE209" s="9" t="s">
        <v>455</v>
      </c>
      <c r="AF209" s="9" t="s">
        <v>455</v>
      </c>
      <c r="AG209" s="9" t="s">
        <v>455</v>
      </c>
      <c r="AH209" s="9" t="s">
        <v>455</v>
      </c>
      <c r="AI209" s="9" t="s">
        <v>455</v>
      </c>
      <c r="AJ209" s="9" t="s">
        <v>455</v>
      </c>
      <c r="AK209" s="69"/>
      <c r="AL209" s="17">
        <v>1</v>
      </c>
      <c r="AM209" s="17">
        <v>1</v>
      </c>
    </row>
    <row r="210" spans="1:39" s="75" customFormat="1" ht="35.1" customHeight="1">
      <c r="A210" s="7">
        <f t="shared" si="11"/>
        <v>200</v>
      </c>
      <c r="B210" s="7"/>
      <c r="C210" s="36"/>
      <c r="D210" s="36"/>
      <c r="E210" s="36"/>
      <c r="F210" s="36"/>
      <c r="G210" s="36">
        <v>3</v>
      </c>
      <c r="H210" s="36"/>
      <c r="I210" s="36"/>
      <c r="J210" s="36"/>
      <c r="K210" s="36"/>
      <c r="L210" s="4" t="s">
        <v>1212</v>
      </c>
      <c r="M210" s="36" t="s">
        <v>1216</v>
      </c>
      <c r="N210" s="11" t="s">
        <v>1218</v>
      </c>
      <c r="O210" s="11"/>
      <c r="P210" s="7"/>
      <c r="Q210" s="12"/>
      <c r="R210" s="15" t="s">
        <v>41</v>
      </c>
      <c r="S210" s="12" t="s">
        <v>51</v>
      </c>
      <c r="T210" s="15" t="s">
        <v>3</v>
      </c>
      <c r="U210" s="15" t="s">
        <v>1382</v>
      </c>
      <c r="V210" s="15" t="s">
        <v>1383</v>
      </c>
      <c r="W210" s="7" t="s">
        <v>1225</v>
      </c>
      <c r="X210" s="7" t="s">
        <v>1226</v>
      </c>
      <c r="Y210" s="6" t="s">
        <v>1237</v>
      </c>
      <c r="Z210" s="9" t="s">
        <v>1240</v>
      </c>
      <c r="AA210" s="44">
        <v>4.2999999999999997E-2</v>
      </c>
      <c r="AB210" s="9" t="s">
        <v>3</v>
      </c>
      <c r="AC210" s="9" t="s">
        <v>455</v>
      </c>
      <c r="AD210" s="9" t="s">
        <v>455</v>
      </c>
      <c r="AE210" s="9" t="s">
        <v>455</v>
      </c>
      <c r="AF210" s="9" t="s">
        <v>455</v>
      </c>
      <c r="AG210" s="9" t="s">
        <v>455</v>
      </c>
      <c r="AH210" s="9" t="s">
        <v>455</v>
      </c>
      <c r="AI210" s="9" t="s">
        <v>455</v>
      </c>
      <c r="AJ210" s="9" t="s">
        <v>455</v>
      </c>
      <c r="AK210" s="69"/>
      <c r="AL210" s="17">
        <v>1</v>
      </c>
      <c r="AM210" s="17">
        <v>1</v>
      </c>
    </row>
    <row r="211" spans="1:39" s="75" customFormat="1" ht="35.1" customHeight="1">
      <c r="A211" s="7">
        <f t="shared" si="11"/>
        <v>201</v>
      </c>
      <c r="B211" s="7"/>
      <c r="C211" s="36"/>
      <c r="D211" s="36"/>
      <c r="E211" s="36"/>
      <c r="F211" s="36"/>
      <c r="G211" s="36">
        <v>3</v>
      </c>
      <c r="H211" s="36"/>
      <c r="I211" s="36"/>
      <c r="J211" s="36"/>
      <c r="K211" s="36"/>
      <c r="L211" s="4" t="s">
        <v>1213</v>
      </c>
      <c r="M211" s="36" t="s">
        <v>1217</v>
      </c>
      <c r="N211" s="11" t="s">
        <v>1218</v>
      </c>
      <c r="O211" s="11"/>
      <c r="P211" s="7"/>
      <c r="Q211" s="12"/>
      <c r="R211" s="15" t="s">
        <v>41</v>
      </c>
      <c r="S211" s="12" t="s">
        <v>51</v>
      </c>
      <c r="T211" s="15" t="s">
        <v>3</v>
      </c>
      <c r="U211" s="15" t="s">
        <v>1382</v>
      </c>
      <c r="V211" s="15" t="s">
        <v>1383</v>
      </c>
      <c r="W211" s="7" t="s">
        <v>1225</v>
      </c>
      <c r="X211" s="7" t="s">
        <v>1226</v>
      </c>
      <c r="Y211" s="6" t="s">
        <v>1237</v>
      </c>
      <c r="Z211" s="9" t="s">
        <v>1241</v>
      </c>
      <c r="AA211" s="44">
        <v>8.0000000000000002E-3</v>
      </c>
      <c r="AB211" s="9" t="s">
        <v>3</v>
      </c>
      <c r="AC211" s="9" t="s">
        <v>455</v>
      </c>
      <c r="AD211" s="9" t="s">
        <v>455</v>
      </c>
      <c r="AE211" s="9" t="s">
        <v>455</v>
      </c>
      <c r="AF211" s="9" t="s">
        <v>455</v>
      </c>
      <c r="AG211" s="9" t="s">
        <v>455</v>
      </c>
      <c r="AH211" s="9" t="s">
        <v>455</v>
      </c>
      <c r="AI211" s="9" t="s">
        <v>455</v>
      </c>
      <c r="AJ211" s="9" t="s">
        <v>455</v>
      </c>
      <c r="AK211" s="69"/>
      <c r="AL211" s="17">
        <v>1</v>
      </c>
      <c r="AM211" s="17">
        <v>1</v>
      </c>
    </row>
    <row r="212" spans="1:39" s="75" customFormat="1" ht="35.1" customHeight="1">
      <c r="A212" s="7">
        <f t="shared" si="11"/>
        <v>202</v>
      </c>
      <c r="B212" s="7"/>
      <c r="C212" s="36"/>
      <c r="D212" s="36"/>
      <c r="E212" s="36"/>
      <c r="F212" s="36">
        <v>4</v>
      </c>
      <c r="G212" s="36"/>
      <c r="H212" s="36"/>
      <c r="I212" s="36"/>
      <c r="J212" s="36"/>
      <c r="K212" s="36"/>
      <c r="L212" s="4" t="s">
        <v>1310</v>
      </c>
      <c r="M212" s="36" t="s">
        <v>1279</v>
      </c>
      <c r="N212" s="11" t="s">
        <v>1209</v>
      </c>
      <c r="O212" s="11" t="s">
        <v>52</v>
      </c>
      <c r="P212" s="7" t="s">
        <v>40</v>
      </c>
      <c r="Q212" s="12"/>
      <c r="R212" s="15" t="s">
        <v>41</v>
      </c>
      <c r="S212" s="12" t="s">
        <v>366</v>
      </c>
      <c r="T212" s="14" t="s">
        <v>42</v>
      </c>
      <c r="U212" s="15" t="s">
        <v>43</v>
      </c>
      <c r="V212" s="15" t="s">
        <v>44</v>
      </c>
      <c r="W212" s="7" t="s">
        <v>49</v>
      </c>
      <c r="X212" s="16" t="s">
        <v>46</v>
      </c>
      <c r="Y212" s="6" t="s">
        <v>3</v>
      </c>
      <c r="Z212" s="6" t="s">
        <v>1271</v>
      </c>
      <c r="AA212" s="44">
        <f>AA213+AA214+AA215+AA216</f>
        <v>1.4348999999999998</v>
      </c>
      <c r="AB212" s="9" t="s">
        <v>3</v>
      </c>
      <c r="AC212" s="9" t="s">
        <v>463</v>
      </c>
      <c r="AD212" s="9" t="s">
        <v>455</v>
      </c>
      <c r="AE212" s="9" t="s">
        <v>463</v>
      </c>
      <c r="AF212" s="9" t="s">
        <v>463</v>
      </c>
      <c r="AG212" s="9" t="s">
        <v>463</v>
      </c>
      <c r="AH212" s="9" t="s">
        <v>463</v>
      </c>
      <c r="AI212" s="9" t="s">
        <v>463</v>
      </c>
      <c r="AJ212" s="9" t="s">
        <v>463</v>
      </c>
      <c r="AK212" s="69"/>
      <c r="AL212" s="17">
        <v>1</v>
      </c>
      <c r="AM212" s="17">
        <v>1</v>
      </c>
    </row>
    <row r="213" spans="1:39" s="75" customFormat="1" ht="35.1" customHeight="1">
      <c r="A213" s="7">
        <f t="shared" si="11"/>
        <v>203</v>
      </c>
      <c r="B213" s="7"/>
      <c r="C213" s="36"/>
      <c r="D213" s="36"/>
      <c r="E213" s="36"/>
      <c r="F213" s="36"/>
      <c r="G213" s="36">
        <v>5</v>
      </c>
      <c r="H213" s="36"/>
      <c r="I213" s="36"/>
      <c r="J213" s="36"/>
      <c r="K213" s="36"/>
      <c r="L213" s="4" t="s">
        <v>1311</v>
      </c>
      <c r="M213" s="36" t="s">
        <v>1265</v>
      </c>
      <c r="N213" s="11" t="s">
        <v>1218</v>
      </c>
      <c r="O213" s="11" t="s">
        <v>52</v>
      </c>
      <c r="P213" s="7" t="s">
        <v>40</v>
      </c>
      <c r="Q213" s="12"/>
      <c r="R213" s="15" t="s">
        <v>41</v>
      </c>
      <c r="S213" s="12" t="s">
        <v>51</v>
      </c>
      <c r="T213" s="15" t="s">
        <v>3</v>
      </c>
      <c r="U213" s="15" t="s">
        <v>43</v>
      </c>
      <c r="V213" s="15" t="s">
        <v>44</v>
      </c>
      <c r="W213" s="7" t="s">
        <v>1225</v>
      </c>
      <c r="X213" s="16" t="s">
        <v>1226</v>
      </c>
      <c r="Y213" s="6" t="s">
        <v>650</v>
      </c>
      <c r="Z213" s="6" t="s">
        <v>651</v>
      </c>
      <c r="AA213" s="44">
        <v>1.4149</v>
      </c>
      <c r="AB213" s="9" t="s">
        <v>3</v>
      </c>
      <c r="AC213" s="9" t="s">
        <v>465</v>
      </c>
      <c r="AD213" s="9" t="s">
        <v>455</v>
      </c>
      <c r="AE213" s="9" t="s">
        <v>465</v>
      </c>
      <c r="AF213" s="9" t="s">
        <v>465</v>
      </c>
      <c r="AG213" s="9" t="s">
        <v>465</v>
      </c>
      <c r="AH213" s="9" t="s">
        <v>465</v>
      </c>
      <c r="AI213" s="9" t="s">
        <v>465</v>
      </c>
      <c r="AJ213" s="9" t="s">
        <v>465</v>
      </c>
      <c r="AK213" s="69"/>
      <c r="AL213" s="17">
        <v>1</v>
      </c>
      <c r="AM213" s="17">
        <v>1</v>
      </c>
    </row>
    <row r="214" spans="1:39" s="75" customFormat="1" ht="35.1" customHeight="1">
      <c r="A214" s="7">
        <f t="shared" si="11"/>
        <v>204</v>
      </c>
      <c r="B214" s="7"/>
      <c r="C214" s="36"/>
      <c r="D214" s="36"/>
      <c r="E214" s="36"/>
      <c r="F214" s="36"/>
      <c r="G214" s="36">
        <v>5</v>
      </c>
      <c r="H214" s="36"/>
      <c r="I214" s="36"/>
      <c r="J214" s="36"/>
      <c r="K214" s="36"/>
      <c r="L214" s="4" t="s">
        <v>821</v>
      </c>
      <c r="M214" s="36" t="s">
        <v>175</v>
      </c>
      <c r="N214" s="11" t="s">
        <v>132</v>
      </c>
      <c r="O214" s="11" t="s">
        <v>52</v>
      </c>
      <c r="P214" s="7" t="s">
        <v>40</v>
      </c>
      <c r="Q214" s="12"/>
      <c r="R214" s="15" t="s">
        <v>41</v>
      </c>
      <c r="S214" s="4" t="s">
        <v>367</v>
      </c>
      <c r="T214" s="14" t="s">
        <v>42</v>
      </c>
      <c r="U214" s="15" t="s">
        <v>1382</v>
      </c>
      <c r="V214" s="15" t="s">
        <v>1383</v>
      </c>
      <c r="W214" s="7" t="s">
        <v>529</v>
      </c>
      <c r="X214" s="16" t="s">
        <v>530</v>
      </c>
      <c r="Y214" s="6" t="s">
        <v>176</v>
      </c>
      <c r="Z214" s="6" t="s">
        <v>465</v>
      </c>
      <c r="AA214" s="44">
        <v>7.0000000000000001E-3</v>
      </c>
      <c r="AB214" s="9" t="s">
        <v>3</v>
      </c>
      <c r="AC214" s="9" t="s">
        <v>465</v>
      </c>
      <c r="AD214" s="50" t="s">
        <v>531</v>
      </c>
      <c r="AE214" s="15"/>
      <c r="AF214" s="15"/>
      <c r="AG214" s="15"/>
      <c r="AH214" s="15"/>
      <c r="AI214" s="9"/>
      <c r="AJ214" s="9"/>
      <c r="AK214" s="64"/>
      <c r="AL214" s="17">
        <v>1</v>
      </c>
      <c r="AM214" s="17">
        <v>1</v>
      </c>
    </row>
    <row r="215" spans="1:39" s="75" customFormat="1" ht="35.1" customHeight="1">
      <c r="A215" s="7">
        <f t="shared" si="11"/>
        <v>205</v>
      </c>
      <c r="B215" s="7"/>
      <c r="C215" s="36"/>
      <c r="D215" s="36"/>
      <c r="E215" s="36"/>
      <c r="F215" s="36"/>
      <c r="G215" s="36">
        <v>5</v>
      </c>
      <c r="H215" s="36"/>
      <c r="I215" s="36"/>
      <c r="J215" s="36"/>
      <c r="K215" s="36"/>
      <c r="L215" s="4" t="s">
        <v>822</v>
      </c>
      <c r="M215" s="36" t="s">
        <v>175</v>
      </c>
      <c r="N215" s="11" t="s">
        <v>132</v>
      </c>
      <c r="O215" s="11" t="s">
        <v>52</v>
      </c>
      <c r="P215" s="7" t="s">
        <v>40</v>
      </c>
      <c r="Q215" s="12"/>
      <c r="R215" s="15" t="s">
        <v>41</v>
      </c>
      <c r="S215" s="12" t="str">
        <f t="shared" ref="S215" si="12">L215</f>
        <v>322122118300</v>
      </c>
      <c r="T215" s="14" t="s">
        <v>42</v>
      </c>
      <c r="U215" s="15" t="s">
        <v>1382</v>
      </c>
      <c r="V215" s="15" t="s">
        <v>1383</v>
      </c>
      <c r="W215" s="7" t="s">
        <v>506</v>
      </c>
      <c r="X215" s="16" t="s">
        <v>652</v>
      </c>
      <c r="Y215" s="6" t="s">
        <v>176</v>
      </c>
      <c r="Z215" s="6" t="s">
        <v>469</v>
      </c>
      <c r="AA215" s="44">
        <v>6.0000000000000001E-3</v>
      </c>
      <c r="AB215" s="9" t="s">
        <v>3</v>
      </c>
      <c r="AC215" s="9" t="s">
        <v>469</v>
      </c>
      <c r="AD215" s="50" t="s">
        <v>531</v>
      </c>
      <c r="AE215" s="15"/>
      <c r="AF215" s="15"/>
      <c r="AG215" s="15"/>
      <c r="AH215" s="15"/>
      <c r="AI215" s="9"/>
      <c r="AJ215" s="9"/>
      <c r="AK215" s="64"/>
      <c r="AL215" s="17">
        <v>1</v>
      </c>
      <c r="AM215" s="17">
        <v>1</v>
      </c>
    </row>
    <row r="216" spans="1:39" s="75" customFormat="1" ht="35.1" customHeight="1">
      <c r="A216" s="7">
        <f t="shared" si="11"/>
        <v>206</v>
      </c>
      <c r="B216" s="7"/>
      <c r="C216" s="36"/>
      <c r="D216" s="36"/>
      <c r="E216" s="36"/>
      <c r="F216" s="36"/>
      <c r="G216" s="36">
        <v>5</v>
      </c>
      <c r="H216" s="36"/>
      <c r="I216" s="36"/>
      <c r="J216" s="36"/>
      <c r="K216" s="36"/>
      <c r="L216" s="4" t="s">
        <v>653</v>
      </c>
      <c r="M216" s="36" t="s">
        <v>175</v>
      </c>
      <c r="N216" s="11" t="s">
        <v>132</v>
      </c>
      <c r="O216" s="11" t="s">
        <v>52</v>
      </c>
      <c r="P216" s="7" t="s">
        <v>40</v>
      </c>
      <c r="Q216" s="12"/>
      <c r="R216" s="15" t="s">
        <v>41</v>
      </c>
      <c r="S216" s="12" t="s">
        <v>653</v>
      </c>
      <c r="T216" s="14" t="s">
        <v>42</v>
      </c>
      <c r="U216" s="15" t="s">
        <v>1382</v>
      </c>
      <c r="V216" s="15" t="s">
        <v>1383</v>
      </c>
      <c r="W216" s="7" t="s">
        <v>506</v>
      </c>
      <c r="X216" s="16" t="s">
        <v>652</v>
      </c>
      <c r="Y216" s="6" t="s">
        <v>176</v>
      </c>
      <c r="Z216" s="6" t="s">
        <v>469</v>
      </c>
      <c r="AA216" s="44">
        <v>7.0000000000000001E-3</v>
      </c>
      <c r="AB216" s="9" t="s">
        <v>3</v>
      </c>
      <c r="AC216" s="9" t="s">
        <v>469</v>
      </c>
      <c r="AD216" s="50" t="s">
        <v>531</v>
      </c>
      <c r="AE216" s="15" t="s">
        <v>86</v>
      </c>
      <c r="AF216" s="15" t="s">
        <v>87</v>
      </c>
      <c r="AG216" s="15"/>
      <c r="AH216" s="15" t="s">
        <v>88</v>
      </c>
      <c r="AI216" s="9"/>
      <c r="AJ216" s="9"/>
      <c r="AK216" s="64"/>
      <c r="AL216" s="17">
        <v>1</v>
      </c>
      <c r="AM216" s="17">
        <v>1</v>
      </c>
    </row>
    <row r="217" spans="1:39" s="75" customFormat="1" ht="35.1" customHeight="1">
      <c r="A217" s="7">
        <f t="shared" si="11"/>
        <v>207</v>
      </c>
      <c r="B217" s="7"/>
      <c r="C217" s="36"/>
      <c r="D217" s="36"/>
      <c r="E217" s="36"/>
      <c r="F217" s="36"/>
      <c r="G217" s="36">
        <v>5</v>
      </c>
      <c r="H217" s="36"/>
      <c r="I217" s="36"/>
      <c r="J217" s="36"/>
      <c r="K217" s="36"/>
      <c r="L217" s="4" t="s">
        <v>797</v>
      </c>
      <c r="M217" s="36" t="s">
        <v>796</v>
      </c>
      <c r="N217" s="36" t="s">
        <v>796</v>
      </c>
      <c r="O217" s="11" t="s">
        <v>52</v>
      </c>
      <c r="P217" s="7" t="s">
        <v>40</v>
      </c>
      <c r="Q217" s="6" t="s">
        <v>3</v>
      </c>
      <c r="R217" s="15"/>
      <c r="S217" s="4" t="s">
        <v>797</v>
      </c>
      <c r="T217" s="14" t="s">
        <v>42</v>
      </c>
      <c r="U217" s="15" t="s">
        <v>1382</v>
      </c>
      <c r="V217" s="15" t="s">
        <v>1383</v>
      </c>
      <c r="W217" s="36" t="s">
        <v>796</v>
      </c>
      <c r="X217" s="16" t="s">
        <v>3</v>
      </c>
      <c r="Y217" s="6" t="s">
        <v>803</v>
      </c>
      <c r="Z217" s="6" t="s">
        <v>465</v>
      </c>
      <c r="AA217" s="44">
        <v>5.0000000000000001E-4</v>
      </c>
      <c r="AB217" s="9" t="s">
        <v>3</v>
      </c>
      <c r="AC217" s="9" t="s">
        <v>465</v>
      </c>
      <c r="AD217" s="9" t="s">
        <v>455</v>
      </c>
      <c r="AE217" s="9" t="s">
        <v>465</v>
      </c>
      <c r="AF217" s="9" t="s">
        <v>465</v>
      </c>
      <c r="AG217" s="9" t="s">
        <v>465</v>
      </c>
      <c r="AH217" s="9" t="s">
        <v>465</v>
      </c>
      <c r="AI217" s="9" t="s">
        <v>465</v>
      </c>
      <c r="AJ217" s="9" t="s">
        <v>465</v>
      </c>
      <c r="AK217" s="69"/>
      <c r="AL217" s="17">
        <v>1</v>
      </c>
      <c r="AM217" s="17">
        <v>1</v>
      </c>
    </row>
    <row r="218" spans="1:39" s="75" customFormat="1" ht="35.1" customHeight="1">
      <c r="A218" s="7">
        <f t="shared" si="11"/>
        <v>208</v>
      </c>
      <c r="B218" s="7"/>
      <c r="C218" s="36"/>
      <c r="D218" s="36"/>
      <c r="E218" s="36"/>
      <c r="F218" s="36">
        <v>4</v>
      </c>
      <c r="G218" s="36"/>
      <c r="H218" s="36"/>
      <c r="I218" s="36"/>
      <c r="J218" s="36"/>
      <c r="K218" s="36"/>
      <c r="L218" s="4" t="s">
        <v>654</v>
      </c>
      <c r="M218" s="36" t="s">
        <v>1138</v>
      </c>
      <c r="N218" s="11" t="s">
        <v>186</v>
      </c>
      <c r="O218" s="11" t="s">
        <v>52</v>
      </c>
      <c r="P218" s="7" t="s">
        <v>40</v>
      </c>
      <c r="Q218" s="6" t="s">
        <v>3</v>
      </c>
      <c r="R218" s="15" t="s">
        <v>41</v>
      </c>
      <c r="S218" s="12" t="s">
        <v>691</v>
      </c>
      <c r="T218" s="15" t="s">
        <v>3</v>
      </c>
      <c r="U218" s="15" t="s">
        <v>1382</v>
      </c>
      <c r="V218" s="15" t="s">
        <v>1383</v>
      </c>
      <c r="W218" s="7" t="s">
        <v>186</v>
      </c>
      <c r="X218" s="16" t="s">
        <v>3</v>
      </c>
      <c r="Y218" s="6" t="s">
        <v>3</v>
      </c>
      <c r="Z218" s="6" t="s">
        <v>469</v>
      </c>
      <c r="AA218" s="44">
        <v>1E-3</v>
      </c>
      <c r="AB218" s="9" t="s">
        <v>3</v>
      </c>
      <c r="AC218" s="9" t="s">
        <v>469</v>
      </c>
      <c r="AD218" s="49" t="s">
        <v>655</v>
      </c>
      <c r="AE218" s="15"/>
      <c r="AF218" s="15"/>
      <c r="AG218" s="15"/>
      <c r="AH218" s="15"/>
      <c r="AI218" s="9" t="s">
        <v>50</v>
      </c>
      <c r="AJ218" s="9"/>
      <c r="AK218" s="64"/>
      <c r="AL218" s="17">
        <v>25</v>
      </c>
      <c r="AM218" s="17">
        <v>25</v>
      </c>
    </row>
    <row r="219" spans="1:39" s="75" customFormat="1" ht="35.1" customHeight="1">
      <c r="A219" s="7">
        <f t="shared" si="11"/>
        <v>209</v>
      </c>
      <c r="B219" s="7"/>
      <c r="C219" s="7">
        <v>1</v>
      </c>
      <c r="D219" s="7"/>
      <c r="E219" s="7"/>
      <c r="F219" s="7"/>
      <c r="G219" s="14"/>
      <c r="H219" s="14"/>
      <c r="I219" s="14"/>
      <c r="J219" s="14"/>
      <c r="K219" s="14"/>
      <c r="L219" s="4" t="s">
        <v>814</v>
      </c>
      <c r="M219" s="36" t="s">
        <v>815</v>
      </c>
      <c r="N219" s="11" t="s">
        <v>49</v>
      </c>
      <c r="O219" s="11" t="s">
        <v>52</v>
      </c>
      <c r="P219" s="7" t="s">
        <v>40</v>
      </c>
      <c r="Q219" s="12"/>
      <c r="R219" s="15" t="s">
        <v>41</v>
      </c>
      <c r="S219" s="12" t="str">
        <f>L219</f>
        <v>322122110000</v>
      </c>
      <c r="T219" s="14" t="s">
        <v>42</v>
      </c>
      <c r="U219" s="15" t="s">
        <v>1382</v>
      </c>
      <c r="V219" s="15" t="s">
        <v>1383</v>
      </c>
      <c r="W219" s="7" t="s">
        <v>49</v>
      </c>
      <c r="X219" s="7" t="s">
        <v>46</v>
      </c>
      <c r="Y219" s="6" t="s">
        <v>3</v>
      </c>
      <c r="Z219" s="7" t="s">
        <v>656</v>
      </c>
      <c r="AA219" s="30">
        <f>AA220+AA221</f>
        <v>0.1384</v>
      </c>
      <c r="AB219" s="9" t="s">
        <v>3</v>
      </c>
      <c r="AC219" s="9" t="s">
        <v>463</v>
      </c>
      <c r="AD219" s="49" t="s">
        <v>657</v>
      </c>
      <c r="AE219" s="15"/>
      <c r="AF219" s="15"/>
      <c r="AG219" s="15"/>
      <c r="AH219" s="15"/>
      <c r="AI219" s="9"/>
      <c r="AJ219" s="9"/>
      <c r="AK219" s="64"/>
      <c r="AL219" s="17">
        <v>1</v>
      </c>
      <c r="AM219" s="17">
        <v>1</v>
      </c>
    </row>
    <row r="220" spans="1:39" s="75" customFormat="1" ht="35.1" customHeight="1">
      <c r="A220" s="7">
        <f t="shared" si="11"/>
        <v>210</v>
      </c>
      <c r="B220" s="7"/>
      <c r="C220" s="7"/>
      <c r="D220" s="7">
        <v>2</v>
      </c>
      <c r="E220" s="7"/>
      <c r="F220" s="7"/>
      <c r="G220" s="14"/>
      <c r="H220" s="14"/>
      <c r="I220" s="14"/>
      <c r="J220" s="14"/>
      <c r="K220" s="14"/>
      <c r="L220" s="4" t="s">
        <v>658</v>
      </c>
      <c r="M220" s="36" t="s">
        <v>659</v>
      </c>
      <c r="N220" s="11" t="s">
        <v>189</v>
      </c>
      <c r="O220" s="11" t="s">
        <v>52</v>
      </c>
      <c r="P220" s="7" t="s">
        <v>40</v>
      </c>
      <c r="Q220" s="12"/>
      <c r="R220" s="15" t="s">
        <v>41</v>
      </c>
      <c r="S220" s="12" t="s">
        <v>368</v>
      </c>
      <c r="T220" s="14" t="s">
        <v>42</v>
      </c>
      <c r="U220" s="15" t="s">
        <v>1382</v>
      </c>
      <c r="V220" s="15" t="s">
        <v>1383</v>
      </c>
      <c r="W220" s="7" t="s">
        <v>189</v>
      </c>
      <c r="X220" s="6" t="s">
        <v>552</v>
      </c>
      <c r="Y220" s="6" t="s">
        <v>3</v>
      </c>
      <c r="Z220" s="7" t="s">
        <v>660</v>
      </c>
      <c r="AA220" s="30">
        <v>0.13589999999999999</v>
      </c>
      <c r="AB220" s="9" t="s">
        <v>3</v>
      </c>
      <c r="AC220" s="9" t="s">
        <v>469</v>
      </c>
      <c r="AD220" s="50" t="s">
        <v>661</v>
      </c>
      <c r="AE220" s="15"/>
      <c r="AF220" s="15"/>
      <c r="AG220" s="15"/>
      <c r="AH220" s="15"/>
      <c r="AI220" s="9"/>
      <c r="AJ220" s="9"/>
      <c r="AK220" s="64"/>
      <c r="AL220" s="17">
        <v>1</v>
      </c>
      <c r="AM220" s="17">
        <v>1</v>
      </c>
    </row>
    <row r="221" spans="1:39" s="75" customFormat="1" ht="35.1" customHeight="1">
      <c r="A221" s="7">
        <f t="shared" si="11"/>
        <v>211</v>
      </c>
      <c r="B221" s="7"/>
      <c r="C221" s="7"/>
      <c r="D221" s="7">
        <v>2</v>
      </c>
      <c r="E221" s="7"/>
      <c r="F221" s="7"/>
      <c r="G221" s="14"/>
      <c r="H221" s="14"/>
      <c r="I221" s="14"/>
      <c r="J221" s="14"/>
      <c r="K221" s="14"/>
      <c r="L221" s="4" t="s">
        <v>662</v>
      </c>
      <c r="M221" s="36" t="s">
        <v>369</v>
      </c>
      <c r="N221" s="11" t="s">
        <v>246</v>
      </c>
      <c r="O221" s="11" t="s">
        <v>52</v>
      </c>
      <c r="P221" s="7" t="s">
        <v>40</v>
      </c>
      <c r="Q221" s="12"/>
      <c r="R221" s="15" t="s">
        <v>41</v>
      </c>
      <c r="S221" s="12" t="s">
        <v>51</v>
      </c>
      <c r="T221" s="15" t="s">
        <v>3</v>
      </c>
      <c r="U221" s="15" t="s">
        <v>1382</v>
      </c>
      <c r="V221" s="15" t="s">
        <v>1383</v>
      </c>
      <c r="W221" s="7" t="s">
        <v>246</v>
      </c>
      <c r="X221" s="7" t="s">
        <v>370</v>
      </c>
      <c r="Y221" s="6" t="s">
        <v>3</v>
      </c>
      <c r="Z221" s="7" t="s">
        <v>663</v>
      </c>
      <c r="AA221" s="30">
        <v>2.5000000000000001E-3</v>
      </c>
      <c r="AB221" s="9" t="s">
        <v>3</v>
      </c>
      <c r="AC221" s="9" t="s">
        <v>663</v>
      </c>
      <c r="AD221" s="50" t="s">
        <v>661</v>
      </c>
      <c r="AE221" s="15"/>
      <c r="AF221" s="15"/>
      <c r="AG221" s="15"/>
      <c r="AH221" s="15"/>
      <c r="AI221" s="9"/>
      <c r="AJ221" s="9"/>
      <c r="AK221" s="64"/>
      <c r="AL221" s="17">
        <v>1</v>
      </c>
      <c r="AM221" s="17">
        <v>1</v>
      </c>
    </row>
    <row r="222" spans="1:39" s="75" customFormat="1" ht="35.1" customHeight="1">
      <c r="A222" s="7">
        <f t="shared" si="11"/>
        <v>212</v>
      </c>
      <c r="B222" s="7"/>
      <c r="C222" s="7">
        <v>1</v>
      </c>
      <c r="D222" s="7"/>
      <c r="E222" s="7"/>
      <c r="F222" s="7"/>
      <c r="G222" s="14"/>
      <c r="H222" s="14"/>
      <c r="I222" s="14"/>
      <c r="J222" s="14"/>
      <c r="K222" s="14"/>
      <c r="L222" s="4" t="s">
        <v>664</v>
      </c>
      <c r="M222" s="36" t="s">
        <v>816</v>
      </c>
      <c r="N222" s="11" t="s">
        <v>189</v>
      </c>
      <c r="O222" s="11" t="s">
        <v>52</v>
      </c>
      <c r="P222" s="7" t="s">
        <v>40</v>
      </c>
      <c r="Q222" s="12"/>
      <c r="R222" s="15" t="s">
        <v>41</v>
      </c>
      <c r="S222" s="12" t="str">
        <f>L222</f>
        <v>322122130000</v>
      </c>
      <c r="T222" s="14" t="s">
        <v>42</v>
      </c>
      <c r="U222" s="15" t="s">
        <v>1382</v>
      </c>
      <c r="V222" s="15" t="s">
        <v>1383</v>
      </c>
      <c r="W222" s="7" t="s">
        <v>559</v>
      </c>
      <c r="X222" s="6" t="s">
        <v>211</v>
      </c>
      <c r="Y222" s="6" t="s">
        <v>3</v>
      </c>
      <c r="Z222" s="7" t="s">
        <v>665</v>
      </c>
      <c r="AA222" s="30">
        <v>3.2199999999999999E-2</v>
      </c>
      <c r="AB222" s="9" t="s">
        <v>3</v>
      </c>
      <c r="AC222" s="9" t="s">
        <v>469</v>
      </c>
      <c r="AD222" s="9" t="s">
        <v>455</v>
      </c>
      <c r="AE222" s="9" t="s">
        <v>469</v>
      </c>
      <c r="AF222" s="9" t="s">
        <v>469</v>
      </c>
      <c r="AG222" s="9" t="s">
        <v>469</v>
      </c>
      <c r="AH222" s="9" t="s">
        <v>469</v>
      </c>
      <c r="AI222" s="9" t="s">
        <v>469</v>
      </c>
      <c r="AJ222" s="9" t="s">
        <v>469</v>
      </c>
      <c r="AK222" s="69"/>
      <c r="AL222" s="17">
        <v>1</v>
      </c>
      <c r="AM222" s="17">
        <v>1</v>
      </c>
    </row>
    <row r="223" spans="1:39" s="75" customFormat="1" ht="35.1" customHeight="1">
      <c r="A223" s="7">
        <f t="shared" si="11"/>
        <v>213</v>
      </c>
      <c r="B223" s="7"/>
      <c r="C223" s="7">
        <v>1</v>
      </c>
      <c r="D223" s="7"/>
      <c r="E223" s="7"/>
      <c r="F223" s="7"/>
      <c r="G223" s="14"/>
      <c r="H223" s="14"/>
      <c r="I223" s="14"/>
      <c r="J223" s="14"/>
      <c r="K223" s="14"/>
      <c r="L223" s="4" t="s">
        <v>813</v>
      </c>
      <c r="M223" s="36" t="s">
        <v>666</v>
      </c>
      <c r="N223" s="11" t="s">
        <v>189</v>
      </c>
      <c r="O223" s="11" t="s">
        <v>52</v>
      </c>
      <c r="P223" s="7" t="s">
        <v>40</v>
      </c>
      <c r="Q223" s="12"/>
      <c r="R223" s="15" t="s">
        <v>41</v>
      </c>
      <c r="S223" s="12" t="str">
        <f t="shared" ref="S223:S224" si="13">L223</f>
        <v>322122120000</v>
      </c>
      <c r="T223" s="14" t="s">
        <v>42</v>
      </c>
      <c r="U223" s="15" t="s">
        <v>1382</v>
      </c>
      <c r="V223" s="15" t="s">
        <v>1383</v>
      </c>
      <c r="W223" s="7" t="s">
        <v>667</v>
      </c>
      <c r="X223" s="7" t="s">
        <v>46</v>
      </c>
      <c r="Y223" s="6" t="s">
        <v>3</v>
      </c>
      <c r="Z223" s="7" t="s">
        <v>668</v>
      </c>
      <c r="AA223" s="30">
        <f>AA224+AA225</f>
        <v>0.14130000000000001</v>
      </c>
      <c r="AB223" s="9" t="s">
        <v>3</v>
      </c>
      <c r="AC223" s="9" t="s">
        <v>469</v>
      </c>
      <c r="AD223" s="50" t="s">
        <v>661</v>
      </c>
      <c r="AE223" s="15"/>
      <c r="AF223" s="15"/>
      <c r="AG223" s="15"/>
      <c r="AH223" s="15"/>
      <c r="AI223" s="9"/>
      <c r="AJ223" s="9"/>
      <c r="AK223" s="64"/>
      <c r="AL223" s="17">
        <v>1</v>
      </c>
      <c r="AM223" s="17">
        <v>1</v>
      </c>
    </row>
    <row r="224" spans="1:39" s="75" customFormat="1" ht="35.1" customHeight="1">
      <c r="A224" s="7">
        <f t="shared" si="11"/>
        <v>214</v>
      </c>
      <c r="B224" s="7"/>
      <c r="C224" s="7"/>
      <c r="D224" s="7">
        <v>2</v>
      </c>
      <c r="E224" s="7"/>
      <c r="F224" s="7"/>
      <c r="G224" s="14"/>
      <c r="H224" s="14"/>
      <c r="I224" s="14"/>
      <c r="J224" s="14"/>
      <c r="K224" s="14"/>
      <c r="L224" s="4" t="s">
        <v>669</v>
      </c>
      <c r="M224" s="36" t="s">
        <v>670</v>
      </c>
      <c r="N224" s="11" t="s">
        <v>189</v>
      </c>
      <c r="O224" s="11" t="s">
        <v>52</v>
      </c>
      <c r="P224" s="7" t="s">
        <v>40</v>
      </c>
      <c r="Q224" s="12"/>
      <c r="R224" s="15" t="s">
        <v>41</v>
      </c>
      <c r="S224" s="12" t="str">
        <f t="shared" si="13"/>
        <v>322122120100</v>
      </c>
      <c r="T224" s="14" t="s">
        <v>42</v>
      </c>
      <c r="U224" s="15" t="s">
        <v>1382</v>
      </c>
      <c r="V224" s="15" t="s">
        <v>1383</v>
      </c>
      <c r="W224" s="7" t="s">
        <v>189</v>
      </c>
      <c r="X224" s="6" t="s">
        <v>211</v>
      </c>
      <c r="Y224" s="6" t="s">
        <v>3</v>
      </c>
      <c r="Z224" s="7" t="s">
        <v>668</v>
      </c>
      <c r="AA224" s="30">
        <v>0.13880000000000001</v>
      </c>
      <c r="AB224" s="9" t="s">
        <v>3</v>
      </c>
      <c r="AC224" s="9" t="s">
        <v>469</v>
      </c>
      <c r="AD224" s="50" t="s">
        <v>661</v>
      </c>
      <c r="AE224" s="15"/>
      <c r="AF224" s="15"/>
      <c r="AG224" s="15"/>
      <c r="AH224" s="15"/>
      <c r="AI224" s="9"/>
      <c r="AJ224" s="9"/>
      <c r="AK224" s="64"/>
      <c r="AL224" s="17">
        <v>1</v>
      </c>
      <c r="AM224" s="17">
        <v>1</v>
      </c>
    </row>
    <row r="225" spans="1:39" s="75" customFormat="1" ht="35.1" customHeight="1">
      <c r="A225" s="7">
        <f t="shared" si="11"/>
        <v>215</v>
      </c>
      <c r="B225" s="7"/>
      <c r="C225" s="7"/>
      <c r="D225" s="7">
        <v>2</v>
      </c>
      <c r="E225" s="7"/>
      <c r="F225" s="7"/>
      <c r="G225" s="14"/>
      <c r="H225" s="14"/>
      <c r="I225" s="14"/>
      <c r="J225" s="14"/>
      <c r="K225" s="14"/>
      <c r="L225" s="4" t="s">
        <v>671</v>
      </c>
      <c r="M225" s="36" t="s">
        <v>672</v>
      </c>
      <c r="N225" s="11" t="s">
        <v>246</v>
      </c>
      <c r="O225" s="11" t="s">
        <v>52</v>
      </c>
      <c r="P225" s="7" t="s">
        <v>40</v>
      </c>
      <c r="Q225" s="12"/>
      <c r="R225" s="15" t="s">
        <v>41</v>
      </c>
      <c r="S225" s="12" t="s">
        <v>51</v>
      </c>
      <c r="T225" s="15" t="s">
        <v>3</v>
      </c>
      <c r="U225" s="15" t="s">
        <v>1382</v>
      </c>
      <c r="V225" s="15" t="s">
        <v>1383</v>
      </c>
      <c r="W225" s="7" t="s">
        <v>246</v>
      </c>
      <c r="X225" s="7" t="s">
        <v>370</v>
      </c>
      <c r="Y225" s="6" t="s">
        <v>3</v>
      </c>
      <c r="Z225" s="7" t="s">
        <v>663</v>
      </c>
      <c r="AA225" s="30">
        <v>2.5000000000000001E-3</v>
      </c>
      <c r="AB225" s="9" t="s">
        <v>3</v>
      </c>
      <c r="AC225" s="9" t="s">
        <v>663</v>
      </c>
      <c r="AD225" s="50" t="s">
        <v>661</v>
      </c>
      <c r="AE225" s="15"/>
      <c r="AF225" s="15"/>
      <c r="AG225" s="15"/>
      <c r="AH225" s="15"/>
      <c r="AI225" s="9"/>
      <c r="AJ225" s="9"/>
      <c r="AK225" s="64"/>
      <c r="AL225" s="17">
        <v>1</v>
      </c>
      <c r="AM225" s="17">
        <v>1</v>
      </c>
    </row>
    <row r="226" spans="1:39" s="75" customFormat="1" ht="35.1" customHeight="1">
      <c r="A226" s="7">
        <f t="shared" si="11"/>
        <v>216</v>
      </c>
      <c r="B226" s="7"/>
      <c r="C226" s="7">
        <v>1</v>
      </c>
      <c r="D226" s="7"/>
      <c r="E226" s="7"/>
      <c r="F226" s="7"/>
      <c r="G226" s="14"/>
      <c r="H226" s="14"/>
      <c r="I226" s="14"/>
      <c r="J226" s="14"/>
      <c r="K226" s="14"/>
      <c r="L226" s="4" t="s">
        <v>673</v>
      </c>
      <c r="M226" s="36" t="s">
        <v>817</v>
      </c>
      <c r="N226" s="11" t="s">
        <v>189</v>
      </c>
      <c r="O226" s="11" t="s">
        <v>52</v>
      </c>
      <c r="P226" s="7" t="s">
        <v>40</v>
      </c>
      <c r="Q226" s="12"/>
      <c r="R226" s="15" t="s">
        <v>41</v>
      </c>
      <c r="S226" s="12" t="str">
        <f>L222</f>
        <v>322122130000</v>
      </c>
      <c r="T226" s="14" t="s">
        <v>42</v>
      </c>
      <c r="U226" s="15" t="s">
        <v>1382</v>
      </c>
      <c r="V226" s="15" t="s">
        <v>1383</v>
      </c>
      <c r="W226" s="7" t="s">
        <v>189</v>
      </c>
      <c r="X226" s="6" t="s">
        <v>211</v>
      </c>
      <c r="Y226" s="6" t="s">
        <v>3</v>
      </c>
      <c r="Z226" s="7" t="s">
        <v>665</v>
      </c>
      <c r="AA226" s="30">
        <v>3.2199999999999999E-2</v>
      </c>
      <c r="AB226" s="9" t="s">
        <v>3</v>
      </c>
      <c r="AC226" s="9" t="s">
        <v>469</v>
      </c>
      <c r="AD226" s="9" t="s">
        <v>455</v>
      </c>
      <c r="AE226" s="9" t="s">
        <v>469</v>
      </c>
      <c r="AF226" s="9" t="s">
        <v>469</v>
      </c>
      <c r="AG226" s="9" t="s">
        <v>469</v>
      </c>
      <c r="AH226" s="9" t="s">
        <v>469</v>
      </c>
      <c r="AI226" s="9" t="s">
        <v>469</v>
      </c>
      <c r="AJ226" s="9" t="s">
        <v>469</v>
      </c>
      <c r="AK226" s="69"/>
      <c r="AL226" s="17">
        <v>1</v>
      </c>
      <c r="AM226" s="17">
        <v>1</v>
      </c>
    </row>
    <row r="227" spans="1:39" s="75" customFormat="1" ht="35.1" customHeight="1">
      <c r="A227" s="7">
        <f t="shared" si="11"/>
        <v>217</v>
      </c>
      <c r="B227" s="7"/>
      <c r="C227" s="7">
        <v>1</v>
      </c>
      <c r="D227" s="7"/>
      <c r="E227" s="7"/>
      <c r="F227" s="7"/>
      <c r="G227" s="14"/>
      <c r="H227" s="14"/>
      <c r="I227" s="14"/>
      <c r="J227" s="14"/>
      <c r="K227" s="14"/>
      <c r="L227" s="4" t="s">
        <v>1133</v>
      </c>
      <c r="M227" s="36" t="s">
        <v>251</v>
      </c>
      <c r="N227" s="11" t="s">
        <v>186</v>
      </c>
      <c r="O227" s="11" t="s">
        <v>52</v>
      </c>
      <c r="P227" s="7" t="s">
        <v>40</v>
      </c>
      <c r="Q227" s="12"/>
      <c r="R227" s="15" t="s">
        <v>41</v>
      </c>
      <c r="S227" s="12" t="s">
        <v>51</v>
      </c>
      <c r="T227" s="15" t="s">
        <v>3</v>
      </c>
      <c r="U227" s="15" t="s">
        <v>1382</v>
      </c>
      <c r="V227" s="15" t="s">
        <v>1383</v>
      </c>
      <c r="W227" s="7" t="s">
        <v>186</v>
      </c>
      <c r="X227" s="7" t="s">
        <v>252</v>
      </c>
      <c r="Y227" s="6" t="s">
        <v>3</v>
      </c>
      <c r="Z227" s="7" t="s">
        <v>469</v>
      </c>
      <c r="AA227" s="30">
        <v>2.3E-3</v>
      </c>
      <c r="AB227" s="9" t="s">
        <v>3</v>
      </c>
      <c r="AC227" s="9" t="s">
        <v>469</v>
      </c>
      <c r="AD227" s="50" t="s">
        <v>661</v>
      </c>
      <c r="AE227" s="15"/>
      <c r="AF227" s="15"/>
      <c r="AG227" s="15"/>
      <c r="AH227" s="15"/>
      <c r="AI227" s="9"/>
      <c r="AJ227" s="9"/>
      <c r="AK227" s="69"/>
      <c r="AL227" s="17">
        <v>4</v>
      </c>
      <c r="AM227" s="17">
        <v>4</v>
      </c>
    </row>
    <row r="228" spans="1:39" s="75" customFormat="1" ht="35.1" customHeight="1">
      <c r="A228" s="7">
        <f t="shared" si="11"/>
        <v>218</v>
      </c>
      <c r="B228" s="7"/>
      <c r="C228" s="36">
        <v>1</v>
      </c>
      <c r="D228" s="36"/>
      <c r="E228" s="36"/>
      <c r="F228" s="36"/>
      <c r="G228" s="36"/>
      <c r="H228" s="36"/>
      <c r="I228" s="36"/>
      <c r="J228" s="36"/>
      <c r="K228" s="36"/>
      <c r="L228" s="4" t="s">
        <v>674</v>
      </c>
      <c r="M228" s="36" t="s">
        <v>675</v>
      </c>
      <c r="N228" s="11" t="s">
        <v>371</v>
      </c>
      <c r="O228" s="11" t="s">
        <v>52</v>
      </c>
      <c r="P228" s="7" t="s">
        <v>40</v>
      </c>
      <c r="Q228" s="12"/>
      <c r="R228" s="15" t="s">
        <v>41</v>
      </c>
      <c r="S228" s="12" t="s">
        <v>51</v>
      </c>
      <c r="T228" s="15" t="s">
        <v>3</v>
      </c>
      <c r="U228" s="15" t="s">
        <v>1382</v>
      </c>
      <c r="V228" s="15" t="s">
        <v>1383</v>
      </c>
      <c r="W228" s="7" t="s">
        <v>371</v>
      </c>
      <c r="X228" s="16" t="s">
        <v>46</v>
      </c>
      <c r="Y228" s="6" t="s">
        <v>3</v>
      </c>
      <c r="Z228" s="6" t="s">
        <v>469</v>
      </c>
      <c r="AA228" s="44">
        <v>0</v>
      </c>
      <c r="AB228" s="9" t="s">
        <v>3</v>
      </c>
      <c r="AC228" s="9" t="s">
        <v>469</v>
      </c>
      <c r="AD228" s="49" t="s">
        <v>676</v>
      </c>
      <c r="AE228" s="15"/>
      <c r="AF228" s="15"/>
      <c r="AG228" s="15"/>
      <c r="AH228" s="15"/>
      <c r="AI228" s="9"/>
      <c r="AJ228" s="9"/>
      <c r="AK228" s="64"/>
      <c r="AL228" s="17">
        <v>1</v>
      </c>
      <c r="AM228" s="17">
        <v>1</v>
      </c>
    </row>
    <row r="229" spans="1:39" s="75" customFormat="1" ht="35.1" customHeight="1">
      <c r="A229" s="7">
        <f t="shared" si="11"/>
        <v>219</v>
      </c>
      <c r="B229" s="7"/>
      <c r="C229" s="36">
        <v>1</v>
      </c>
      <c r="D229" s="36"/>
      <c r="E229" s="36"/>
      <c r="F229" s="36"/>
      <c r="G229" s="36"/>
      <c r="H229" s="36"/>
      <c r="I229" s="36"/>
      <c r="J229" s="36"/>
      <c r="K229" s="36"/>
      <c r="L229" s="4" t="s">
        <v>677</v>
      </c>
      <c r="M229" s="36" t="s">
        <v>675</v>
      </c>
      <c r="N229" s="11" t="s">
        <v>371</v>
      </c>
      <c r="O229" s="11" t="s">
        <v>52</v>
      </c>
      <c r="P229" s="7" t="s">
        <v>40</v>
      </c>
      <c r="Q229" s="12"/>
      <c r="R229" s="15" t="s">
        <v>41</v>
      </c>
      <c r="S229" s="12" t="s">
        <v>51</v>
      </c>
      <c r="T229" s="15" t="s">
        <v>3</v>
      </c>
      <c r="U229" s="15" t="s">
        <v>1382</v>
      </c>
      <c r="V229" s="15" t="s">
        <v>1383</v>
      </c>
      <c r="W229" s="7" t="s">
        <v>371</v>
      </c>
      <c r="X229" s="16" t="s">
        <v>46</v>
      </c>
      <c r="Y229" s="6" t="s">
        <v>3</v>
      </c>
      <c r="Z229" s="6" t="s">
        <v>469</v>
      </c>
      <c r="AA229" s="44">
        <v>0</v>
      </c>
      <c r="AB229" s="9" t="s">
        <v>3</v>
      </c>
      <c r="AC229" s="9" t="s">
        <v>469</v>
      </c>
      <c r="AD229" s="49" t="s">
        <v>676</v>
      </c>
      <c r="AE229" s="15"/>
      <c r="AF229" s="15"/>
      <c r="AG229" s="15"/>
      <c r="AH229" s="15"/>
      <c r="AI229" s="9"/>
      <c r="AJ229" s="9"/>
      <c r="AK229" s="64"/>
      <c r="AL229" s="17">
        <v>1</v>
      </c>
      <c r="AM229" s="17">
        <v>1</v>
      </c>
    </row>
    <row r="230" spans="1:39" s="75" customFormat="1" ht="35.1" customHeight="1">
      <c r="A230" s="7">
        <f t="shared" si="11"/>
        <v>220</v>
      </c>
      <c r="B230" s="7">
        <v>0</v>
      </c>
      <c r="C230" s="36"/>
      <c r="D230" s="36"/>
      <c r="E230" s="36"/>
      <c r="F230" s="36"/>
      <c r="G230" s="36"/>
      <c r="H230" s="36"/>
      <c r="I230" s="36"/>
      <c r="J230" s="36"/>
      <c r="K230" s="36"/>
      <c r="L230" s="4" t="s">
        <v>835</v>
      </c>
      <c r="M230" s="36" t="s">
        <v>834</v>
      </c>
      <c r="N230" s="11" t="s">
        <v>374</v>
      </c>
      <c r="O230" s="11" t="s">
        <v>52</v>
      </c>
      <c r="P230" s="7" t="s">
        <v>40</v>
      </c>
      <c r="Q230" s="6" t="s">
        <v>3</v>
      </c>
      <c r="R230" s="15" t="s">
        <v>41</v>
      </c>
      <c r="S230" s="12" t="s">
        <v>51</v>
      </c>
      <c r="T230" s="15" t="s">
        <v>3</v>
      </c>
      <c r="U230" s="15" t="s">
        <v>1382</v>
      </c>
      <c r="V230" s="15" t="s">
        <v>1383</v>
      </c>
      <c r="W230" s="7" t="s">
        <v>375</v>
      </c>
      <c r="X230" s="16" t="s">
        <v>796</v>
      </c>
      <c r="Y230" s="6" t="s">
        <v>3</v>
      </c>
      <c r="Z230" s="6" t="s">
        <v>455</v>
      </c>
      <c r="AA230" s="44">
        <v>5.0000000000000001E-3</v>
      </c>
      <c r="AB230" s="9" t="s">
        <v>3</v>
      </c>
      <c r="AC230" s="9" t="s">
        <v>455</v>
      </c>
      <c r="AD230" s="9" t="s">
        <v>455</v>
      </c>
      <c r="AE230" s="9" t="s">
        <v>455</v>
      </c>
      <c r="AF230" s="9" t="s">
        <v>455</v>
      </c>
      <c r="AG230" s="9" t="s">
        <v>455</v>
      </c>
      <c r="AH230" s="9" t="s">
        <v>455</v>
      </c>
      <c r="AI230" s="9" t="s">
        <v>455</v>
      </c>
      <c r="AJ230" s="9" t="s">
        <v>455</v>
      </c>
      <c r="AK230" s="69"/>
      <c r="AL230" s="17">
        <v>1</v>
      </c>
      <c r="AM230" s="17">
        <v>1</v>
      </c>
    </row>
    <row r="231" spans="1:39" s="75" customFormat="1" ht="35.1" customHeight="1">
      <c r="A231" s="7">
        <f t="shared" si="11"/>
        <v>221</v>
      </c>
      <c r="B231" s="7">
        <v>0</v>
      </c>
      <c r="C231" s="36"/>
      <c r="D231" s="36"/>
      <c r="E231" s="36"/>
      <c r="F231" s="36"/>
      <c r="G231" s="36"/>
      <c r="H231" s="36"/>
      <c r="I231" s="36"/>
      <c r="J231" s="36"/>
      <c r="K231" s="36"/>
      <c r="L231" s="4" t="s">
        <v>832</v>
      </c>
      <c r="M231" s="36" t="s">
        <v>373</v>
      </c>
      <c r="N231" s="11" t="s">
        <v>374</v>
      </c>
      <c r="O231" s="11" t="s">
        <v>52</v>
      </c>
      <c r="P231" s="7" t="s">
        <v>40</v>
      </c>
      <c r="Q231" s="6" t="s">
        <v>3</v>
      </c>
      <c r="R231" s="15" t="s">
        <v>41</v>
      </c>
      <c r="S231" s="12" t="s">
        <v>51</v>
      </c>
      <c r="T231" s="15" t="s">
        <v>3</v>
      </c>
      <c r="U231" s="15" t="s">
        <v>1382</v>
      </c>
      <c r="V231" s="15" t="s">
        <v>1383</v>
      </c>
      <c r="W231" s="7" t="s">
        <v>375</v>
      </c>
      <c r="X231" s="16" t="s">
        <v>831</v>
      </c>
      <c r="Y231" s="6" t="s">
        <v>3</v>
      </c>
      <c r="Z231" s="6" t="s">
        <v>678</v>
      </c>
      <c r="AA231" s="44">
        <v>5.0000000000000001E-3</v>
      </c>
      <c r="AB231" s="9" t="s">
        <v>3</v>
      </c>
      <c r="AC231" s="9" t="s">
        <v>678</v>
      </c>
      <c r="AD231" s="9" t="s">
        <v>455</v>
      </c>
      <c r="AE231" s="9" t="s">
        <v>469</v>
      </c>
      <c r="AF231" s="9" t="s">
        <v>469</v>
      </c>
      <c r="AG231" s="9" t="s">
        <v>469</v>
      </c>
      <c r="AH231" s="9" t="s">
        <v>469</v>
      </c>
      <c r="AI231" s="9" t="s">
        <v>469</v>
      </c>
      <c r="AJ231" s="9" t="s">
        <v>469</v>
      </c>
      <c r="AK231" s="69"/>
      <c r="AL231" s="17">
        <v>1</v>
      </c>
      <c r="AM231" s="17">
        <v>1</v>
      </c>
    </row>
    <row r="232" spans="1:39" s="75" customFormat="1" ht="35.1" customHeight="1">
      <c r="A232" s="7">
        <f t="shared" si="11"/>
        <v>222</v>
      </c>
      <c r="B232" s="7">
        <v>0</v>
      </c>
      <c r="C232" s="36"/>
      <c r="D232" s="36"/>
      <c r="E232" s="36"/>
      <c r="F232" s="36"/>
      <c r="G232" s="36"/>
      <c r="H232" s="36"/>
      <c r="I232" s="36"/>
      <c r="J232" s="36"/>
      <c r="K232" s="36"/>
      <c r="L232" s="4" t="s">
        <v>833</v>
      </c>
      <c r="M232" s="36" t="s">
        <v>853</v>
      </c>
      <c r="N232" s="11" t="s">
        <v>374</v>
      </c>
      <c r="O232" s="11" t="s">
        <v>52</v>
      </c>
      <c r="P232" s="7" t="s">
        <v>40</v>
      </c>
      <c r="Q232" s="6" t="s">
        <v>3</v>
      </c>
      <c r="R232" s="15" t="s">
        <v>41</v>
      </c>
      <c r="S232" s="12" t="s">
        <v>51</v>
      </c>
      <c r="T232" s="15" t="s">
        <v>3</v>
      </c>
      <c r="U232" s="15" t="s">
        <v>1382</v>
      </c>
      <c r="V232" s="15" t="s">
        <v>1383</v>
      </c>
      <c r="W232" s="7" t="s">
        <v>375</v>
      </c>
      <c r="X232" s="16" t="s">
        <v>831</v>
      </c>
      <c r="Y232" s="6" t="s">
        <v>3</v>
      </c>
      <c r="Z232" s="6" t="s">
        <v>678</v>
      </c>
      <c r="AA232" s="44">
        <v>2.5000000000000001E-3</v>
      </c>
      <c r="AB232" s="9" t="s">
        <v>3</v>
      </c>
      <c r="AC232" s="9" t="s">
        <v>678</v>
      </c>
      <c r="AD232" s="9" t="s">
        <v>455</v>
      </c>
      <c r="AE232" s="9" t="s">
        <v>469</v>
      </c>
      <c r="AF232" s="9" t="s">
        <v>469</v>
      </c>
      <c r="AG232" s="9" t="s">
        <v>469</v>
      </c>
      <c r="AH232" s="9" t="s">
        <v>469</v>
      </c>
      <c r="AI232" s="9" t="s">
        <v>469</v>
      </c>
      <c r="AJ232" s="9" t="s">
        <v>469</v>
      </c>
      <c r="AK232" s="69"/>
      <c r="AL232" s="17">
        <v>1</v>
      </c>
      <c r="AM232" s="17">
        <v>1</v>
      </c>
    </row>
    <row r="233" spans="1:39" s="75" customFormat="1" ht="35.1" customHeight="1">
      <c r="A233" s="7">
        <f t="shared" si="11"/>
        <v>223</v>
      </c>
      <c r="B233" s="7">
        <v>0</v>
      </c>
      <c r="C233" s="36"/>
      <c r="D233" s="36"/>
      <c r="E233" s="36"/>
      <c r="F233" s="36"/>
      <c r="G233" s="36"/>
      <c r="H233" s="36"/>
      <c r="I233" s="36"/>
      <c r="J233" s="36"/>
      <c r="K233" s="36"/>
      <c r="L233" s="4" t="s">
        <v>855</v>
      </c>
      <c r="M233" s="36" t="s">
        <v>854</v>
      </c>
      <c r="N233" s="11" t="s">
        <v>374</v>
      </c>
      <c r="O233" s="11" t="s">
        <v>52</v>
      </c>
      <c r="P233" s="7" t="s">
        <v>40</v>
      </c>
      <c r="Q233" s="6" t="s">
        <v>3</v>
      </c>
      <c r="R233" s="15" t="s">
        <v>41</v>
      </c>
      <c r="S233" s="12" t="s">
        <v>51</v>
      </c>
      <c r="T233" s="15" t="s">
        <v>3</v>
      </c>
      <c r="U233" s="15" t="s">
        <v>1382</v>
      </c>
      <c r="V233" s="15" t="s">
        <v>1383</v>
      </c>
      <c r="W233" s="7" t="s">
        <v>375</v>
      </c>
      <c r="X233" s="16" t="s">
        <v>796</v>
      </c>
      <c r="Y233" s="6" t="s">
        <v>3</v>
      </c>
      <c r="Z233" s="6" t="s">
        <v>455</v>
      </c>
      <c r="AA233" s="44">
        <v>2.5000000000000001E-3</v>
      </c>
      <c r="AB233" s="9" t="s">
        <v>3</v>
      </c>
      <c r="AC233" s="9" t="s">
        <v>455</v>
      </c>
      <c r="AD233" s="9" t="s">
        <v>455</v>
      </c>
      <c r="AE233" s="9" t="s">
        <v>455</v>
      </c>
      <c r="AF233" s="9" t="s">
        <v>455</v>
      </c>
      <c r="AG233" s="9" t="s">
        <v>455</v>
      </c>
      <c r="AH233" s="9" t="s">
        <v>455</v>
      </c>
      <c r="AI233" s="9" t="s">
        <v>455</v>
      </c>
      <c r="AJ233" s="9" t="s">
        <v>455</v>
      </c>
      <c r="AK233" s="69"/>
      <c r="AL233" s="17">
        <v>1</v>
      </c>
      <c r="AM233" s="17">
        <v>1</v>
      </c>
    </row>
    <row r="234" spans="1:39" s="75" customFormat="1" ht="35.1" customHeight="1">
      <c r="A234" s="7">
        <f t="shared" si="11"/>
        <v>224</v>
      </c>
      <c r="B234" s="7">
        <v>0</v>
      </c>
      <c r="C234" s="7"/>
      <c r="D234" s="7"/>
      <c r="E234" s="7"/>
      <c r="F234" s="7"/>
      <c r="G234" s="14"/>
      <c r="H234" s="14"/>
      <c r="I234" s="14"/>
      <c r="J234" s="14"/>
      <c r="K234" s="14"/>
      <c r="L234" s="4" t="s">
        <v>679</v>
      </c>
      <c r="M234" s="4" t="s">
        <v>680</v>
      </c>
      <c r="N234" s="6" t="s">
        <v>189</v>
      </c>
      <c r="O234" s="11" t="s">
        <v>52</v>
      </c>
      <c r="P234" s="7" t="s">
        <v>40</v>
      </c>
      <c r="Q234" s="6"/>
      <c r="R234" s="15" t="s">
        <v>41</v>
      </c>
      <c r="S234" s="12" t="str">
        <f>L234</f>
        <v>B00012200</v>
      </c>
      <c r="T234" s="14" t="s">
        <v>42</v>
      </c>
      <c r="U234" s="15" t="s">
        <v>1382</v>
      </c>
      <c r="V234" s="15" t="s">
        <v>1383</v>
      </c>
      <c r="W234" s="6" t="s">
        <v>189</v>
      </c>
      <c r="X234" s="6" t="s">
        <v>211</v>
      </c>
      <c r="Y234" s="7" t="s">
        <v>3</v>
      </c>
      <c r="Z234" s="7" t="s">
        <v>681</v>
      </c>
      <c r="AA234" s="44">
        <v>4.7500000000000001E-2</v>
      </c>
      <c r="AB234" s="9" t="s">
        <v>3</v>
      </c>
      <c r="AC234" s="9" t="s">
        <v>469</v>
      </c>
      <c r="AD234" s="9" t="s">
        <v>455</v>
      </c>
      <c r="AE234" s="9" t="s">
        <v>469</v>
      </c>
      <c r="AF234" s="9" t="s">
        <v>469</v>
      </c>
      <c r="AG234" s="9" t="s">
        <v>469</v>
      </c>
      <c r="AH234" s="9" t="s">
        <v>469</v>
      </c>
      <c r="AI234" s="9" t="s">
        <v>469</v>
      </c>
      <c r="AJ234" s="9" t="s">
        <v>469</v>
      </c>
      <c r="AK234" s="69"/>
      <c r="AL234" s="17">
        <v>2</v>
      </c>
      <c r="AM234" s="17">
        <v>2</v>
      </c>
    </row>
    <row r="235" spans="1:39" s="75" customFormat="1" ht="35.1" customHeight="1">
      <c r="A235" s="7">
        <f t="shared" si="11"/>
        <v>225</v>
      </c>
      <c r="B235" s="7">
        <v>0</v>
      </c>
      <c r="C235" s="7"/>
      <c r="D235" s="7"/>
      <c r="E235" s="7"/>
      <c r="F235" s="7"/>
      <c r="G235" s="14"/>
      <c r="H235" s="14"/>
      <c r="I235" s="14"/>
      <c r="J235" s="14"/>
      <c r="K235" s="14"/>
      <c r="L235" s="4" t="s">
        <v>1268</v>
      </c>
      <c r="M235" s="4" t="s">
        <v>682</v>
      </c>
      <c r="N235" s="18" t="s">
        <v>189</v>
      </c>
      <c r="O235" s="11" t="s">
        <v>52</v>
      </c>
      <c r="P235" s="7" t="s">
        <v>40</v>
      </c>
      <c r="Q235" s="18"/>
      <c r="R235" s="15" t="s">
        <v>41</v>
      </c>
      <c r="S235" s="12" t="s">
        <v>1269</v>
      </c>
      <c r="T235" s="14" t="s">
        <v>42</v>
      </c>
      <c r="U235" s="15" t="s">
        <v>1382</v>
      </c>
      <c r="V235" s="15" t="s">
        <v>1383</v>
      </c>
      <c r="W235" s="6" t="s">
        <v>189</v>
      </c>
      <c r="X235" s="6" t="s">
        <v>1267</v>
      </c>
      <c r="Y235" s="7" t="s">
        <v>3</v>
      </c>
      <c r="Z235" s="7" t="s">
        <v>683</v>
      </c>
      <c r="AA235" s="30">
        <v>6.7100000000000007E-2</v>
      </c>
      <c r="AB235" s="9" t="s">
        <v>3</v>
      </c>
      <c r="AC235" s="9" t="s">
        <v>469</v>
      </c>
      <c r="AD235" s="9" t="s">
        <v>455</v>
      </c>
      <c r="AE235" s="9" t="s">
        <v>469</v>
      </c>
      <c r="AF235" s="9" t="s">
        <v>469</v>
      </c>
      <c r="AG235" s="9" t="s">
        <v>469</v>
      </c>
      <c r="AH235" s="9" t="s">
        <v>469</v>
      </c>
      <c r="AI235" s="9" t="s">
        <v>469</v>
      </c>
      <c r="AJ235" s="9" t="s">
        <v>469</v>
      </c>
      <c r="AK235" s="69"/>
      <c r="AL235" s="17">
        <v>2</v>
      </c>
      <c r="AM235" s="17">
        <v>2</v>
      </c>
    </row>
  </sheetData>
  <autoFilter ref="A10:AM235">
    <filterColumn colId="37"/>
  </autoFilter>
  <mergeCells count="40">
    <mergeCell ref="AL9:AL10"/>
    <mergeCell ref="AC9:AC10"/>
    <mergeCell ref="AM9:AM10"/>
    <mergeCell ref="A6:M8"/>
    <mergeCell ref="AH9:AH10"/>
    <mergeCell ref="AI9:AI10"/>
    <mergeCell ref="AJ9:AJ10"/>
    <mergeCell ref="AK9:AK10"/>
    <mergeCell ref="AB9:AB10"/>
    <mergeCell ref="AD9:AD10"/>
    <mergeCell ref="AE9:AE10"/>
    <mergeCell ref="AF9:AF10"/>
    <mergeCell ref="AG9:AG10"/>
    <mergeCell ref="W9:W10"/>
    <mergeCell ref="X9:X10"/>
    <mergeCell ref="Y9:Y10"/>
    <mergeCell ref="B9:K9"/>
    <mergeCell ref="A1:AM1"/>
    <mergeCell ref="A2:E2"/>
    <mergeCell ref="F2:K2"/>
    <mergeCell ref="L2:M2"/>
    <mergeCell ref="A3:M3"/>
    <mergeCell ref="N2:AC8"/>
    <mergeCell ref="A4:K4"/>
    <mergeCell ref="L4:M4"/>
    <mergeCell ref="A5:M5"/>
    <mergeCell ref="A9:A10"/>
    <mergeCell ref="L9:L10"/>
    <mergeCell ref="M9:M10"/>
    <mergeCell ref="N9:N10"/>
    <mergeCell ref="O9:O10"/>
    <mergeCell ref="P9:P10"/>
    <mergeCell ref="Q9:Q10"/>
    <mergeCell ref="Z9:Z10"/>
    <mergeCell ref="AA9:AA10"/>
    <mergeCell ref="R9:R10"/>
    <mergeCell ref="S9:S10"/>
    <mergeCell ref="T9:T10"/>
    <mergeCell ref="U9:U10"/>
    <mergeCell ref="V9:V10"/>
  </mergeCells>
  <phoneticPr fontId="6" type="noConversion"/>
  <conditionalFormatting sqref="Y38">
    <cfRule type="duplicateValues" dxfId="271" priority="150"/>
  </conditionalFormatting>
  <conditionalFormatting sqref="S40">
    <cfRule type="duplicateValues" dxfId="270" priority="191"/>
  </conditionalFormatting>
  <conditionalFormatting sqref="S42">
    <cfRule type="duplicateValues" dxfId="269" priority="189"/>
  </conditionalFormatting>
  <conditionalFormatting sqref="Y45:Y46">
    <cfRule type="duplicateValues" dxfId="268" priority="151"/>
  </conditionalFormatting>
  <conditionalFormatting sqref="S47">
    <cfRule type="duplicateValues" dxfId="267" priority="79"/>
  </conditionalFormatting>
  <conditionalFormatting sqref="L53">
    <cfRule type="duplicateValues" dxfId="266" priority="146"/>
  </conditionalFormatting>
  <conditionalFormatting sqref="Y53">
    <cfRule type="duplicateValues" dxfId="265" priority="204"/>
  </conditionalFormatting>
  <conditionalFormatting sqref="S85">
    <cfRule type="duplicateValues" dxfId="264" priority="76"/>
  </conditionalFormatting>
  <conditionalFormatting sqref="S86">
    <cfRule type="duplicateValues" dxfId="263" priority="86"/>
  </conditionalFormatting>
  <conditionalFormatting sqref="S106">
    <cfRule type="duplicateValues" dxfId="262" priority="629"/>
  </conditionalFormatting>
  <conditionalFormatting sqref="S109">
    <cfRule type="duplicateValues" dxfId="261" priority="128"/>
  </conditionalFormatting>
  <conditionalFormatting sqref="L128">
    <cfRule type="duplicateValues" dxfId="260" priority="149"/>
  </conditionalFormatting>
  <conditionalFormatting sqref="S129">
    <cfRule type="duplicateValues" dxfId="259" priority="164"/>
  </conditionalFormatting>
  <conditionalFormatting sqref="K130">
    <cfRule type="duplicateValues" dxfId="258" priority="224"/>
  </conditionalFormatting>
  <conditionalFormatting sqref="K130:L130">
    <cfRule type="duplicateValues" dxfId="257" priority="449"/>
  </conditionalFormatting>
  <conditionalFormatting sqref="S130">
    <cfRule type="duplicateValues" dxfId="256" priority="113"/>
  </conditionalFormatting>
  <conditionalFormatting sqref="K131">
    <cfRule type="duplicateValues" dxfId="255" priority="226"/>
  </conditionalFormatting>
  <conditionalFormatting sqref="K131:L131">
    <cfRule type="duplicateValues" dxfId="254" priority="446"/>
  </conditionalFormatting>
  <conditionalFormatting sqref="S131">
    <cfRule type="duplicateValues" dxfId="253" priority="114"/>
  </conditionalFormatting>
  <conditionalFormatting sqref="Y138">
    <cfRule type="duplicateValues" dxfId="252" priority="152"/>
  </conditionalFormatting>
  <conditionalFormatting sqref="L140">
    <cfRule type="duplicateValues" dxfId="251" priority="451"/>
  </conditionalFormatting>
  <conditionalFormatting sqref="Y142">
    <cfRule type="duplicateValues" dxfId="250" priority="209"/>
  </conditionalFormatting>
  <conditionalFormatting sqref="S157:S159">
    <cfRule type="duplicateValues" dxfId="249" priority="74"/>
  </conditionalFormatting>
  <conditionalFormatting sqref="S169">
    <cfRule type="duplicateValues" dxfId="248" priority="169"/>
  </conditionalFormatting>
  <conditionalFormatting sqref="L172">
    <cfRule type="duplicateValues" dxfId="247" priority="462"/>
  </conditionalFormatting>
  <conditionalFormatting sqref="S172">
    <cfRule type="duplicateValues" dxfId="246" priority="178"/>
  </conditionalFormatting>
  <conditionalFormatting sqref="S173">
    <cfRule type="duplicateValues" dxfId="245" priority="181"/>
  </conditionalFormatting>
  <conditionalFormatting sqref="Y174">
    <cfRule type="duplicateValues" dxfId="244" priority="208"/>
  </conditionalFormatting>
  <conditionalFormatting sqref="S175">
    <cfRule type="duplicateValues" dxfId="243" priority="174"/>
  </conditionalFormatting>
  <conditionalFormatting sqref="L176">
    <cfRule type="duplicateValues" dxfId="242" priority="453"/>
  </conditionalFormatting>
  <conditionalFormatting sqref="Y195">
    <cfRule type="duplicateValues" dxfId="241" priority="211"/>
  </conditionalFormatting>
  <conditionalFormatting sqref="S216:S217">
    <cfRule type="duplicateValues" dxfId="240" priority="72"/>
  </conditionalFormatting>
  <conditionalFormatting sqref="S220">
    <cfRule type="duplicateValues" dxfId="239" priority="97"/>
  </conditionalFormatting>
  <conditionalFormatting sqref="L234">
    <cfRule type="duplicateValues" dxfId="238" priority="469"/>
  </conditionalFormatting>
  <conditionalFormatting sqref="L235">
    <cfRule type="duplicateValues" dxfId="237" priority="468"/>
  </conditionalFormatting>
  <conditionalFormatting sqref="K132:K143">
    <cfRule type="duplicateValues" dxfId="236" priority="201"/>
  </conditionalFormatting>
  <conditionalFormatting sqref="K132:K151">
    <cfRule type="duplicateValues" dxfId="235" priority="200"/>
  </conditionalFormatting>
  <conditionalFormatting sqref="K144:K151">
    <cfRule type="duplicateValues" dxfId="234" priority="229"/>
  </conditionalFormatting>
  <conditionalFormatting sqref="L17:L19">
    <cfRule type="duplicateValues" dxfId="233" priority="452"/>
  </conditionalFormatting>
  <conditionalFormatting sqref="L141:L142">
    <cfRule type="duplicateValues" dxfId="232" priority="456"/>
  </conditionalFormatting>
  <conditionalFormatting sqref="L144:L151">
    <cfRule type="duplicateValues" dxfId="231" priority="442"/>
  </conditionalFormatting>
  <conditionalFormatting sqref="L171:L172">
    <cfRule type="duplicateValues" dxfId="230" priority="461"/>
  </conditionalFormatting>
  <conditionalFormatting sqref="L180:L183">
    <cfRule type="duplicateValues" dxfId="229" priority="463"/>
  </conditionalFormatting>
  <conditionalFormatting sqref="L184:L185">
    <cfRule type="duplicateValues" dxfId="228" priority="157"/>
  </conditionalFormatting>
  <conditionalFormatting sqref="L234:L235">
    <cfRule type="duplicateValues" dxfId="227" priority="470"/>
  </conditionalFormatting>
  <conditionalFormatting sqref="S48:S51">
    <cfRule type="duplicateValues" dxfId="226" priority="137"/>
  </conditionalFormatting>
  <conditionalFormatting sqref="S54:S57">
    <cfRule type="duplicateValues" dxfId="225" priority="94"/>
  </conditionalFormatting>
  <conditionalFormatting sqref="S60:S68">
    <cfRule type="duplicateValues" dxfId="224" priority="92"/>
  </conditionalFormatting>
  <conditionalFormatting sqref="S69:S73">
    <cfRule type="duplicateValues" dxfId="223" priority="670"/>
  </conditionalFormatting>
  <conditionalFormatting sqref="S80:S85">
    <cfRule type="duplicateValues" dxfId="222" priority="88"/>
  </conditionalFormatting>
  <conditionalFormatting sqref="S99:S102">
    <cfRule type="duplicateValues" dxfId="221" priority="133"/>
  </conditionalFormatting>
  <conditionalFormatting sqref="S108:S109">
    <cfRule type="duplicateValues" dxfId="220" priority="129"/>
  </conditionalFormatting>
  <conditionalFormatting sqref="S130:S135">
    <cfRule type="duplicateValues" dxfId="219" priority="115"/>
  </conditionalFormatting>
  <conditionalFormatting sqref="S132:S135">
    <cfRule type="duplicateValues" dxfId="218" priority="112"/>
  </conditionalFormatting>
  <conditionalFormatting sqref="S144:S148">
    <cfRule type="duplicateValues" dxfId="217" priority="110"/>
  </conditionalFormatting>
  <conditionalFormatting sqref="S212:S213">
    <cfRule type="duplicateValues" dxfId="216" priority="99"/>
  </conditionalFormatting>
  <conditionalFormatting sqref="Y38:Y39">
    <cfRule type="duplicateValues" dxfId="215" priority="214"/>
  </conditionalFormatting>
  <conditionalFormatting sqref="Y45:Y47">
    <cfRule type="duplicateValues" dxfId="214" priority="215"/>
  </conditionalFormatting>
  <conditionalFormatting sqref="Y138:Y139">
    <cfRule type="duplicateValues" dxfId="213" priority="210"/>
  </conditionalFormatting>
  <conditionalFormatting sqref="L220:L227 L109:L119 L234:L65492">
    <cfRule type="duplicateValues" dxfId="212" priority="465"/>
  </conditionalFormatting>
  <conditionalFormatting sqref="S129 S127 L122:L126 S122:S123">
    <cfRule type="containsText" dxfId="211" priority="230" operator="containsText" text=" ">
      <formula>NOT(ISERROR(SEARCH(" ",L122)))</formula>
    </cfRule>
  </conditionalFormatting>
  <conditionalFormatting sqref="K132:L151">
    <cfRule type="duplicateValues" dxfId="210" priority="459"/>
  </conditionalFormatting>
  <conditionalFormatting sqref="L141:L142 L144:L151">
    <cfRule type="duplicateValues" dxfId="209" priority="454"/>
  </conditionalFormatting>
  <conditionalFormatting sqref="L184:L185 L176:L179">
    <cfRule type="duplicateValues" dxfId="208" priority="603"/>
  </conditionalFormatting>
  <conditionalFormatting sqref="S167">
    <cfRule type="duplicateValues" dxfId="207" priority="67"/>
  </conditionalFormatting>
  <conditionalFormatting sqref="S214">
    <cfRule type="duplicateValues" dxfId="206" priority="63"/>
  </conditionalFormatting>
  <conditionalFormatting sqref="X38">
    <cfRule type="duplicateValues" dxfId="205" priority="57"/>
  </conditionalFormatting>
  <conditionalFormatting sqref="X45:X46">
    <cfRule type="duplicateValues" dxfId="204" priority="56"/>
  </conditionalFormatting>
  <conditionalFormatting sqref="S43">
    <cfRule type="duplicateValues" dxfId="203" priority="53"/>
  </conditionalFormatting>
  <conditionalFormatting sqref="L168:L169 L173:L175 L160:L166">
    <cfRule type="duplicateValues" dxfId="202" priority="1207"/>
  </conditionalFormatting>
  <conditionalFormatting sqref="S127">
    <cfRule type="duplicateValues" dxfId="201" priority="50"/>
  </conditionalFormatting>
  <conditionalFormatting sqref="S189">
    <cfRule type="duplicateValues" dxfId="200" priority="48"/>
  </conditionalFormatting>
  <conditionalFormatting sqref="S217">
    <cfRule type="duplicateValues" dxfId="199" priority="34"/>
  </conditionalFormatting>
  <conditionalFormatting sqref="S217">
    <cfRule type="duplicateValues" dxfId="198" priority="33"/>
  </conditionalFormatting>
  <conditionalFormatting sqref="S92:S98">
    <cfRule type="duplicateValues" dxfId="197" priority="1881"/>
  </conditionalFormatting>
  <conditionalFormatting sqref="S153:S159">
    <cfRule type="duplicateValues" dxfId="196" priority="1903"/>
  </conditionalFormatting>
  <conditionalFormatting sqref="L47:M47">
    <cfRule type="duplicateValues" dxfId="195" priority="1908"/>
  </conditionalFormatting>
  <conditionalFormatting sqref="L44">
    <cfRule type="duplicateValues" dxfId="194" priority="23"/>
  </conditionalFormatting>
  <conditionalFormatting sqref="L206:L1048576 L13:L204 L1:L10 AK11:AK12">
    <cfRule type="duplicateValues" dxfId="193" priority="22"/>
  </conditionalFormatting>
  <conditionalFormatting sqref="L206:L65492 L13:L43 L45:L204 AK11:AK12">
    <cfRule type="duplicateValues" dxfId="192" priority="2007"/>
  </conditionalFormatting>
  <conditionalFormatting sqref="L206:L65492 L13:L43 L45:L204 L9 L2 L4 AK11:AK12">
    <cfRule type="duplicateValues" dxfId="191" priority="2010"/>
  </conditionalFormatting>
  <conditionalFormatting sqref="L205">
    <cfRule type="duplicateValues" dxfId="190" priority="8"/>
  </conditionalFormatting>
  <conditionalFormatting sqref="L205">
    <cfRule type="duplicateValues" dxfId="189" priority="9"/>
  </conditionalFormatting>
  <conditionalFormatting sqref="L205">
    <cfRule type="duplicateValues" dxfId="188" priority="10"/>
  </conditionalFormatting>
  <conditionalFormatting sqref="L205">
    <cfRule type="duplicateValues" dxfId="187" priority="11"/>
  </conditionalFormatting>
  <conditionalFormatting sqref="L205">
    <cfRule type="duplicateValues" dxfId="186" priority="12"/>
  </conditionalFormatting>
  <conditionalFormatting sqref="L205">
    <cfRule type="duplicateValues" dxfId="185" priority="7"/>
  </conditionalFormatting>
  <conditionalFormatting sqref="S122:S123">
    <cfRule type="duplicateValues" dxfId="184" priority="4"/>
  </conditionalFormatting>
  <conditionalFormatting sqref="S122:S123">
    <cfRule type="duplicateValues" dxfId="183" priority="5"/>
  </conditionalFormatting>
  <conditionalFormatting sqref="S160:S166">
    <cfRule type="duplicateValues" dxfId="182" priority="2077"/>
  </conditionalFormatting>
  <conditionalFormatting sqref="S160:S166">
    <cfRule type="duplicateValues" dxfId="181" priority="2078"/>
  </conditionalFormatting>
  <printOptions horizontalCentered="1"/>
  <pageMargins left="0.31496062992125984" right="0.27559055118110237" top="0.39370078740157483" bottom="0.55118110236220474" header="0.31496062992125984" footer="0.31496062992125984"/>
  <pageSetup paperSize="8" scale="60" fitToHeight="0" orientation="landscape" r:id="rId1"/>
  <headerFooter>
    <oddFooter>&amp;C第 &amp;P 页，共 &amp;N 页</oddFooter>
  </headerFooter>
  <rowBreaks count="1" manualBreakCount="1">
    <brk id="24" max="4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85"/>
  <sheetViews>
    <sheetView tabSelected="1" view="pageBreakPreview" zoomScale="85" zoomScaleSheetLayoutView="85" workbookViewId="0">
      <selection activeCell="N12" sqref="N12"/>
    </sheetView>
  </sheetViews>
  <sheetFormatPr defaultColWidth="9" defaultRowHeight="14.25"/>
  <cols>
    <col min="1" max="1" width="4.5" style="97" customWidth="1"/>
    <col min="2" max="11" width="2.625" style="97" customWidth="1"/>
    <col min="12" max="12" width="17" style="2" customWidth="1"/>
    <col min="13" max="13" width="27.125" style="97" customWidth="1"/>
    <col min="14" max="14" width="11.5" style="97" customWidth="1"/>
    <col min="15" max="15" width="3.875" style="97" customWidth="1"/>
    <col min="16" max="16" width="4.125" style="97" customWidth="1"/>
    <col min="17" max="17" width="11.625" style="97" customWidth="1"/>
    <col min="18" max="18" width="6.125" style="2" customWidth="1"/>
    <col min="19" max="19" width="14.5" style="97" customWidth="1"/>
    <col min="20" max="20" width="5.625" style="2" customWidth="1"/>
    <col min="21" max="21" width="8.375" style="3" customWidth="1"/>
    <col min="22" max="22" width="7.625" style="3" customWidth="1"/>
    <col min="23" max="23" width="7.875" style="3" customWidth="1"/>
    <col min="24" max="24" width="13.875" style="3" customWidth="1"/>
    <col min="25" max="25" width="12.125" style="3" customWidth="1"/>
    <col min="26" max="26" width="12.25" style="97" customWidth="1"/>
    <col min="27" max="27" width="8.25" style="42" customWidth="1"/>
    <col min="28" max="28" width="5.125" style="97" customWidth="1"/>
    <col min="29" max="29" width="17.5" style="97" customWidth="1"/>
    <col min="30" max="30" width="10.75" style="97" hidden="1" customWidth="1"/>
    <col min="31" max="31" width="5.75" style="97" hidden="1" customWidth="1"/>
    <col min="32" max="32" width="7.625" style="97" hidden="1" customWidth="1"/>
    <col min="33" max="34" width="5.75" style="97" hidden="1" customWidth="1"/>
    <col min="35" max="36" width="7.25" style="97" hidden="1" customWidth="1"/>
    <col min="37" max="37" width="21.875" style="97" customWidth="1"/>
    <col min="38" max="39" width="9.5" style="97" customWidth="1"/>
    <col min="40" max="16384" width="9" style="97"/>
  </cols>
  <sheetData>
    <row r="1" spans="1:39" ht="18.7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ht="33.75" customHeight="1">
      <c r="A2" s="120" t="s">
        <v>5</v>
      </c>
      <c r="B2" s="121"/>
      <c r="C2" s="121"/>
      <c r="D2" s="121"/>
      <c r="E2" s="122"/>
      <c r="F2" s="123" t="s">
        <v>6</v>
      </c>
      <c r="G2" s="124"/>
      <c r="H2" s="124"/>
      <c r="I2" s="124"/>
      <c r="J2" s="124"/>
      <c r="K2" s="125"/>
      <c r="L2" s="126" t="s">
        <v>1132</v>
      </c>
      <c r="M2" s="127"/>
      <c r="N2" s="128" t="s">
        <v>1428</v>
      </c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98"/>
      <c r="AE2" s="19"/>
      <c r="AF2" s="19"/>
      <c r="AG2" s="19"/>
      <c r="AH2" s="19"/>
      <c r="AI2" s="19"/>
      <c r="AJ2" s="20"/>
      <c r="AK2" s="95" t="s">
        <v>4</v>
      </c>
      <c r="AL2" s="74" t="s">
        <v>1430</v>
      </c>
      <c r="AM2" s="74" t="s">
        <v>1432</v>
      </c>
    </row>
    <row r="3" spans="1:39" ht="33.75" customHeight="1">
      <c r="A3" s="123" t="s">
        <v>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5"/>
      <c r="N3" s="130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98"/>
      <c r="AE3" s="19"/>
      <c r="AF3" s="19"/>
      <c r="AG3" s="19"/>
      <c r="AH3" s="19"/>
      <c r="AI3" s="19"/>
      <c r="AJ3" s="20"/>
      <c r="AK3" s="95" t="s">
        <v>8</v>
      </c>
      <c r="AL3" s="74" t="s">
        <v>1375</v>
      </c>
      <c r="AM3" s="74" t="s">
        <v>1379</v>
      </c>
    </row>
    <row r="4" spans="1:39" ht="33.75" customHeight="1">
      <c r="A4" s="134" t="s">
        <v>9</v>
      </c>
      <c r="B4" s="135"/>
      <c r="C4" s="135"/>
      <c r="D4" s="135"/>
      <c r="E4" s="135"/>
      <c r="F4" s="135"/>
      <c r="G4" s="135"/>
      <c r="H4" s="135"/>
      <c r="I4" s="135"/>
      <c r="J4" s="135"/>
      <c r="K4" s="136"/>
      <c r="L4" s="126" t="s">
        <v>10</v>
      </c>
      <c r="M4" s="127"/>
      <c r="N4" s="130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98"/>
      <c r="AE4" s="19"/>
      <c r="AF4" s="19"/>
      <c r="AG4" s="19"/>
      <c r="AH4" s="19"/>
      <c r="AI4" s="19"/>
      <c r="AJ4" s="20"/>
      <c r="AK4" s="95" t="s">
        <v>11</v>
      </c>
      <c r="AL4" s="74"/>
      <c r="AM4" s="74"/>
    </row>
    <row r="5" spans="1:39" ht="42.75" customHeight="1">
      <c r="A5" s="126" t="s">
        <v>1381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27"/>
      <c r="N5" s="130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98"/>
      <c r="AE5" s="19"/>
      <c r="AF5" s="19"/>
      <c r="AG5" s="19"/>
      <c r="AH5" s="19"/>
      <c r="AI5" s="19"/>
      <c r="AJ5" s="20"/>
      <c r="AK5" s="95" t="s">
        <v>2</v>
      </c>
      <c r="AL5" s="22" t="s">
        <v>709</v>
      </c>
      <c r="AM5" s="22" t="s">
        <v>709</v>
      </c>
    </row>
    <row r="6" spans="1:39" ht="23.25" customHeight="1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40"/>
      <c r="N6" s="130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98"/>
      <c r="AE6" s="19"/>
      <c r="AF6" s="19"/>
      <c r="AG6" s="19"/>
      <c r="AH6" s="19"/>
      <c r="AI6" s="19"/>
      <c r="AJ6" s="20"/>
      <c r="AK6" s="96" t="s">
        <v>12</v>
      </c>
      <c r="AL6" s="23" t="s">
        <v>378</v>
      </c>
      <c r="AM6" s="23" t="s">
        <v>378</v>
      </c>
    </row>
    <row r="7" spans="1:39" ht="29.25" customHeight="1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30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98"/>
      <c r="AE7" s="19"/>
      <c r="AF7" s="19"/>
      <c r="AG7" s="19"/>
      <c r="AH7" s="19"/>
      <c r="AI7" s="19"/>
      <c r="AJ7" s="20"/>
      <c r="AK7" s="58" t="s">
        <v>14</v>
      </c>
      <c r="AL7" s="24">
        <v>18.645600000000002</v>
      </c>
      <c r="AM7" s="24">
        <v>18.645600000000002</v>
      </c>
    </row>
    <row r="8" spans="1:39" ht="22.5" customHeight="1">
      <c r="A8" s="144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6"/>
      <c r="N8" s="132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99"/>
      <c r="AE8" s="26"/>
      <c r="AF8" s="26"/>
      <c r="AG8" s="26"/>
      <c r="AH8" s="26"/>
      <c r="AI8" s="26"/>
      <c r="AJ8" s="27"/>
      <c r="AK8" s="58" t="s">
        <v>15</v>
      </c>
      <c r="AL8" s="25"/>
      <c r="AM8" s="25"/>
    </row>
    <row r="9" spans="1:39" ht="24.95" customHeight="1">
      <c r="A9" s="105" t="s">
        <v>0</v>
      </c>
      <c r="B9" s="100" t="s">
        <v>16</v>
      </c>
      <c r="C9" s="100"/>
      <c r="D9" s="100"/>
      <c r="E9" s="100"/>
      <c r="F9" s="100"/>
      <c r="G9" s="100"/>
      <c r="H9" s="100"/>
      <c r="I9" s="100"/>
      <c r="J9" s="100"/>
      <c r="K9" s="100"/>
      <c r="L9" s="102" t="s">
        <v>4</v>
      </c>
      <c r="M9" s="100" t="s">
        <v>8</v>
      </c>
      <c r="N9" s="100" t="s">
        <v>17</v>
      </c>
      <c r="O9" s="100" t="s">
        <v>18</v>
      </c>
      <c r="P9" s="100" t="s">
        <v>19</v>
      </c>
      <c r="Q9" s="100" t="s">
        <v>1</v>
      </c>
      <c r="R9" s="102" t="s">
        <v>20</v>
      </c>
      <c r="S9" s="106" t="s">
        <v>21</v>
      </c>
      <c r="T9" s="103" t="s">
        <v>22</v>
      </c>
      <c r="U9" s="102" t="s">
        <v>23</v>
      </c>
      <c r="V9" s="104" t="s">
        <v>24</v>
      </c>
      <c r="W9" s="104" t="s">
        <v>25</v>
      </c>
      <c r="X9" s="116" t="s">
        <v>26</v>
      </c>
      <c r="Y9" s="116" t="s">
        <v>27</v>
      </c>
      <c r="Z9" s="100" t="s">
        <v>28</v>
      </c>
      <c r="AA9" s="118" t="s">
        <v>29</v>
      </c>
      <c r="AB9" s="100" t="s">
        <v>30</v>
      </c>
      <c r="AC9" s="100" t="s">
        <v>1131</v>
      </c>
      <c r="AD9" s="100" t="s">
        <v>31</v>
      </c>
      <c r="AE9" s="117" t="s">
        <v>32</v>
      </c>
      <c r="AF9" s="117" t="s">
        <v>33</v>
      </c>
      <c r="AG9" s="117" t="s">
        <v>34</v>
      </c>
      <c r="AH9" s="117" t="s">
        <v>35</v>
      </c>
      <c r="AI9" s="113" t="s">
        <v>36</v>
      </c>
      <c r="AJ9" s="113" t="s">
        <v>15</v>
      </c>
      <c r="AK9" s="115" t="s">
        <v>37</v>
      </c>
      <c r="AL9" s="100" t="s">
        <v>38</v>
      </c>
      <c r="AM9" s="100" t="s">
        <v>38</v>
      </c>
    </row>
    <row r="10" spans="1:39" s="1" customFormat="1" ht="24.95" customHeight="1">
      <c r="A10" s="105"/>
      <c r="B10" s="7">
        <v>0</v>
      </c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6">
        <v>9</v>
      </c>
      <c r="L10" s="102"/>
      <c r="M10" s="106"/>
      <c r="N10" s="100"/>
      <c r="O10" s="100"/>
      <c r="P10" s="100"/>
      <c r="Q10" s="100"/>
      <c r="R10" s="102"/>
      <c r="S10" s="106"/>
      <c r="T10" s="103"/>
      <c r="U10" s="102"/>
      <c r="V10" s="104"/>
      <c r="W10" s="104"/>
      <c r="X10" s="116"/>
      <c r="Y10" s="116"/>
      <c r="Z10" s="100"/>
      <c r="AA10" s="118"/>
      <c r="AB10" s="100"/>
      <c r="AC10" s="100"/>
      <c r="AD10" s="100"/>
      <c r="AE10" s="117"/>
      <c r="AF10" s="117"/>
      <c r="AG10" s="117"/>
      <c r="AH10" s="117"/>
      <c r="AI10" s="114"/>
      <c r="AJ10" s="113"/>
      <c r="AK10" s="115"/>
      <c r="AL10" s="100"/>
      <c r="AM10" s="100"/>
    </row>
    <row r="11" spans="1:39" s="166" customFormat="1" ht="35.1" customHeight="1">
      <c r="A11" s="77">
        <f t="shared" ref="A11:A61" si="0">ROW()-10</f>
        <v>1</v>
      </c>
      <c r="B11" s="164">
        <v>0</v>
      </c>
      <c r="C11" s="164"/>
      <c r="D11" s="84"/>
      <c r="E11" s="84"/>
      <c r="F11" s="84"/>
      <c r="G11" s="84"/>
      <c r="H11" s="84"/>
      <c r="I11" s="84"/>
      <c r="J11" s="84"/>
      <c r="K11" s="84"/>
      <c r="L11" s="93" t="s">
        <v>1430</v>
      </c>
      <c r="M11" s="92" t="s">
        <v>1375</v>
      </c>
      <c r="N11" s="84"/>
      <c r="O11" s="84" t="s">
        <v>39</v>
      </c>
      <c r="P11" s="77" t="s">
        <v>40</v>
      </c>
      <c r="Q11" s="164"/>
      <c r="R11" s="165" t="s">
        <v>41</v>
      </c>
      <c r="S11" s="83" t="s">
        <v>1345</v>
      </c>
      <c r="T11" s="78" t="s">
        <v>646</v>
      </c>
      <c r="U11" s="82" t="s">
        <v>43</v>
      </c>
      <c r="V11" s="82" t="s">
        <v>44</v>
      </c>
      <c r="W11" s="82" t="s">
        <v>45</v>
      </c>
      <c r="X11" s="84" t="s">
        <v>46</v>
      </c>
      <c r="Y11" s="84" t="s">
        <v>3</v>
      </c>
      <c r="Z11" s="84" t="s">
        <v>1130</v>
      </c>
      <c r="AA11" s="162">
        <v>18.645600000000002</v>
      </c>
      <c r="AB11" s="86" t="s">
        <v>3</v>
      </c>
      <c r="AC11" s="93" t="s">
        <v>455</v>
      </c>
      <c r="AD11" s="93" t="s">
        <v>455</v>
      </c>
      <c r="AE11" s="93" t="s">
        <v>455</v>
      </c>
      <c r="AF11" s="93" t="s">
        <v>455</v>
      </c>
      <c r="AG11" s="93" t="s">
        <v>455</v>
      </c>
      <c r="AH11" s="93" t="s">
        <v>455</v>
      </c>
      <c r="AI11" s="93" t="s">
        <v>455</v>
      </c>
      <c r="AJ11" s="93" t="s">
        <v>455</v>
      </c>
      <c r="AK11" s="92"/>
      <c r="AL11" s="164">
        <v>1</v>
      </c>
      <c r="AM11" s="164">
        <v>0</v>
      </c>
    </row>
    <row r="12" spans="1:39" s="166" customFormat="1" ht="35.1" customHeight="1">
      <c r="A12" s="77">
        <f t="shared" si="0"/>
        <v>2</v>
      </c>
      <c r="B12" s="164">
        <v>0</v>
      </c>
      <c r="C12" s="164"/>
      <c r="D12" s="84"/>
      <c r="E12" s="84"/>
      <c r="F12" s="84"/>
      <c r="G12" s="84"/>
      <c r="H12" s="84"/>
      <c r="I12" s="84"/>
      <c r="J12" s="84"/>
      <c r="K12" s="84"/>
      <c r="L12" s="93" t="s">
        <v>1431</v>
      </c>
      <c r="M12" s="92" t="s">
        <v>1375</v>
      </c>
      <c r="N12" s="84" t="s">
        <v>1433</v>
      </c>
      <c r="O12" s="84" t="s">
        <v>39</v>
      </c>
      <c r="P12" s="77" t="s">
        <v>40</v>
      </c>
      <c r="Q12" s="164"/>
      <c r="R12" s="165" t="s">
        <v>41</v>
      </c>
      <c r="S12" s="83" t="s">
        <v>1345</v>
      </c>
      <c r="T12" s="78" t="s">
        <v>888</v>
      </c>
      <c r="U12" s="82" t="s">
        <v>43</v>
      </c>
      <c r="V12" s="82" t="s">
        <v>44</v>
      </c>
      <c r="W12" s="82" t="s">
        <v>45</v>
      </c>
      <c r="X12" s="84" t="s">
        <v>46</v>
      </c>
      <c r="Y12" s="84" t="s">
        <v>3</v>
      </c>
      <c r="Z12" s="84" t="s">
        <v>1130</v>
      </c>
      <c r="AA12" s="162">
        <v>18.645600000000002</v>
      </c>
      <c r="AB12" s="86" t="s">
        <v>3</v>
      </c>
      <c r="AC12" s="93" t="s">
        <v>455</v>
      </c>
      <c r="AD12" s="93" t="s">
        <v>883</v>
      </c>
      <c r="AE12" s="93" t="s">
        <v>883</v>
      </c>
      <c r="AF12" s="93" t="s">
        <v>883</v>
      </c>
      <c r="AG12" s="93" t="s">
        <v>883</v>
      </c>
      <c r="AH12" s="93" t="s">
        <v>883</v>
      </c>
      <c r="AI12" s="93" t="s">
        <v>883</v>
      </c>
      <c r="AJ12" s="93" t="s">
        <v>883</v>
      </c>
      <c r="AK12" s="92"/>
      <c r="AL12" s="164">
        <v>0</v>
      </c>
      <c r="AM12" s="164">
        <v>1</v>
      </c>
    </row>
    <row r="13" spans="1:39" s="54" customFormat="1" ht="35.1" customHeight="1">
      <c r="A13" s="7">
        <f t="shared" si="0"/>
        <v>3</v>
      </c>
      <c r="B13" s="7"/>
      <c r="C13" s="7">
        <v>1</v>
      </c>
      <c r="D13" s="7"/>
      <c r="E13" s="7"/>
      <c r="F13" s="7"/>
      <c r="G13" s="14"/>
      <c r="H13" s="14"/>
      <c r="I13" s="14"/>
      <c r="J13" s="14"/>
      <c r="K13" s="14"/>
      <c r="L13" s="72" t="s">
        <v>1343</v>
      </c>
      <c r="M13" s="5" t="s">
        <v>1352</v>
      </c>
      <c r="N13" s="11" t="s">
        <v>1353</v>
      </c>
      <c r="O13" s="11" t="s">
        <v>48</v>
      </c>
      <c r="P13" s="7" t="s">
        <v>40</v>
      </c>
      <c r="Q13" s="12"/>
      <c r="R13" s="13" t="s">
        <v>41</v>
      </c>
      <c r="S13" s="12" t="s">
        <v>1346</v>
      </c>
      <c r="T13" s="14" t="s">
        <v>646</v>
      </c>
      <c r="U13" s="15" t="s">
        <v>43</v>
      </c>
      <c r="V13" s="15" t="s">
        <v>44</v>
      </c>
      <c r="W13" s="7" t="s">
        <v>49</v>
      </c>
      <c r="X13" s="7" t="s">
        <v>46</v>
      </c>
      <c r="Y13" s="6" t="s">
        <v>3</v>
      </c>
      <c r="Z13" s="7" t="s">
        <v>462</v>
      </c>
      <c r="AA13" s="30" t="e">
        <f>AA14+#REF!</f>
        <v>#REF!</v>
      </c>
      <c r="AB13" s="9" t="s">
        <v>3</v>
      </c>
      <c r="AC13" s="8" t="s">
        <v>455</v>
      </c>
      <c r="AD13" s="16" t="s">
        <v>450</v>
      </c>
      <c r="AE13" s="15"/>
      <c r="AF13" s="15"/>
      <c r="AG13" s="15"/>
      <c r="AH13" s="15"/>
      <c r="AI13" s="9" t="s">
        <v>50</v>
      </c>
      <c r="AJ13" s="9"/>
      <c r="AK13" s="64"/>
      <c r="AL13" s="17">
        <v>1</v>
      </c>
      <c r="AM13" s="17">
        <v>1</v>
      </c>
    </row>
    <row r="14" spans="1:39" s="54" customFormat="1" ht="35.1" customHeight="1">
      <c r="A14" s="7">
        <f t="shared" si="0"/>
        <v>4</v>
      </c>
      <c r="B14" s="7"/>
      <c r="C14" s="7"/>
      <c r="D14" s="7">
        <v>2</v>
      </c>
      <c r="E14" s="7"/>
      <c r="F14" s="7"/>
      <c r="G14" s="14"/>
      <c r="H14" s="14"/>
      <c r="I14" s="14"/>
      <c r="J14" s="14"/>
      <c r="K14" s="14"/>
      <c r="L14" s="72" t="s">
        <v>1342</v>
      </c>
      <c r="M14" s="5" t="s">
        <v>1354</v>
      </c>
      <c r="N14" s="11" t="s">
        <v>1355</v>
      </c>
      <c r="O14" s="11" t="s">
        <v>52</v>
      </c>
      <c r="P14" s="7" t="s">
        <v>40</v>
      </c>
      <c r="Q14" s="12"/>
      <c r="R14" s="13" t="s">
        <v>41</v>
      </c>
      <c r="S14" s="12" t="s">
        <v>471</v>
      </c>
      <c r="T14" s="6" t="s">
        <v>3</v>
      </c>
      <c r="U14" s="15" t="s">
        <v>43</v>
      </c>
      <c r="V14" s="15" t="s">
        <v>44</v>
      </c>
      <c r="W14" s="7" t="s">
        <v>49</v>
      </c>
      <c r="X14" s="7" t="s">
        <v>46</v>
      </c>
      <c r="Y14" s="6" t="s">
        <v>3</v>
      </c>
      <c r="Z14" s="6" t="s">
        <v>3</v>
      </c>
      <c r="AA14" s="30">
        <v>0.18</v>
      </c>
      <c r="AB14" s="9" t="s">
        <v>3</v>
      </c>
      <c r="AC14" s="8" t="s">
        <v>455</v>
      </c>
      <c r="AD14" s="16" t="s">
        <v>449</v>
      </c>
      <c r="AE14" s="15"/>
      <c r="AF14" s="15"/>
      <c r="AG14" s="15"/>
      <c r="AH14" s="15"/>
      <c r="AI14" s="9"/>
      <c r="AJ14" s="9"/>
      <c r="AK14" s="64"/>
      <c r="AL14" s="17">
        <v>1</v>
      </c>
      <c r="AM14" s="17">
        <v>1</v>
      </c>
    </row>
    <row r="15" spans="1:39" s="54" customFormat="1" ht="35.1" customHeight="1">
      <c r="A15" s="7">
        <f t="shared" si="0"/>
        <v>5</v>
      </c>
      <c r="B15" s="7"/>
      <c r="C15" s="7"/>
      <c r="D15" s="7">
        <v>2</v>
      </c>
      <c r="E15" s="7"/>
      <c r="F15" s="7"/>
      <c r="G15" s="14"/>
      <c r="H15" s="14"/>
      <c r="I15" s="14"/>
      <c r="J15" s="14"/>
      <c r="K15" s="14"/>
      <c r="L15" s="72" t="s">
        <v>53</v>
      </c>
      <c r="M15" s="5" t="s">
        <v>54</v>
      </c>
      <c r="N15" s="11" t="s">
        <v>49</v>
      </c>
      <c r="O15" s="11" t="s">
        <v>52</v>
      </c>
      <c r="P15" s="7" t="s">
        <v>40</v>
      </c>
      <c r="Q15" s="12"/>
      <c r="R15" s="13" t="s">
        <v>41</v>
      </c>
      <c r="S15" s="34" t="str">
        <f>L15</f>
        <v>322122211000</v>
      </c>
      <c r="T15" s="14" t="s">
        <v>888</v>
      </c>
      <c r="U15" s="15" t="s">
        <v>1382</v>
      </c>
      <c r="V15" s="15" t="s">
        <v>1383</v>
      </c>
      <c r="W15" s="7" t="s">
        <v>49</v>
      </c>
      <c r="X15" s="7" t="s">
        <v>46</v>
      </c>
      <c r="Y15" s="6" t="s">
        <v>3</v>
      </c>
      <c r="Z15" s="7" t="s">
        <v>1129</v>
      </c>
      <c r="AA15" s="30">
        <f>AA16+AA17</f>
        <v>0.6552</v>
      </c>
      <c r="AB15" s="9" t="s">
        <v>3</v>
      </c>
      <c r="AC15" s="8" t="s">
        <v>883</v>
      </c>
      <c r="AD15" s="16" t="s">
        <v>450</v>
      </c>
      <c r="AE15" s="15"/>
      <c r="AF15" s="15"/>
      <c r="AG15" s="15"/>
      <c r="AH15" s="15"/>
      <c r="AI15" s="9" t="s">
        <v>50</v>
      </c>
      <c r="AJ15" s="9"/>
      <c r="AK15" s="64"/>
      <c r="AL15" s="17">
        <v>1</v>
      </c>
      <c r="AM15" s="17">
        <v>1</v>
      </c>
    </row>
    <row r="16" spans="1:39" s="54" customFormat="1" ht="35.1" customHeight="1">
      <c r="A16" s="7">
        <f t="shared" si="0"/>
        <v>6</v>
      </c>
      <c r="B16" s="7"/>
      <c r="C16" s="7"/>
      <c r="D16" s="7"/>
      <c r="E16" s="7">
        <v>3</v>
      </c>
      <c r="F16" s="7"/>
      <c r="G16" s="14"/>
      <c r="H16" s="14"/>
      <c r="I16" s="14"/>
      <c r="J16" s="14"/>
      <c r="K16" s="14"/>
      <c r="L16" s="72" t="s">
        <v>55</v>
      </c>
      <c r="M16" s="5" t="s">
        <v>1128</v>
      </c>
      <c r="N16" s="11" t="s">
        <v>57</v>
      </c>
      <c r="O16" s="11" t="s">
        <v>52</v>
      </c>
      <c r="P16" s="7" t="s">
        <v>40</v>
      </c>
      <c r="Q16" s="12"/>
      <c r="R16" s="13" t="s">
        <v>41</v>
      </c>
      <c r="S16" s="34" t="str">
        <f>L16</f>
        <v>322122211100</v>
      </c>
      <c r="T16" s="14" t="s">
        <v>888</v>
      </c>
      <c r="U16" s="15" t="s">
        <v>1382</v>
      </c>
      <c r="V16" s="15" t="s">
        <v>1383</v>
      </c>
      <c r="W16" s="7" t="s">
        <v>57</v>
      </c>
      <c r="X16" s="7" t="s">
        <v>58</v>
      </c>
      <c r="Y16" s="7" t="s">
        <v>59</v>
      </c>
      <c r="Z16" s="7" t="s">
        <v>883</v>
      </c>
      <c r="AA16" s="30">
        <v>0.15</v>
      </c>
      <c r="AB16" s="9" t="s">
        <v>3</v>
      </c>
      <c r="AC16" s="8" t="s">
        <v>883</v>
      </c>
      <c r="AD16" s="50" t="s">
        <v>1126</v>
      </c>
      <c r="AE16" s="15"/>
      <c r="AF16" s="15"/>
      <c r="AG16" s="15"/>
      <c r="AH16" s="15"/>
      <c r="AI16" s="9" t="s">
        <v>50</v>
      </c>
      <c r="AJ16" s="9"/>
      <c r="AK16" s="64"/>
      <c r="AL16" s="17">
        <v>1</v>
      </c>
      <c r="AM16" s="17">
        <v>1</v>
      </c>
    </row>
    <row r="17" spans="1:39" s="54" customFormat="1" ht="35.1" customHeight="1">
      <c r="A17" s="7">
        <f t="shared" si="0"/>
        <v>7</v>
      </c>
      <c r="B17" s="7"/>
      <c r="C17" s="7"/>
      <c r="D17" s="7"/>
      <c r="E17" s="7">
        <v>3</v>
      </c>
      <c r="F17" s="7"/>
      <c r="G17" s="14"/>
      <c r="H17" s="14"/>
      <c r="I17" s="14"/>
      <c r="J17" s="14"/>
      <c r="K17" s="14"/>
      <c r="L17" s="72" t="s">
        <v>60</v>
      </c>
      <c r="M17" s="5" t="s">
        <v>1127</v>
      </c>
      <c r="N17" s="11" t="s">
        <v>379</v>
      </c>
      <c r="O17" s="11" t="s">
        <v>48</v>
      </c>
      <c r="P17" s="7" t="s">
        <v>40</v>
      </c>
      <c r="Q17" s="12"/>
      <c r="R17" s="13" t="s">
        <v>41</v>
      </c>
      <c r="S17" s="34" t="str">
        <f>L17</f>
        <v>322122211200</v>
      </c>
      <c r="T17" s="14" t="s">
        <v>888</v>
      </c>
      <c r="U17" s="15" t="s">
        <v>1382</v>
      </c>
      <c r="V17" s="15" t="s">
        <v>1383</v>
      </c>
      <c r="W17" s="7" t="s">
        <v>49</v>
      </c>
      <c r="X17" s="7" t="s">
        <v>46</v>
      </c>
      <c r="Y17" s="6" t="s">
        <v>3</v>
      </c>
      <c r="Z17" s="7" t="s">
        <v>1125</v>
      </c>
      <c r="AA17" s="30">
        <f>AA18+AA19</f>
        <v>0.50519999999999998</v>
      </c>
      <c r="AB17" s="9" t="s">
        <v>3</v>
      </c>
      <c r="AC17" s="8" t="s">
        <v>883</v>
      </c>
      <c r="AD17" s="50" t="s">
        <v>1126</v>
      </c>
      <c r="AE17" s="15"/>
      <c r="AF17" s="15"/>
      <c r="AG17" s="15"/>
      <c r="AH17" s="15"/>
      <c r="AI17" s="9" t="s">
        <v>50</v>
      </c>
      <c r="AJ17" s="9"/>
      <c r="AK17" s="64"/>
      <c r="AL17" s="17">
        <v>1</v>
      </c>
      <c r="AM17" s="17">
        <v>1</v>
      </c>
    </row>
    <row r="18" spans="1:39" s="54" customFormat="1" ht="35.1" customHeight="1">
      <c r="A18" s="7">
        <f t="shared" si="0"/>
        <v>8</v>
      </c>
      <c r="B18" s="7"/>
      <c r="C18" s="7"/>
      <c r="D18" s="7"/>
      <c r="E18" s="7"/>
      <c r="F18" s="7">
        <v>4</v>
      </c>
      <c r="G18" s="14"/>
      <c r="H18" s="14"/>
      <c r="I18" s="14"/>
      <c r="J18" s="14"/>
      <c r="K18" s="14"/>
      <c r="L18" s="72" t="s">
        <v>63</v>
      </c>
      <c r="M18" s="5" t="s">
        <v>64</v>
      </c>
      <c r="N18" s="11" t="s">
        <v>65</v>
      </c>
      <c r="O18" s="11" t="s">
        <v>52</v>
      </c>
      <c r="P18" s="7" t="s">
        <v>40</v>
      </c>
      <c r="Q18" s="12"/>
      <c r="R18" s="13" t="s">
        <v>41</v>
      </c>
      <c r="S18" s="12" t="str">
        <f>L18</f>
        <v>322122212100</v>
      </c>
      <c r="T18" s="14" t="s">
        <v>888</v>
      </c>
      <c r="U18" s="15" t="s">
        <v>1382</v>
      </c>
      <c r="V18" s="15" t="s">
        <v>1383</v>
      </c>
      <c r="W18" s="7" t="s">
        <v>997</v>
      </c>
      <c r="X18" s="7" t="s">
        <v>67</v>
      </c>
      <c r="Y18" s="7" t="s">
        <v>380</v>
      </c>
      <c r="Z18" s="7" t="s">
        <v>1125</v>
      </c>
      <c r="AA18" s="30">
        <v>0.43680000000000002</v>
      </c>
      <c r="AB18" s="9" t="s">
        <v>3</v>
      </c>
      <c r="AC18" s="8" t="s">
        <v>883</v>
      </c>
      <c r="AD18" s="50" t="s">
        <v>963</v>
      </c>
      <c r="AE18" s="15"/>
      <c r="AF18" s="15"/>
      <c r="AG18" s="15"/>
      <c r="AH18" s="15"/>
      <c r="AI18" s="9" t="s">
        <v>50</v>
      </c>
      <c r="AJ18" s="9"/>
      <c r="AK18" s="64"/>
      <c r="AL18" s="17">
        <v>1</v>
      </c>
      <c r="AM18" s="17">
        <v>1</v>
      </c>
    </row>
    <row r="19" spans="1:39" s="54" customFormat="1" ht="35.1" customHeight="1">
      <c r="A19" s="7">
        <f t="shared" si="0"/>
        <v>9</v>
      </c>
      <c r="B19" s="7"/>
      <c r="C19" s="7"/>
      <c r="D19" s="7"/>
      <c r="E19" s="7"/>
      <c r="F19" s="7">
        <v>4</v>
      </c>
      <c r="G19" s="14"/>
      <c r="H19" s="14"/>
      <c r="I19" s="14"/>
      <c r="J19" s="14"/>
      <c r="K19" s="14"/>
      <c r="L19" s="72" t="s">
        <v>69</v>
      </c>
      <c r="M19" s="5" t="s">
        <v>70</v>
      </c>
      <c r="N19" s="11" t="s">
        <v>71</v>
      </c>
      <c r="O19" s="11" t="s">
        <v>52</v>
      </c>
      <c r="P19" s="7" t="s">
        <v>40</v>
      </c>
      <c r="Q19" s="12"/>
      <c r="R19" s="13" t="s">
        <v>41</v>
      </c>
      <c r="S19" s="12" t="str">
        <f>L19</f>
        <v>322122212200</v>
      </c>
      <c r="T19" s="14" t="s">
        <v>888</v>
      </c>
      <c r="U19" s="15" t="s">
        <v>1382</v>
      </c>
      <c r="V19" s="15" t="s">
        <v>1383</v>
      </c>
      <c r="W19" s="7" t="s">
        <v>950</v>
      </c>
      <c r="X19" s="7" t="s">
        <v>72</v>
      </c>
      <c r="Y19" s="7" t="s">
        <v>73</v>
      </c>
      <c r="Z19" s="7" t="s">
        <v>1124</v>
      </c>
      <c r="AA19" s="30">
        <v>6.8400000000000002E-2</v>
      </c>
      <c r="AB19" s="9" t="s">
        <v>3</v>
      </c>
      <c r="AC19" s="8" t="s">
        <v>883</v>
      </c>
      <c r="AD19" s="50" t="s">
        <v>963</v>
      </c>
      <c r="AE19" s="15"/>
      <c r="AF19" s="15"/>
      <c r="AG19" s="15"/>
      <c r="AH19" s="15"/>
      <c r="AI19" s="9" t="s">
        <v>50</v>
      </c>
      <c r="AJ19" s="9"/>
      <c r="AK19" s="64"/>
      <c r="AL19" s="17">
        <v>1</v>
      </c>
      <c r="AM19" s="17">
        <v>1</v>
      </c>
    </row>
    <row r="20" spans="1:39" s="169" customFormat="1" ht="35.1" customHeight="1">
      <c r="A20" s="77">
        <f t="shared" si="0"/>
        <v>10</v>
      </c>
      <c r="B20" s="77"/>
      <c r="C20" s="91">
        <v>1</v>
      </c>
      <c r="D20" s="91"/>
      <c r="E20" s="91"/>
      <c r="F20" s="91"/>
      <c r="G20" s="91"/>
      <c r="H20" s="91"/>
      <c r="I20" s="91"/>
      <c r="J20" s="91"/>
      <c r="K20" s="91"/>
      <c r="L20" s="92" t="s">
        <v>1347</v>
      </c>
      <c r="M20" s="91" t="s">
        <v>1356</v>
      </c>
      <c r="N20" s="81" t="s">
        <v>1355</v>
      </c>
      <c r="O20" s="81" t="s">
        <v>39</v>
      </c>
      <c r="P20" s="77" t="s">
        <v>40</v>
      </c>
      <c r="Q20" s="83"/>
      <c r="R20" s="165" t="s">
        <v>41</v>
      </c>
      <c r="S20" s="83" t="s">
        <v>471</v>
      </c>
      <c r="T20" s="84" t="s">
        <v>3</v>
      </c>
      <c r="U20" s="82" t="s">
        <v>43</v>
      </c>
      <c r="V20" s="82" t="s">
        <v>44</v>
      </c>
      <c r="W20" s="77" t="s">
        <v>49</v>
      </c>
      <c r="X20" s="77" t="s">
        <v>953</v>
      </c>
      <c r="Y20" s="84" t="s">
        <v>3</v>
      </c>
      <c r="Z20" s="84" t="s">
        <v>3</v>
      </c>
      <c r="AA20" s="167" t="e">
        <f>#REF!+AA59+AA68+AA69+AA70+AA71+AA72*#REF!+AA73+AA80+AA81*6</f>
        <v>#REF!</v>
      </c>
      <c r="AB20" s="86" t="s">
        <v>3</v>
      </c>
      <c r="AC20" s="93" t="s">
        <v>455</v>
      </c>
      <c r="AD20" s="93" t="s">
        <v>455</v>
      </c>
      <c r="AE20" s="93" t="s">
        <v>455</v>
      </c>
      <c r="AF20" s="93" t="s">
        <v>455</v>
      </c>
      <c r="AG20" s="93" t="s">
        <v>455</v>
      </c>
      <c r="AH20" s="93" t="s">
        <v>455</v>
      </c>
      <c r="AI20" s="93" t="s">
        <v>455</v>
      </c>
      <c r="AJ20" s="93" t="s">
        <v>455</v>
      </c>
      <c r="AK20" s="168"/>
      <c r="AL20" s="164">
        <v>1</v>
      </c>
      <c r="AM20" s="164">
        <v>0</v>
      </c>
    </row>
    <row r="21" spans="1:39" s="169" customFormat="1" ht="35.1" customHeight="1">
      <c r="A21" s="77">
        <f t="shared" si="0"/>
        <v>11</v>
      </c>
      <c r="B21" s="77"/>
      <c r="C21" s="91">
        <v>1</v>
      </c>
      <c r="D21" s="91"/>
      <c r="E21" s="91"/>
      <c r="F21" s="91"/>
      <c r="G21" s="91"/>
      <c r="H21" s="91"/>
      <c r="I21" s="91"/>
      <c r="J21" s="91"/>
      <c r="K21" s="91"/>
      <c r="L21" s="92" t="s">
        <v>1348</v>
      </c>
      <c r="M21" s="91" t="s">
        <v>1123</v>
      </c>
      <c r="N21" s="81" t="s">
        <v>1122</v>
      </c>
      <c r="O21" s="81" t="s">
        <v>39</v>
      </c>
      <c r="P21" s="77" t="s">
        <v>40</v>
      </c>
      <c r="Q21" s="83"/>
      <c r="R21" s="165" t="s">
        <v>41</v>
      </c>
      <c r="S21" s="83" t="s">
        <v>891</v>
      </c>
      <c r="T21" s="84" t="s">
        <v>3</v>
      </c>
      <c r="U21" s="82" t="s">
        <v>43</v>
      </c>
      <c r="V21" s="82" t="s">
        <v>44</v>
      </c>
      <c r="W21" s="77" t="s">
        <v>49</v>
      </c>
      <c r="X21" s="77" t="s">
        <v>953</v>
      </c>
      <c r="Y21" s="84" t="s">
        <v>3</v>
      </c>
      <c r="Z21" s="84" t="s">
        <v>3</v>
      </c>
      <c r="AA21" s="167" t="e">
        <f>AA22+AA60+AA69+AA70+AA71+AA72+AA73*#REF!+AA74+AA81+AA82*6</f>
        <v>#REF!</v>
      </c>
      <c r="AB21" s="86" t="s">
        <v>3</v>
      </c>
      <c r="AC21" s="93" t="s">
        <v>883</v>
      </c>
      <c r="AD21" s="93" t="s">
        <v>883</v>
      </c>
      <c r="AE21" s="93" t="s">
        <v>883</v>
      </c>
      <c r="AF21" s="93" t="s">
        <v>883</v>
      </c>
      <c r="AG21" s="93" t="s">
        <v>883</v>
      </c>
      <c r="AH21" s="93" t="s">
        <v>883</v>
      </c>
      <c r="AI21" s="93" t="s">
        <v>883</v>
      </c>
      <c r="AJ21" s="93" t="s">
        <v>883</v>
      </c>
      <c r="AK21" s="168"/>
      <c r="AL21" s="164">
        <v>0</v>
      </c>
      <c r="AM21" s="164">
        <v>1</v>
      </c>
    </row>
    <row r="22" spans="1:39" s="54" customFormat="1" ht="35.1" customHeight="1">
      <c r="A22" s="7">
        <f t="shared" si="0"/>
        <v>12</v>
      </c>
      <c r="B22" s="7"/>
      <c r="C22" s="5"/>
      <c r="D22" s="5">
        <v>2</v>
      </c>
      <c r="E22" s="5"/>
      <c r="F22" s="5"/>
      <c r="G22" s="5"/>
      <c r="H22" s="5"/>
      <c r="I22" s="5"/>
      <c r="J22" s="5"/>
      <c r="K22" s="5"/>
      <c r="L22" s="72" t="s">
        <v>1121</v>
      </c>
      <c r="M22" s="5" t="s">
        <v>1120</v>
      </c>
      <c r="N22" s="11" t="s">
        <v>49</v>
      </c>
      <c r="O22" s="11" t="s">
        <v>48</v>
      </c>
      <c r="P22" s="7" t="s">
        <v>40</v>
      </c>
      <c r="Q22" s="12"/>
      <c r="R22" s="13" t="s">
        <v>41</v>
      </c>
      <c r="S22" s="34" t="str">
        <f>L22</f>
        <v>322121300000</v>
      </c>
      <c r="T22" s="14" t="s">
        <v>888</v>
      </c>
      <c r="U22" s="15" t="s">
        <v>1382</v>
      </c>
      <c r="V22" s="15" t="s">
        <v>1383</v>
      </c>
      <c r="W22" s="7" t="s">
        <v>49</v>
      </c>
      <c r="X22" s="10" t="s">
        <v>46</v>
      </c>
      <c r="Y22" s="6" t="s">
        <v>3</v>
      </c>
      <c r="Z22" s="8" t="s">
        <v>1119</v>
      </c>
      <c r="AA22" s="29" t="e">
        <f>AA23+AA53</f>
        <v>#REF!</v>
      </c>
      <c r="AB22" s="15" t="s">
        <v>85</v>
      </c>
      <c r="AC22" s="8" t="s">
        <v>883</v>
      </c>
      <c r="AD22" s="8" t="s">
        <v>883</v>
      </c>
      <c r="AE22" s="8" t="s">
        <v>883</v>
      </c>
      <c r="AF22" s="8" t="s">
        <v>883</v>
      </c>
      <c r="AG22" s="8" t="s">
        <v>883</v>
      </c>
      <c r="AH22" s="8" t="s">
        <v>883</v>
      </c>
      <c r="AI22" s="8" t="s">
        <v>883</v>
      </c>
      <c r="AJ22" s="8" t="s">
        <v>883</v>
      </c>
      <c r="AK22" s="65"/>
      <c r="AL22" s="17">
        <v>1</v>
      </c>
      <c r="AM22" s="17">
        <v>1</v>
      </c>
    </row>
    <row r="23" spans="1:39" s="54" customFormat="1" ht="35.1" customHeight="1">
      <c r="A23" s="7">
        <f t="shared" si="0"/>
        <v>13</v>
      </c>
      <c r="B23" s="7"/>
      <c r="C23" s="5"/>
      <c r="D23" s="5"/>
      <c r="E23" s="5">
        <v>3</v>
      </c>
      <c r="F23" s="5"/>
      <c r="G23" s="5"/>
      <c r="H23" s="5"/>
      <c r="I23" s="5"/>
      <c r="J23" s="5"/>
      <c r="K23" s="5"/>
      <c r="L23" s="72" t="s">
        <v>1259</v>
      </c>
      <c r="M23" s="5" t="s">
        <v>381</v>
      </c>
      <c r="N23" s="11" t="s">
        <v>382</v>
      </c>
      <c r="O23" s="11" t="s">
        <v>52</v>
      </c>
      <c r="P23" s="7" t="s">
        <v>40</v>
      </c>
      <c r="Q23" s="12"/>
      <c r="R23" s="13" t="s">
        <v>41</v>
      </c>
      <c r="S23" s="34" t="str">
        <f>L23</f>
        <v>322121310000</v>
      </c>
      <c r="T23" s="14" t="s">
        <v>888</v>
      </c>
      <c r="U23" s="15" t="s">
        <v>1382</v>
      </c>
      <c r="V23" s="15" t="s">
        <v>1383</v>
      </c>
      <c r="W23" s="7" t="s">
        <v>49</v>
      </c>
      <c r="X23" s="35" t="s">
        <v>46</v>
      </c>
      <c r="Y23" s="6" t="s">
        <v>3</v>
      </c>
      <c r="Z23" s="8" t="s">
        <v>1119</v>
      </c>
      <c r="AA23" s="29" t="e">
        <f>AA24+AA25+AA26+AA29+AA30+AA31+AA32+AA37+AA38+AA45+AA27+AA28</f>
        <v>#REF!</v>
      </c>
      <c r="AB23" s="15" t="s">
        <v>3</v>
      </c>
      <c r="AC23" s="8" t="s">
        <v>883</v>
      </c>
      <c r="AD23" s="8" t="s">
        <v>883</v>
      </c>
      <c r="AE23" s="8" t="s">
        <v>883</v>
      </c>
      <c r="AF23" s="8" t="s">
        <v>883</v>
      </c>
      <c r="AG23" s="8" t="s">
        <v>883</v>
      </c>
      <c r="AH23" s="8" t="s">
        <v>883</v>
      </c>
      <c r="AI23" s="8" t="s">
        <v>883</v>
      </c>
      <c r="AJ23" s="8" t="s">
        <v>883</v>
      </c>
      <c r="AK23" s="65"/>
      <c r="AL23" s="17">
        <v>1</v>
      </c>
      <c r="AM23" s="17">
        <v>1</v>
      </c>
    </row>
    <row r="24" spans="1:39" s="54" customFormat="1" ht="35.1" customHeight="1">
      <c r="A24" s="7">
        <f t="shared" si="0"/>
        <v>14</v>
      </c>
      <c r="B24" s="7"/>
      <c r="C24" s="5"/>
      <c r="D24" s="5"/>
      <c r="E24" s="5"/>
      <c r="F24" s="5">
        <v>4</v>
      </c>
      <c r="G24" s="5"/>
      <c r="H24" s="5"/>
      <c r="I24" s="5"/>
      <c r="J24" s="5"/>
      <c r="K24" s="5"/>
      <c r="L24" s="72" t="s">
        <v>383</v>
      </c>
      <c r="M24" s="5" t="s">
        <v>384</v>
      </c>
      <c r="N24" s="11" t="s">
        <v>65</v>
      </c>
      <c r="O24" s="11" t="s">
        <v>52</v>
      </c>
      <c r="P24" s="7" t="s">
        <v>40</v>
      </c>
      <c r="Q24" s="12"/>
      <c r="R24" s="13" t="s">
        <v>41</v>
      </c>
      <c r="S24" s="12" t="str">
        <f>L24</f>
        <v>322121150100</v>
      </c>
      <c r="T24" s="14" t="s">
        <v>888</v>
      </c>
      <c r="U24" s="15" t="s">
        <v>1382</v>
      </c>
      <c r="V24" s="15" t="s">
        <v>1383</v>
      </c>
      <c r="W24" s="7" t="s">
        <v>997</v>
      </c>
      <c r="X24" s="10" t="s">
        <v>1153</v>
      </c>
      <c r="Y24" s="8" t="s">
        <v>99</v>
      </c>
      <c r="Z24" s="10" t="s">
        <v>1118</v>
      </c>
      <c r="AA24" s="8">
        <v>1.2687999999999999</v>
      </c>
      <c r="AB24" s="15" t="s">
        <v>3</v>
      </c>
      <c r="AC24" s="8" t="s">
        <v>883</v>
      </c>
      <c r="AD24" s="8" t="s">
        <v>883</v>
      </c>
      <c r="AE24" s="8" t="s">
        <v>883</v>
      </c>
      <c r="AF24" s="8" t="s">
        <v>883</v>
      </c>
      <c r="AG24" s="8" t="s">
        <v>883</v>
      </c>
      <c r="AH24" s="8" t="s">
        <v>883</v>
      </c>
      <c r="AI24" s="8" t="s">
        <v>883</v>
      </c>
      <c r="AJ24" s="8" t="s">
        <v>883</v>
      </c>
      <c r="AK24" s="65"/>
      <c r="AL24" s="17">
        <v>1</v>
      </c>
      <c r="AM24" s="17">
        <v>1</v>
      </c>
    </row>
    <row r="25" spans="1:39" s="54" customFormat="1" ht="35.1" customHeight="1">
      <c r="A25" s="7">
        <f t="shared" si="0"/>
        <v>15</v>
      </c>
      <c r="B25" s="7"/>
      <c r="C25" s="5"/>
      <c r="D25" s="35"/>
      <c r="E25" s="5"/>
      <c r="F25" s="5">
        <v>4</v>
      </c>
      <c r="G25" s="5"/>
      <c r="H25" s="5"/>
      <c r="I25" s="5"/>
      <c r="J25" s="35"/>
      <c r="K25" s="35"/>
      <c r="L25" s="72" t="s">
        <v>1117</v>
      </c>
      <c r="M25" s="5" t="s">
        <v>385</v>
      </c>
      <c r="N25" s="11" t="s">
        <v>65</v>
      </c>
      <c r="O25" s="11" t="s">
        <v>52</v>
      </c>
      <c r="P25" s="7" t="s">
        <v>40</v>
      </c>
      <c r="Q25" s="12"/>
      <c r="R25" s="13" t="s">
        <v>41</v>
      </c>
      <c r="S25" s="12" t="str">
        <f>L25</f>
        <v>322121150200</v>
      </c>
      <c r="T25" s="14" t="s">
        <v>753</v>
      </c>
      <c r="U25" s="15" t="s">
        <v>1382</v>
      </c>
      <c r="V25" s="15" t="s">
        <v>1383</v>
      </c>
      <c r="W25" s="7" t="s">
        <v>997</v>
      </c>
      <c r="X25" s="38" t="s">
        <v>1116</v>
      </c>
      <c r="Y25" s="8" t="s">
        <v>118</v>
      </c>
      <c r="Z25" s="8" t="s">
        <v>386</v>
      </c>
      <c r="AA25" s="29">
        <v>0.32219999999999999</v>
      </c>
      <c r="AB25" s="15" t="s">
        <v>3</v>
      </c>
      <c r="AC25" s="8" t="s">
        <v>883</v>
      </c>
      <c r="AD25" s="8" t="s">
        <v>883</v>
      </c>
      <c r="AE25" s="8" t="s">
        <v>883</v>
      </c>
      <c r="AF25" s="8" t="s">
        <v>883</v>
      </c>
      <c r="AG25" s="8" t="s">
        <v>883</v>
      </c>
      <c r="AH25" s="8" t="s">
        <v>883</v>
      </c>
      <c r="AI25" s="8" t="s">
        <v>883</v>
      </c>
      <c r="AJ25" s="8" t="s">
        <v>883</v>
      </c>
      <c r="AK25" s="65"/>
      <c r="AL25" s="17">
        <v>1</v>
      </c>
      <c r="AM25" s="17">
        <v>1</v>
      </c>
    </row>
    <row r="26" spans="1:39" s="54" customFormat="1" ht="35.1" customHeight="1">
      <c r="A26" s="7">
        <f t="shared" si="0"/>
        <v>16</v>
      </c>
      <c r="B26" s="7"/>
      <c r="C26" s="37"/>
      <c r="D26" s="37"/>
      <c r="E26" s="37"/>
      <c r="F26" s="5">
        <v>4</v>
      </c>
      <c r="G26" s="5"/>
      <c r="H26" s="5"/>
      <c r="I26" s="37"/>
      <c r="J26" s="37"/>
      <c r="K26" s="37"/>
      <c r="L26" s="72" t="s">
        <v>140</v>
      </c>
      <c r="M26" s="5" t="s">
        <v>141</v>
      </c>
      <c r="N26" s="11" t="s">
        <v>71</v>
      </c>
      <c r="O26" s="11" t="s">
        <v>52</v>
      </c>
      <c r="P26" s="7" t="s">
        <v>40</v>
      </c>
      <c r="Q26" s="12"/>
      <c r="R26" s="13" t="s">
        <v>41</v>
      </c>
      <c r="S26" s="28" t="s">
        <v>140</v>
      </c>
      <c r="T26" s="14" t="s">
        <v>888</v>
      </c>
      <c r="U26" s="15" t="s">
        <v>1382</v>
      </c>
      <c r="V26" s="15" t="s">
        <v>1383</v>
      </c>
      <c r="W26" s="7" t="s">
        <v>66</v>
      </c>
      <c r="X26" s="35" t="s">
        <v>142</v>
      </c>
      <c r="Y26" s="8" t="s">
        <v>73</v>
      </c>
      <c r="Z26" s="8" t="s">
        <v>1115</v>
      </c>
      <c r="AA26" s="29">
        <v>1.6E-2</v>
      </c>
      <c r="AB26" s="15" t="s">
        <v>3</v>
      </c>
      <c r="AC26" s="8" t="s">
        <v>883</v>
      </c>
      <c r="AD26" s="50" t="s">
        <v>963</v>
      </c>
      <c r="AE26" s="15"/>
      <c r="AF26" s="15" t="s">
        <v>143</v>
      </c>
      <c r="AG26" s="15"/>
      <c r="AH26" s="15" t="s">
        <v>88</v>
      </c>
      <c r="AI26" s="9" t="s">
        <v>50</v>
      </c>
      <c r="AJ26" s="9"/>
      <c r="AK26" s="64"/>
      <c r="AL26" s="17">
        <v>1</v>
      </c>
      <c r="AM26" s="17">
        <v>1</v>
      </c>
    </row>
    <row r="27" spans="1:39" s="54" customFormat="1" ht="35.1" customHeight="1">
      <c r="A27" s="7">
        <f t="shared" si="0"/>
        <v>17</v>
      </c>
      <c r="B27" s="7"/>
      <c r="C27" s="37"/>
      <c r="D27" s="37"/>
      <c r="E27" s="37"/>
      <c r="F27" s="5">
        <v>4</v>
      </c>
      <c r="G27" s="5"/>
      <c r="H27" s="5"/>
      <c r="I27" s="5"/>
      <c r="J27" s="35"/>
      <c r="K27" s="35"/>
      <c r="L27" s="72" t="s">
        <v>1114</v>
      </c>
      <c r="M27" s="5" t="s">
        <v>1113</v>
      </c>
      <c r="N27" s="11" t="s">
        <v>65</v>
      </c>
      <c r="O27" s="11" t="s">
        <v>52</v>
      </c>
      <c r="P27" s="7" t="s">
        <v>40</v>
      </c>
      <c r="Q27" s="12"/>
      <c r="R27" s="13" t="s">
        <v>41</v>
      </c>
      <c r="S27" s="28" t="s">
        <v>387</v>
      </c>
      <c r="T27" s="14" t="s">
        <v>753</v>
      </c>
      <c r="U27" s="15" t="s">
        <v>1382</v>
      </c>
      <c r="V27" s="15" t="s">
        <v>1383</v>
      </c>
      <c r="W27" s="7" t="s">
        <v>997</v>
      </c>
      <c r="X27" s="16" t="s">
        <v>1109</v>
      </c>
      <c r="Y27" s="8" t="s">
        <v>388</v>
      </c>
      <c r="Z27" s="8" t="s">
        <v>1112</v>
      </c>
      <c r="AA27" s="29">
        <v>9.8299999999999998E-2</v>
      </c>
      <c r="AB27" s="15" t="s">
        <v>3</v>
      </c>
      <c r="AC27" s="8" t="s">
        <v>883</v>
      </c>
      <c r="AD27" s="8" t="s">
        <v>883</v>
      </c>
      <c r="AE27" s="8" t="s">
        <v>883</v>
      </c>
      <c r="AF27" s="8" t="s">
        <v>883</v>
      </c>
      <c r="AG27" s="8" t="s">
        <v>883</v>
      </c>
      <c r="AH27" s="8" t="s">
        <v>883</v>
      </c>
      <c r="AI27" s="8" t="s">
        <v>883</v>
      </c>
      <c r="AJ27" s="8" t="s">
        <v>883</v>
      </c>
      <c r="AK27" s="65"/>
      <c r="AL27" s="17">
        <v>1</v>
      </c>
      <c r="AM27" s="17">
        <v>1</v>
      </c>
    </row>
    <row r="28" spans="1:39" s="54" customFormat="1" ht="35.1" customHeight="1">
      <c r="A28" s="7">
        <f t="shared" si="0"/>
        <v>18</v>
      </c>
      <c r="B28" s="7"/>
      <c r="C28" s="37"/>
      <c r="D28" s="37"/>
      <c r="E28" s="37"/>
      <c r="F28" s="5">
        <v>4</v>
      </c>
      <c r="G28" s="5"/>
      <c r="H28" s="5"/>
      <c r="I28" s="5"/>
      <c r="J28" s="35"/>
      <c r="K28" s="35"/>
      <c r="L28" s="72" t="s">
        <v>1111</v>
      </c>
      <c r="M28" s="5" t="s">
        <v>1110</v>
      </c>
      <c r="N28" s="11" t="s">
        <v>65</v>
      </c>
      <c r="O28" s="11" t="s">
        <v>52</v>
      </c>
      <c r="P28" s="7" t="s">
        <v>40</v>
      </c>
      <c r="Q28" s="12"/>
      <c r="R28" s="13" t="s">
        <v>41</v>
      </c>
      <c r="S28" s="28" t="s">
        <v>389</v>
      </c>
      <c r="T28" s="14" t="s">
        <v>753</v>
      </c>
      <c r="U28" s="15" t="s">
        <v>1382</v>
      </c>
      <c r="V28" s="15" t="s">
        <v>1383</v>
      </c>
      <c r="W28" s="7" t="s">
        <v>997</v>
      </c>
      <c r="X28" s="16" t="s">
        <v>1109</v>
      </c>
      <c r="Y28" s="8" t="s">
        <v>390</v>
      </c>
      <c r="Z28" s="8" t="s">
        <v>1108</v>
      </c>
      <c r="AA28" s="29">
        <v>0.108</v>
      </c>
      <c r="AB28" s="15" t="s">
        <v>3</v>
      </c>
      <c r="AC28" s="8" t="s">
        <v>883</v>
      </c>
      <c r="AD28" s="50" t="s">
        <v>1107</v>
      </c>
      <c r="AE28" s="15"/>
      <c r="AF28" s="15"/>
      <c r="AG28" s="15"/>
      <c r="AH28" s="15"/>
      <c r="AI28" s="9" t="s">
        <v>50</v>
      </c>
      <c r="AJ28" s="9"/>
      <c r="AK28" s="66"/>
      <c r="AL28" s="17">
        <v>1</v>
      </c>
      <c r="AM28" s="17">
        <v>1</v>
      </c>
    </row>
    <row r="29" spans="1:39" s="54" customFormat="1" ht="35.1" customHeight="1">
      <c r="A29" s="7">
        <f t="shared" si="0"/>
        <v>19</v>
      </c>
      <c r="B29" s="7"/>
      <c r="C29" s="5"/>
      <c r="D29" s="35"/>
      <c r="E29" s="5"/>
      <c r="F29" s="5">
        <v>4</v>
      </c>
      <c r="G29" s="5"/>
      <c r="H29" s="5"/>
      <c r="I29" s="5"/>
      <c r="J29" s="35"/>
      <c r="K29" s="35"/>
      <c r="L29" s="72" t="s">
        <v>391</v>
      </c>
      <c r="M29" s="5" t="s">
        <v>392</v>
      </c>
      <c r="N29" s="11" t="s">
        <v>132</v>
      </c>
      <c r="O29" s="11" t="s">
        <v>52</v>
      </c>
      <c r="P29" s="7" t="s">
        <v>40</v>
      </c>
      <c r="Q29" s="12"/>
      <c r="R29" s="13" t="s">
        <v>41</v>
      </c>
      <c r="S29" s="12" t="str">
        <f>L29</f>
        <v>322121150600</v>
      </c>
      <c r="T29" s="14" t="s">
        <v>888</v>
      </c>
      <c r="U29" s="15" t="s">
        <v>1382</v>
      </c>
      <c r="V29" s="15" t="s">
        <v>1383</v>
      </c>
      <c r="W29" s="7" t="s">
        <v>930</v>
      </c>
      <c r="X29" s="16" t="s">
        <v>393</v>
      </c>
      <c r="Y29" s="8" t="s">
        <v>394</v>
      </c>
      <c r="Z29" s="8" t="s">
        <v>1106</v>
      </c>
      <c r="AA29" s="29">
        <v>4.5100000000000001E-2</v>
      </c>
      <c r="AB29" s="15" t="s">
        <v>3</v>
      </c>
      <c r="AC29" s="8" t="s">
        <v>883</v>
      </c>
      <c r="AD29" s="8" t="s">
        <v>883</v>
      </c>
      <c r="AE29" s="8" t="s">
        <v>883</v>
      </c>
      <c r="AF29" s="8" t="s">
        <v>883</v>
      </c>
      <c r="AG29" s="8" t="s">
        <v>883</v>
      </c>
      <c r="AH29" s="8" t="s">
        <v>883</v>
      </c>
      <c r="AI29" s="8" t="s">
        <v>883</v>
      </c>
      <c r="AJ29" s="8" t="s">
        <v>883</v>
      </c>
      <c r="AK29" s="65"/>
      <c r="AL29" s="17">
        <v>1</v>
      </c>
      <c r="AM29" s="17">
        <v>1</v>
      </c>
    </row>
    <row r="30" spans="1:39" s="54" customFormat="1" ht="35.1" customHeight="1">
      <c r="A30" s="7">
        <f t="shared" si="0"/>
        <v>20</v>
      </c>
      <c r="B30" s="7"/>
      <c r="C30" s="5"/>
      <c r="D30" s="35"/>
      <c r="E30" s="5"/>
      <c r="F30" s="5">
        <v>4</v>
      </c>
      <c r="G30" s="5"/>
      <c r="H30" s="5"/>
      <c r="I30" s="5"/>
      <c r="J30" s="35"/>
      <c r="K30" s="35"/>
      <c r="L30" s="72" t="s">
        <v>134</v>
      </c>
      <c r="M30" s="5" t="s">
        <v>135</v>
      </c>
      <c r="N30" s="11" t="s">
        <v>971</v>
      </c>
      <c r="O30" s="11" t="s">
        <v>52</v>
      </c>
      <c r="P30" s="7" t="s">
        <v>40</v>
      </c>
      <c r="Q30" s="12"/>
      <c r="R30" s="13" t="s">
        <v>927</v>
      </c>
      <c r="S30" s="14" t="s">
        <v>51</v>
      </c>
      <c r="T30" s="6" t="s">
        <v>3</v>
      </c>
      <c r="U30" s="15" t="s">
        <v>1382</v>
      </c>
      <c r="V30" s="15" t="s">
        <v>1383</v>
      </c>
      <c r="W30" s="7" t="s">
        <v>66</v>
      </c>
      <c r="X30" s="5" t="s">
        <v>395</v>
      </c>
      <c r="Y30" s="8" t="s">
        <v>137</v>
      </c>
      <c r="Z30" s="8" t="s">
        <v>1105</v>
      </c>
      <c r="AA30" s="29">
        <v>0.04</v>
      </c>
      <c r="AB30" s="15" t="s">
        <v>3</v>
      </c>
      <c r="AC30" s="8" t="s">
        <v>883</v>
      </c>
      <c r="AD30" s="16" t="s">
        <v>966</v>
      </c>
      <c r="AE30" s="15"/>
      <c r="AF30" s="15"/>
      <c r="AG30" s="15"/>
      <c r="AH30" s="15"/>
      <c r="AI30" s="9"/>
      <c r="AJ30" s="9"/>
      <c r="AK30" s="64"/>
      <c r="AL30" s="17">
        <v>1</v>
      </c>
      <c r="AM30" s="17">
        <v>1</v>
      </c>
    </row>
    <row r="31" spans="1:39" s="54" customFormat="1" ht="35.1" customHeight="1">
      <c r="A31" s="7">
        <f t="shared" si="0"/>
        <v>21</v>
      </c>
      <c r="B31" s="7"/>
      <c r="C31" s="5"/>
      <c r="D31" s="35"/>
      <c r="E31" s="5"/>
      <c r="F31" s="5">
        <v>4</v>
      </c>
      <c r="G31" s="5"/>
      <c r="H31" s="5"/>
      <c r="I31" s="5"/>
      <c r="J31" s="35"/>
      <c r="K31" s="35"/>
      <c r="L31" s="72" t="s">
        <v>138</v>
      </c>
      <c r="M31" s="5" t="s">
        <v>139</v>
      </c>
      <c r="N31" s="11" t="s">
        <v>971</v>
      </c>
      <c r="O31" s="11" t="s">
        <v>52</v>
      </c>
      <c r="P31" s="7" t="s">
        <v>40</v>
      </c>
      <c r="Q31" s="12"/>
      <c r="R31" s="13" t="s">
        <v>41</v>
      </c>
      <c r="S31" s="14" t="s">
        <v>891</v>
      </c>
      <c r="T31" s="6" t="s">
        <v>3</v>
      </c>
      <c r="U31" s="15" t="s">
        <v>1382</v>
      </c>
      <c r="V31" s="15" t="s">
        <v>1383</v>
      </c>
      <c r="W31" s="7" t="s">
        <v>66</v>
      </c>
      <c r="X31" s="5" t="s">
        <v>395</v>
      </c>
      <c r="Y31" s="8" t="s">
        <v>137</v>
      </c>
      <c r="Z31" s="8" t="s">
        <v>1105</v>
      </c>
      <c r="AA31" s="29">
        <v>0.04</v>
      </c>
      <c r="AB31" s="15" t="s">
        <v>3</v>
      </c>
      <c r="AC31" s="8" t="s">
        <v>883</v>
      </c>
      <c r="AD31" s="16" t="s">
        <v>966</v>
      </c>
      <c r="AE31" s="15"/>
      <c r="AF31" s="15"/>
      <c r="AG31" s="15"/>
      <c r="AH31" s="15"/>
      <c r="AI31" s="9"/>
      <c r="AJ31" s="9"/>
      <c r="AK31" s="64"/>
      <c r="AL31" s="17">
        <v>1</v>
      </c>
      <c r="AM31" s="17">
        <v>1</v>
      </c>
    </row>
    <row r="32" spans="1:39" s="54" customFormat="1" ht="35.1" customHeight="1">
      <c r="A32" s="7">
        <f t="shared" si="0"/>
        <v>22</v>
      </c>
      <c r="B32" s="7"/>
      <c r="C32" s="37"/>
      <c r="D32" s="37"/>
      <c r="E32" s="37"/>
      <c r="F32" s="5">
        <v>4</v>
      </c>
      <c r="G32" s="5"/>
      <c r="H32" s="5"/>
      <c r="I32" s="37"/>
      <c r="J32" s="37"/>
      <c r="K32" s="37"/>
      <c r="L32" s="72" t="s">
        <v>396</v>
      </c>
      <c r="M32" s="5" t="s">
        <v>1104</v>
      </c>
      <c r="N32" s="11" t="s">
        <v>49</v>
      </c>
      <c r="O32" s="11" t="s">
        <v>52</v>
      </c>
      <c r="P32" s="7" t="s">
        <v>40</v>
      </c>
      <c r="Q32" s="12"/>
      <c r="R32" s="13" t="s">
        <v>41</v>
      </c>
      <c r="S32" s="28" t="s">
        <v>1103</v>
      </c>
      <c r="T32" s="14" t="s">
        <v>888</v>
      </c>
      <c r="U32" s="15" t="s">
        <v>1382</v>
      </c>
      <c r="V32" s="15" t="s">
        <v>1383</v>
      </c>
      <c r="W32" s="7" t="s">
        <v>49</v>
      </c>
      <c r="X32" s="10" t="s">
        <v>46</v>
      </c>
      <c r="Y32" s="6" t="s">
        <v>3</v>
      </c>
      <c r="Z32" s="8" t="s">
        <v>1102</v>
      </c>
      <c r="AA32" s="29">
        <f>AA33+AA34+AA35</f>
        <v>0.23760000000000001</v>
      </c>
      <c r="AB32" s="15" t="s">
        <v>3</v>
      </c>
      <c r="AC32" s="8" t="s">
        <v>883</v>
      </c>
      <c r="AD32" s="16" t="s">
        <v>966</v>
      </c>
      <c r="AE32" s="15"/>
      <c r="AF32" s="15" t="s">
        <v>145</v>
      </c>
      <c r="AG32" s="15"/>
      <c r="AH32" s="15" t="s">
        <v>146</v>
      </c>
      <c r="AI32" s="9" t="s">
        <v>50</v>
      </c>
      <c r="AJ32" s="9"/>
      <c r="AK32" s="66"/>
      <c r="AL32" s="17">
        <v>1</v>
      </c>
      <c r="AM32" s="17">
        <v>1</v>
      </c>
    </row>
    <row r="33" spans="1:39" s="54" customFormat="1" ht="35.1" customHeight="1">
      <c r="A33" s="7">
        <f t="shared" si="0"/>
        <v>23</v>
      </c>
      <c r="B33" s="7"/>
      <c r="C33" s="37"/>
      <c r="D33" s="37"/>
      <c r="E33" s="37"/>
      <c r="F33" s="37"/>
      <c r="G33" s="37">
        <v>5</v>
      </c>
      <c r="H33" s="5"/>
      <c r="I33" s="37"/>
      <c r="J33" s="37"/>
      <c r="K33" s="37"/>
      <c r="L33" s="72" t="s">
        <v>397</v>
      </c>
      <c r="M33" s="5" t="s">
        <v>1101</v>
      </c>
      <c r="N33" s="11" t="s">
        <v>71</v>
      </c>
      <c r="O33" s="11" t="s">
        <v>52</v>
      </c>
      <c r="P33" s="7" t="s">
        <v>40</v>
      </c>
      <c r="Q33" s="12"/>
      <c r="R33" s="13" t="s">
        <v>41</v>
      </c>
      <c r="S33" s="28" t="s">
        <v>1100</v>
      </c>
      <c r="T33" s="14" t="s">
        <v>888</v>
      </c>
      <c r="U33" s="15" t="s">
        <v>1382</v>
      </c>
      <c r="V33" s="15" t="s">
        <v>1383</v>
      </c>
      <c r="W33" s="7" t="s">
        <v>66</v>
      </c>
      <c r="X33" s="35" t="s">
        <v>72</v>
      </c>
      <c r="Y33" s="8" t="s">
        <v>73</v>
      </c>
      <c r="Z33" s="8" t="s">
        <v>148</v>
      </c>
      <c r="AA33" s="29">
        <v>0.10639999999999999</v>
      </c>
      <c r="AB33" s="15" t="s">
        <v>3</v>
      </c>
      <c r="AC33" s="8" t="s">
        <v>883</v>
      </c>
      <c r="AD33" s="50" t="s">
        <v>963</v>
      </c>
      <c r="AE33" s="15" t="s">
        <v>149</v>
      </c>
      <c r="AF33" s="15" t="s">
        <v>150</v>
      </c>
      <c r="AG33" s="15"/>
      <c r="AH33" s="15"/>
      <c r="AI33" s="9" t="s">
        <v>50</v>
      </c>
      <c r="AJ33" s="9"/>
      <c r="AK33" s="66"/>
      <c r="AL33" s="17">
        <v>1</v>
      </c>
      <c r="AM33" s="17">
        <v>1</v>
      </c>
    </row>
    <row r="34" spans="1:39" s="54" customFormat="1" ht="35.1" customHeight="1">
      <c r="A34" s="7">
        <f t="shared" si="0"/>
        <v>24</v>
      </c>
      <c r="B34" s="7"/>
      <c r="C34" s="37"/>
      <c r="D34" s="37"/>
      <c r="E34" s="37"/>
      <c r="F34" s="37"/>
      <c r="G34" s="37">
        <v>5</v>
      </c>
      <c r="H34" s="5"/>
      <c r="I34" s="37"/>
      <c r="J34" s="37"/>
      <c r="K34" s="37"/>
      <c r="L34" s="72" t="s">
        <v>151</v>
      </c>
      <c r="M34" s="5" t="s">
        <v>152</v>
      </c>
      <c r="N34" s="11" t="s">
        <v>71</v>
      </c>
      <c r="O34" s="11" t="s">
        <v>52</v>
      </c>
      <c r="P34" s="7" t="s">
        <v>40</v>
      </c>
      <c r="Q34" s="12"/>
      <c r="R34" s="13" t="s">
        <v>41</v>
      </c>
      <c r="S34" s="28" t="s">
        <v>151</v>
      </c>
      <c r="T34" s="14" t="s">
        <v>888</v>
      </c>
      <c r="U34" s="15" t="s">
        <v>1382</v>
      </c>
      <c r="V34" s="15" t="s">
        <v>1383</v>
      </c>
      <c r="W34" s="7" t="s">
        <v>66</v>
      </c>
      <c r="X34" s="35" t="s">
        <v>96</v>
      </c>
      <c r="Y34" s="8" t="s">
        <v>73</v>
      </c>
      <c r="Z34" s="8" t="s">
        <v>153</v>
      </c>
      <c r="AA34" s="29">
        <v>0.1101</v>
      </c>
      <c r="AB34" s="15" t="s">
        <v>3</v>
      </c>
      <c r="AC34" s="8" t="s">
        <v>883</v>
      </c>
      <c r="AD34" s="50" t="s">
        <v>963</v>
      </c>
      <c r="AE34" s="15"/>
      <c r="AF34" s="15" t="s">
        <v>146</v>
      </c>
      <c r="AG34" s="15"/>
      <c r="AH34" s="15"/>
      <c r="AI34" s="9" t="s">
        <v>50</v>
      </c>
      <c r="AJ34" s="9"/>
      <c r="AK34" s="64"/>
      <c r="AL34" s="17">
        <v>1</v>
      </c>
      <c r="AM34" s="17">
        <v>1</v>
      </c>
    </row>
    <row r="35" spans="1:39" s="54" customFormat="1" ht="35.1" customHeight="1">
      <c r="A35" s="7">
        <f t="shared" si="0"/>
        <v>25</v>
      </c>
      <c r="B35" s="7"/>
      <c r="C35" s="37"/>
      <c r="D35" s="37"/>
      <c r="E35" s="37"/>
      <c r="F35" s="37"/>
      <c r="G35" s="37">
        <v>5</v>
      </c>
      <c r="H35" s="5"/>
      <c r="I35" s="37"/>
      <c r="J35" s="37"/>
      <c r="K35" s="37"/>
      <c r="L35" s="72" t="s">
        <v>154</v>
      </c>
      <c r="M35" s="5" t="s">
        <v>155</v>
      </c>
      <c r="N35" s="11" t="s">
        <v>132</v>
      </c>
      <c r="O35" s="11" t="s">
        <v>52</v>
      </c>
      <c r="P35" s="7" t="s">
        <v>40</v>
      </c>
      <c r="Q35" s="12"/>
      <c r="R35" s="13" t="s">
        <v>41</v>
      </c>
      <c r="S35" s="28" t="s">
        <v>154</v>
      </c>
      <c r="T35" s="14" t="s">
        <v>1097</v>
      </c>
      <c r="U35" s="15" t="s">
        <v>1382</v>
      </c>
      <c r="V35" s="15" t="s">
        <v>1383</v>
      </c>
      <c r="W35" s="7" t="s">
        <v>930</v>
      </c>
      <c r="X35" s="16" t="s">
        <v>156</v>
      </c>
      <c r="Y35" s="8" t="s">
        <v>113</v>
      </c>
      <c r="Z35" s="8" t="s">
        <v>1099</v>
      </c>
      <c r="AA35" s="32">
        <v>2.1100000000000001E-2</v>
      </c>
      <c r="AB35" s="15" t="s">
        <v>1168</v>
      </c>
      <c r="AC35" s="8" t="s">
        <v>889</v>
      </c>
      <c r="AD35" s="50" t="s">
        <v>1098</v>
      </c>
      <c r="AE35" s="15"/>
      <c r="AF35" s="15"/>
      <c r="AG35" s="15"/>
      <c r="AH35" s="15"/>
      <c r="AI35" s="9" t="s">
        <v>50</v>
      </c>
      <c r="AJ35" s="9"/>
      <c r="AK35" s="64"/>
      <c r="AL35" s="17">
        <v>1</v>
      </c>
      <c r="AM35" s="17">
        <v>1</v>
      </c>
    </row>
    <row r="36" spans="1:39" s="54" customFormat="1" ht="35.1" customHeight="1">
      <c r="A36" s="7">
        <f t="shared" si="0"/>
        <v>26</v>
      </c>
      <c r="B36" s="7"/>
      <c r="C36" s="37"/>
      <c r="D36" s="37"/>
      <c r="E36" s="37"/>
      <c r="F36" s="37">
        <v>4</v>
      </c>
      <c r="G36" s="37"/>
      <c r="H36" s="5"/>
      <c r="I36" s="37"/>
      <c r="J36" s="37"/>
      <c r="K36" s="37"/>
      <c r="L36" s="72" t="s">
        <v>1173</v>
      </c>
      <c r="M36" s="5" t="s">
        <v>1174</v>
      </c>
      <c r="N36" s="11" t="s">
        <v>1172</v>
      </c>
      <c r="O36" s="11" t="s">
        <v>52</v>
      </c>
      <c r="P36" s="7" t="s">
        <v>40</v>
      </c>
      <c r="Q36" s="12"/>
      <c r="R36" s="13" t="s">
        <v>41</v>
      </c>
      <c r="S36" s="28" t="s">
        <v>1173</v>
      </c>
      <c r="T36" s="14" t="s">
        <v>753</v>
      </c>
      <c r="U36" s="15" t="s">
        <v>1382</v>
      </c>
      <c r="V36" s="15" t="s">
        <v>1383</v>
      </c>
      <c r="W36" s="7" t="s">
        <v>1172</v>
      </c>
      <c r="X36" s="16" t="s">
        <v>1168</v>
      </c>
      <c r="Y36" s="8" t="s">
        <v>1168</v>
      </c>
      <c r="Z36" s="8" t="s">
        <v>1168</v>
      </c>
      <c r="AA36" s="32">
        <v>1.6000000000000001E-3</v>
      </c>
      <c r="AB36" s="15" t="s">
        <v>1168</v>
      </c>
      <c r="AC36" s="8" t="s">
        <v>1180</v>
      </c>
      <c r="AD36" s="50"/>
      <c r="AE36" s="15"/>
      <c r="AF36" s="15"/>
      <c r="AG36" s="15"/>
      <c r="AH36" s="15"/>
      <c r="AI36" s="9"/>
      <c r="AJ36" s="9"/>
      <c r="AK36" s="64"/>
      <c r="AL36" s="17">
        <v>1</v>
      </c>
      <c r="AM36" s="17">
        <v>1</v>
      </c>
    </row>
    <row r="37" spans="1:39" s="54" customFormat="1" ht="35.1" customHeight="1">
      <c r="A37" s="7">
        <f t="shared" si="0"/>
        <v>27</v>
      </c>
      <c r="B37" s="7"/>
      <c r="C37" s="37"/>
      <c r="D37" s="37"/>
      <c r="E37" s="37"/>
      <c r="F37" s="37">
        <v>4</v>
      </c>
      <c r="G37" s="37"/>
      <c r="H37" s="5"/>
      <c r="I37" s="37"/>
      <c r="J37" s="37"/>
      <c r="K37" s="37"/>
      <c r="L37" s="72" t="s">
        <v>1171</v>
      </c>
      <c r="M37" s="5" t="s">
        <v>398</v>
      </c>
      <c r="N37" s="11" t="s">
        <v>65</v>
      </c>
      <c r="O37" s="11" t="s">
        <v>52</v>
      </c>
      <c r="P37" s="7" t="s">
        <v>40</v>
      </c>
      <c r="Q37" s="12"/>
      <c r="R37" s="13" t="s">
        <v>41</v>
      </c>
      <c r="S37" s="12" t="str">
        <f>L37</f>
        <v>322121143000B</v>
      </c>
      <c r="T37" s="14" t="s">
        <v>1097</v>
      </c>
      <c r="U37" s="15" t="s">
        <v>1382</v>
      </c>
      <c r="V37" s="15" t="s">
        <v>1383</v>
      </c>
      <c r="W37" s="7" t="s">
        <v>997</v>
      </c>
      <c r="X37" s="16" t="s">
        <v>112</v>
      </c>
      <c r="Y37" s="8" t="s">
        <v>113</v>
      </c>
      <c r="Z37" s="8" t="s">
        <v>1096</v>
      </c>
      <c r="AA37" s="32">
        <v>0.10150000000000001</v>
      </c>
      <c r="AB37" s="15" t="s">
        <v>3</v>
      </c>
      <c r="AC37" s="8" t="s">
        <v>1181</v>
      </c>
      <c r="AD37" s="8" t="s">
        <v>1095</v>
      </c>
      <c r="AE37" s="8" t="s">
        <v>1095</v>
      </c>
      <c r="AF37" s="8" t="s">
        <v>883</v>
      </c>
      <c r="AG37" s="8" t="s">
        <v>1095</v>
      </c>
      <c r="AH37" s="8" t="s">
        <v>1095</v>
      </c>
      <c r="AI37" s="8" t="s">
        <v>883</v>
      </c>
      <c r="AJ37" s="8" t="s">
        <v>883</v>
      </c>
      <c r="AK37" s="65"/>
      <c r="AL37" s="17">
        <v>1</v>
      </c>
      <c r="AM37" s="17">
        <v>1</v>
      </c>
    </row>
    <row r="38" spans="1:39" s="54" customFormat="1" ht="35.1" customHeight="1">
      <c r="A38" s="7">
        <f t="shared" si="0"/>
        <v>28</v>
      </c>
      <c r="B38" s="7"/>
      <c r="C38" s="37"/>
      <c r="D38" s="37"/>
      <c r="E38" s="37"/>
      <c r="F38" s="37">
        <v>4</v>
      </c>
      <c r="G38" s="37"/>
      <c r="H38" s="5"/>
      <c r="I38" s="37"/>
      <c r="J38" s="37"/>
      <c r="K38" s="37"/>
      <c r="L38" s="72" t="s">
        <v>1094</v>
      </c>
      <c r="M38" s="5" t="s">
        <v>1092</v>
      </c>
      <c r="N38" s="11" t="s">
        <v>399</v>
      </c>
      <c r="O38" s="11" t="s">
        <v>52</v>
      </c>
      <c r="P38" s="7" t="s">
        <v>40</v>
      </c>
      <c r="Q38" s="12"/>
      <c r="R38" s="13" t="s">
        <v>41</v>
      </c>
      <c r="S38" s="12" t="str">
        <f>L38</f>
        <v>322121141000</v>
      </c>
      <c r="T38" s="14" t="s">
        <v>888</v>
      </c>
      <c r="U38" s="15" t="s">
        <v>1382</v>
      </c>
      <c r="V38" s="15" t="s">
        <v>1383</v>
      </c>
      <c r="W38" s="5" t="s">
        <v>49</v>
      </c>
      <c r="X38" s="16" t="s">
        <v>46</v>
      </c>
      <c r="Y38" s="8" t="s">
        <v>3</v>
      </c>
      <c r="Z38" s="8" t="s">
        <v>1090</v>
      </c>
      <c r="AA38" s="32" t="e">
        <f>AA39+AA40+AA41</f>
        <v>#REF!</v>
      </c>
      <c r="AB38" s="15" t="s">
        <v>3</v>
      </c>
      <c r="AC38" s="8" t="s">
        <v>883</v>
      </c>
      <c r="AD38" s="8" t="s">
        <v>883</v>
      </c>
      <c r="AE38" s="8" t="s">
        <v>883</v>
      </c>
      <c r="AF38" s="8" t="s">
        <v>883</v>
      </c>
      <c r="AG38" s="8" t="s">
        <v>883</v>
      </c>
      <c r="AH38" s="8" t="s">
        <v>883</v>
      </c>
      <c r="AI38" s="8" t="s">
        <v>883</v>
      </c>
      <c r="AJ38" s="8" t="s">
        <v>883</v>
      </c>
      <c r="AK38" s="65"/>
      <c r="AL38" s="17">
        <v>1</v>
      </c>
      <c r="AM38" s="17">
        <v>1</v>
      </c>
    </row>
    <row r="39" spans="1:39" s="54" customFormat="1" ht="35.1" customHeight="1">
      <c r="A39" s="7">
        <f t="shared" si="0"/>
        <v>29</v>
      </c>
      <c r="B39" s="7"/>
      <c r="C39" s="5"/>
      <c r="D39" s="5"/>
      <c r="E39" s="5"/>
      <c r="F39" s="5"/>
      <c r="G39" s="5">
        <v>5</v>
      </c>
      <c r="H39" s="5"/>
      <c r="I39" s="5"/>
      <c r="J39" s="5"/>
      <c r="K39" s="5"/>
      <c r="L39" s="72" t="s">
        <v>1093</v>
      </c>
      <c r="M39" s="5" t="s">
        <v>881</v>
      </c>
      <c r="N39" s="11" t="s">
        <v>71</v>
      </c>
      <c r="O39" s="11" t="s">
        <v>52</v>
      </c>
      <c r="P39" s="7" t="s">
        <v>40</v>
      </c>
      <c r="Q39" s="12"/>
      <c r="R39" s="13" t="s">
        <v>41</v>
      </c>
      <c r="S39" s="28" t="s">
        <v>1093</v>
      </c>
      <c r="T39" s="14" t="s">
        <v>888</v>
      </c>
      <c r="U39" s="15" t="s">
        <v>1382</v>
      </c>
      <c r="V39" s="15" t="s">
        <v>1383</v>
      </c>
      <c r="W39" s="7" t="s">
        <v>66</v>
      </c>
      <c r="X39" s="10" t="s">
        <v>1141</v>
      </c>
      <c r="Y39" s="8" t="s">
        <v>91</v>
      </c>
      <c r="Z39" s="8" t="s">
        <v>1088</v>
      </c>
      <c r="AA39" s="29">
        <v>0.50780000000000003</v>
      </c>
      <c r="AB39" s="15" t="s">
        <v>3</v>
      </c>
      <c r="AC39" s="8" t="s">
        <v>883</v>
      </c>
      <c r="AD39" s="50" t="s">
        <v>991</v>
      </c>
      <c r="AE39" s="15"/>
      <c r="AF39" s="15"/>
      <c r="AG39" s="15"/>
      <c r="AH39" s="15"/>
      <c r="AI39" s="9"/>
      <c r="AJ39" s="9"/>
      <c r="AK39" s="64"/>
      <c r="AL39" s="17">
        <v>1</v>
      </c>
      <c r="AM39" s="17">
        <v>1</v>
      </c>
    </row>
    <row r="40" spans="1:39" s="54" customFormat="1" ht="35.1" customHeight="1">
      <c r="A40" s="7">
        <f t="shared" si="0"/>
        <v>30</v>
      </c>
      <c r="B40" s="7"/>
      <c r="C40" s="7"/>
      <c r="D40" s="14"/>
      <c r="E40" s="7"/>
      <c r="F40" s="7"/>
      <c r="G40" s="7">
        <v>5</v>
      </c>
      <c r="H40" s="14"/>
      <c r="I40" s="37"/>
      <c r="J40" s="14"/>
      <c r="K40" s="14"/>
      <c r="L40" s="72" t="s">
        <v>1169</v>
      </c>
      <c r="M40" s="5" t="s">
        <v>1092</v>
      </c>
      <c r="N40" s="5" t="s">
        <v>49</v>
      </c>
      <c r="O40" s="11" t="s">
        <v>52</v>
      </c>
      <c r="P40" s="7" t="s">
        <v>40</v>
      </c>
      <c r="Q40" s="5"/>
      <c r="R40" s="13" t="s">
        <v>41</v>
      </c>
      <c r="S40" s="14" t="s">
        <v>51</v>
      </c>
      <c r="T40" s="6" t="s">
        <v>3</v>
      </c>
      <c r="U40" s="15" t="s">
        <v>1382</v>
      </c>
      <c r="V40" s="15" t="s">
        <v>1383</v>
      </c>
      <c r="W40" s="5" t="s">
        <v>49</v>
      </c>
      <c r="X40" s="10" t="s">
        <v>46</v>
      </c>
      <c r="Y40" s="6" t="s">
        <v>1086</v>
      </c>
      <c r="Z40" s="7" t="s">
        <v>883</v>
      </c>
      <c r="AA40" s="30">
        <v>0.25</v>
      </c>
      <c r="AB40" s="15" t="s">
        <v>3</v>
      </c>
      <c r="AC40" s="8" t="s">
        <v>1182</v>
      </c>
      <c r="AD40" s="8" t="s">
        <v>883</v>
      </c>
      <c r="AE40" s="8" t="s">
        <v>883</v>
      </c>
      <c r="AF40" s="8" t="s">
        <v>883</v>
      </c>
      <c r="AG40" s="8" t="s">
        <v>883</v>
      </c>
      <c r="AH40" s="8" t="s">
        <v>883</v>
      </c>
      <c r="AI40" s="8" t="s">
        <v>883</v>
      </c>
      <c r="AJ40" s="8" t="s">
        <v>883</v>
      </c>
      <c r="AK40" s="65"/>
      <c r="AL40" s="17">
        <v>1</v>
      </c>
      <c r="AM40" s="17">
        <v>1</v>
      </c>
    </row>
    <row r="41" spans="1:39" s="54" customFormat="1" ht="35.1" customHeight="1">
      <c r="A41" s="7">
        <f t="shared" si="0"/>
        <v>31</v>
      </c>
      <c r="B41" s="7"/>
      <c r="C41" s="7"/>
      <c r="D41" s="14"/>
      <c r="E41" s="7"/>
      <c r="F41" s="7"/>
      <c r="G41" s="7">
        <v>5</v>
      </c>
      <c r="H41" s="14"/>
      <c r="I41" s="14"/>
      <c r="J41" s="14"/>
      <c r="K41" s="14"/>
      <c r="L41" s="72" t="s">
        <v>1091</v>
      </c>
      <c r="M41" s="5" t="s">
        <v>401</v>
      </c>
      <c r="N41" s="5" t="s">
        <v>49</v>
      </c>
      <c r="O41" s="11" t="s">
        <v>52</v>
      </c>
      <c r="P41" s="7" t="s">
        <v>40</v>
      </c>
      <c r="Q41" s="5"/>
      <c r="R41" s="13" t="s">
        <v>41</v>
      </c>
      <c r="S41" s="28" t="s">
        <v>1091</v>
      </c>
      <c r="T41" s="14" t="s">
        <v>888</v>
      </c>
      <c r="U41" s="15" t="s">
        <v>1382</v>
      </c>
      <c r="V41" s="15" t="s">
        <v>1383</v>
      </c>
      <c r="W41" s="5" t="s">
        <v>49</v>
      </c>
      <c r="X41" s="10" t="s">
        <v>46</v>
      </c>
      <c r="Y41" s="6" t="s">
        <v>3</v>
      </c>
      <c r="Z41" s="7" t="s">
        <v>1078</v>
      </c>
      <c r="AA41" s="30" t="e">
        <f>AA42+AA43*#REF!</f>
        <v>#REF!</v>
      </c>
      <c r="AB41" s="15" t="s">
        <v>3</v>
      </c>
      <c r="AC41" s="8" t="s">
        <v>883</v>
      </c>
      <c r="AD41" s="16" t="s">
        <v>966</v>
      </c>
      <c r="AE41" s="15"/>
      <c r="AF41" s="15"/>
      <c r="AG41" s="15"/>
      <c r="AH41" s="15"/>
      <c r="AI41" s="9"/>
      <c r="AJ41" s="9"/>
      <c r="AK41" s="67"/>
      <c r="AL41" s="17">
        <v>1</v>
      </c>
      <c r="AM41" s="17">
        <v>1</v>
      </c>
    </row>
    <row r="42" spans="1:39" s="54" customFormat="1" ht="35.1" customHeight="1">
      <c r="A42" s="7">
        <f t="shared" si="0"/>
        <v>32</v>
      </c>
      <c r="B42" s="7"/>
      <c r="C42" s="7"/>
      <c r="D42" s="14"/>
      <c r="E42" s="7"/>
      <c r="F42" s="7"/>
      <c r="G42" s="7"/>
      <c r="H42" s="14">
        <v>6</v>
      </c>
      <c r="I42" s="37"/>
      <c r="J42" s="14"/>
      <c r="K42" s="14"/>
      <c r="L42" s="72" t="s">
        <v>880</v>
      </c>
      <c r="M42" s="5" t="s">
        <v>773</v>
      </c>
      <c r="N42" s="5" t="s">
        <v>71</v>
      </c>
      <c r="O42" s="11" t="s">
        <v>52</v>
      </c>
      <c r="P42" s="7" t="s">
        <v>40</v>
      </c>
      <c r="Q42" s="5"/>
      <c r="R42" s="13" t="s">
        <v>41</v>
      </c>
      <c r="S42" s="28" t="s">
        <v>402</v>
      </c>
      <c r="T42" s="14" t="s">
        <v>753</v>
      </c>
      <c r="U42" s="15" t="s">
        <v>1382</v>
      </c>
      <c r="V42" s="15" t="s">
        <v>1383</v>
      </c>
      <c r="W42" s="5" t="s">
        <v>66</v>
      </c>
      <c r="X42" s="10" t="s">
        <v>1141</v>
      </c>
      <c r="Y42" s="6" t="s">
        <v>91</v>
      </c>
      <c r="Z42" s="8" t="s">
        <v>1078</v>
      </c>
      <c r="AA42" s="30">
        <v>0.3705</v>
      </c>
      <c r="AB42" s="15" t="s">
        <v>3</v>
      </c>
      <c r="AC42" s="8" t="s">
        <v>883</v>
      </c>
      <c r="AD42" s="50" t="s">
        <v>991</v>
      </c>
      <c r="AE42" s="15"/>
      <c r="AF42" s="15"/>
      <c r="AG42" s="15"/>
      <c r="AH42" s="15"/>
      <c r="AI42" s="9"/>
      <c r="AJ42" s="9"/>
      <c r="AK42" s="67"/>
      <c r="AL42" s="17">
        <v>1</v>
      </c>
      <c r="AM42" s="17">
        <v>1</v>
      </c>
    </row>
    <row r="43" spans="1:39" s="54" customFormat="1" ht="35.1" customHeight="1">
      <c r="A43" s="7">
        <f t="shared" si="0"/>
        <v>33</v>
      </c>
      <c r="B43" s="7"/>
      <c r="C43" s="7"/>
      <c r="D43" s="14"/>
      <c r="E43" s="7"/>
      <c r="F43" s="7"/>
      <c r="G43" s="7"/>
      <c r="H43" s="14">
        <v>6</v>
      </c>
      <c r="I43" s="37"/>
      <c r="J43" s="14"/>
      <c r="K43" s="14"/>
      <c r="L43" s="72" t="s">
        <v>102</v>
      </c>
      <c r="M43" s="5" t="s">
        <v>103</v>
      </c>
      <c r="N43" s="5" t="s">
        <v>1162</v>
      </c>
      <c r="O43" s="11" t="s">
        <v>52</v>
      </c>
      <c r="P43" s="7" t="s">
        <v>40</v>
      </c>
      <c r="Q43" s="5"/>
      <c r="R43" s="13" t="s">
        <v>41</v>
      </c>
      <c r="S43" s="14" t="s">
        <v>51</v>
      </c>
      <c r="T43" s="6" t="s">
        <v>3</v>
      </c>
      <c r="U43" s="15" t="s">
        <v>1382</v>
      </c>
      <c r="V43" s="15" t="s">
        <v>1383</v>
      </c>
      <c r="W43" s="5" t="s">
        <v>104</v>
      </c>
      <c r="X43" s="8" t="s">
        <v>883</v>
      </c>
      <c r="Y43" s="8" t="s">
        <v>883</v>
      </c>
      <c r="Z43" s="8" t="s">
        <v>883</v>
      </c>
      <c r="AA43" s="29">
        <v>1.17E-2</v>
      </c>
      <c r="AB43" s="15" t="s">
        <v>3</v>
      </c>
      <c r="AC43" s="8" t="s">
        <v>883</v>
      </c>
      <c r="AD43" s="8" t="s">
        <v>883</v>
      </c>
      <c r="AE43" s="8" t="s">
        <v>883</v>
      </c>
      <c r="AF43" s="8" t="s">
        <v>883</v>
      </c>
      <c r="AG43" s="8" t="s">
        <v>883</v>
      </c>
      <c r="AH43" s="8" t="s">
        <v>883</v>
      </c>
      <c r="AI43" s="8" t="s">
        <v>883</v>
      </c>
      <c r="AJ43" s="8" t="s">
        <v>883</v>
      </c>
      <c r="AK43" s="65"/>
      <c r="AL43" s="17">
        <v>2</v>
      </c>
      <c r="AM43" s="17">
        <v>2</v>
      </c>
    </row>
    <row r="44" spans="1:39" s="54" customFormat="1" ht="35.1" customHeight="1">
      <c r="A44" s="7">
        <f t="shared" si="0"/>
        <v>34</v>
      </c>
      <c r="B44" s="7"/>
      <c r="C44" s="7"/>
      <c r="D44" s="14"/>
      <c r="E44" s="7"/>
      <c r="F44" s="7"/>
      <c r="G44" s="7"/>
      <c r="H44" s="14">
        <v>6</v>
      </c>
      <c r="I44" s="14"/>
      <c r="J44" s="14"/>
      <c r="K44" s="14"/>
      <c r="L44" s="72" t="s">
        <v>100</v>
      </c>
      <c r="M44" s="5" t="s">
        <v>101</v>
      </c>
      <c r="N44" s="5" t="s">
        <v>71</v>
      </c>
      <c r="O44" s="11" t="s">
        <v>52</v>
      </c>
      <c r="P44" s="7" t="s">
        <v>40</v>
      </c>
      <c r="Q44" s="5"/>
      <c r="R44" s="13" t="s">
        <v>41</v>
      </c>
      <c r="S44" s="12" t="str">
        <f>L44</f>
        <v>322122141300</v>
      </c>
      <c r="T44" s="14" t="s">
        <v>888</v>
      </c>
      <c r="U44" s="15" t="s">
        <v>1382</v>
      </c>
      <c r="V44" s="15" t="s">
        <v>1383</v>
      </c>
      <c r="W44" s="5" t="s">
        <v>66</v>
      </c>
      <c r="X44" s="10" t="s">
        <v>1142</v>
      </c>
      <c r="Y44" s="6" t="s">
        <v>91</v>
      </c>
      <c r="Z44" s="7" t="s">
        <v>1077</v>
      </c>
      <c r="AA44" s="30">
        <v>1.6500000000000001E-2</v>
      </c>
      <c r="AB44" s="15" t="s">
        <v>3</v>
      </c>
      <c r="AC44" s="8" t="s">
        <v>883</v>
      </c>
      <c r="AD44" s="50" t="s">
        <v>991</v>
      </c>
      <c r="AE44" s="15"/>
      <c r="AF44" s="15"/>
      <c r="AG44" s="15"/>
      <c r="AH44" s="15"/>
      <c r="AI44" s="9"/>
      <c r="AJ44" s="9"/>
      <c r="AK44" s="67"/>
      <c r="AL44" s="17">
        <v>1</v>
      </c>
      <c r="AM44" s="17">
        <v>1</v>
      </c>
    </row>
    <row r="45" spans="1:39" s="54" customFormat="1" ht="35.1" customHeight="1">
      <c r="A45" s="7">
        <f t="shared" si="0"/>
        <v>35</v>
      </c>
      <c r="B45" s="7"/>
      <c r="C45" s="7"/>
      <c r="D45" s="14"/>
      <c r="E45" s="7"/>
      <c r="F45" s="7">
        <v>4</v>
      </c>
      <c r="G45" s="7"/>
      <c r="H45" s="14"/>
      <c r="I45" s="37"/>
      <c r="J45" s="14"/>
      <c r="K45" s="14"/>
      <c r="L45" s="72" t="s">
        <v>1258</v>
      </c>
      <c r="M45" s="5" t="s">
        <v>404</v>
      </c>
      <c r="N45" s="5" t="s">
        <v>49</v>
      </c>
      <c r="O45" s="11" t="s">
        <v>52</v>
      </c>
      <c r="P45" s="7" t="s">
        <v>40</v>
      </c>
      <c r="Q45" s="5"/>
      <c r="R45" s="13" t="s">
        <v>41</v>
      </c>
      <c r="S45" s="12" t="str">
        <f>L45</f>
        <v>322121142000</v>
      </c>
      <c r="T45" s="14" t="s">
        <v>888</v>
      </c>
      <c r="U45" s="15" t="s">
        <v>1382</v>
      </c>
      <c r="V45" s="15" t="s">
        <v>1383</v>
      </c>
      <c r="W45" s="5" t="s">
        <v>49</v>
      </c>
      <c r="X45" s="10" t="s">
        <v>46</v>
      </c>
      <c r="Y45" s="6" t="s">
        <v>3</v>
      </c>
      <c r="Z45" s="7" t="s">
        <v>1090</v>
      </c>
      <c r="AA45" s="30" t="e">
        <f>AA46+AA47+AA48+AA49</f>
        <v>#REF!</v>
      </c>
      <c r="AB45" s="15" t="s">
        <v>3</v>
      </c>
      <c r="AC45" s="8" t="s">
        <v>883</v>
      </c>
      <c r="AD45" s="8" t="s">
        <v>883</v>
      </c>
      <c r="AE45" s="8" t="s">
        <v>883</v>
      </c>
      <c r="AF45" s="8" t="s">
        <v>883</v>
      </c>
      <c r="AG45" s="8" t="s">
        <v>883</v>
      </c>
      <c r="AH45" s="8" t="s">
        <v>883</v>
      </c>
      <c r="AI45" s="8" t="s">
        <v>883</v>
      </c>
      <c r="AJ45" s="8" t="s">
        <v>883</v>
      </c>
      <c r="AK45" s="65"/>
      <c r="AL45" s="17">
        <v>1</v>
      </c>
      <c r="AM45" s="17">
        <v>1</v>
      </c>
    </row>
    <row r="46" spans="1:39" s="54" customFormat="1" ht="35.1" customHeight="1">
      <c r="A46" s="7">
        <f t="shared" si="0"/>
        <v>36</v>
      </c>
      <c r="B46" s="7"/>
      <c r="C46" s="5"/>
      <c r="D46" s="5"/>
      <c r="E46" s="5"/>
      <c r="F46" s="5"/>
      <c r="G46" s="5">
        <v>5</v>
      </c>
      <c r="H46" s="5"/>
      <c r="I46" s="5"/>
      <c r="J46" s="5"/>
      <c r="K46" s="5"/>
      <c r="L46" s="72" t="s">
        <v>1207</v>
      </c>
      <c r="M46" s="5" t="s">
        <v>1089</v>
      </c>
      <c r="N46" s="11" t="s">
        <v>71</v>
      </c>
      <c r="O46" s="11" t="s">
        <v>52</v>
      </c>
      <c r="P46" s="7" t="s">
        <v>40</v>
      </c>
      <c r="Q46" s="12"/>
      <c r="R46" s="13" t="s">
        <v>41</v>
      </c>
      <c r="S46" s="28" t="s">
        <v>400</v>
      </c>
      <c r="T46" s="14" t="s">
        <v>888</v>
      </c>
      <c r="U46" s="15" t="s">
        <v>1382</v>
      </c>
      <c r="V46" s="15" t="s">
        <v>1383</v>
      </c>
      <c r="W46" s="7" t="s">
        <v>66</v>
      </c>
      <c r="X46" s="10" t="s">
        <v>1141</v>
      </c>
      <c r="Y46" s="8" t="s">
        <v>91</v>
      </c>
      <c r="Z46" s="8" t="s">
        <v>1088</v>
      </c>
      <c r="AA46" s="29">
        <v>0.50780000000000003</v>
      </c>
      <c r="AB46" s="15" t="s">
        <v>3</v>
      </c>
      <c r="AC46" s="8" t="s">
        <v>883</v>
      </c>
      <c r="AD46" s="50" t="s">
        <v>991</v>
      </c>
      <c r="AE46" s="15" t="s">
        <v>92</v>
      </c>
      <c r="AF46" s="15" t="s">
        <v>93</v>
      </c>
      <c r="AG46" s="15"/>
      <c r="AH46" s="15" t="s">
        <v>94</v>
      </c>
      <c r="AI46" s="9"/>
      <c r="AJ46" s="9"/>
      <c r="AK46" s="64"/>
      <c r="AL46" s="17">
        <v>1</v>
      </c>
      <c r="AM46" s="17">
        <v>1</v>
      </c>
    </row>
    <row r="47" spans="1:39" s="54" customFormat="1" ht="35.1" customHeight="1">
      <c r="A47" s="7">
        <f t="shared" si="0"/>
        <v>37</v>
      </c>
      <c r="B47" s="7"/>
      <c r="C47" s="7"/>
      <c r="D47" s="14"/>
      <c r="E47" s="7"/>
      <c r="F47" s="7"/>
      <c r="G47" s="7">
        <v>5</v>
      </c>
      <c r="H47" s="14"/>
      <c r="I47" s="14"/>
      <c r="J47" s="14"/>
      <c r="K47" s="14"/>
      <c r="L47" s="72" t="s">
        <v>1170</v>
      </c>
      <c r="M47" s="5" t="s">
        <v>1087</v>
      </c>
      <c r="N47" s="5" t="s">
        <v>49</v>
      </c>
      <c r="O47" s="11" t="s">
        <v>52</v>
      </c>
      <c r="P47" s="7" t="s">
        <v>40</v>
      </c>
      <c r="Q47" s="5"/>
      <c r="R47" s="13" t="s">
        <v>41</v>
      </c>
      <c r="S47" s="14" t="s">
        <v>51</v>
      </c>
      <c r="T47" s="6" t="s">
        <v>3</v>
      </c>
      <c r="U47" s="15" t="s">
        <v>1382</v>
      </c>
      <c r="V47" s="15" t="s">
        <v>1383</v>
      </c>
      <c r="W47" s="5" t="s">
        <v>49</v>
      </c>
      <c r="X47" s="10" t="s">
        <v>46</v>
      </c>
      <c r="Y47" s="6" t="s">
        <v>1086</v>
      </c>
      <c r="Z47" s="7" t="s">
        <v>883</v>
      </c>
      <c r="AA47" s="30">
        <v>0.25</v>
      </c>
      <c r="AB47" s="15" t="s">
        <v>3</v>
      </c>
      <c r="AC47" s="8" t="s">
        <v>1183</v>
      </c>
      <c r="AD47" s="8" t="s">
        <v>883</v>
      </c>
      <c r="AE47" s="8" t="s">
        <v>883</v>
      </c>
      <c r="AF47" s="8" t="s">
        <v>883</v>
      </c>
      <c r="AG47" s="8" t="s">
        <v>883</v>
      </c>
      <c r="AH47" s="8" t="s">
        <v>883</v>
      </c>
      <c r="AI47" s="8" t="s">
        <v>883</v>
      </c>
      <c r="AJ47" s="8" t="s">
        <v>883</v>
      </c>
      <c r="AK47" s="65"/>
      <c r="AL47" s="17">
        <v>1</v>
      </c>
      <c r="AM47" s="17">
        <v>1</v>
      </c>
    </row>
    <row r="48" spans="1:39" s="54" customFormat="1" ht="35.1" customHeight="1">
      <c r="A48" s="7">
        <f t="shared" si="0"/>
        <v>38</v>
      </c>
      <c r="B48" s="7"/>
      <c r="C48" s="37"/>
      <c r="D48" s="37"/>
      <c r="E48" s="37"/>
      <c r="F48" s="5"/>
      <c r="G48" s="5">
        <v>5</v>
      </c>
      <c r="H48" s="5"/>
      <c r="I48" s="37"/>
      <c r="J48" s="37"/>
      <c r="K48" s="37"/>
      <c r="L48" s="72" t="s">
        <v>1085</v>
      </c>
      <c r="M48" s="5" t="s">
        <v>95</v>
      </c>
      <c r="N48" s="11" t="s">
        <v>71</v>
      </c>
      <c r="O48" s="11" t="s">
        <v>52</v>
      </c>
      <c r="P48" s="7" t="s">
        <v>40</v>
      </c>
      <c r="Q48" s="12"/>
      <c r="R48" s="13" t="s">
        <v>41</v>
      </c>
      <c r="S48" s="12" t="str">
        <f>L48</f>
        <v>322121141100</v>
      </c>
      <c r="T48" s="14" t="s">
        <v>888</v>
      </c>
      <c r="U48" s="15" t="s">
        <v>1382</v>
      </c>
      <c r="V48" s="15" t="s">
        <v>1383</v>
      </c>
      <c r="W48" s="7" t="s">
        <v>66</v>
      </c>
      <c r="X48" s="16" t="s">
        <v>1084</v>
      </c>
      <c r="Y48" s="8" t="s">
        <v>73</v>
      </c>
      <c r="Z48" s="8" t="s">
        <v>1083</v>
      </c>
      <c r="AA48" s="29">
        <v>1.47E-2</v>
      </c>
      <c r="AB48" s="15" t="s">
        <v>3</v>
      </c>
      <c r="AC48" s="8" t="s">
        <v>883</v>
      </c>
      <c r="AD48" s="16" t="s">
        <v>966</v>
      </c>
      <c r="AE48" s="15"/>
      <c r="AF48" s="15"/>
      <c r="AG48" s="15"/>
      <c r="AH48" s="15"/>
      <c r="AI48" s="9" t="s">
        <v>50</v>
      </c>
      <c r="AJ48" s="9"/>
      <c r="AK48" s="64"/>
      <c r="AL48" s="17">
        <v>1</v>
      </c>
      <c r="AM48" s="17">
        <v>1</v>
      </c>
    </row>
    <row r="49" spans="1:39" s="54" customFormat="1" ht="35.1" customHeight="1">
      <c r="A49" s="7">
        <f t="shared" si="0"/>
        <v>39</v>
      </c>
      <c r="B49" s="7"/>
      <c r="C49" s="7"/>
      <c r="D49" s="14"/>
      <c r="E49" s="7"/>
      <c r="F49" s="7"/>
      <c r="G49" s="7">
        <v>5</v>
      </c>
      <c r="H49" s="14"/>
      <c r="I49" s="14"/>
      <c r="J49" s="14"/>
      <c r="K49" s="14"/>
      <c r="L49" s="72" t="s">
        <v>1082</v>
      </c>
      <c r="M49" s="5" t="s">
        <v>405</v>
      </c>
      <c r="N49" s="5" t="s">
        <v>49</v>
      </c>
      <c r="O49" s="11" t="s">
        <v>52</v>
      </c>
      <c r="P49" s="7" t="s">
        <v>40</v>
      </c>
      <c r="Q49" s="12"/>
      <c r="R49" s="13" t="s">
        <v>41</v>
      </c>
      <c r="S49" s="72" t="s">
        <v>1082</v>
      </c>
      <c r="T49" s="14" t="s">
        <v>888</v>
      </c>
      <c r="U49" s="15" t="s">
        <v>1382</v>
      </c>
      <c r="V49" s="15" t="s">
        <v>1383</v>
      </c>
      <c r="W49" s="7" t="s">
        <v>49</v>
      </c>
      <c r="X49" s="10" t="s">
        <v>46</v>
      </c>
      <c r="Y49" s="6" t="s">
        <v>3</v>
      </c>
      <c r="Z49" s="7" t="s">
        <v>1081</v>
      </c>
      <c r="AA49" s="30" t="e">
        <f>AA50+AA52*#REF!+AA51</f>
        <v>#REF!</v>
      </c>
      <c r="AB49" s="15" t="s">
        <v>3</v>
      </c>
      <c r="AC49" s="8" t="s">
        <v>883</v>
      </c>
      <c r="AD49" s="16" t="s">
        <v>966</v>
      </c>
      <c r="AE49" s="15"/>
      <c r="AF49" s="15"/>
      <c r="AG49" s="15"/>
      <c r="AH49" s="15"/>
      <c r="AI49" s="9" t="s">
        <v>47</v>
      </c>
      <c r="AJ49" s="9"/>
      <c r="AK49" s="67"/>
      <c r="AL49" s="17">
        <v>1</v>
      </c>
      <c r="AM49" s="17">
        <v>1</v>
      </c>
    </row>
    <row r="50" spans="1:39" s="54" customFormat="1" ht="35.1" customHeight="1">
      <c r="A50" s="7">
        <f t="shared" si="0"/>
        <v>40</v>
      </c>
      <c r="B50" s="7"/>
      <c r="C50" s="7"/>
      <c r="D50" s="14"/>
      <c r="E50" s="7"/>
      <c r="F50" s="7"/>
      <c r="G50" s="7"/>
      <c r="H50" s="14">
        <v>6</v>
      </c>
      <c r="I50" s="14"/>
      <c r="J50" s="14"/>
      <c r="K50" s="14"/>
      <c r="L50" s="72" t="s">
        <v>1080</v>
      </c>
      <c r="M50" s="5" t="s">
        <v>774</v>
      </c>
      <c r="N50" s="5" t="s">
        <v>71</v>
      </c>
      <c r="O50" s="11" t="s">
        <v>52</v>
      </c>
      <c r="P50" s="7" t="s">
        <v>40</v>
      </c>
      <c r="Q50" s="5"/>
      <c r="R50" s="13" t="s">
        <v>41</v>
      </c>
      <c r="S50" s="28" t="s">
        <v>1079</v>
      </c>
      <c r="T50" s="14" t="s">
        <v>753</v>
      </c>
      <c r="U50" s="15" t="s">
        <v>1382</v>
      </c>
      <c r="V50" s="15" t="s">
        <v>1383</v>
      </c>
      <c r="W50" s="5" t="s">
        <v>66</v>
      </c>
      <c r="X50" s="10" t="s">
        <v>1141</v>
      </c>
      <c r="Y50" s="6" t="s">
        <v>91</v>
      </c>
      <c r="Z50" s="8" t="s">
        <v>1078</v>
      </c>
      <c r="AA50" s="30">
        <v>0.3705</v>
      </c>
      <c r="AB50" s="15" t="s">
        <v>3</v>
      </c>
      <c r="AC50" s="8" t="s">
        <v>883</v>
      </c>
      <c r="AD50" s="50" t="s">
        <v>991</v>
      </c>
      <c r="AE50" s="15"/>
      <c r="AF50" s="15"/>
      <c r="AG50" s="15"/>
      <c r="AH50" s="15"/>
      <c r="AI50" s="9"/>
      <c r="AJ50" s="9"/>
      <c r="AK50" s="67"/>
      <c r="AL50" s="17">
        <v>1</v>
      </c>
      <c r="AM50" s="17">
        <v>1</v>
      </c>
    </row>
    <row r="51" spans="1:39" s="54" customFormat="1" ht="35.1" customHeight="1">
      <c r="A51" s="7">
        <f t="shared" si="0"/>
        <v>41</v>
      </c>
      <c r="B51" s="7"/>
      <c r="C51" s="7"/>
      <c r="D51" s="14"/>
      <c r="E51" s="7"/>
      <c r="F51" s="7"/>
      <c r="G51" s="7"/>
      <c r="H51" s="14">
        <v>6</v>
      </c>
      <c r="I51" s="14"/>
      <c r="J51" s="14"/>
      <c r="K51" s="14"/>
      <c r="L51" s="72" t="s">
        <v>100</v>
      </c>
      <c r="M51" s="5" t="s">
        <v>101</v>
      </c>
      <c r="N51" s="5" t="s">
        <v>71</v>
      </c>
      <c r="O51" s="11" t="s">
        <v>52</v>
      </c>
      <c r="P51" s="7" t="s">
        <v>40</v>
      </c>
      <c r="Q51" s="5"/>
      <c r="R51" s="13" t="s">
        <v>41</v>
      </c>
      <c r="S51" s="12" t="str">
        <f>L51</f>
        <v>322122141300</v>
      </c>
      <c r="T51" s="14" t="s">
        <v>868</v>
      </c>
      <c r="U51" s="15" t="s">
        <v>1382</v>
      </c>
      <c r="V51" s="15" t="s">
        <v>1383</v>
      </c>
      <c r="W51" s="5" t="s">
        <v>66</v>
      </c>
      <c r="X51" s="10" t="s">
        <v>1142</v>
      </c>
      <c r="Y51" s="6" t="s">
        <v>91</v>
      </c>
      <c r="Z51" s="7" t="s">
        <v>1077</v>
      </c>
      <c r="AA51" s="30">
        <v>1.6500000000000001E-2</v>
      </c>
      <c r="AB51" s="15" t="s">
        <v>3</v>
      </c>
      <c r="AC51" s="8" t="s">
        <v>883</v>
      </c>
      <c r="AD51" s="50" t="s">
        <v>991</v>
      </c>
      <c r="AE51" s="15"/>
      <c r="AF51" s="15"/>
      <c r="AG51" s="15"/>
      <c r="AH51" s="15"/>
      <c r="AI51" s="9"/>
      <c r="AJ51" s="9"/>
      <c r="AK51" s="67"/>
      <c r="AL51" s="17">
        <v>1</v>
      </c>
      <c r="AM51" s="17">
        <v>1</v>
      </c>
    </row>
    <row r="52" spans="1:39" s="54" customFormat="1" ht="35.1" customHeight="1">
      <c r="A52" s="7">
        <f t="shared" si="0"/>
        <v>42</v>
      </c>
      <c r="B52" s="7"/>
      <c r="C52" s="7"/>
      <c r="D52" s="14"/>
      <c r="E52" s="7"/>
      <c r="F52" s="7"/>
      <c r="G52" s="7"/>
      <c r="H52" s="14">
        <v>6</v>
      </c>
      <c r="I52" s="14"/>
      <c r="J52" s="14"/>
      <c r="K52" s="14"/>
      <c r="L52" s="72" t="s">
        <v>102</v>
      </c>
      <c r="M52" s="5" t="s">
        <v>103</v>
      </c>
      <c r="N52" s="5" t="s">
        <v>104</v>
      </c>
      <c r="O52" s="11" t="s">
        <v>52</v>
      </c>
      <c r="P52" s="7" t="s">
        <v>40</v>
      </c>
      <c r="Q52" s="5"/>
      <c r="R52" s="13" t="s">
        <v>41</v>
      </c>
      <c r="S52" s="14" t="s">
        <v>51</v>
      </c>
      <c r="T52" s="6" t="s">
        <v>3</v>
      </c>
      <c r="U52" s="15" t="s">
        <v>1382</v>
      </c>
      <c r="V52" s="15" t="s">
        <v>1383</v>
      </c>
      <c r="W52" s="5" t="s">
        <v>104</v>
      </c>
      <c r="X52" s="8" t="s">
        <v>1135</v>
      </c>
      <c r="Y52" s="8" t="s">
        <v>883</v>
      </c>
      <c r="Z52" s="8" t="s">
        <v>883</v>
      </c>
      <c r="AA52" s="29">
        <v>1.17E-2</v>
      </c>
      <c r="AB52" s="15" t="s">
        <v>3</v>
      </c>
      <c r="AC52" s="8" t="s">
        <v>883</v>
      </c>
      <c r="AD52" s="8" t="s">
        <v>883</v>
      </c>
      <c r="AE52" s="8" t="s">
        <v>883</v>
      </c>
      <c r="AF52" s="8" t="s">
        <v>883</v>
      </c>
      <c r="AG52" s="8" t="s">
        <v>883</v>
      </c>
      <c r="AH52" s="8" t="s">
        <v>883</v>
      </c>
      <c r="AI52" s="8" t="s">
        <v>883</v>
      </c>
      <c r="AJ52" s="8" t="s">
        <v>883</v>
      </c>
      <c r="AK52" s="65"/>
      <c r="AL52" s="17">
        <v>2</v>
      </c>
      <c r="AM52" s="17">
        <v>2</v>
      </c>
    </row>
    <row r="53" spans="1:39" s="54" customFormat="1" ht="35.1" customHeight="1">
      <c r="A53" s="7">
        <f t="shared" si="0"/>
        <v>43</v>
      </c>
      <c r="B53" s="7"/>
      <c r="C53" s="7"/>
      <c r="D53" s="14"/>
      <c r="E53" s="7">
        <v>3</v>
      </c>
      <c r="F53" s="7"/>
      <c r="G53" s="7"/>
      <c r="H53" s="14"/>
      <c r="I53" s="14"/>
      <c r="J53" s="14"/>
      <c r="K53" s="14"/>
      <c r="L53" s="72" t="s">
        <v>1076</v>
      </c>
      <c r="M53" s="5" t="s">
        <v>407</v>
      </c>
      <c r="N53" s="5" t="s">
        <v>49</v>
      </c>
      <c r="O53" s="11" t="s">
        <v>52</v>
      </c>
      <c r="P53" s="7" t="s">
        <v>40</v>
      </c>
      <c r="Q53" s="5"/>
      <c r="R53" s="13" t="s">
        <v>41</v>
      </c>
      <c r="S53" s="34" t="s">
        <v>406</v>
      </c>
      <c r="T53" s="14" t="s">
        <v>888</v>
      </c>
      <c r="U53" s="15" t="s">
        <v>1382</v>
      </c>
      <c r="V53" s="15" t="s">
        <v>1383</v>
      </c>
      <c r="W53" s="5" t="s">
        <v>49</v>
      </c>
      <c r="X53" s="10" t="s">
        <v>46</v>
      </c>
      <c r="Y53" s="6" t="s">
        <v>3</v>
      </c>
      <c r="Z53" s="7" t="s">
        <v>408</v>
      </c>
      <c r="AA53" s="30">
        <f>AA54+AA55+AA56+AA57</f>
        <v>0.32550000000000001</v>
      </c>
      <c r="AB53" s="15" t="s">
        <v>3</v>
      </c>
      <c r="AC53" s="8" t="s">
        <v>883</v>
      </c>
      <c r="AD53" s="8" t="s">
        <v>883</v>
      </c>
      <c r="AE53" s="8" t="s">
        <v>883</v>
      </c>
      <c r="AF53" s="8" t="s">
        <v>883</v>
      </c>
      <c r="AG53" s="8" t="s">
        <v>883</v>
      </c>
      <c r="AH53" s="8" t="s">
        <v>883</v>
      </c>
      <c r="AI53" s="8" t="s">
        <v>883</v>
      </c>
      <c r="AJ53" s="8" t="s">
        <v>883</v>
      </c>
      <c r="AK53" s="65"/>
      <c r="AL53" s="17">
        <v>1</v>
      </c>
      <c r="AM53" s="17">
        <v>1</v>
      </c>
    </row>
    <row r="54" spans="1:39" s="54" customFormat="1" ht="35.1" customHeight="1">
      <c r="A54" s="7">
        <f t="shared" si="0"/>
        <v>44</v>
      </c>
      <c r="B54" s="7"/>
      <c r="C54" s="7"/>
      <c r="D54" s="14"/>
      <c r="E54" s="7"/>
      <c r="F54" s="7">
        <v>4</v>
      </c>
      <c r="G54" s="7"/>
      <c r="H54" s="14"/>
      <c r="I54" s="14"/>
      <c r="J54" s="14"/>
      <c r="K54" s="14"/>
      <c r="L54" s="72" t="s">
        <v>409</v>
      </c>
      <c r="M54" s="5" t="s">
        <v>410</v>
      </c>
      <c r="N54" s="5" t="s">
        <v>930</v>
      </c>
      <c r="O54" s="11" t="s">
        <v>52</v>
      </c>
      <c r="P54" s="7" t="s">
        <v>40</v>
      </c>
      <c r="Q54" s="5"/>
      <c r="R54" s="13" t="s">
        <v>41</v>
      </c>
      <c r="S54" s="55" t="s">
        <v>409</v>
      </c>
      <c r="T54" s="14" t="s">
        <v>888</v>
      </c>
      <c r="U54" s="15" t="s">
        <v>1382</v>
      </c>
      <c r="V54" s="15" t="s">
        <v>1383</v>
      </c>
      <c r="W54" s="5" t="s">
        <v>930</v>
      </c>
      <c r="X54" s="10" t="s">
        <v>133</v>
      </c>
      <c r="Y54" s="8" t="s">
        <v>411</v>
      </c>
      <c r="Z54" s="7" t="s">
        <v>412</v>
      </c>
      <c r="AA54" s="30">
        <v>7.8E-2</v>
      </c>
      <c r="AB54" s="15" t="s">
        <v>883</v>
      </c>
      <c r="AC54" s="8" t="s">
        <v>883</v>
      </c>
      <c r="AD54" s="8" t="s">
        <v>883</v>
      </c>
      <c r="AE54" s="8" t="s">
        <v>883</v>
      </c>
      <c r="AF54" s="8" t="s">
        <v>883</v>
      </c>
      <c r="AG54" s="8" t="s">
        <v>883</v>
      </c>
      <c r="AH54" s="8" t="s">
        <v>883</v>
      </c>
      <c r="AI54" s="8" t="s">
        <v>883</v>
      </c>
      <c r="AJ54" s="8" t="s">
        <v>883</v>
      </c>
      <c r="AK54" s="65"/>
      <c r="AL54" s="17">
        <v>1</v>
      </c>
      <c r="AM54" s="17">
        <v>1</v>
      </c>
    </row>
    <row r="55" spans="1:39" s="54" customFormat="1" ht="35.1" customHeight="1">
      <c r="A55" s="7">
        <f t="shared" si="0"/>
        <v>45</v>
      </c>
      <c r="B55" s="7"/>
      <c r="C55" s="7"/>
      <c r="D55" s="14"/>
      <c r="E55" s="7"/>
      <c r="F55" s="7">
        <v>4</v>
      </c>
      <c r="G55" s="7"/>
      <c r="H55" s="14"/>
      <c r="I55" s="14"/>
      <c r="J55" s="14"/>
      <c r="K55" s="14"/>
      <c r="L55" s="72" t="s">
        <v>1075</v>
      </c>
      <c r="M55" s="5" t="s">
        <v>410</v>
      </c>
      <c r="N55" s="5" t="s">
        <v>132</v>
      </c>
      <c r="O55" s="11" t="s">
        <v>52</v>
      </c>
      <c r="P55" s="7" t="s">
        <v>40</v>
      </c>
      <c r="Q55" s="5"/>
      <c r="R55" s="13" t="s">
        <v>41</v>
      </c>
      <c r="S55" s="28" t="s">
        <v>413</v>
      </c>
      <c r="T55" s="14" t="s">
        <v>888</v>
      </c>
      <c r="U55" s="15" t="s">
        <v>1382</v>
      </c>
      <c r="V55" s="15" t="s">
        <v>1383</v>
      </c>
      <c r="W55" s="5" t="s">
        <v>930</v>
      </c>
      <c r="X55" s="10" t="s">
        <v>133</v>
      </c>
      <c r="Y55" s="8" t="s">
        <v>414</v>
      </c>
      <c r="Z55" s="7" t="s">
        <v>415</v>
      </c>
      <c r="AA55" s="30">
        <v>8.5800000000000001E-2</v>
      </c>
      <c r="AB55" s="15" t="s">
        <v>3</v>
      </c>
      <c r="AC55" s="8" t="s">
        <v>883</v>
      </c>
      <c r="AD55" s="8" t="s">
        <v>883</v>
      </c>
      <c r="AE55" s="8" t="s">
        <v>883</v>
      </c>
      <c r="AF55" s="8" t="s">
        <v>883</v>
      </c>
      <c r="AG55" s="8" t="s">
        <v>883</v>
      </c>
      <c r="AH55" s="8" t="s">
        <v>883</v>
      </c>
      <c r="AI55" s="8" t="s">
        <v>883</v>
      </c>
      <c r="AJ55" s="8" t="s">
        <v>883</v>
      </c>
      <c r="AK55" s="65"/>
      <c r="AL55" s="17">
        <v>1</v>
      </c>
      <c r="AM55" s="17">
        <v>1</v>
      </c>
    </row>
    <row r="56" spans="1:39" s="54" customFormat="1" ht="35.1" customHeight="1">
      <c r="A56" s="7">
        <f t="shared" si="0"/>
        <v>46</v>
      </c>
      <c r="B56" s="7"/>
      <c r="C56" s="7"/>
      <c r="D56" s="14"/>
      <c r="E56" s="7"/>
      <c r="F56" s="7">
        <v>4</v>
      </c>
      <c r="G56" s="7"/>
      <c r="H56" s="14"/>
      <c r="I56" s="14"/>
      <c r="J56" s="14"/>
      <c r="K56" s="14"/>
      <c r="L56" s="72" t="s">
        <v>416</v>
      </c>
      <c r="M56" s="5" t="s">
        <v>410</v>
      </c>
      <c r="N56" s="5" t="s">
        <v>132</v>
      </c>
      <c r="O56" s="11" t="s">
        <v>52</v>
      </c>
      <c r="P56" s="7" t="s">
        <v>40</v>
      </c>
      <c r="Q56" s="5"/>
      <c r="R56" s="13" t="s">
        <v>41</v>
      </c>
      <c r="S56" s="28" t="s">
        <v>416</v>
      </c>
      <c r="T56" s="14" t="s">
        <v>888</v>
      </c>
      <c r="U56" s="15" t="s">
        <v>1382</v>
      </c>
      <c r="V56" s="15" t="s">
        <v>1383</v>
      </c>
      <c r="W56" s="5" t="s">
        <v>930</v>
      </c>
      <c r="X56" s="10" t="s">
        <v>133</v>
      </c>
      <c r="Y56" s="8" t="s">
        <v>414</v>
      </c>
      <c r="Z56" s="7" t="s">
        <v>417</v>
      </c>
      <c r="AA56" s="30">
        <v>8.5800000000000001E-2</v>
      </c>
      <c r="AB56" s="15" t="s">
        <v>3</v>
      </c>
      <c r="AC56" s="8" t="s">
        <v>883</v>
      </c>
      <c r="AD56" s="8" t="s">
        <v>883</v>
      </c>
      <c r="AE56" s="8" t="s">
        <v>883</v>
      </c>
      <c r="AF56" s="8" t="s">
        <v>883</v>
      </c>
      <c r="AG56" s="8" t="s">
        <v>883</v>
      </c>
      <c r="AH56" s="8" t="s">
        <v>883</v>
      </c>
      <c r="AI56" s="8" t="s">
        <v>883</v>
      </c>
      <c r="AJ56" s="8" t="s">
        <v>883</v>
      </c>
      <c r="AK56" s="65"/>
      <c r="AL56" s="17">
        <v>1</v>
      </c>
      <c r="AM56" s="17">
        <v>1</v>
      </c>
    </row>
    <row r="57" spans="1:39" s="54" customFormat="1" ht="35.1" customHeight="1">
      <c r="A57" s="7">
        <f t="shared" si="0"/>
        <v>47</v>
      </c>
      <c r="B57" s="7"/>
      <c r="C57" s="7"/>
      <c r="D57" s="14"/>
      <c r="E57" s="7"/>
      <c r="F57" s="7">
        <v>4</v>
      </c>
      <c r="G57" s="7"/>
      <c r="H57" s="14"/>
      <c r="I57" s="14"/>
      <c r="J57" s="14"/>
      <c r="K57" s="14"/>
      <c r="L57" s="72" t="s">
        <v>418</v>
      </c>
      <c r="M57" s="5" t="s">
        <v>410</v>
      </c>
      <c r="N57" s="5" t="s">
        <v>132</v>
      </c>
      <c r="O57" s="11" t="s">
        <v>52</v>
      </c>
      <c r="P57" s="7" t="s">
        <v>40</v>
      </c>
      <c r="Q57" s="5"/>
      <c r="R57" s="13" t="s">
        <v>41</v>
      </c>
      <c r="S57" s="28" t="s">
        <v>418</v>
      </c>
      <c r="T57" s="14" t="s">
        <v>888</v>
      </c>
      <c r="U57" s="15" t="s">
        <v>1382</v>
      </c>
      <c r="V57" s="15" t="s">
        <v>1383</v>
      </c>
      <c r="W57" s="5" t="s">
        <v>930</v>
      </c>
      <c r="X57" s="10" t="s">
        <v>133</v>
      </c>
      <c r="Y57" s="8" t="s">
        <v>414</v>
      </c>
      <c r="Z57" s="7" t="s">
        <v>419</v>
      </c>
      <c r="AA57" s="30">
        <v>7.5899999999999995E-2</v>
      </c>
      <c r="AB57" s="15" t="s">
        <v>3</v>
      </c>
      <c r="AC57" s="8" t="s">
        <v>883</v>
      </c>
      <c r="AD57" s="8" t="s">
        <v>883</v>
      </c>
      <c r="AE57" s="8" t="s">
        <v>883</v>
      </c>
      <c r="AF57" s="8" t="s">
        <v>883</v>
      </c>
      <c r="AG57" s="8" t="s">
        <v>883</v>
      </c>
      <c r="AH57" s="8" t="s">
        <v>883</v>
      </c>
      <c r="AI57" s="8" t="s">
        <v>883</v>
      </c>
      <c r="AJ57" s="8" t="s">
        <v>883</v>
      </c>
      <c r="AK57" s="65"/>
      <c r="AL57" s="17">
        <v>1</v>
      </c>
      <c r="AM57" s="17">
        <v>1</v>
      </c>
    </row>
    <row r="58" spans="1:39" s="75" customFormat="1" ht="35.1" customHeight="1">
      <c r="A58" s="7"/>
      <c r="B58" s="7"/>
      <c r="C58" s="7"/>
      <c r="D58" s="14">
        <v>2</v>
      </c>
      <c r="E58" s="7"/>
      <c r="F58" s="7"/>
      <c r="G58" s="7"/>
      <c r="H58" s="14"/>
      <c r="I58" s="14"/>
      <c r="J58" s="14"/>
      <c r="K58" s="14"/>
      <c r="L58" s="4" t="s">
        <v>1416</v>
      </c>
      <c r="M58" s="36" t="s">
        <v>1417</v>
      </c>
      <c r="N58" s="36" t="s">
        <v>1417</v>
      </c>
      <c r="O58" s="11" t="s">
        <v>52</v>
      </c>
      <c r="P58" s="7" t="s">
        <v>40</v>
      </c>
      <c r="Q58" s="36"/>
      <c r="R58" s="15" t="s">
        <v>41</v>
      </c>
      <c r="S58" s="12"/>
      <c r="T58" s="14" t="s">
        <v>1414</v>
      </c>
      <c r="U58" s="15" t="s">
        <v>527</v>
      </c>
      <c r="V58" s="15" t="s">
        <v>456</v>
      </c>
      <c r="W58" s="36" t="s">
        <v>506</v>
      </c>
      <c r="X58" s="7"/>
      <c r="Y58" s="6" t="s">
        <v>1413</v>
      </c>
      <c r="Z58" s="7" t="s">
        <v>1415</v>
      </c>
      <c r="AA58" s="30"/>
      <c r="AB58" s="9"/>
      <c r="AC58" s="6"/>
      <c r="AD58" s="6"/>
      <c r="AE58" s="6"/>
      <c r="AF58" s="6"/>
      <c r="AG58" s="6"/>
      <c r="AH58" s="6"/>
      <c r="AI58" s="6"/>
      <c r="AJ58" s="6"/>
      <c r="AK58" s="68"/>
      <c r="AL58" s="17">
        <v>1</v>
      </c>
      <c r="AM58" s="17">
        <v>1</v>
      </c>
    </row>
    <row r="59" spans="1:39" s="169" customFormat="1" ht="35.1" customHeight="1">
      <c r="A59" s="77">
        <f t="shared" si="0"/>
        <v>49</v>
      </c>
      <c r="B59" s="77"/>
      <c r="C59" s="77"/>
      <c r="D59" s="77">
        <v>2</v>
      </c>
      <c r="E59" s="77"/>
      <c r="F59" s="77"/>
      <c r="G59" s="78"/>
      <c r="H59" s="78"/>
      <c r="I59" s="78"/>
      <c r="J59" s="78"/>
      <c r="K59" s="78"/>
      <c r="L59" s="92" t="s">
        <v>1408</v>
      </c>
      <c r="M59" s="91" t="s">
        <v>1407</v>
      </c>
      <c r="N59" s="81" t="s">
        <v>1357</v>
      </c>
      <c r="O59" s="81" t="s">
        <v>48</v>
      </c>
      <c r="P59" s="77" t="s">
        <v>40</v>
      </c>
      <c r="Q59" s="83"/>
      <c r="R59" s="165" t="s">
        <v>41</v>
      </c>
      <c r="S59" s="78" t="s">
        <v>51</v>
      </c>
      <c r="T59" s="84" t="s">
        <v>3</v>
      </c>
      <c r="U59" s="82" t="s">
        <v>1382</v>
      </c>
      <c r="V59" s="82" t="s">
        <v>1383</v>
      </c>
      <c r="W59" s="77" t="s">
        <v>49</v>
      </c>
      <c r="X59" s="77" t="s">
        <v>46</v>
      </c>
      <c r="Y59" s="84" t="s">
        <v>3</v>
      </c>
      <c r="Z59" s="78" t="s">
        <v>1072</v>
      </c>
      <c r="AA59" s="90" t="e">
        <f>AA61+AA62+AA67*#REF!</f>
        <v>#REF!</v>
      </c>
      <c r="AB59" s="86" t="s">
        <v>3</v>
      </c>
      <c r="AC59" s="93" t="s">
        <v>455</v>
      </c>
      <c r="AD59" s="93" t="s">
        <v>455</v>
      </c>
      <c r="AE59" s="93" t="s">
        <v>455</v>
      </c>
      <c r="AF59" s="93" t="s">
        <v>455</v>
      </c>
      <c r="AG59" s="93" t="s">
        <v>455</v>
      </c>
      <c r="AH59" s="93" t="s">
        <v>455</v>
      </c>
      <c r="AI59" s="93" t="s">
        <v>455</v>
      </c>
      <c r="AJ59" s="93" t="s">
        <v>455</v>
      </c>
      <c r="AK59" s="168"/>
      <c r="AL59" s="88">
        <v>1</v>
      </c>
      <c r="AM59" s="88">
        <v>0</v>
      </c>
    </row>
    <row r="60" spans="1:39" s="169" customFormat="1" ht="35.1" customHeight="1">
      <c r="A60" s="77">
        <f t="shared" si="0"/>
        <v>50</v>
      </c>
      <c r="B60" s="77"/>
      <c r="C60" s="77"/>
      <c r="D60" s="77">
        <v>2</v>
      </c>
      <c r="E60" s="77"/>
      <c r="F60" s="77"/>
      <c r="G60" s="78"/>
      <c r="H60" s="78"/>
      <c r="I60" s="78"/>
      <c r="J60" s="78"/>
      <c r="K60" s="78"/>
      <c r="L60" s="92" t="s">
        <v>1409</v>
      </c>
      <c r="M60" s="91" t="s">
        <v>1074</v>
      </c>
      <c r="N60" s="81" t="s">
        <v>936</v>
      </c>
      <c r="O60" s="81" t="s">
        <v>48</v>
      </c>
      <c r="P60" s="77" t="s">
        <v>40</v>
      </c>
      <c r="Q60" s="83"/>
      <c r="R60" s="165" t="s">
        <v>41</v>
      </c>
      <c r="S60" s="78" t="s">
        <v>51</v>
      </c>
      <c r="T60" s="84" t="s">
        <v>3</v>
      </c>
      <c r="U60" s="82" t="s">
        <v>1382</v>
      </c>
      <c r="V60" s="82" t="s">
        <v>1383</v>
      </c>
      <c r="W60" s="77" t="s">
        <v>49</v>
      </c>
      <c r="X60" s="77" t="s">
        <v>46</v>
      </c>
      <c r="Y60" s="84" t="s">
        <v>3</v>
      </c>
      <c r="Z60" s="78" t="s">
        <v>1072</v>
      </c>
      <c r="AA60" s="90" t="e">
        <f>#REF!+AA63+AA68*#REF!</f>
        <v>#REF!</v>
      </c>
      <c r="AB60" s="86" t="s">
        <v>3</v>
      </c>
      <c r="AC60" s="93" t="s">
        <v>883</v>
      </c>
      <c r="AD60" s="93" t="s">
        <v>883</v>
      </c>
      <c r="AE60" s="93" t="s">
        <v>883</v>
      </c>
      <c r="AF60" s="93" t="s">
        <v>883</v>
      </c>
      <c r="AG60" s="93" t="s">
        <v>883</v>
      </c>
      <c r="AH60" s="93" t="s">
        <v>883</v>
      </c>
      <c r="AI60" s="93" t="s">
        <v>883</v>
      </c>
      <c r="AJ60" s="93" t="s">
        <v>883</v>
      </c>
      <c r="AK60" s="168"/>
      <c r="AL60" s="88">
        <v>0</v>
      </c>
      <c r="AM60" s="88">
        <v>1</v>
      </c>
    </row>
    <row r="61" spans="1:39" s="54" customFormat="1" ht="35.1" customHeight="1">
      <c r="A61" s="7">
        <f t="shared" si="0"/>
        <v>51</v>
      </c>
      <c r="B61" s="7"/>
      <c r="C61" s="7"/>
      <c r="D61" s="7"/>
      <c r="E61" s="7">
        <v>3</v>
      </c>
      <c r="F61" s="7"/>
      <c r="G61" s="14"/>
      <c r="H61" s="14"/>
      <c r="I61" s="14"/>
      <c r="J61" s="14"/>
      <c r="K61" s="14"/>
      <c r="L61" s="72" t="s">
        <v>1372</v>
      </c>
      <c r="M61" s="5" t="s">
        <v>1373</v>
      </c>
      <c r="N61" s="11" t="s">
        <v>1374</v>
      </c>
      <c r="O61" s="11" t="s">
        <v>52</v>
      </c>
      <c r="P61" s="7" t="s">
        <v>40</v>
      </c>
      <c r="Q61" s="12"/>
      <c r="R61" s="13" t="s">
        <v>41</v>
      </c>
      <c r="S61" s="14" t="s">
        <v>51</v>
      </c>
      <c r="T61" s="6" t="s">
        <v>3</v>
      </c>
      <c r="U61" s="15" t="s">
        <v>1382</v>
      </c>
      <c r="V61" s="15" t="s">
        <v>1383</v>
      </c>
      <c r="W61" s="7" t="s">
        <v>49</v>
      </c>
      <c r="X61" s="7" t="s">
        <v>46</v>
      </c>
      <c r="Y61" s="6" t="s">
        <v>3</v>
      </c>
      <c r="Z61" s="14" t="s">
        <v>1072</v>
      </c>
      <c r="AA61" s="32">
        <v>0.7</v>
      </c>
      <c r="AB61" s="9" t="s">
        <v>3</v>
      </c>
      <c r="AC61" s="8" t="s">
        <v>455</v>
      </c>
      <c r="AD61" s="8" t="s">
        <v>455</v>
      </c>
      <c r="AE61" s="8" t="s">
        <v>455</v>
      </c>
      <c r="AF61" s="8" t="s">
        <v>455</v>
      </c>
      <c r="AG61" s="8" t="s">
        <v>455</v>
      </c>
      <c r="AH61" s="8" t="s">
        <v>455</v>
      </c>
      <c r="AI61" s="8" t="s">
        <v>455</v>
      </c>
      <c r="AJ61" s="8" t="s">
        <v>455</v>
      </c>
      <c r="AK61" s="65"/>
      <c r="AL61" s="17">
        <v>1</v>
      </c>
      <c r="AM61" s="17">
        <v>1</v>
      </c>
    </row>
    <row r="62" spans="1:39" s="89" customFormat="1" ht="35.1" customHeight="1">
      <c r="A62" s="77">
        <f t="shared" ref="A62:A121" si="1">ROW()-10</f>
        <v>52</v>
      </c>
      <c r="B62" s="77"/>
      <c r="C62" s="80"/>
      <c r="D62" s="80"/>
      <c r="E62" s="80">
        <v>3</v>
      </c>
      <c r="F62" s="80"/>
      <c r="G62" s="80"/>
      <c r="H62" s="80"/>
      <c r="I62" s="80"/>
      <c r="J62" s="80"/>
      <c r="K62" s="80"/>
      <c r="L62" s="79" t="s">
        <v>1307</v>
      </c>
      <c r="M62" s="80" t="s">
        <v>1306</v>
      </c>
      <c r="N62" s="81" t="s">
        <v>1301</v>
      </c>
      <c r="O62" s="81" t="s">
        <v>52</v>
      </c>
      <c r="P62" s="77" t="s">
        <v>645</v>
      </c>
      <c r="Q62" s="83"/>
      <c r="R62" s="82" t="s">
        <v>1303</v>
      </c>
      <c r="S62" s="83" t="s">
        <v>51</v>
      </c>
      <c r="T62" s="84" t="s">
        <v>3</v>
      </c>
      <c r="U62" s="82" t="s">
        <v>43</v>
      </c>
      <c r="V62" s="82" t="s">
        <v>44</v>
      </c>
      <c r="W62" s="77" t="s">
        <v>1302</v>
      </c>
      <c r="X62" s="77" t="s">
        <v>46</v>
      </c>
      <c r="Y62" s="77"/>
      <c r="Z62" s="84" t="s">
        <v>1389</v>
      </c>
      <c r="AA62" s="85">
        <v>0.09</v>
      </c>
      <c r="AB62" s="86"/>
      <c r="AC62" s="84"/>
      <c r="AD62" s="84"/>
      <c r="AE62" s="84"/>
      <c r="AF62" s="84"/>
      <c r="AG62" s="84"/>
      <c r="AH62" s="84"/>
      <c r="AI62" s="84"/>
      <c r="AJ62" s="84"/>
      <c r="AK62" s="87"/>
      <c r="AL62" s="88">
        <v>0</v>
      </c>
      <c r="AM62" s="88">
        <v>1</v>
      </c>
    </row>
    <row r="63" spans="1:39" s="54" customFormat="1" ht="35.1" customHeight="1">
      <c r="A63" s="7">
        <f t="shared" si="1"/>
        <v>53</v>
      </c>
      <c r="B63" s="7"/>
      <c r="C63" s="7"/>
      <c r="D63" s="7"/>
      <c r="E63" s="7">
        <v>3</v>
      </c>
      <c r="F63" s="7"/>
      <c r="G63" s="14"/>
      <c r="H63" s="14"/>
      <c r="I63" s="14"/>
      <c r="J63" s="14"/>
      <c r="K63" s="14"/>
      <c r="L63" s="72" t="s">
        <v>1316</v>
      </c>
      <c r="M63" s="5" t="s">
        <v>1073</v>
      </c>
      <c r="N63" s="11" t="s">
        <v>49</v>
      </c>
      <c r="O63" s="11" t="s">
        <v>52</v>
      </c>
      <c r="P63" s="7" t="s">
        <v>40</v>
      </c>
      <c r="Q63" s="12"/>
      <c r="R63" s="13" t="s">
        <v>41</v>
      </c>
      <c r="S63" s="61" t="s">
        <v>420</v>
      </c>
      <c r="T63" s="14" t="s">
        <v>888</v>
      </c>
      <c r="U63" s="15" t="s">
        <v>885</v>
      </c>
      <c r="V63" s="15" t="s">
        <v>44</v>
      </c>
      <c r="W63" s="7" t="s">
        <v>49</v>
      </c>
      <c r="X63" s="7" t="s">
        <v>46</v>
      </c>
      <c r="Y63" s="6" t="s">
        <v>3</v>
      </c>
      <c r="Z63" s="14" t="s">
        <v>1072</v>
      </c>
      <c r="AA63" s="32">
        <f>AA64+AA65+AA66+AA67</f>
        <v>1.2019999999999997</v>
      </c>
      <c r="AB63" s="9" t="s">
        <v>3</v>
      </c>
      <c r="AC63" s="8" t="s">
        <v>883</v>
      </c>
      <c r="AD63" s="8" t="s">
        <v>883</v>
      </c>
      <c r="AE63" s="8" t="s">
        <v>883</v>
      </c>
      <c r="AF63" s="8" t="s">
        <v>883</v>
      </c>
      <c r="AG63" s="8" t="s">
        <v>883</v>
      </c>
      <c r="AH63" s="8" t="s">
        <v>883</v>
      </c>
      <c r="AI63" s="8" t="s">
        <v>883</v>
      </c>
      <c r="AJ63" s="8" t="s">
        <v>883</v>
      </c>
      <c r="AK63" s="65"/>
      <c r="AL63" s="17">
        <v>1</v>
      </c>
      <c r="AM63" s="17">
        <v>1</v>
      </c>
    </row>
    <row r="64" spans="1:39" s="54" customFormat="1" ht="35.1" customHeight="1">
      <c r="A64" s="7">
        <f t="shared" si="1"/>
        <v>54</v>
      </c>
      <c r="B64" s="7"/>
      <c r="C64" s="7"/>
      <c r="D64" s="7"/>
      <c r="E64" s="7"/>
      <c r="F64" s="7">
        <v>4</v>
      </c>
      <c r="G64" s="14"/>
      <c r="H64" s="14"/>
      <c r="I64" s="14"/>
      <c r="J64" s="14"/>
      <c r="K64" s="14"/>
      <c r="L64" s="72" t="s">
        <v>1315</v>
      </c>
      <c r="M64" s="5" t="s">
        <v>1314</v>
      </c>
      <c r="N64" s="11" t="s">
        <v>57</v>
      </c>
      <c r="O64" s="11" t="s">
        <v>52</v>
      </c>
      <c r="P64" s="7" t="s">
        <v>40</v>
      </c>
      <c r="Q64" s="12"/>
      <c r="R64" s="13" t="s">
        <v>41</v>
      </c>
      <c r="S64" s="14" t="s">
        <v>51</v>
      </c>
      <c r="T64" s="6" t="s">
        <v>3</v>
      </c>
      <c r="U64" s="15" t="s">
        <v>885</v>
      </c>
      <c r="V64" s="15" t="s">
        <v>44</v>
      </c>
      <c r="W64" s="7" t="s">
        <v>57</v>
      </c>
      <c r="X64" s="10" t="s">
        <v>58</v>
      </c>
      <c r="Y64" s="10" t="s">
        <v>173</v>
      </c>
      <c r="Z64" s="14" t="s">
        <v>1072</v>
      </c>
      <c r="AA64" s="32">
        <v>1.1798</v>
      </c>
      <c r="AB64" s="9" t="s">
        <v>3</v>
      </c>
      <c r="AC64" s="8" t="s">
        <v>883</v>
      </c>
      <c r="AD64" s="8" t="s">
        <v>883</v>
      </c>
      <c r="AE64" s="8" t="s">
        <v>883</v>
      </c>
      <c r="AF64" s="8" t="s">
        <v>883</v>
      </c>
      <c r="AG64" s="8" t="s">
        <v>883</v>
      </c>
      <c r="AH64" s="8" t="s">
        <v>883</v>
      </c>
      <c r="AI64" s="8" t="s">
        <v>883</v>
      </c>
      <c r="AJ64" s="8" t="s">
        <v>883</v>
      </c>
      <c r="AK64" s="65"/>
      <c r="AL64" s="17">
        <v>1</v>
      </c>
      <c r="AM64" s="17">
        <v>1</v>
      </c>
    </row>
    <row r="65" spans="1:39" s="54" customFormat="1" ht="35.1" customHeight="1">
      <c r="A65" s="7">
        <f t="shared" si="1"/>
        <v>55</v>
      </c>
      <c r="B65" s="7"/>
      <c r="C65" s="7"/>
      <c r="D65" s="7"/>
      <c r="E65" s="7"/>
      <c r="F65" s="7">
        <v>4</v>
      </c>
      <c r="G65" s="14"/>
      <c r="H65" s="14"/>
      <c r="I65" s="14"/>
      <c r="J65" s="14"/>
      <c r="K65" s="14"/>
      <c r="L65" s="72" t="s">
        <v>1071</v>
      </c>
      <c r="M65" s="5" t="s">
        <v>175</v>
      </c>
      <c r="N65" s="11" t="s">
        <v>132</v>
      </c>
      <c r="O65" s="11" t="s">
        <v>52</v>
      </c>
      <c r="P65" s="7" t="s">
        <v>40</v>
      </c>
      <c r="Q65" s="12"/>
      <c r="R65" s="13" t="s">
        <v>41</v>
      </c>
      <c r="S65" s="28" t="s">
        <v>174</v>
      </c>
      <c r="T65" s="14" t="s">
        <v>888</v>
      </c>
      <c r="U65" s="15" t="s">
        <v>1382</v>
      </c>
      <c r="V65" s="15" t="s">
        <v>1383</v>
      </c>
      <c r="W65" s="7" t="s">
        <v>930</v>
      </c>
      <c r="X65" s="16" t="s">
        <v>1068</v>
      </c>
      <c r="Y65" s="8" t="s">
        <v>176</v>
      </c>
      <c r="Z65" s="8" t="s">
        <v>883</v>
      </c>
      <c r="AA65" s="32">
        <v>6.8999999999999999E-3</v>
      </c>
      <c r="AB65" s="9" t="s">
        <v>3</v>
      </c>
      <c r="AC65" s="8" t="s">
        <v>883</v>
      </c>
      <c r="AD65" s="50" t="s">
        <v>928</v>
      </c>
      <c r="AE65" s="15"/>
      <c r="AF65" s="32">
        <v>8.8999999999999999E-3</v>
      </c>
      <c r="AG65" s="15"/>
      <c r="AH65" s="15"/>
      <c r="AI65" s="9" t="s">
        <v>50</v>
      </c>
      <c r="AJ65" s="9"/>
      <c r="AK65" s="64"/>
      <c r="AL65" s="17">
        <v>1</v>
      </c>
      <c r="AM65" s="17">
        <v>1</v>
      </c>
    </row>
    <row r="66" spans="1:39" s="54" customFormat="1" ht="35.1" customHeight="1">
      <c r="A66" s="7">
        <f t="shared" si="1"/>
        <v>56</v>
      </c>
      <c r="B66" s="7"/>
      <c r="C66" s="7"/>
      <c r="D66" s="7"/>
      <c r="E66" s="7"/>
      <c r="F66" s="7">
        <v>4</v>
      </c>
      <c r="G66" s="14"/>
      <c r="H66" s="14"/>
      <c r="I66" s="14"/>
      <c r="J66" s="14"/>
      <c r="K66" s="14"/>
      <c r="L66" s="72" t="s">
        <v>1070</v>
      </c>
      <c r="M66" s="5" t="s">
        <v>175</v>
      </c>
      <c r="N66" s="11" t="s">
        <v>132</v>
      </c>
      <c r="O66" s="11" t="s">
        <v>52</v>
      </c>
      <c r="P66" s="7" t="s">
        <v>40</v>
      </c>
      <c r="Q66" s="12"/>
      <c r="R66" s="13" t="s">
        <v>41</v>
      </c>
      <c r="S66" s="28" t="s">
        <v>177</v>
      </c>
      <c r="T66" s="14" t="s">
        <v>888</v>
      </c>
      <c r="U66" s="15" t="s">
        <v>1382</v>
      </c>
      <c r="V66" s="15" t="s">
        <v>1383</v>
      </c>
      <c r="W66" s="7" t="s">
        <v>930</v>
      </c>
      <c r="X66" s="16" t="s">
        <v>1068</v>
      </c>
      <c r="Y66" s="8" t="s">
        <v>176</v>
      </c>
      <c r="Z66" s="8" t="s">
        <v>883</v>
      </c>
      <c r="AA66" s="29">
        <v>8.3000000000000001E-3</v>
      </c>
      <c r="AB66" s="9" t="s">
        <v>3</v>
      </c>
      <c r="AC66" s="8" t="s">
        <v>883</v>
      </c>
      <c r="AD66" s="50" t="s">
        <v>928</v>
      </c>
      <c r="AE66" s="15"/>
      <c r="AF66" s="32">
        <v>3.0000000000000001E-3</v>
      </c>
      <c r="AG66" s="15"/>
      <c r="AH66" s="15"/>
      <c r="AI66" s="9" t="s">
        <v>50</v>
      </c>
      <c r="AJ66" s="9"/>
      <c r="AK66" s="64"/>
      <c r="AL66" s="17">
        <v>1</v>
      </c>
      <c r="AM66" s="17">
        <v>1</v>
      </c>
    </row>
    <row r="67" spans="1:39" s="54" customFormat="1" ht="35.1" customHeight="1">
      <c r="A67" s="7">
        <f t="shared" si="1"/>
        <v>57</v>
      </c>
      <c r="B67" s="7"/>
      <c r="C67" s="7"/>
      <c r="D67" s="7"/>
      <c r="E67" s="7"/>
      <c r="F67" s="7">
        <v>4</v>
      </c>
      <c r="G67" s="14"/>
      <c r="H67" s="14"/>
      <c r="I67" s="14"/>
      <c r="J67" s="14"/>
      <c r="K67" s="14"/>
      <c r="L67" s="72" t="s">
        <v>1157</v>
      </c>
      <c r="M67" s="5" t="s">
        <v>1069</v>
      </c>
      <c r="N67" s="11" t="s">
        <v>132</v>
      </c>
      <c r="O67" s="11" t="s">
        <v>52</v>
      </c>
      <c r="P67" s="7" t="s">
        <v>40</v>
      </c>
      <c r="Q67" s="12"/>
      <c r="R67" s="13" t="s">
        <v>41</v>
      </c>
      <c r="S67" s="28" t="s">
        <v>178</v>
      </c>
      <c r="T67" s="14" t="s">
        <v>888</v>
      </c>
      <c r="U67" s="15" t="s">
        <v>1382</v>
      </c>
      <c r="V67" s="15" t="s">
        <v>1383</v>
      </c>
      <c r="W67" s="7" t="s">
        <v>930</v>
      </c>
      <c r="X67" s="16" t="s">
        <v>1068</v>
      </c>
      <c r="Y67" s="8" t="s">
        <v>176</v>
      </c>
      <c r="Z67" s="8" t="s">
        <v>883</v>
      </c>
      <c r="AA67" s="29">
        <v>7.0000000000000001E-3</v>
      </c>
      <c r="AB67" s="9" t="s">
        <v>3</v>
      </c>
      <c r="AC67" s="8" t="s">
        <v>883</v>
      </c>
      <c r="AD67" s="50" t="s">
        <v>928</v>
      </c>
      <c r="AE67" s="15"/>
      <c r="AF67" s="32">
        <v>0.26700000000000002</v>
      </c>
      <c r="AG67" s="15"/>
      <c r="AH67" s="15"/>
      <c r="AI67" s="9" t="s">
        <v>50</v>
      </c>
      <c r="AJ67" s="9"/>
      <c r="AK67" s="64"/>
      <c r="AL67" s="17">
        <v>1</v>
      </c>
      <c r="AM67" s="17">
        <v>1</v>
      </c>
    </row>
    <row r="68" spans="1:39" s="54" customFormat="1" ht="35.1" customHeight="1">
      <c r="A68" s="7">
        <f t="shared" si="1"/>
        <v>58</v>
      </c>
      <c r="B68" s="7"/>
      <c r="C68" s="7"/>
      <c r="D68" s="7"/>
      <c r="E68" s="7">
        <v>3</v>
      </c>
      <c r="F68" s="7"/>
      <c r="G68" s="14"/>
      <c r="H68" s="14"/>
      <c r="I68" s="14"/>
      <c r="J68" s="14"/>
      <c r="K68" s="14"/>
      <c r="L68" s="72" t="s">
        <v>924</v>
      </c>
      <c r="M68" s="5" t="s">
        <v>1138</v>
      </c>
      <c r="N68" s="11" t="s">
        <v>186</v>
      </c>
      <c r="O68" s="11" t="s">
        <v>52</v>
      </c>
      <c r="P68" s="7" t="s">
        <v>40</v>
      </c>
      <c r="Q68" s="6" t="s">
        <v>3</v>
      </c>
      <c r="R68" s="13" t="s">
        <v>41</v>
      </c>
      <c r="S68" s="14" t="s">
        <v>51</v>
      </c>
      <c r="T68" s="6" t="s">
        <v>3</v>
      </c>
      <c r="U68" s="15" t="s">
        <v>1382</v>
      </c>
      <c r="V68" s="15" t="s">
        <v>1383</v>
      </c>
      <c r="W68" s="7" t="s">
        <v>186</v>
      </c>
      <c r="X68" s="6" t="s">
        <v>3</v>
      </c>
      <c r="Y68" s="6" t="s">
        <v>3</v>
      </c>
      <c r="Z68" s="8" t="s">
        <v>883</v>
      </c>
      <c r="AA68" s="30">
        <v>1E-3</v>
      </c>
      <c r="AB68" s="9" t="s">
        <v>3</v>
      </c>
      <c r="AC68" s="8" t="s">
        <v>883</v>
      </c>
      <c r="AD68" s="16" t="s">
        <v>1067</v>
      </c>
      <c r="AE68" s="15"/>
      <c r="AF68" s="15"/>
      <c r="AG68" s="15"/>
      <c r="AH68" s="15"/>
      <c r="AI68" s="9"/>
      <c r="AJ68" s="9"/>
      <c r="AK68" s="64"/>
      <c r="AL68" s="17">
        <v>12</v>
      </c>
      <c r="AM68" s="17">
        <v>12</v>
      </c>
    </row>
    <row r="69" spans="1:39" s="54" customFormat="1" ht="35.1" customHeight="1">
      <c r="A69" s="7">
        <f t="shared" si="1"/>
        <v>59</v>
      </c>
      <c r="B69" s="7"/>
      <c r="C69" s="7"/>
      <c r="D69" s="7">
        <v>2</v>
      </c>
      <c r="E69" s="7"/>
      <c r="F69" s="7"/>
      <c r="G69" s="14"/>
      <c r="H69" s="14"/>
      <c r="I69" s="14"/>
      <c r="J69" s="14"/>
      <c r="K69" s="14"/>
      <c r="L69" s="72" t="s">
        <v>187</v>
      </c>
      <c r="M69" s="5" t="s">
        <v>188</v>
      </c>
      <c r="N69" s="11" t="s">
        <v>189</v>
      </c>
      <c r="O69" s="11" t="s">
        <v>52</v>
      </c>
      <c r="P69" s="7" t="s">
        <v>40</v>
      </c>
      <c r="Q69" s="12"/>
      <c r="R69" s="13" t="s">
        <v>41</v>
      </c>
      <c r="S69" s="34" t="str">
        <f>L69</f>
        <v>322122191000</v>
      </c>
      <c r="T69" s="14" t="s">
        <v>888</v>
      </c>
      <c r="U69" s="15" t="s">
        <v>1382</v>
      </c>
      <c r="V69" s="15" t="s">
        <v>1383</v>
      </c>
      <c r="W69" s="7" t="s">
        <v>189</v>
      </c>
      <c r="X69" s="6" t="s">
        <v>190</v>
      </c>
      <c r="Y69" s="6" t="s">
        <v>3</v>
      </c>
      <c r="Z69" s="7" t="s">
        <v>1066</v>
      </c>
      <c r="AA69" s="30">
        <v>1.6E-2</v>
      </c>
      <c r="AB69" s="9" t="s">
        <v>3</v>
      </c>
      <c r="AC69" s="8" t="s">
        <v>883</v>
      </c>
      <c r="AD69" s="16" t="s">
        <v>1065</v>
      </c>
      <c r="AE69" s="15"/>
      <c r="AF69" s="15"/>
      <c r="AG69" s="15"/>
      <c r="AH69" s="15"/>
      <c r="AI69" s="9"/>
      <c r="AJ69" s="9"/>
      <c r="AK69" s="64"/>
      <c r="AL69" s="17">
        <v>1</v>
      </c>
      <c r="AM69" s="17">
        <v>1</v>
      </c>
    </row>
    <row r="70" spans="1:39" s="54" customFormat="1" ht="35.1" customHeight="1">
      <c r="A70" s="7">
        <f t="shared" si="1"/>
        <v>60</v>
      </c>
      <c r="B70" s="7"/>
      <c r="C70" s="7"/>
      <c r="D70" s="7">
        <v>2</v>
      </c>
      <c r="E70" s="7"/>
      <c r="F70" s="7"/>
      <c r="G70" s="14"/>
      <c r="H70" s="14"/>
      <c r="I70" s="14"/>
      <c r="J70" s="14"/>
      <c r="K70" s="14"/>
      <c r="L70" s="72" t="s">
        <v>191</v>
      </c>
      <c r="M70" s="5" t="s">
        <v>192</v>
      </c>
      <c r="N70" s="11" t="s">
        <v>189</v>
      </c>
      <c r="O70" s="11" t="s">
        <v>52</v>
      </c>
      <c r="P70" s="7" t="s">
        <v>40</v>
      </c>
      <c r="Q70" s="12"/>
      <c r="R70" s="13" t="s">
        <v>41</v>
      </c>
      <c r="S70" s="34" t="str">
        <f>L70</f>
        <v>322122192000</v>
      </c>
      <c r="T70" s="14" t="s">
        <v>888</v>
      </c>
      <c r="U70" s="15" t="s">
        <v>1382</v>
      </c>
      <c r="V70" s="15" t="s">
        <v>1383</v>
      </c>
      <c r="W70" s="7" t="s">
        <v>189</v>
      </c>
      <c r="X70" s="6" t="s">
        <v>193</v>
      </c>
      <c r="Y70" s="6" t="s">
        <v>3</v>
      </c>
      <c r="Z70" s="7" t="s">
        <v>1064</v>
      </c>
      <c r="AA70" s="30">
        <v>1.4999999999999999E-2</v>
      </c>
      <c r="AB70" s="9" t="s">
        <v>3</v>
      </c>
      <c r="AC70" s="8" t="s">
        <v>883</v>
      </c>
      <c r="AD70" s="50" t="s">
        <v>1056</v>
      </c>
      <c r="AE70" s="15"/>
      <c r="AF70" s="15"/>
      <c r="AG70" s="15"/>
      <c r="AH70" s="15"/>
      <c r="AI70" s="9"/>
      <c r="AJ70" s="9"/>
      <c r="AK70" s="64"/>
      <c r="AL70" s="17">
        <v>1</v>
      </c>
      <c r="AM70" s="17">
        <v>1</v>
      </c>
    </row>
    <row r="71" spans="1:39" s="54" customFormat="1" ht="35.1" customHeight="1">
      <c r="A71" s="7">
        <f t="shared" si="1"/>
        <v>61</v>
      </c>
      <c r="B71" s="7"/>
      <c r="C71" s="7"/>
      <c r="D71" s="7">
        <v>2</v>
      </c>
      <c r="E71" s="7"/>
      <c r="F71" s="7"/>
      <c r="G71" s="14"/>
      <c r="H71" s="14"/>
      <c r="I71" s="14"/>
      <c r="J71" s="14"/>
      <c r="K71" s="14"/>
      <c r="L71" s="72" t="s">
        <v>1063</v>
      </c>
      <c r="M71" s="5" t="s">
        <v>170</v>
      </c>
      <c r="N71" s="11" t="s">
        <v>49</v>
      </c>
      <c r="O71" s="11" t="s">
        <v>52</v>
      </c>
      <c r="P71" s="7" t="s">
        <v>40</v>
      </c>
      <c r="Q71" s="12"/>
      <c r="R71" s="13" t="s">
        <v>41</v>
      </c>
      <c r="S71" s="14" t="s">
        <v>51</v>
      </c>
      <c r="T71" s="6" t="s">
        <v>3</v>
      </c>
      <c r="U71" s="15" t="s">
        <v>1382</v>
      </c>
      <c r="V71" s="15" t="s">
        <v>1383</v>
      </c>
      <c r="W71" s="7" t="s">
        <v>49</v>
      </c>
      <c r="X71" s="7" t="s">
        <v>46</v>
      </c>
      <c r="Y71" s="6" t="s">
        <v>3</v>
      </c>
      <c r="Z71" s="7" t="s">
        <v>883</v>
      </c>
      <c r="AA71" s="30">
        <v>0.12</v>
      </c>
      <c r="AB71" s="9" t="s">
        <v>3</v>
      </c>
      <c r="AC71" s="8" t="s">
        <v>883</v>
      </c>
      <c r="AD71" s="8" t="s">
        <v>883</v>
      </c>
      <c r="AE71" s="8" t="s">
        <v>883</v>
      </c>
      <c r="AF71" s="8" t="s">
        <v>883</v>
      </c>
      <c r="AG71" s="8" t="s">
        <v>883</v>
      </c>
      <c r="AH71" s="8" t="s">
        <v>883</v>
      </c>
      <c r="AI71" s="8" t="s">
        <v>883</v>
      </c>
      <c r="AJ71" s="8" t="s">
        <v>883</v>
      </c>
      <c r="AK71" s="65"/>
      <c r="AL71" s="17">
        <v>1</v>
      </c>
      <c r="AM71" s="17">
        <v>1</v>
      </c>
    </row>
    <row r="72" spans="1:39" s="54" customFormat="1" ht="35.1" customHeight="1">
      <c r="A72" s="7">
        <f t="shared" si="1"/>
        <v>62</v>
      </c>
      <c r="B72" s="7"/>
      <c r="C72" s="7"/>
      <c r="D72" s="7">
        <v>2</v>
      </c>
      <c r="E72" s="7"/>
      <c r="F72" s="7"/>
      <c r="G72" s="14"/>
      <c r="H72" s="14"/>
      <c r="I72" s="14"/>
      <c r="J72" s="14"/>
      <c r="K72" s="14"/>
      <c r="L72" s="72" t="s">
        <v>421</v>
      </c>
      <c r="M72" s="5" t="s">
        <v>422</v>
      </c>
      <c r="N72" s="11" t="s">
        <v>223</v>
      </c>
      <c r="O72" s="11" t="s">
        <v>52</v>
      </c>
      <c r="P72" s="7" t="s">
        <v>40</v>
      </c>
      <c r="Q72" s="12"/>
      <c r="R72" s="13" t="s">
        <v>41</v>
      </c>
      <c r="S72" s="34" t="str">
        <f t="shared" ref="S72:S81" si="2">L72</f>
        <v>322121805100</v>
      </c>
      <c r="T72" s="14" t="s">
        <v>888</v>
      </c>
      <c r="U72" s="15" t="s">
        <v>1382</v>
      </c>
      <c r="V72" s="15" t="s">
        <v>1383</v>
      </c>
      <c r="W72" s="7" t="s">
        <v>223</v>
      </c>
      <c r="X72" s="7" t="s">
        <v>941</v>
      </c>
      <c r="Y72" s="7" t="s">
        <v>3</v>
      </c>
      <c r="Z72" s="7" t="s">
        <v>1062</v>
      </c>
      <c r="AA72" s="30">
        <v>0.12</v>
      </c>
      <c r="AB72" s="9" t="s">
        <v>3</v>
      </c>
      <c r="AC72" s="8" t="s">
        <v>883</v>
      </c>
      <c r="AD72" s="8" t="s">
        <v>883</v>
      </c>
      <c r="AE72" s="8" t="s">
        <v>883</v>
      </c>
      <c r="AF72" s="8" t="s">
        <v>883</v>
      </c>
      <c r="AG72" s="8" t="s">
        <v>883</v>
      </c>
      <c r="AH72" s="8" t="s">
        <v>883</v>
      </c>
      <c r="AI72" s="8" t="s">
        <v>883</v>
      </c>
      <c r="AJ72" s="8" t="s">
        <v>883</v>
      </c>
      <c r="AK72" s="65"/>
      <c r="AL72" s="17">
        <v>1</v>
      </c>
      <c r="AM72" s="17">
        <v>1</v>
      </c>
    </row>
    <row r="73" spans="1:39" s="54" customFormat="1" ht="35.1" customHeight="1">
      <c r="A73" s="7">
        <f t="shared" si="1"/>
        <v>63</v>
      </c>
      <c r="B73" s="7"/>
      <c r="C73" s="7"/>
      <c r="D73" s="7">
        <v>2</v>
      </c>
      <c r="E73" s="7"/>
      <c r="F73" s="7"/>
      <c r="G73" s="14"/>
      <c r="H73" s="14"/>
      <c r="I73" s="14"/>
      <c r="J73" s="14"/>
      <c r="K73" s="14"/>
      <c r="L73" s="72" t="s">
        <v>224</v>
      </c>
      <c r="M73" s="5" t="s">
        <v>225</v>
      </c>
      <c r="N73" s="11" t="s">
        <v>189</v>
      </c>
      <c r="O73" s="11" t="s">
        <v>52</v>
      </c>
      <c r="P73" s="7" t="s">
        <v>40</v>
      </c>
      <c r="Q73" s="12"/>
      <c r="R73" s="13" t="s">
        <v>41</v>
      </c>
      <c r="S73" s="34" t="str">
        <f t="shared" si="2"/>
        <v>322122805200</v>
      </c>
      <c r="T73" s="14" t="s">
        <v>888</v>
      </c>
      <c r="U73" s="15" t="s">
        <v>1382</v>
      </c>
      <c r="V73" s="15" t="s">
        <v>1383</v>
      </c>
      <c r="W73" s="7" t="s">
        <v>943</v>
      </c>
      <c r="X73" s="7" t="s">
        <v>942</v>
      </c>
      <c r="Y73" s="6" t="s">
        <v>3</v>
      </c>
      <c r="Z73" s="7" t="s">
        <v>1061</v>
      </c>
      <c r="AA73" s="30">
        <v>1.1999999999999999E-3</v>
      </c>
      <c r="AB73" s="9" t="s">
        <v>3</v>
      </c>
      <c r="AC73" s="8" t="s">
        <v>883</v>
      </c>
      <c r="AD73" s="16" t="s">
        <v>451</v>
      </c>
      <c r="AE73" s="15"/>
      <c r="AF73" s="15"/>
      <c r="AG73" s="15"/>
      <c r="AH73" s="15"/>
      <c r="AI73" s="9" t="s">
        <v>50</v>
      </c>
      <c r="AJ73" s="9"/>
      <c r="AK73" s="64"/>
      <c r="AL73" s="17">
        <v>6</v>
      </c>
      <c r="AM73" s="17">
        <v>6</v>
      </c>
    </row>
    <row r="74" spans="1:39" s="54" customFormat="1" ht="35.1" customHeight="1">
      <c r="A74" s="7">
        <f t="shared" si="1"/>
        <v>64</v>
      </c>
      <c r="B74" s="7"/>
      <c r="C74" s="7"/>
      <c r="D74" s="7">
        <v>2</v>
      </c>
      <c r="E74" s="7"/>
      <c r="F74" s="7"/>
      <c r="G74" s="14"/>
      <c r="H74" s="14"/>
      <c r="I74" s="14"/>
      <c r="J74" s="14"/>
      <c r="K74" s="14"/>
      <c r="L74" s="72" t="s">
        <v>230</v>
      </c>
      <c r="M74" s="5" t="s">
        <v>231</v>
      </c>
      <c r="N74" s="11" t="s">
        <v>49</v>
      </c>
      <c r="O74" s="11" t="s">
        <v>52</v>
      </c>
      <c r="P74" s="7" t="s">
        <v>40</v>
      </c>
      <c r="Q74" s="12"/>
      <c r="R74" s="13" t="s">
        <v>41</v>
      </c>
      <c r="S74" s="12" t="str">
        <f t="shared" si="2"/>
        <v>322122100000</v>
      </c>
      <c r="T74" s="14" t="s">
        <v>888</v>
      </c>
      <c r="U74" s="15" t="s">
        <v>1382</v>
      </c>
      <c r="V74" s="15" t="s">
        <v>1383</v>
      </c>
      <c r="W74" s="7" t="s">
        <v>49</v>
      </c>
      <c r="X74" s="7" t="s">
        <v>46</v>
      </c>
      <c r="Y74" s="6" t="s">
        <v>3</v>
      </c>
      <c r="Z74" s="7" t="s">
        <v>1060</v>
      </c>
      <c r="AA74" s="30">
        <f>AA75+AA76+AA77+AA78+AA79+AA80</f>
        <v>7.7600000000000002E-2</v>
      </c>
      <c r="AB74" s="9" t="s">
        <v>3</v>
      </c>
      <c r="AC74" s="8" t="s">
        <v>883</v>
      </c>
      <c r="AD74" s="16" t="s">
        <v>882</v>
      </c>
      <c r="AE74" s="15"/>
      <c r="AF74" s="15"/>
      <c r="AG74" s="15"/>
      <c r="AH74" s="15"/>
      <c r="AI74" s="9"/>
      <c r="AJ74" s="9"/>
      <c r="AK74" s="64"/>
      <c r="AL74" s="17">
        <v>1</v>
      </c>
      <c r="AM74" s="17">
        <v>1</v>
      </c>
    </row>
    <row r="75" spans="1:39" s="54" customFormat="1" ht="35.1" customHeight="1">
      <c r="A75" s="7">
        <f t="shared" si="1"/>
        <v>65</v>
      </c>
      <c r="B75" s="7"/>
      <c r="C75" s="7"/>
      <c r="D75" s="7"/>
      <c r="E75" s="7">
        <v>3</v>
      </c>
      <c r="F75" s="7"/>
      <c r="G75" s="14"/>
      <c r="H75" s="14"/>
      <c r="I75" s="14"/>
      <c r="J75" s="14"/>
      <c r="K75" s="14"/>
      <c r="L75" s="72" t="s">
        <v>232</v>
      </c>
      <c r="M75" s="5" t="s">
        <v>233</v>
      </c>
      <c r="N75" s="11" t="s">
        <v>189</v>
      </c>
      <c r="O75" s="11" t="s">
        <v>52</v>
      </c>
      <c r="P75" s="7" t="s">
        <v>40</v>
      </c>
      <c r="Q75" s="12"/>
      <c r="R75" s="13" t="s">
        <v>41</v>
      </c>
      <c r="S75" s="12" t="str">
        <f t="shared" si="2"/>
        <v>322122160000</v>
      </c>
      <c r="T75" s="14" t="s">
        <v>888</v>
      </c>
      <c r="U75" s="15" t="s">
        <v>1382</v>
      </c>
      <c r="V75" s="15" t="s">
        <v>1383</v>
      </c>
      <c r="W75" s="7" t="s">
        <v>189</v>
      </c>
      <c r="X75" s="7" t="s">
        <v>1059</v>
      </c>
      <c r="Y75" s="6" t="s">
        <v>3</v>
      </c>
      <c r="Z75" s="7" t="s">
        <v>1058</v>
      </c>
      <c r="AA75" s="30">
        <v>2.3599999999999999E-2</v>
      </c>
      <c r="AB75" s="9" t="s">
        <v>3</v>
      </c>
      <c r="AC75" s="8" t="s">
        <v>883</v>
      </c>
      <c r="AD75" s="50" t="s">
        <v>1056</v>
      </c>
      <c r="AE75" s="15"/>
      <c r="AF75" s="15"/>
      <c r="AG75" s="15"/>
      <c r="AH75" s="15"/>
      <c r="AI75" s="9"/>
      <c r="AJ75" s="9"/>
      <c r="AK75" s="64"/>
      <c r="AL75" s="17">
        <v>1</v>
      </c>
      <c r="AM75" s="17">
        <v>1</v>
      </c>
    </row>
    <row r="76" spans="1:39" s="54" customFormat="1" ht="35.1" customHeight="1">
      <c r="A76" s="7">
        <f t="shared" si="1"/>
        <v>66</v>
      </c>
      <c r="B76" s="7"/>
      <c r="C76" s="7"/>
      <c r="D76" s="7"/>
      <c r="E76" s="7">
        <v>3</v>
      </c>
      <c r="F76" s="7"/>
      <c r="G76" s="14"/>
      <c r="H76" s="14"/>
      <c r="I76" s="14"/>
      <c r="J76" s="14"/>
      <c r="K76" s="14"/>
      <c r="L76" s="72" t="s">
        <v>234</v>
      </c>
      <c r="M76" s="5" t="s">
        <v>235</v>
      </c>
      <c r="N76" s="11" t="s">
        <v>189</v>
      </c>
      <c r="O76" s="11" t="s">
        <v>52</v>
      </c>
      <c r="P76" s="7" t="s">
        <v>40</v>
      </c>
      <c r="Q76" s="12"/>
      <c r="R76" s="13" t="s">
        <v>41</v>
      </c>
      <c r="S76" s="12" t="str">
        <f t="shared" si="2"/>
        <v>322122170000</v>
      </c>
      <c r="T76" s="14" t="s">
        <v>888</v>
      </c>
      <c r="U76" s="15" t="s">
        <v>1382</v>
      </c>
      <c r="V76" s="15" t="s">
        <v>1383</v>
      </c>
      <c r="W76" s="7" t="s">
        <v>189</v>
      </c>
      <c r="X76" s="7" t="s">
        <v>229</v>
      </c>
      <c r="Y76" s="6" t="s">
        <v>3</v>
      </c>
      <c r="Z76" s="7" t="s">
        <v>1057</v>
      </c>
      <c r="AA76" s="30">
        <v>4.3700000000000003E-2</v>
      </c>
      <c r="AB76" s="9" t="s">
        <v>3</v>
      </c>
      <c r="AC76" s="8" t="s">
        <v>883</v>
      </c>
      <c r="AD76" s="50" t="s">
        <v>1056</v>
      </c>
      <c r="AE76" s="15"/>
      <c r="AF76" s="15"/>
      <c r="AG76" s="15"/>
      <c r="AH76" s="15"/>
      <c r="AI76" s="9"/>
      <c r="AJ76" s="9"/>
      <c r="AK76" s="64"/>
      <c r="AL76" s="17">
        <v>1</v>
      </c>
      <c r="AM76" s="17">
        <v>1</v>
      </c>
    </row>
    <row r="77" spans="1:39" s="54" customFormat="1" ht="35.1" customHeight="1">
      <c r="A77" s="7">
        <f t="shared" si="1"/>
        <v>67</v>
      </c>
      <c r="B77" s="7"/>
      <c r="C77" s="7"/>
      <c r="D77" s="7"/>
      <c r="E77" s="7">
        <v>3</v>
      </c>
      <c r="F77" s="7"/>
      <c r="G77" s="14"/>
      <c r="H77" s="14"/>
      <c r="I77" s="14"/>
      <c r="J77" s="14"/>
      <c r="K77" s="14"/>
      <c r="L77" s="72" t="s">
        <v>236</v>
      </c>
      <c r="M77" s="5" t="s">
        <v>237</v>
      </c>
      <c r="N77" s="11" t="s">
        <v>979</v>
      </c>
      <c r="O77" s="11" t="s">
        <v>52</v>
      </c>
      <c r="P77" s="7" t="s">
        <v>40</v>
      </c>
      <c r="Q77" s="12"/>
      <c r="R77" s="13" t="s">
        <v>41</v>
      </c>
      <c r="S77" s="12" t="str">
        <f t="shared" si="2"/>
        <v>322122806000</v>
      </c>
      <c r="T77" s="14" t="s">
        <v>888</v>
      </c>
      <c r="U77" s="15" t="s">
        <v>1382</v>
      </c>
      <c r="V77" s="15" t="s">
        <v>1383</v>
      </c>
      <c r="W77" s="7" t="s">
        <v>979</v>
      </c>
      <c r="X77" s="7" t="s">
        <v>238</v>
      </c>
      <c r="Y77" s="8" t="s">
        <v>239</v>
      </c>
      <c r="Z77" s="7" t="s">
        <v>1055</v>
      </c>
      <c r="AA77" s="30">
        <v>6.7000000000000002E-3</v>
      </c>
      <c r="AB77" s="9" t="s">
        <v>3</v>
      </c>
      <c r="AC77" s="8" t="s">
        <v>883</v>
      </c>
      <c r="AD77" s="16" t="s">
        <v>452</v>
      </c>
      <c r="AE77" s="15"/>
      <c r="AF77" s="15"/>
      <c r="AG77" s="15"/>
      <c r="AH77" s="15"/>
      <c r="AI77" s="9"/>
      <c r="AJ77" s="9"/>
      <c r="AK77" s="64"/>
      <c r="AL77" s="17">
        <v>1</v>
      </c>
      <c r="AM77" s="17">
        <v>1</v>
      </c>
    </row>
    <row r="78" spans="1:39" s="54" customFormat="1" ht="35.1" customHeight="1">
      <c r="A78" s="7">
        <f t="shared" si="1"/>
        <v>68</v>
      </c>
      <c r="B78" s="7"/>
      <c r="C78" s="7"/>
      <c r="D78" s="7"/>
      <c r="E78" s="7">
        <v>3</v>
      </c>
      <c r="F78" s="7"/>
      <c r="G78" s="14"/>
      <c r="H78" s="14"/>
      <c r="I78" s="14"/>
      <c r="J78" s="14"/>
      <c r="K78" s="14"/>
      <c r="L78" s="72" t="s">
        <v>1054</v>
      </c>
      <c r="M78" s="5" t="s">
        <v>1053</v>
      </c>
      <c r="N78" s="11" t="s">
        <v>1052</v>
      </c>
      <c r="O78" s="11" t="s">
        <v>52</v>
      </c>
      <c r="P78" s="7" t="s">
        <v>40</v>
      </c>
      <c r="Q78" s="12"/>
      <c r="R78" s="13" t="s">
        <v>41</v>
      </c>
      <c r="S78" s="12" t="str">
        <f t="shared" si="2"/>
        <v>322122807000</v>
      </c>
      <c r="T78" s="14" t="s">
        <v>888</v>
      </c>
      <c r="U78" s="15" t="s">
        <v>1382</v>
      </c>
      <c r="V78" s="15" t="s">
        <v>1383</v>
      </c>
      <c r="W78" s="7" t="s">
        <v>242</v>
      </c>
      <c r="X78" s="7" t="s">
        <v>243</v>
      </c>
      <c r="Y78" s="7"/>
      <c r="Z78" s="7" t="s">
        <v>1051</v>
      </c>
      <c r="AA78" s="30">
        <v>3.0000000000000001E-3</v>
      </c>
      <c r="AB78" s="9" t="s">
        <v>3</v>
      </c>
      <c r="AC78" s="8" t="s">
        <v>883</v>
      </c>
      <c r="AD78" s="50" t="s">
        <v>973</v>
      </c>
      <c r="AE78" s="15"/>
      <c r="AF78" s="15"/>
      <c r="AG78" s="15"/>
      <c r="AH78" s="15"/>
      <c r="AI78" s="9"/>
      <c r="AJ78" s="9"/>
      <c r="AK78" s="64"/>
      <c r="AL78" s="17">
        <v>1</v>
      </c>
      <c r="AM78" s="17">
        <v>1</v>
      </c>
    </row>
    <row r="79" spans="1:39" s="54" customFormat="1" ht="35.1" customHeight="1">
      <c r="A79" s="7">
        <f t="shared" si="1"/>
        <v>69</v>
      </c>
      <c r="B79" s="7"/>
      <c r="C79" s="7"/>
      <c r="D79" s="7"/>
      <c r="E79" s="7">
        <v>3</v>
      </c>
      <c r="F79" s="7"/>
      <c r="G79" s="14"/>
      <c r="H79" s="14"/>
      <c r="I79" s="14"/>
      <c r="J79" s="14"/>
      <c r="K79" s="14"/>
      <c r="L79" s="72" t="s">
        <v>1050</v>
      </c>
      <c r="M79" s="5" t="s">
        <v>976</v>
      </c>
      <c r="N79" s="11" t="s">
        <v>975</v>
      </c>
      <c r="O79" s="11" t="s">
        <v>52</v>
      </c>
      <c r="P79" s="7" t="s">
        <v>40</v>
      </c>
      <c r="Q79" s="12"/>
      <c r="R79" s="13" t="s">
        <v>41</v>
      </c>
      <c r="S79" s="12" t="str">
        <f t="shared" si="2"/>
        <v xml:space="preserve"> GB 896-86-3</v>
      </c>
      <c r="T79" s="14" t="s">
        <v>888</v>
      </c>
      <c r="U79" s="15" t="s">
        <v>1382</v>
      </c>
      <c r="V79" s="15" t="s">
        <v>1383</v>
      </c>
      <c r="W79" s="7" t="s">
        <v>975</v>
      </c>
      <c r="X79" s="6" t="s">
        <v>3</v>
      </c>
      <c r="Y79" s="6" t="s">
        <v>3</v>
      </c>
      <c r="Z79" s="7" t="s">
        <v>1049</v>
      </c>
      <c r="AA79" s="30">
        <v>1E-4</v>
      </c>
      <c r="AB79" s="9" t="s">
        <v>3</v>
      </c>
      <c r="AC79" s="8" t="s">
        <v>883</v>
      </c>
      <c r="AD79" s="16" t="s">
        <v>938</v>
      </c>
      <c r="AE79" s="15"/>
      <c r="AF79" s="15"/>
      <c r="AG79" s="15"/>
      <c r="AH79" s="15"/>
      <c r="AI79" s="9"/>
      <c r="AJ79" s="9"/>
      <c r="AK79" s="64"/>
      <c r="AL79" s="17">
        <v>1</v>
      </c>
      <c r="AM79" s="17">
        <v>1</v>
      </c>
    </row>
    <row r="80" spans="1:39" s="54" customFormat="1" ht="35.1" customHeight="1">
      <c r="A80" s="7">
        <f t="shared" si="1"/>
        <v>70</v>
      </c>
      <c r="B80" s="7"/>
      <c r="C80" s="7"/>
      <c r="D80" s="7"/>
      <c r="E80" s="7">
        <v>3</v>
      </c>
      <c r="F80" s="7"/>
      <c r="G80" s="14"/>
      <c r="H80" s="14"/>
      <c r="I80" s="14"/>
      <c r="J80" s="14"/>
      <c r="K80" s="14"/>
      <c r="L80" s="72" t="s">
        <v>244</v>
      </c>
      <c r="M80" s="5" t="s">
        <v>245</v>
      </c>
      <c r="N80" s="11" t="s">
        <v>246</v>
      </c>
      <c r="O80" s="11" t="s">
        <v>52</v>
      </c>
      <c r="P80" s="7" t="s">
        <v>40</v>
      </c>
      <c r="Q80" s="12"/>
      <c r="R80" s="13" t="s">
        <v>41</v>
      </c>
      <c r="S80" s="12" t="str">
        <f t="shared" si="2"/>
        <v>320322100800</v>
      </c>
      <c r="T80" s="14" t="s">
        <v>888</v>
      </c>
      <c r="U80" s="15" t="s">
        <v>1382</v>
      </c>
      <c r="V80" s="15" t="s">
        <v>1383</v>
      </c>
      <c r="W80" s="7" t="s">
        <v>246</v>
      </c>
      <c r="X80" s="7" t="s">
        <v>247</v>
      </c>
      <c r="Y80" s="6" t="s">
        <v>3</v>
      </c>
      <c r="Z80" s="7" t="s">
        <v>883</v>
      </c>
      <c r="AA80" s="30">
        <v>5.0000000000000001E-4</v>
      </c>
      <c r="AB80" s="9" t="s">
        <v>3</v>
      </c>
      <c r="AC80" s="8" t="s">
        <v>883</v>
      </c>
      <c r="AD80" s="16" t="s">
        <v>453</v>
      </c>
      <c r="AE80" s="15"/>
      <c r="AF80" s="15"/>
      <c r="AG80" s="15"/>
      <c r="AH80" s="15"/>
      <c r="AI80" s="9"/>
      <c r="AJ80" s="9"/>
      <c r="AK80" s="64"/>
      <c r="AL80" s="17">
        <v>1</v>
      </c>
      <c r="AM80" s="17">
        <v>1</v>
      </c>
    </row>
    <row r="81" spans="1:39" s="54" customFormat="1" ht="35.1" customHeight="1">
      <c r="A81" s="7">
        <f t="shared" si="1"/>
        <v>71</v>
      </c>
      <c r="B81" s="7"/>
      <c r="C81" s="7"/>
      <c r="D81" s="7">
        <v>2</v>
      </c>
      <c r="E81" s="7"/>
      <c r="F81" s="7"/>
      <c r="G81" s="14"/>
      <c r="H81" s="14"/>
      <c r="I81" s="14"/>
      <c r="J81" s="14"/>
      <c r="K81" s="14"/>
      <c r="L81" s="72" t="s">
        <v>248</v>
      </c>
      <c r="M81" s="5" t="s">
        <v>249</v>
      </c>
      <c r="N81" s="11" t="s">
        <v>189</v>
      </c>
      <c r="O81" s="11" t="s">
        <v>52</v>
      </c>
      <c r="P81" s="7" t="s">
        <v>40</v>
      </c>
      <c r="Q81" s="12"/>
      <c r="R81" s="13" t="s">
        <v>41</v>
      </c>
      <c r="S81" s="12" t="str">
        <f t="shared" si="2"/>
        <v>322122808000</v>
      </c>
      <c r="T81" s="14" t="s">
        <v>888</v>
      </c>
      <c r="U81" s="15" t="s">
        <v>1382</v>
      </c>
      <c r="V81" s="15" t="s">
        <v>1383</v>
      </c>
      <c r="W81" s="7" t="s">
        <v>189</v>
      </c>
      <c r="X81" s="7" t="s">
        <v>1048</v>
      </c>
      <c r="Y81" s="6" t="s">
        <v>3</v>
      </c>
      <c r="Z81" s="7" t="s">
        <v>1047</v>
      </c>
      <c r="AA81" s="30">
        <v>2.0999999999999999E-3</v>
      </c>
      <c r="AB81" s="9" t="s">
        <v>3</v>
      </c>
      <c r="AC81" s="8" t="s">
        <v>883</v>
      </c>
      <c r="AD81" s="16" t="s">
        <v>882</v>
      </c>
      <c r="AE81" s="15"/>
      <c r="AF81" s="15"/>
      <c r="AG81" s="15"/>
      <c r="AH81" s="15"/>
      <c r="AI81" s="9"/>
      <c r="AJ81" s="9"/>
      <c r="AK81" s="64"/>
      <c r="AL81" s="17">
        <v>1</v>
      </c>
      <c r="AM81" s="17">
        <v>1</v>
      </c>
    </row>
    <row r="82" spans="1:39" s="54" customFormat="1" ht="35.1" customHeight="1">
      <c r="A82" s="7">
        <f t="shared" si="1"/>
        <v>72</v>
      </c>
      <c r="B82" s="7"/>
      <c r="C82" s="7"/>
      <c r="D82" s="7">
        <v>2</v>
      </c>
      <c r="E82" s="7"/>
      <c r="F82" s="7"/>
      <c r="G82" s="14"/>
      <c r="H82" s="14"/>
      <c r="I82" s="14"/>
      <c r="J82" s="14"/>
      <c r="K82" s="14"/>
      <c r="L82" s="72" t="s">
        <v>250</v>
      </c>
      <c r="M82" s="5" t="s">
        <v>251</v>
      </c>
      <c r="N82" s="11" t="s">
        <v>423</v>
      </c>
      <c r="O82" s="11" t="s">
        <v>52</v>
      </c>
      <c r="P82" s="7" t="s">
        <v>40</v>
      </c>
      <c r="Q82" s="12"/>
      <c r="R82" s="13" t="s">
        <v>41</v>
      </c>
      <c r="S82" s="14" t="s">
        <v>51</v>
      </c>
      <c r="T82" s="6" t="s">
        <v>3</v>
      </c>
      <c r="U82" s="15" t="s">
        <v>1382</v>
      </c>
      <c r="V82" s="15" t="s">
        <v>1383</v>
      </c>
      <c r="W82" s="7" t="s">
        <v>186</v>
      </c>
      <c r="X82" s="6" t="s">
        <v>3</v>
      </c>
      <c r="Y82" s="11" t="s">
        <v>252</v>
      </c>
      <c r="Z82" s="7" t="s">
        <v>883</v>
      </c>
      <c r="AA82" s="30">
        <v>1E-3</v>
      </c>
      <c r="AB82" s="9" t="s">
        <v>3</v>
      </c>
      <c r="AC82" s="8" t="s">
        <v>883</v>
      </c>
      <c r="AD82" s="8" t="s">
        <v>883</v>
      </c>
      <c r="AE82" s="8" t="s">
        <v>883</v>
      </c>
      <c r="AF82" s="8" t="s">
        <v>883</v>
      </c>
      <c r="AG82" s="8" t="s">
        <v>883</v>
      </c>
      <c r="AH82" s="8" t="s">
        <v>883</v>
      </c>
      <c r="AI82" s="8" t="s">
        <v>883</v>
      </c>
      <c r="AJ82" s="8" t="s">
        <v>883</v>
      </c>
      <c r="AK82" s="65"/>
      <c r="AL82" s="17">
        <v>6</v>
      </c>
      <c r="AM82" s="17">
        <v>6</v>
      </c>
    </row>
    <row r="83" spans="1:39" s="54" customFormat="1" ht="35.1" customHeight="1">
      <c r="A83" s="7">
        <f t="shared" si="1"/>
        <v>73</v>
      </c>
      <c r="B83" s="7"/>
      <c r="C83" s="7">
        <v>1</v>
      </c>
      <c r="D83" s="7"/>
      <c r="E83" s="7"/>
      <c r="F83" s="7"/>
      <c r="G83" s="14"/>
      <c r="H83" s="14"/>
      <c r="I83" s="14"/>
      <c r="J83" s="14"/>
      <c r="K83" s="14"/>
      <c r="L83" s="72" t="s">
        <v>253</v>
      </c>
      <c r="M83" s="5" t="s">
        <v>254</v>
      </c>
      <c r="N83" s="11" t="s">
        <v>424</v>
      </c>
      <c r="O83" s="11" t="s">
        <v>52</v>
      </c>
      <c r="P83" s="7" t="s">
        <v>40</v>
      </c>
      <c r="Q83" s="12"/>
      <c r="R83" s="13" t="s">
        <v>41</v>
      </c>
      <c r="S83" s="14" t="s">
        <v>51</v>
      </c>
      <c r="T83" s="6" t="s">
        <v>3</v>
      </c>
      <c r="U83" s="15" t="s">
        <v>1382</v>
      </c>
      <c r="V83" s="15" t="s">
        <v>1383</v>
      </c>
      <c r="W83" s="7" t="s">
        <v>975</v>
      </c>
      <c r="X83" s="15" t="s">
        <v>255</v>
      </c>
      <c r="Y83" s="15" t="s">
        <v>256</v>
      </c>
      <c r="Z83" s="7" t="s">
        <v>3</v>
      </c>
      <c r="AA83" s="30">
        <v>2.5000000000000001E-2</v>
      </c>
      <c r="AB83" s="9" t="s">
        <v>257</v>
      </c>
      <c r="AC83" s="8" t="s">
        <v>883</v>
      </c>
      <c r="AD83" s="8" t="s">
        <v>883</v>
      </c>
      <c r="AE83" s="8" t="s">
        <v>883</v>
      </c>
      <c r="AF83" s="8" t="s">
        <v>883</v>
      </c>
      <c r="AG83" s="8" t="s">
        <v>883</v>
      </c>
      <c r="AH83" s="8" t="s">
        <v>883</v>
      </c>
      <c r="AI83" s="8" t="s">
        <v>883</v>
      </c>
      <c r="AJ83" s="8" t="s">
        <v>883</v>
      </c>
      <c r="AK83" s="65"/>
      <c r="AL83" s="17">
        <v>4</v>
      </c>
      <c r="AM83" s="17">
        <v>4</v>
      </c>
    </row>
    <row r="84" spans="1:39" s="166" customFormat="1" ht="35.1" customHeight="1">
      <c r="A84" s="77">
        <f t="shared" si="1"/>
        <v>74</v>
      </c>
      <c r="B84" s="164"/>
      <c r="C84" s="164">
        <v>1</v>
      </c>
      <c r="D84" s="84"/>
      <c r="E84" s="84"/>
      <c r="F84" s="84"/>
      <c r="G84" s="84"/>
      <c r="H84" s="84"/>
      <c r="I84" s="84"/>
      <c r="J84" s="84"/>
      <c r="K84" s="84"/>
      <c r="L84" s="92" t="s">
        <v>1349</v>
      </c>
      <c r="M84" s="92" t="s">
        <v>1358</v>
      </c>
      <c r="N84" s="81" t="s">
        <v>1357</v>
      </c>
      <c r="O84" s="164" t="s">
        <v>39</v>
      </c>
      <c r="P84" s="77" t="s">
        <v>40</v>
      </c>
      <c r="Q84" s="164"/>
      <c r="R84" s="165" t="s">
        <v>41</v>
      </c>
      <c r="S84" s="78" t="s">
        <v>51</v>
      </c>
      <c r="T84" s="84" t="s">
        <v>3</v>
      </c>
      <c r="U84" s="82" t="s">
        <v>456</v>
      </c>
      <c r="V84" s="82" t="s">
        <v>527</v>
      </c>
      <c r="W84" s="77" t="s">
        <v>49</v>
      </c>
      <c r="X84" s="84" t="s">
        <v>46</v>
      </c>
      <c r="Y84" s="84" t="s">
        <v>3</v>
      </c>
      <c r="Z84" s="84" t="s">
        <v>1045</v>
      </c>
      <c r="AA84" s="162" t="e">
        <f>#REF!+AA138+AA139+AA142+AA147*#REF!+AA149</f>
        <v>#REF!</v>
      </c>
      <c r="AB84" s="86" t="s">
        <v>3</v>
      </c>
      <c r="AC84" s="93" t="s">
        <v>455</v>
      </c>
      <c r="AD84" s="93" t="s">
        <v>455</v>
      </c>
      <c r="AE84" s="93" t="s">
        <v>455</v>
      </c>
      <c r="AF84" s="93" t="s">
        <v>455</v>
      </c>
      <c r="AG84" s="93" t="s">
        <v>455</v>
      </c>
      <c r="AH84" s="93" t="s">
        <v>455</v>
      </c>
      <c r="AI84" s="93" t="s">
        <v>455</v>
      </c>
      <c r="AJ84" s="93" t="s">
        <v>455</v>
      </c>
      <c r="AK84" s="168"/>
      <c r="AL84" s="164">
        <v>1</v>
      </c>
      <c r="AM84" s="164">
        <v>0</v>
      </c>
    </row>
    <row r="85" spans="1:39" s="166" customFormat="1" ht="35.1" customHeight="1">
      <c r="A85" s="77">
        <f t="shared" si="1"/>
        <v>75</v>
      </c>
      <c r="B85" s="164"/>
      <c r="C85" s="164">
        <v>1</v>
      </c>
      <c r="D85" s="84"/>
      <c r="E85" s="84"/>
      <c r="F85" s="84"/>
      <c r="G85" s="84"/>
      <c r="H85" s="84"/>
      <c r="I85" s="84"/>
      <c r="J85" s="84"/>
      <c r="K85" s="84"/>
      <c r="L85" s="92" t="s">
        <v>1350</v>
      </c>
      <c r="M85" s="92" t="s">
        <v>1046</v>
      </c>
      <c r="N85" s="81" t="s">
        <v>870</v>
      </c>
      <c r="O85" s="164" t="s">
        <v>39</v>
      </c>
      <c r="P85" s="77" t="s">
        <v>40</v>
      </c>
      <c r="Q85" s="164"/>
      <c r="R85" s="165" t="s">
        <v>41</v>
      </c>
      <c r="S85" s="78" t="s">
        <v>51</v>
      </c>
      <c r="T85" s="84" t="s">
        <v>3</v>
      </c>
      <c r="U85" s="82" t="s">
        <v>885</v>
      </c>
      <c r="V85" s="82" t="s">
        <v>886</v>
      </c>
      <c r="W85" s="77" t="s">
        <v>49</v>
      </c>
      <c r="X85" s="84" t="s">
        <v>46</v>
      </c>
      <c r="Y85" s="84" t="s">
        <v>3</v>
      </c>
      <c r="Z85" s="84" t="s">
        <v>1045</v>
      </c>
      <c r="AA85" s="162" t="e">
        <f>#REF!+AA139+AA140+AA143+AA148*#REF!+AA150</f>
        <v>#REF!</v>
      </c>
      <c r="AB85" s="86" t="s">
        <v>3</v>
      </c>
      <c r="AC85" s="93" t="s">
        <v>883</v>
      </c>
      <c r="AD85" s="93" t="s">
        <v>883</v>
      </c>
      <c r="AE85" s="93" t="s">
        <v>883</v>
      </c>
      <c r="AF85" s="93" t="s">
        <v>883</v>
      </c>
      <c r="AG85" s="93" t="s">
        <v>883</v>
      </c>
      <c r="AH85" s="93" t="s">
        <v>883</v>
      </c>
      <c r="AI85" s="93" t="s">
        <v>883</v>
      </c>
      <c r="AJ85" s="93" t="s">
        <v>883</v>
      </c>
      <c r="AK85" s="168"/>
      <c r="AL85" s="164">
        <v>0</v>
      </c>
      <c r="AM85" s="164">
        <v>1</v>
      </c>
    </row>
    <row r="86" spans="1:39" s="53" customFormat="1" ht="35.1" customHeight="1">
      <c r="A86" s="7">
        <f t="shared" si="1"/>
        <v>76</v>
      </c>
      <c r="B86" s="6"/>
      <c r="C86" s="10"/>
      <c r="D86" s="10">
        <v>2</v>
      </c>
      <c r="E86" s="10"/>
      <c r="F86" s="10"/>
      <c r="G86" s="10"/>
      <c r="H86" s="10"/>
      <c r="I86" s="10"/>
      <c r="J86" s="10"/>
      <c r="K86" s="8"/>
      <c r="L86" s="72" t="s">
        <v>1398</v>
      </c>
      <c r="M86" s="39" t="s">
        <v>1044</v>
      </c>
      <c r="N86" s="6" t="s">
        <v>425</v>
      </c>
      <c r="O86" s="6" t="s">
        <v>48</v>
      </c>
      <c r="P86" s="7" t="s">
        <v>40</v>
      </c>
      <c r="Q86" s="6"/>
      <c r="R86" s="13" t="s">
        <v>927</v>
      </c>
      <c r="S86" s="72" t="s">
        <v>1043</v>
      </c>
      <c r="T86" s="14" t="s">
        <v>888</v>
      </c>
      <c r="U86" s="15" t="s">
        <v>1382</v>
      </c>
      <c r="V86" s="15" t="s">
        <v>1383</v>
      </c>
      <c r="W86" s="7" t="s">
        <v>49</v>
      </c>
      <c r="X86" s="13" t="s">
        <v>46</v>
      </c>
      <c r="Y86" s="6" t="s">
        <v>3</v>
      </c>
      <c r="Z86" s="39" t="s">
        <v>781</v>
      </c>
      <c r="AA86" s="32" t="e">
        <f>AA87+#REF!</f>
        <v>#REF!</v>
      </c>
      <c r="AB86" s="9" t="s">
        <v>3</v>
      </c>
      <c r="AC86" s="8" t="s">
        <v>883</v>
      </c>
      <c r="AD86" s="8" t="s">
        <v>883</v>
      </c>
      <c r="AE86" s="8" t="s">
        <v>883</v>
      </c>
      <c r="AF86" s="8" t="s">
        <v>883</v>
      </c>
      <c r="AG86" s="8" t="s">
        <v>883</v>
      </c>
      <c r="AH86" s="8" t="s">
        <v>869</v>
      </c>
      <c r="AI86" s="8" t="s">
        <v>883</v>
      </c>
      <c r="AJ86" s="8" t="s">
        <v>883</v>
      </c>
      <c r="AK86" s="65"/>
      <c r="AL86" s="14">
        <v>1</v>
      </c>
      <c r="AM86" s="14">
        <v>1</v>
      </c>
    </row>
    <row r="87" spans="1:39" s="53" customFormat="1" ht="35.1" customHeight="1">
      <c r="A87" s="7">
        <f t="shared" si="1"/>
        <v>77</v>
      </c>
      <c r="B87" s="6"/>
      <c r="C87" s="10"/>
      <c r="D87" s="10"/>
      <c r="E87" s="10">
        <v>3</v>
      </c>
      <c r="F87" s="10"/>
      <c r="G87" s="10"/>
      <c r="H87" s="10"/>
      <c r="I87" s="10"/>
      <c r="J87" s="10"/>
      <c r="K87" s="8"/>
      <c r="L87" s="72" t="s">
        <v>1397</v>
      </c>
      <c r="M87" s="39" t="s">
        <v>1396</v>
      </c>
      <c r="N87" s="6" t="s">
        <v>426</v>
      </c>
      <c r="O87" s="6" t="s">
        <v>48</v>
      </c>
      <c r="P87" s="7" t="s">
        <v>40</v>
      </c>
      <c r="Q87" s="6"/>
      <c r="R87" s="13" t="s">
        <v>41</v>
      </c>
      <c r="S87" s="12" t="str">
        <f>L87</f>
        <v>SCS0012176</v>
      </c>
      <c r="T87" s="14" t="s">
        <v>888</v>
      </c>
      <c r="U87" s="15" t="s">
        <v>1382</v>
      </c>
      <c r="V87" s="15" t="s">
        <v>1383</v>
      </c>
      <c r="W87" s="7" t="s">
        <v>49</v>
      </c>
      <c r="X87" s="13" t="s">
        <v>46</v>
      </c>
      <c r="Y87" s="6" t="s">
        <v>3</v>
      </c>
      <c r="Z87" s="39" t="s">
        <v>1042</v>
      </c>
      <c r="AA87" s="32" t="e">
        <f>AA88+AA91+AA92+AA93*#REF!+AA94+AA95*#REF!+AA96+AA100+AA104+AA105+AA106+AA107+AA108*#REF!+AA109+AA114</f>
        <v>#REF!</v>
      </c>
      <c r="AB87" s="9" t="s">
        <v>85</v>
      </c>
      <c r="AC87" s="8" t="s">
        <v>883</v>
      </c>
      <c r="AD87" s="8" t="s">
        <v>883</v>
      </c>
      <c r="AE87" s="8" t="s">
        <v>883</v>
      </c>
      <c r="AF87" s="8" t="s">
        <v>883</v>
      </c>
      <c r="AG87" s="8" t="s">
        <v>883</v>
      </c>
      <c r="AH87" s="8" t="s">
        <v>883</v>
      </c>
      <c r="AI87" s="8" t="s">
        <v>883</v>
      </c>
      <c r="AJ87" s="8" t="s">
        <v>883</v>
      </c>
      <c r="AK87" s="65"/>
      <c r="AL87" s="14">
        <v>1</v>
      </c>
      <c r="AM87" s="14">
        <v>1</v>
      </c>
    </row>
    <row r="88" spans="1:39" s="53" customFormat="1" ht="35.1" customHeight="1">
      <c r="A88" s="7">
        <f t="shared" si="1"/>
        <v>78</v>
      </c>
      <c r="B88" s="6"/>
      <c r="C88" s="40"/>
      <c r="D88" s="40"/>
      <c r="E88" s="40"/>
      <c r="F88" s="40">
        <v>4</v>
      </c>
      <c r="G88" s="40"/>
      <c r="H88" s="40"/>
      <c r="I88" s="40"/>
      <c r="J88" s="40"/>
      <c r="K88" s="8"/>
      <c r="L88" s="72" t="s">
        <v>1041</v>
      </c>
      <c r="M88" s="5" t="s">
        <v>427</v>
      </c>
      <c r="N88" s="6" t="s">
        <v>71</v>
      </c>
      <c r="O88" s="6" t="s">
        <v>52</v>
      </c>
      <c r="P88" s="7" t="s">
        <v>40</v>
      </c>
      <c r="Q88" s="6"/>
      <c r="R88" s="13" t="s">
        <v>41</v>
      </c>
      <c r="S88" s="28" t="s">
        <v>1040</v>
      </c>
      <c r="T88" s="14" t="s">
        <v>888</v>
      </c>
      <c r="U88" s="15" t="s">
        <v>1382</v>
      </c>
      <c r="V88" s="15" t="s">
        <v>1383</v>
      </c>
      <c r="W88" s="6" t="s">
        <v>66</v>
      </c>
      <c r="X88" s="10" t="s">
        <v>46</v>
      </c>
      <c r="Y88" s="6" t="s">
        <v>3</v>
      </c>
      <c r="Z88" s="8" t="s">
        <v>1039</v>
      </c>
      <c r="AA88" s="29">
        <f>AA89+AA90</f>
        <v>0.80590000000000006</v>
      </c>
      <c r="AB88" s="9" t="s">
        <v>3</v>
      </c>
      <c r="AC88" s="8" t="s">
        <v>883</v>
      </c>
      <c r="AD88" s="16" t="s">
        <v>966</v>
      </c>
      <c r="AE88" s="9"/>
      <c r="AF88" s="9"/>
      <c r="AG88" s="9"/>
      <c r="AH88" s="9"/>
      <c r="AI88" s="9" t="s">
        <v>50</v>
      </c>
      <c r="AJ88" s="9"/>
      <c r="AK88" s="64"/>
      <c r="AL88" s="14">
        <v>1</v>
      </c>
      <c r="AM88" s="14">
        <v>1</v>
      </c>
    </row>
    <row r="89" spans="1:39" s="53" customFormat="1" ht="35.1" customHeight="1">
      <c r="A89" s="7">
        <f t="shared" si="1"/>
        <v>79</v>
      </c>
      <c r="B89" s="6"/>
      <c r="C89" s="40"/>
      <c r="D89" s="40"/>
      <c r="E89" s="40"/>
      <c r="F89" s="40"/>
      <c r="G89" s="40">
        <v>5</v>
      </c>
      <c r="H89" s="40"/>
      <c r="I89" s="40"/>
      <c r="J89" s="40"/>
      <c r="K89" s="8"/>
      <c r="L89" s="72" t="s">
        <v>1038</v>
      </c>
      <c r="M89" s="5" t="s">
        <v>1037</v>
      </c>
      <c r="N89" s="6" t="s">
        <v>71</v>
      </c>
      <c r="O89" s="6" t="s">
        <v>52</v>
      </c>
      <c r="P89" s="7" t="s">
        <v>40</v>
      </c>
      <c r="Q89" s="6"/>
      <c r="R89" s="13" t="s">
        <v>41</v>
      </c>
      <c r="S89" s="28" t="s">
        <v>265</v>
      </c>
      <c r="T89" s="14" t="s">
        <v>753</v>
      </c>
      <c r="U89" s="15" t="s">
        <v>1382</v>
      </c>
      <c r="V89" s="15" t="s">
        <v>1383</v>
      </c>
      <c r="W89" s="6" t="s">
        <v>66</v>
      </c>
      <c r="X89" s="7" t="s">
        <v>1151</v>
      </c>
      <c r="Y89" s="8" t="s">
        <v>1034</v>
      </c>
      <c r="Z89" s="8" t="s">
        <v>459</v>
      </c>
      <c r="AA89" s="32">
        <v>0.79420000000000002</v>
      </c>
      <c r="AB89" s="9" t="s">
        <v>3</v>
      </c>
      <c r="AC89" s="8" t="s">
        <v>883</v>
      </c>
      <c r="AD89" s="16" t="s">
        <v>966</v>
      </c>
      <c r="AE89" s="9"/>
      <c r="AF89" s="9"/>
      <c r="AG89" s="9"/>
      <c r="AH89" s="9"/>
      <c r="AI89" s="9" t="s">
        <v>50</v>
      </c>
      <c r="AJ89" s="9"/>
      <c r="AK89" s="64"/>
      <c r="AL89" s="14">
        <v>1</v>
      </c>
      <c r="AM89" s="14">
        <v>1</v>
      </c>
    </row>
    <row r="90" spans="1:39" s="53" customFormat="1" ht="35.1" customHeight="1">
      <c r="A90" s="7">
        <f t="shared" si="1"/>
        <v>80</v>
      </c>
      <c r="B90" s="6"/>
      <c r="C90" s="5"/>
      <c r="D90" s="5"/>
      <c r="E90" s="5"/>
      <c r="F90" s="5"/>
      <c r="G90" s="5">
        <v>5</v>
      </c>
      <c r="H90" s="5"/>
      <c r="I90" s="5"/>
      <c r="J90" s="5"/>
      <c r="K90" s="5"/>
      <c r="L90" s="72" t="s">
        <v>123</v>
      </c>
      <c r="M90" s="5" t="s">
        <v>124</v>
      </c>
      <c r="N90" s="6" t="s">
        <v>1036</v>
      </c>
      <c r="O90" s="6" t="s">
        <v>52</v>
      </c>
      <c r="P90" s="7" t="s">
        <v>40</v>
      </c>
      <c r="Q90" s="6"/>
      <c r="R90" s="13" t="s">
        <v>41</v>
      </c>
      <c r="S90" s="14" t="s">
        <v>51</v>
      </c>
      <c r="T90" s="6" t="s">
        <v>3</v>
      </c>
      <c r="U90" s="15" t="s">
        <v>1382</v>
      </c>
      <c r="V90" s="15" t="s">
        <v>1383</v>
      </c>
      <c r="W90" s="6" t="s">
        <v>104</v>
      </c>
      <c r="X90" s="8" t="s">
        <v>1136</v>
      </c>
      <c r="Y90" s="8" t="s">
        <v>897</v>
      </c>
      <c r="Z90" s="8" t="s">
        <v>897</v>
      </c>
      <c r="AA90" s="29">
        <v>1.17E-2</v>
      </c>
      <c r="AB90" s="9" t="s">
        <v>3</v>
      </c>
      <c r="AC90" s="8" t="s">
        <v>883</v>
      </c>
      <c r="AD90" s="16" t="s">
        <v>966</v>
      </c>
      <c r="AE90" s="9"/>
      <c r="AF90" s="9"/>
      <c r="AG90" s="9"/>
      <c r="AH90" s="9"/>
      <c r="AI90" s="9" t="s">
        <v>47</v>
      </c>
      <c r="AJ90" s="9"/>
      <c r="AK90" s="64"/>
      <c r="AL90" s="14">
        <v>1</v>
      </c>
      <c r="AM90" s="14">
        <v>1</v>
      </c>
    </row>
    <row r="91" spans="1:39" s="53" customFormat="1" ht="35.1" customHeight="1">
      <c r="A91" s="7">
        <f t="shared" si="1"/>
        <v>81</v>
      </c>
      <c r="B91" s="6"/>
      <c r="C91" s="5"/>
      <c r="D91" s="5"/>
      <c r="E91" s="5"/>
      <c r="F91" s="5">
        <v>4</v>
      </c>
      <c r="G91" s="5"/>
      <c r="H91" s="5"/>
      <c r="I91" s="5"/>
      <c r="J91" s="5"/>
      <c r="K91" s="5"/>
      <c r="L91" s="72" t="s">
        <v>1035</v>
      </c>
      <c r="M91" s="5" t="s">
        <v>872</v>
      </c>
      <c r="N91" s="6" t="s">
        <v>71</v>
      </c>
      <c r="O91" s="6" t="s">
        <v>52</v>
      </c>
      <c r="P91" s="7" t="s">
        <v>40</v>
      </c>
      <c r="Q91" s="6"/>
      <c r="R91" s="13" t="s">
        <v>41</v>
      </c>
      <c r="S91" s="28" t="s">
        <v>259</v>
      </c>
      <c r="T91" s="14" t="s">
        <v>753</v>
      </c>
      <c r="U91" s="15" t="s">
        <v>1382</v>
      </c>
      <c r="V91" s="15" t="s">
        <v>1383</v>
      </c>
      <c r="W91" s="6" t="s">
        <v>66</v>
      </c>
      <c r="X91" s="7" t="s">
        <v>1151</v>
      </c>
      <c r="Y91" s="8" t="s">
        <v>1034</v>
      </c>
      <c r="Z91" s="8" t="s">
        <v>459</v>
      </c>
      <c r="AA91" s="32">
        <v>0.79420000000000002</v>
      </c>
      <c r="AB91" s="9" t="s">
        <v>3</v>
      </c>
      <c r="AC91" s="8" t="s">
        <v>883</v>
      </c>
      <c r="AD91" s="50" t="s">
        <v>1025</v>
      </c>
      <c r="AE91" s="9"/>
      <c r="AF91" s="9"/>
      <c r="AG91" s="9"/>
      <c r="AH91" s="9"/>
      <c r="AI91" s="9" t="s">
        <v>47</v>
      </c>
      <c r="AJ91" s="9"/>
      <c r="AK91" s="64"/>
      <c r="AL91" s="14">
        <v>1</v>
      </c>
      <c r="AM91" s="14">
        <v>1</v>
      </c>
    </row>
    <row r="92" spans="1:39" s="53" customFormat="1" ht="35.1" customHeight="1">
      <c r="A92" s="7">
        <f t="shared" si="1"/>
        <v>82</v>
      </c>
      <c r="B92" s="7"/>
      <c r="C92" s="5"/>
      <c r="D92" s="5"/>
      <c r="E92" s="5"/>
      <c r="F92" s="5">
        <v>4</v>
      </c>
      <c r="G92" s="5"/>
      <c r="H92" s="5"/>
      <c r="I92" s="5"/>
      <c r="J92" s="5"/>
      <c r="K92" s="5"/>
      <c r="L92" s="72" t="s">
        <v>428</v>
      </c>
      <c r="M92" s="5" t="s">
        <v>429</v>
      </c>
      <c r="N92" s="73" t="s">
        <v>997</v>
      </c>
      <c r="O92" s="17" t="s">
        <v>52</v>
      </c>
      <c r="P92" s="7" t="s">
        <v>40</v>
      </c>
      <c r="Q92" s="12"/>
      <c r="R92" s="13" t="s">
        <v>41</v>
      </c>
      <c r="S92" s="61" t="s">
        <v>428</v>
      </c>
      <c r="T92" s="14" t="s">
        <v>888</v>
      </c>
      <c r="U92" s="15" t="s">
        <v>1382</v>
      </c>
      <c r="V92" s="15" t="s">
        <v>1383</v>
      </c>
      <c r="W92" s="6" t="s">
        <v>997</v>
      </c>
      <c r="X92" s="16" t="s">
        <v>1148</v>
      </c>
      <c r="Y92" s="8" t="s">
        <v>430</v>
      </c>
      <c r="Z92" s="8" t="s">
        <v>1033</v>
      </c>
      <c r="AA92" s="29">
        <v>0.80489999999999995</v>
      </c>
      <c r="AB92" s="9" t="s">
        <v>3</v>
      </c>
      <c r="AC92" s="8" t="s">
        <v>883</v>
      </c>
      <c r="AD92" s="8" t="s">
        <v>883</v>
      </c>
      <c r="AE92" s="8" t="s">
        <v>883</v>
      </c>
      <c r="AF92" s="8" t="s">
        <v>883</v>
      </c>
      <c r="AG92" s="8" t="s">
        <v>883</v>
      </c>
      <c r="AH92" s="8" t="s">
        <v>883</v>
      </c>
      <c r="AI92" s="8" t="s">
        <v>883</v>
      </c>
      <c r="AJ92" s="8" t="s">
        <v>883</v>
      </c>
      <c r="AK92" s="65"/>
      <c r="AL92" s="17">
        <v>1</v>
      </c>
      <c r="AM92" s="17">
        <v>1</v>
      </c>
    </row>
    <row r="93" spans="1:39" s="53" customFormat="1" ht="35.1" customHeight="1">
      <c r="A93" s="7">
        <f t="shared" si="1"/>
        <v>83</v>
      </c>
      <c r="B93" s="7"/>
      <c r="C93" s="5"/>
      <c r="D93" s="5"/>
      <c r="E93" s="5"/>
      <c r="F93" s="5">
        <v>4</v>
      </c>
      <c r="G93" s="5"/>
      <c r="H93" s="5"/>
      <c r="I93" s="5"/>
      <c r="J93" s="5"/>
      <c r="K93" s="5"/>
      <c r="L93" s="72" t="s">
        <v>275</v>
      </c>
      <c r="M93" s="5" t="s">
        <v>276</v>
      </c>
      <c r="N93" s="73" t="s">
        <v>65</v>
      </c>
      <c r="O93" s="17" t="s">
        <v>52</v>
      </c>
      <c r="P93" s="7" t="s">
        <v>40</v>
      </c>
      <c r="Q93" s="12"/>
      <c r="R93" s="13" t="s">
        <v>41</v>
      </c>
      <c r="S93" s="61" t="s">
        <v>275</v>
      </c>
      <c r="T93" s="14" t="s">
        <v>868</v>
      </c>
      <c r="U93" s="15" t="s">
        <v>1382</v>
      </c>
      <c r="V93" s="15" t="s">
        <v>1383</v>
      </c>
      <c r="W93" s="6" t="s">
        <v>997</v>
      </c>
      <c r="X93" s="16" t="s">
        <v>1154</v>
      </c>
      <c r="Y93" s="8" t="s">
        <v>91</v>
      </c>
      <c r="Z93" s="8" t="s">
        <v>1032</v>
      </c>
      <c r="AA93" s="29">
        <v>0.5806</v>
      </c>
      <c r="AB93" s="9" t="s">
        <v>883</v>
      </c>
      <c r="AC93" s="8" t="s">
        <v>883</v>
      </c>
      <c r="AD93" s="50" t="s">
        <v>991</v>
      </c>
      <c r="AE93" s="11"/>
      <c r="AF93" s="11"/>
      <c r="AG93" s="11"/>
      <c r="AH93" s="11"/>
      <c r="AI93" s="9" t="s">
        <v>50</v>
      </c>
      <c r="AJ93" s="9"/>
      <c r="AK93" s="64"/>
      <c r="AL93" s="17">
        <v>2</v>
      </c>
      <c r="AM93" s="17">
        <v>2</v>
      </c>
    </row>
    <row r="94" spans="1:39" s="53" customFormat="1" ht="35.1" customHeight="1">
      <c r="A94" s="7">
        <f t="shared" si="1"/>
        <v>84</v>
      </c>
      <c r="B94" s="7"/>
      <c r="C94" s="5"/>
      <c r="D94" s="5"/>
      <c r="E94" s="5"/>
      <c r="F94" s="5">
        <v>4</v>
      </c>
      <c r="G94" s="5"/>
      <c r="H94" s="5"/>
      <c r="I94" s="5"/>
      <c r="J94" s="5"/>
      <c r="K94" s="5"/>
      <c r="L94" s="72" t="s">
        <v>1031</v>
      </c>
      <c r="M94" s="5" t="s">
        <v>1030</v>
      </c>
      <c r="N94" s="73" t="s">
        <v>65</v>
      </c>
      <c r="O94" s="17" t="s">
        <v>52</v>
      </c>
      <c r="P94" s="7" t="s">
        <v>40</v>
      </c>
      <c r="Q94" s="12"/>
      <c r="R94" s="13" t="s">
        <v>41</v>
      </c>
      <c r="S94" s="62" t="s">
        <v>431</v>
      </c>
      <c r="T94" s="14" t="s">
        <v>868</v>
      </c>
      <c r="U94" s="15" t="s">
        <v>1382</v>
      </c>
      <c r="V94" s="15" t="s">
        <v>1383</v>
      </c>
      <c r="W94" s="6" t="s">
        <v>997</v>
      </c>
      <c r="X94" s="16" t="s">
        <v>1029</v>
      </c>
      <c r="Y94" s="8" t="s">
        <v>118</v>
      </c>
      <c r="Z94" s="8" t="s">
        <v>1028</v>
      </c>
      <c r="AA94" s="29">
        <v>0.93400000000000005</v>
      </c>
      <c r="AB94" s="9" t="s">
        <v>3</v>
      </c>
      <c r="AC94" s="8" t="s">
        <v>883</v>
      </c>
      <c r="AD94" s="8" t="s">
        <v>883</v>
      </c>
      <c r="AE94" s="8" t="s">
        <v>883</v>
      </c>
      <c r="AF94" s="8" t="s">
        <v>883</v>
      </c>
      <c r="AG94" s="8" t="s">
        <v>883</v>
      </c>
      <c r="AH94" s="8" t="s">
        <v>883</v>
      </c>
      <c r="AI94" s="8" t="s">
        <v>883</v>
      </c>
      <c r="AJ94" s="8" t="s">
        <v>883</v>
      </c>
      <c r="AK94" s="65"/>
      <c r="AL94" s="6">
        <v>1</v>
      </c>
      <c r="AM94" s="6">
        <v>1</v>
      </c>
    </row>
    <row r="95" spans="1:39" s="53" customFormat="1" ht="35.1" customHeight="1">
      <c r="A95" s="7">
        <f t="shared" si="1"/>
        <v>85</v>
      </c>
      <c r="B95" s="7"/>
      <c r="C95" s="5"/>
      <c r="D95" s="5"/>
      <c r="E95" s="5"/>
      <c r="F95" s="5">
        <v>4</v>
      </c>
      <c r="G95" s="5"/>
      <c r="H95" s="5"/>
      <c r="I95" s="5"/>
      <c r="J95" s="5"/>
      <c r="K95" s="5"/>
      <c r="L95" s="72" t="s">
        <v>280</v>
      </c>
      <c r="M95" s="5" t="s">
        <v>281</v>
      </c>
      <c r="N95" s="73" t="s">
        <v>71</v>
      </c>
      <c r="O95" s="6" t="s">
        <v>52</v>
      </c>
      <c r="P95" s="7" t="s">
        <v>40</v>
      </c>
      <c r="Q95" s="12"/>
      <c r="R95" s="13" t="s">
        <v>41</v>
      </c>
      <c r="S95" s="33" t="s">
        <v>280</v>
      </c>
      <c r="T95" s="14" t="s">
        <v>888</v>
      </c>
      <c r="U95" s="15" t="s">
        <v>1382</v>
      </c>
      <c r="V95" s="15" t="s">
        <v>1383</v>
      </c>
      <c r="W95" s="6" t="s">
        <v>66</v>
      </c>
      <c r="X95" s="16" t="s">
        <v>1027</v>
      </c>
      <c r="Y95" s="8" t="s">
        <v>73</v>
      </c>
      <c r="Z95" s="8" t="s">
        <v>1026</v>
      </c>
      <c r="AA95" s="29">
        <v>1.95E-2</v>
      </c>
      <c r="AB95" s="9" t="s">
        <v>3</v>
      </c>
      <c r="AC95" s="8" t="s">
        <v>883</v>
      </c>
      <c r="AD95" s="50" t="s">
        <v>963</v>
      </c>
      <c r="AE95" s="11"/>
      <c r="AF95" s="11"/>
      <c r="AG95" s="11"/>
      <c r="AH95" s="11"/>
      <c r="AI95" s="9"/>
      <c r="AJ95" s="9"/>
      <c r="AK95" s="64"/>
      <c r="AL95" s="6">
        <v>3</v>
      </c>
      <c r="AM95" s="6">
        <v>3</v>
      </c>
    </row>
    <row r="96" spans="1:39" s="53" customFormat="1" ht="35.1" customHeight="1">
      <c r="A96" s="7">
        <f t="shared" si="1"/>
        <v>86</v>
      </c>
      <c r="B96" s="7"/>
      <c r="C96" s="5"/>
      <c r="D96" s="5"/>
      <c r="E96" s="5"/>
      <c r="F96" s="5">
        <v>4</v>
      </c>
      <c r="G96" s="5"/>
      <c r="H96" s="5"/>
      <c r="I96" s="5"/>
      <c r="J96" s="5"/>
      <c r="K96" s="5"/>
      <c r="L96" s="72" t="s">
        <v>282</v>
      </c>
      <c r="M96" s="5" t="s">
        <v>283</v>
      </c>
      <c r="N96" s="73" t="s">
        <v>49</v>
      </c>
      <c r="O96" s="17" t="s">
        <v>52</v>
      </c>
      <c r="P96" s="7" t="s">
        <v>40</v>
      </c>
      <c r="Q96" s="14"/>
      <c r="R96" s="13" t="s">
        <v>41</v>
      </c>
      <c r="S96" s="61" t="s">
        <v>282</v>
      </c>
      <c r="T96" s="14" t="s">
        <v>868</v>
      </c>
      <c r="U96" s="15" t="s">
        <v>1382</v>
      </c>
      <c r="V96" s="15" t="s">
        <v>1383</v>
      </c>
      <c r="W96" s="6" t="s">
        <v>969</v>
      </c>
      <c r="X96" s="35" t="s">
        <v>46</v>
      </c>
      <c r="Y96" s="6" t="s">
        <v>3</v>
      </c>
      <c r="Z96" s="8" t="s">
        <v>1021</v>
      </c>
      <c r="AA96" s="29" t="e">
        <f>AA97+AA98*#REF!+AA99</f>
        <v>#REF!</v>
      </c>
      <c r="AB96" s="9" t="s">
        <v>3</v>
      </c>
      <c r="AC96" s="8" t="s">
        <v>883</v>
      </c>
      <c r="AD96" s="16" t="s">
        <v>966</v>
      </c>
      <c r="AE96" s="11" t="s">
        <v>116</v>
      </c>
      <c r="AF96" s="11" t="e">
        <f>AA96*1.05</f>
        <v>#REF!</v>
      </c>
      <c r="AG96" s="11"/>
      <c r="AH96" s="11"/>
      <c r="AI96" s="9" t="s">
        <v>3</v>
      </c>
      <c r="AJ96" s="9"/>
      <c r="AK96" s="64"/>
      <c r="AL96" s="14">
        <v>1</v>
      </c>
      <c r="AM96" s="14">
        <v>1</v>
      </c>
    </row>
    <row r="97" spans="1:39" s="53" customFormat="1" ht="35.1" customHeight="1">
      <c r="A97" s="7">
        <f t="shared" si="1"/>
        <v>87</v>
      </c>
      <c r="B97" s="7"/>
      <c r="C97" s="5"/>
      <c r="D97" s="5"/>
      <c r="E97" s="5"/>
      <c r="F97" s="5"/>
      <c r="G97" s="5">
        <v>5</v>
      </c>
      <c r="H97" s="5"/>
      <c r="I97" s="5"/>
      <c r="J97" s="5"/>
      <c r="K97" s="5"/>
      <c r="L97" s="72" t="s">
        <v>284</v>
      </c>
      <c r="M97" s="5" t="s">
        <v>285</v>
      </c>
      <c r="N97" s="73" t="s">
        <v>71</v>
      </c>
      <c r="O97" s="17" t="s">
        <v>52</v>
      </c>
      <c r="P97" s="7" t="s">
        <v>40</v>
      </c>
      <c r="Q97" s="14"/>
      <c r="R97" s="13" t="s">
        <v>41</v>
      </c>
      <c r="S97" s="72" t="s">
        <v>1022</v>
      </c>
      <c r="T97" s="14" t="s">
        <v>888</v>
      </c>
      <c r="U97" s="15" t="s">
        <v>1382</v>
      </c>
      <c r="V97" s="15" t="s">
        <v>1383</v>
      </c>
      <c r="W97" s="6" t="s">
        <v>66</v>
      </c>
      <c r="X97" s="35" t="s">
        <v>1150</v>
      </c>
      <c r="Y97" s="8" t="s">
        <v>91</v>
      </c>
      <c r="Z97" s="8" t="s">
        <v>1021</v>
      </c>
      <c r="AA97" s="29">
        <v>0.42559999999999998</v>
      </c>
      <c r="AB97" s="9" t="s">
        <v>3</v>
      </c>
      <c r="AC97" s="8" t="s">
        <v>883</v>
      </c>
      <c r="AD97" s="50" t="s">
        <v>1025</v>
      </c>
      <c r="AE97" s="11" t="s">
        <v>116</v>
      </c>
      <c r="AF97" s="11">
        <f>AA97*1.05</f>
        <v>0.44688</v>
      </c>
      <c r="AG97" s="11"/>
      <c r="AH97" s="11"/>
      <c r="AI97" s="9" t="s">
        <v>3</v>
      </c>
      <c r="AJ97" s="9"/>
      <c r="AK97" s="64"/>
      <c r="AL97" s="14">
        <v>1</v>
      </c>
      <c r="AM97" s="14">
        <v>1</v>
      </c>
    </row>
    <row r="98" spans="1:39" s="53" customFormat="1" ht="35.1" customHeight="1">
      <c r="A98" s="7">
        <f t="shared" si="1"/>
        <v>88</v>
      </c>
      <c r="B98" s="7"/>
      <c r="C98" s="5"/>
      <c r="D98" s="5"/>
      <c r="E98" s="5"/>
      <c r="F98" s="5"/>
      <c r="G98" s="5">
        <v>5</v>
      </c>
      <c r="H98" s="5"/>
      <c r="I98" s="5"/>
      <c r="J98" s="5"/>
      <c r="K98" s="5"/>
      <c r="L98" s="72" t="s">
        <v>102</v>
      </c>
      <c r="M98" s="5" t="s">
        <v>103</v>
      </c>
      <c r="N98" s="73" t="s">
        <v>104</v>
      </c>
      <c r="O98" s="17" t="s">
        <v>52</v>
      </c>
      <c r="P98" s="7" t="s">
        <v>40</v>
      </c>
      <c r="Q98" s="14"/>
      <c r="R98" s="13" t="s">
        <v>41</v>
      </c>
      <c r="S98" s="14" t="s">
        <v>51</v>
      </c>
      <c r="T98" s="6" t="s">
        <v>3</v>
      </c>
      <c r="U98" s="15" t="s">
        <v>1382</v>
      </c>
      <c r="V98" s="15" t="s">
        <v>1383</v>
      </c>
      <c r="W98" s="7" t="s">
        <v>104</v>
      </c>
      <c r="X98" s="35" t="s">
        <v>1019</v>
      </c>
      <c r="Y98" s="61" t="s">
        <v>126</v>
      </c>
      <c r="Z98" s="8" t="s">
        <v>897</v>
      </c>
      <c r="AA98" s="29">
        <v>1.17E-2</v>
      </c>
      <c r="AB98" s="9" t="s">
        <v>3</v>
      </c>
      <c r="AC98" s="8" t="s">
        <v>883</v>
      </c>
      <c r="AD98" s="16" t="s">
        <v>966</v>
      </c>
      <c r="AE98" s="11"/>
      <c r="AF98" s="11"/>
      <c r="AG98" s="11"/>
      <c r="AH98" s="11"/>
      <c r="AI98" s="9" t="s">
        <v>50</v>
      </c>
      <c r="AJ98" s="9"/>
      <c r="AK98" s="64"/>
      <c r="AL98" s="11">
        <v>2</v>
      </c>
      <c r="AM98" s="11">
        <v>2</v>
      </c>
    </row>
    <row r="99" spans="1:39" s="53" customFormat="1" ht="35.1" customHeight="1">
      <c r="A99" s="7">
        <f t="shared" si="1"/>
        <v>89</v>
      </c>
      <c r="B99" s="7"/>
      <c r="C99" s="5"/>
      <c r="D99" s="5"/>
      <c r="E99" s="5"/>
      <c r="F99" s="5"/>
      <c r="G99" s="5">
        <v>5</v>
      </c>
      <c r="H99" s="5"/>
      <c r="I99" s="5"/>
      <c r="J99" s="5"/>
      <c r="K99" s="5"/>
      <c r="L99" s="72" t="s">
        <v>286</v>
      </c>
      <c r="M99" s="5" t="s">
        <v>287</v>
      </c>
      <c r="N99" s="73" t="s">
        <v>71</v>
      </c>
      <c r="O99" s="17" t="s">
        <v>52</v>
      </c>
      <c r="P99" s="7" t="s">
        <v>40</v>
      </c>
      <c r="Q99" s="14"/>
      <c r="R99" s="13" t="s">
        <v>41</v>
      </c>
      <c r="S99" s="72" t="s">
        <v>286</v>
      </c>
      <c r="T99" s="14" t="s">
        <v>888</v>
      </c>
      <c r="U99" s="15" t="s">
        <v>1382</v>
      </c>
      <c r="V99" s="15" t="s">
        <v>1383</v>
      </c>
      <c r="W99" s="7" t="s">
        <v>66</v>
      </c>
      <c r="X99" s="16" t="s">
        <v>1011</v>
      </c>
      <c r="Y99" s="8" t="s">
        <v>73</v>
      </c>
      <c r="Z99" s="8" t="s">
        <v>288</v>
      </c>
      <c r="AA99" s="29">
        <v>1.7399999999999999E-2</v>
      </c>
      <c r="AB99" s="9" t="s">
        <v>3</v>
      </c>
      <c r="AC99" s="8" t="s">
        <v>883</v>
      </c>
      <c r="AD99" s="50" t="s">
        <v>963</v>
      </c>
      <c r="AE99" s="11"/>
      <c r="AF99" s="11"/>
      <c r="AG99" s="11"/>
      <c r="AH99" s="11"/>
      <c r="AI99" s="9" t="s">
        <v>50</v>
      </c>
      <c r="AJ99" s="9"/>
      <c r="AK99" s="64"/>
      <c r="AL99" s="11">
        <v>1</v>
      </c>
      <c r="AM99" s="11">
        <v>1</v>
      </c>
    </row>
    <row r="100" spans="1:39" s="54" customFormat="1" ht="35.1" customHeight="1">
      <c r="A100" s="7">
        <f t="shared" si="1"/>
        <v>90</v>
      </c>
      <c r="B100" s="7"/>
      <c r="C100" s="5"/>
      <c r="D100" s="5"/>
      <c r="E100" s="5"/>
      <c r="F100" s="5">
        <v>4</v>
      </c>
      <c r="G100" s="5"/>
      <c r="H100" s="5"/>
      <c r="I100" s="5"/>
      <c r="J100" s="5"/>
      <c r="K100" s="5"/>
      <c r="L100" s="72" t="s">
        <v>432</v>
      </c>
      <c r="M100" s="5" t="s">
        <v>1024</v>
      </c>
      <c r="N100" s="11" t="s">
        <v>49</v>
      </c>
      <c r="O100" s="11" t="s">
        <v>52</v>
      </c>
      <c r="P100" s="7" t="s">
        <v>40</v>
      </c>
      <c r="Q100" s="12"/>
      <c r="R100" s="13" t="s">
        <v>41</v>
      </c>
      <c r="S100" s="61" t="s">
        <v>282</v>
      </c>
      <c r="T100" s="14" t="s">
        <v>888</v>
      </c>
      <c r="U100" s="15" t="s">
        <v>1382</v>
      </c>
      <c r="V100" s="15" t="s">
        <v>1383</v>
      </c>
      <c r="W100" s="7" t="s">
        <v>969</v>
      </c>
      <c r="X100" s="35" t="s">
        <v>46</v>
      </c>
      <c r="Y100" s="6" t="s">
        <v>3</v>
      </c>
      <c r="Z100" s="8" t="s">
        <v>1021</v>
      </c>
      <c r="AA100" s="29" t="e">
        <f>AA101+AA102*#REF!+AA103</f>
        <v>#REF!</v>
      </c>
      <c r="AB100" s="9" t="s">
        <v>3</v>
      </c>
      <c r="AC100" s="8" t="s">
        <v>883</v>
      </c>
      <c r="AD100" s="16" t="s">
        <v>966</v>
      </c>
      <c r="AE100" s="7"/>
      <c r="AF100" s="7"/>
      <c r="AG100" s="7"/>
      <c r="AH100" s="7"/>
      <c r="AI100" s="9" t="s">
        <v>50</v>
      </c>
      <c r="AJ100" s="9"/>
      <c r="AK100" s="66"/>
      <c r="AL100" s="17">
        <v>1</v>
      </c>
      <c r="AM100" s="17">
        <v>1</v>
      </c>
    </row>
    <row r="101" spans="1:39" s="54" customFormat="1" ht="35.1" customHeight="1">
      <c r="A101" s="7">
        <f t="shared" si="1"/>
        <v>91</v>
      </c>
      <c r="B101" s="7"/>
      <c r="C101" s="5"/>
      <c r="D101" s="5"/>
      <c r="E101" s="5"/>
      <c r="F101" s="5"/>
      <c r="G101" s="5">
        <v>5</v>
      </c>
      <c r="H101" s="5"/>
      <c r="I101" s="5"/>
      <c r="J101" s="5"/>
      <c r="K101" s="5"/>
      <c r="L101" s="72" t="s">
        <v>1023</v>
      </c>
      <c r="M101" s="5" t="s">
        <v>874</v>
      </c>
      <c r="N101" s="11" t="s">
        <v>71</v>
      </c>
      <c r="O101" s="11" t="s">
        <v>52</v>
      </c>
      <c r="P101" s="7" t="s">
        <v>40</v>
      </c>
      <c r="Q101" s="12"/>
      <c r="R101" s="13" t="s">
        <v>41</v>
      </c>
      <c r="S101" s="72" t="s">
        <v>1022</v>
      </c>
      <c r="T101" s="14" t="s">
        <v>888</v>
      </c>
      <c r="U101" s="15" t="s">
        <v>1382</v>
      </c>
      <c r="V101" s="15" t="s">
        <v>1383</v>
      </c>
      <c r="W101" s="7" t="s">
        <v>66</v>
      </c>
      <c r="X101" s="35" t="s">
        <v>1150</v>
      </c>
      <c r="Y101" s="8" t="s">
        <v>91</v>
      </c>
      <c r="Z101" s="8" t="s">
        <v>1021</v>
      </c>
      <c r="AA101" s="29">
        <v>0.433</v>
      </c>
      <c r="AB101" s="9" t="s">
        <v>3</v>
      </c>
      <c r="AC101" s="8" t="s">
        <v>883</v>
      </c>
      <c r="AD101" s="50" t="s">
        <v>1020</v>
      </c>
      <c r="AE101" s="7"/>
      <c r="AF101" s="7"/>
      <c r="AG101" s="7"/>
      <c r="AH101" s="7"/>
      <c r="AI101" s="9" t="s">
        <v>50</v>
      </c>
      <c r="AJ101" s="9"/>
      <c r="AK101" s="66"/>
      <c r="AL101" s="17">
        <v>1</v>
      </c>
      <c r="AM101" s="17">
        <v>1</v>
      </c>
    </row>
    <row r="102" spans="1:39" s="53" customFormat="1" ht="35.1" customHeight="1">
      <c r="A102" s="7">
        <f t="shared" si="1"/>
        <v>92</v>
      </c>
      <c r="B102" s="7"/>
      <c r="C102" s="5"/>
      <c r="D102" s="5"/>
      <c r="E102" s="5"/>
      <c r="F102" s="5"/>
      <c r="G102" s="5">
        <v>5</v>
      </c>
      <c r="H102" s="5"/>
      <c r="I102" s="5"/>
      <c r="J102" s="5"/>
      <c r="K102" s="5"/>
      <c r="L102" s="72" t="s">
        <v>102</v>
      </c>
      <c r="M102" s="5" t="s">
        <v>103</v>
      </c>
      <c r="N102" s="73" t="s">
        <v>104</v>
      </c>
      <c r="O102" s="17" t="s">
        <v>52</v>
      </c>
      <c r="P102" s="7" t="s">
        <v>40</v>
      </c>
      <c r="Q102" s="14"/>
      <c r="R102" s="13" t="s">
        <v>41</v>
      </c>
      <c r="S102" s="14" t="s">
        <v>51</v>
      </c>
      <c r="T102" s="6" t="s">
        <v>3</v>
      </c>
      <c r="U102" s="15" t="s">
        <v>1382</v>
      </c>
      <c r="V102" s="15" t="s">
        <v>1383</v>
      </c>
      <c r="W102" s="7" t="s">
        <v>104</v>
      </c>
      <c r="X102" s="35" t="s">
        <v>1019</v>
      </c>
      <c r="Y102" s="28" t="s">
        <v>403</v>
      </c>
      <c r="Z102" s="9" t="s">
        <v>883</v>
      </c>
      <c r="AA102" s="29">
        <v>1.17E-2</v>
      </c>
      <c r="AB102" s="9" t="s">
        <v>3</v>
      </c>
      <c r="AC102" s="8" t="s">
        <v>883</v>
      </c>
      <c r="AD102" s="8" t="s">
        <v>883</v>
      </c>
      <c r="AE102" s="8" t="s">
        <v>883</v>
      </c>
      <c r="AF102" s="8" t="s">
        <v>883</v>
      </c>
      <c r="AG102" s="8" t="s">
        <v>883</v>
      </c>
      <c r="AH102" s="8" t="s">
        <v>883</v>
      </c>
      <c r="AI102" s="8" t="s">
        <v>883</v>
      </c>
      <c r="AJ102" s="8" t="s">
        <v>869</v>
      </c>
      <c r="AK102" s="65"/>
      <c r="AL102" s="11">
        <v>2</v>
      </c>
      <c r="AM102" s="11">
        <v>2</v>
      </c>
    </row>
    <row r="103" spans="1:39" s="53" customFormat="1" ht="34.5" customHeight="1">
      <c r="A103" s="7">
        <f t="shared" si="1"/>
        <v>93</v>
      </c>
      <c r="B103" s="7"/>
      <c r="C103" s="5"/>
      <c r="D103" s="5"/>
      <c r="E103" s="5"/>
      <c r="F103" s="5"/>
      <c r="G103" s="5">
        <v>5</v>
      </c>
      <c r="H103" s="5"/>
      <c r="I103" s="5"/>
      <c r="J103" s="5"/>
      <c r="K103" s="5"/>
      <c r="L103" s="72" t="s">
        <v>286</v>
      </c>
      <c r="M103" s="5" t="s">
        <v>287</v>
      </c>
      <c r="N103" s="73" t="s">
        <v>71</v>
      </c>
      <c r="O103" s="17" t="s">
        <v>52</v>
      </c>
      <c r="P103" s="7" t="s">
        <v>40</v>
      </c>
      <c r="Q103" s="14"/>
      <c r="R103" s="13" t="s">
        <v>41</v>
      </c>
      <c r="S103" s="72" t="s">
        <v>286</v>
      </c>
      <c r="T103" s="14" t="s">
        <v>888</v>
      </c>
      <c r="U103" s="15" t="s">
        <v>1382</v>
      </c>
      <c r="V103" s="15" t="s">
        <v>1383</v>
      </c>
      <c r="W103" s="7" t="s">
        <v>66</v>
      </c>
      <c r="X103" s="16" t="s">
        <v>873</v>
      </c>
      <c r="Y103" s="8" t="s">
        <v>73</v>
      </c>
      <c r="Z103" s="8" t="s">
        <v>1018</v>
      </c>
      <c r="AA103" s="29">
        <v>1.7399999999999999E-2</v>
      </c>
      <c r="AB103" s="9" t="s">
        <v>3</v>
      </c>
      <c r="AC103" s="8" t="s">
        <v>883</v>
      </c>
      <c r="AD103" s="50" t="s">
        <v>963</v>
      </c>
      <c r="AE103" s="11"/>
      <c r="AF103" s="11"/>
      <c r="AG103" s="11"/>
      <c r="AH103" s="11"/>
      <c r="AI103" s="9" t="s">
        <v>50</v>
      </c>
      <c r="AJ103" s="9"/>
      <c r="AK103" s="64"/>
      <c r="AL103" s="11">
        <v>1</v>
      </c>
      <c r="AM103" s="11">
        <v>1</v>
      </c>
    </row>
    <row r="104" spans="1:39" s="54" customFormat="1" ht="34.5" customHeight="1">
      <c r="A104" s="7">
        <f t="shared" si="1"/>
        <v>94</v>
      </c>
      <c r="B104" s="7"/>
      <c r="C104" s="5"/>
      <c r="D104" s="5"/>
      <c r="E104" s="5"/>
      <c r="F104" s="5">
        <v>4</v>
      </c>
      <c r="G104" s="5"/>
      <c r="H104" s="5"/>
      <c r="I104" s="5"/>
      <c r="J104" s="5"/>
      <c r="K104" s="5"/>
      <c r="L104" s="72" t="s">
        <v>1017</v>
      </c>
      <c r="M104" s="5" t="s">
        <v>293</v>
      </c>
      <c r="N104" s="11" t="s">
        <v>132</v>
      </c>
      <c r="O104" s="11" t="s">
        <v>52</v>
      </c>
      <c r="P104" s="7" t="s">
        <v>40</v>
      </c>
      <c r="Q104" s="12"/>
      <c r="R104" s="13" t="s">
        <v>41</v>
      </c>
      <c r="S104" s="28" t="s">
        <v>292</v>
      </c>
      <c r="T104" s="14" t="s">
        <v>888</v>
      </c>
      <c r="U104" s="15" t="s">
        <v>1382</v>
      </c>
      <c r="V104" s="15" t="s">
        <v>1383</v>
      </c>
      <c r="W104" s="7" t="s">
        <v>930</v>
      </c>
      <c r="X104" s="10" t="s">
        <v>294</v>
      </c>
      <c r="Y104" s="8" t="s">
        <v>202</v>
      </c>
      <c r="Z104" s="8" t="s">
        <v>1016</v>
      </c>
      <c r="AA104" s="29">
        <v>3.4599999999999999E-2</v>
      </c>
      <c r="AB104" s="9" t="s">
        <v>3</v>
      </c>
      <c r="AC104" s="8" t="s">
        <v>883</v>
      </c>
      <c r="AD104" s="50" t="s">
        <v>1013</v>
      </c>
      <c r="AE104" s="39"/>
      <c r="AF104" s="39"/>
      <c r="AG104" s="39"/>
      <c r="AH104" s="39"/>
      <c r="AI104" s="9" t="s">
        <v>50</v>
      </c>
      <c r="AJ104" s="9"/>
      <c r="AK104" s="66"/>
      <c r="AL104" s="17">
        <v>1</v>
      </c>
      <c r="AM104" s="17">
        <v>1</v>
      </c>
    </row>
    <row r="105" spans="1:39" s="54" customFormat="1" ht="34.5" customHeight="1">
      <c r="A105" s="7">
        <f t="shared" si="1"/>
        <v>95</v>
      </c>
      <c r="B105" s="7"/>
      <c r="C105" s="5"/>
      <c r="D105" s="5"/>
      <c r="E105" s="5"/>
      <c r="F105" s="5">
        <v>4</v>
      </c>
      <c r="G105" s="5"/>
      <c r="H105" s="5"/>
      <c r="I105" s="5"/>
      <c r="J105" s="5"/>
      <c r="K105" s="5"/>
      <c r="L105" s="72" t="s">
        <v>433</v>
      </c>
      <c r="M105" s="5" t="s">
        <v>296</v>
      </c>
      <c r="N105" s="11" t="s">
        <v>132</v>
      </c>
      <c r="O105" s="11" t="s">
        <v>52</v>
      </c>
      <c r="P105" s="7" t="s">
        <v>40</v>
      </c>
      <c r="Q105" s="12"/>
      <c r="R105" s="13" t="s">
        <v>41</v>
      </c>
      <c r="S105" s="28" t="s">
        <v>433</v>
      </c>
      <c r="T105" s="14" t="s">
        <v>888</v>
      </c>
      <c r="U105" s="15" t="s">
        <v>1382</v>
      </c>
      <c r="V105" s="15" t="s">
        <v>1383</v>
      </c>
      <c r="W105" s="7" t="s">
        <v>930</v>
      </c>
      <c r="X105" s="10" t="s">
        <v>294</v>
      </c>
      <c r="Y105" s="8" t="s">
        <v>202</v>
      </c>
      <c r="Z105" s="8" t="s">
        <v>1015</v>
      </c>
      <c r="AA105" s="29">
        <v>4.5900000000000003E-2</v>
      </c>
      <c r="AB105" s="9" t="s">
        <v>3</v>
      </c>
      <c r="AC105" s="8" t="s">
        <v>883</v>
      </c>
      <c r="AD105" s="8" t="s">
        <v>883</v>
      </c>
      <c r="AE105" s="8" t="s">
        <v>883</v>
      </c>
      <c r="AF105" s="8" t="s">
        <v>883</v>
      </c>
      <c r="AG105" s="8" t="s">
        <v>883</v>
      </c>
      <c r="AH105" s="8" t="s">
        <v>883</v>
      </c>
      <c r="AI105" s="8" t="s">
        <v>883</v>
      </c>
      <c r="AJ105" s="8" t="s">
        <v>883</v>
      </c>
      <c r="AK105" s="65"/>
      <c r="AL105" s="17">
        <v>1</v>
      </c>
      <c r="AM105" s="17">
        <v>1</v>
      </c>
    </row>
    <row r="106" spans="1:39" s="54" customFormat="1" ht="34.5" customHeight="1">
      <c r="A106" s="7">
        <f t="shared" si="1"/>
        <v>96</v>
      </c>
      <c r="B106" s="7"/>
      <c r="C106" s="5"/>
      <c r="D106" s="5"/>
      <c r="E106" s="5"/>
      <c r="F106" s="5">
        <v>4</v>
      </c>
      <c r="G106" s="5"/>
      <c r="H106" s="5"/>
      <c r="I106" s="5"/>
      <c r="J106" s="5"/>
      <c r="K106" s="5"/>
      <c r="L106" s="72" t="s">
        <v>297</v>
      </c>
      <c r="M106" s="5" t="s">
        <v>298</v>
      </c>
      <c r="N106" s="11" t="s">
        <v>132</v>
      </c>
      <c r="O106" s="11" t="s">
        <v>52</v>
      </c>
      <c r="P106" s="7" t="s">
        <v>40</v>
      </c>
      <c r="Q106" s="12"/>
      <c r="R106" s="13" t="s">
        <v>41</v>
      </c>
      <c r="S106" s="28" t="s">
        <v>297</v>
      </c>
      <c r="T106" s="14" t="s">
        <v>888</v>
      </c>
      <c r="U106" s="15" t="s">
        <v>1382</v>
      </c>
      <c r="V106" s="15" t="s">
        <v>1383</v>
      </c>
      <c r="W106" s="7" t="s">
        <v>930</v>
      </c>
      <c r="X106" s="10" t="s">
        <v>294</v>
      </c>
      <c r="Y106" s="8" t="s">
        <v>202</v>
      </c>
      <c r="Z106" s="8" t="s">
        <v>1014</v>
      </c>
      <c r="AA106" s="29">
        <v>4.3900000000000002E-2</v>
      </c>
      <c r="AB106" s="9" t="s">
        <v>3</v>
      </c>
      <c r="AC106" s="8" t="s">
        <v>883</v>
      </c>
      <c r="AD106" s="50" t="s">
        <v>1013</v>
      </c>
      <c r="AE106" s="39"/>
      <c r="AF106" s="39"/>
      <c r="AG106" s="39"/>
      <c r="AH106" s="39"/>
      <c r="AI106" s="9" t="s">
        <v>50</v>
      </c>
      <c r="AJ106" s="9"/>
      <c r="AK106" s="64"/>
      <c r="AL106" s="17">
        <v>1</v>
      </c>
      <c r="AM106" s="17">
        <v>1</v>
      </c>
    </row>
    <row r="107" spans="1:39" s="54" customFormat="1" ht="33.75" customHeight="1">
      <c r="A107" s="7">
        <f t="shared" si="1"/>
        <v>97</v>
      </c>
      <c r="B107" s="7"/>
      <c r="C107" s="5"/>
      <c r="D107" s="5"/>
      <c r="E107" s="5"/>
      <c r="F107" s="5">
        <v>4</v>
      </c>
      <c r="G107" s="5"/>
      <c r="H107" s="5"/>
      <c r="I107" s="5"/>
      <c r="J107" s="5"/>
      <c r="K107" s="5"/>
      <c r="L107" s="72" t="s">
        <v>875</v>
      </c>
      <c r="M107" s="5" t="s">
        <v>1012</v>
      </c>
      <c r="N107" s="11" t="s">
        <v>971</v>
      </c>
      <c r="O107" s="11" t="s">
        <v>52</v>
      </c>
      <c r="P107" s="7" t="s">
        <v>40</v>
      </c>
      <c r="Q107" s="12"/>
      <c r="R107" s="13" t="s">
        <v>41</v>
      </c>
      <c r="S107" s="28" t="s">
        <v>290</v>
      </c>
      <c r="T107" s="14" t="s">
        <v>888</v>
      </c>
      <c r="U107" s="15" t="s">
        <v>1382</v>
      </c>
      <c r="V107" s="15" t="s">
        <v>1383</v>
      </c>
      <c r="W107" s="7" t="s">
        <v>66</v>
      </c>
      <c r="X107" s="16" t="s">
        <v>1011</v>
      </c>
      <c r="Y107" s="8" t="s">
        <v>73</v>
      </c>
      <c r="Z107" s="8" t="s">
        <v>291</v>
      </c>
      <c r="AA107" s="29">
        <v>1.7999999999999999E-2</v>
      </c>
      <c r="AB107" s="9" t="s">
        <v>3</v>
      </c>
      <c r="AC107" s="8" t="s">
        <v>883</v>
      </c>
      <c r="AD107" s="50" t="s">
        <v>963</v>
      </c>
      <c r="AE107" s="39"/>
      <c r="AF107" s="39"/>
      <c r="AG107" s="39"/>
      <c r="AH107" s="39"/>
      <c r="AI107" s="9" t="s">
        <v>50</v>
      </c>
      <c r="AJ107" s="9"/>
      <c r="AK107" s="64"/>
      <c r="AL107" s="17">
        <v>1</v>
      </c>
      <c r="AM107" s="17">
        <v>1</v>
      </c>
    </row>
    <row r="108" spans="1:39" s="53" customFormat="1" ht="34.5" customHeight="1">
      <c r="A108" s="7">
        <f t="shared" si="1"/>
        <v>98</v>
      </c>
      <c r="B108" s="73"/>
      <c r="C108" s="5"/>
      <c r="D108" s="5"/>
      <c r="E108" s="5"/>
      <c r="F108" s="5">
        <v>4</v>
      </c>
      <c r="G108" s="5"/>
      <c r="H108" s="5"/>
      <c r="I108" s="5"/>
      <c r="J108" s="5"/>
      <c r="K108" s="5"/>
      <c r="L108" s="72" t="s">
        <v>1010</v>
      </c>
      <c r="M108" s="5" t="s">
        <v>876</v>
      </c>
      <c r="N108" s="11" t="s">
        <v>71</v>
      </c>
      <c r="O108" s="73" t="s">
        <v>52</v>
      </c>
      <c r="P108" s="7" t="s">
        <v>40</v>
      </c>
      <c r="Q108" s="73"/>
      <c r="R108" s="13" t="s">
        <v>41</v>
      </c>
      <c r="S108" s="12" t="str">
        <f>L108</f>
        <v>322122421100</v>
      </c>
      <c r="T108" s="14" t="s">
        <v>753</v>
      </c>
      <c r="U108" s="15" t="s">
        <v>1382</v>
      </c>
      <c r="V108" s="15" t="s">
        <v>1383</v>
      </c>
      <c r="W108" s="7" t="s">
        <v>66</v>
      </c>
      <c r="X108" s="10" t="s">
        <v>985</v>
      </c>
      <c r="Y108" s="8" t="s">
        <v>91</v>
      </c>
      <c r="Z108" s="8" t="s">
        <v>1009</v>
      </c>
      <c r="AA108" s="29">
        <v>0.25750000000000001</v>
      </c>
      <c r="AB108" s="9" t="s">
        <v>3</v>
      </c>
      <c r="AC108" s="8" t="s">
        <v>883</v>
      </c>
      <c r="AD108" s="50" t="s">
        <v>991</v>
      </c>
      <c r="AE108" s="15" t="s">
        <v>306</v>
      </c>
      <c r="AF108" s="15" t="s">
        <v>307</v>
      </c>
      <c r="AG108" s="15"/>
      <c r="AH108" s="15" t="s">
        <v>308</v>
      </c>
      <c r="AI108" s="9" t="s">
        <v>50</v>
      </c>
      <c r="AJ108" s="9"/>
      <c r="AK108" s="64"/>
      <c r="AL108" s="14">
        <v>2</v>
      </c>
      <c r="AM108" s="14">
        <v>2</v>
      </c>
    </row>
    <row r="109" spans="1:39" s="54" customFormat="1" ht="34.5" customHeight="1">
      <c r="A109" s="7">
        <f t="shared" si="1"/>
        <v>99</v>
      </c>
      <c r="B109" s="7"/>
      <c r="C109" s="5"/>
      <c r="D109" s="5"/>
      <c r="E109" s="5"/>
      <c r="F109" s="5">
        <v>4</v>
      </c>
      <c r="G109" s="5"/>
      <c r="H109" s="5"/>
      <c r="I109" s="5"/>
      <c r="J109" s="5"/>
      <c r="K109" s="5"/>
      <c r="L109" s="72" t="s">
        <v>1008</v>
      </c>
      <c r="M109" s="5" t="s">
        <v>1007</v>
      </c>
      <c r="N109" s="56" t="s">
        <v>49</v>
      </c>
      <c r="O109" s="56" t="s">
        <v>52</v>
      </c>
      <c r="P109" s="7" t="s">
        <v>40</v>
      </c>
      <c r="Q109" s="56"/>
      <c r="R109" s="13" t="s">
        <v>41</v>
      </c>
      <c r="S109" s="34" t="str">
        <f>L109</f>
        <v>322121440000</v>
      </c>
      <c r="T109" s="14" t="s">
        <v>888</v>
      </c>
      <c r="U109" s="15" t="s">
        <v>1382</v>
      </c>
      <c r="V109" s="15" t="s">
        <v>1383</v>
      </c>
      <c r="W109" s="7" t="s">
        <v>49</v>
      </c>
      <c r="X109" s="10" t="s">
        <v>46</v>
      </c>
      <c r="Y109" s="6" t="s">
        <v>3</v>
      </c>
      <c r="Z109" s="8" t="s">
        <v>1006</v>
      </c>
      <c r="AA109" s="29">
        <f>SUM(AA110:AA112)</f>
        <v>0.40889999999999993</v>
      </c>
      <c r="AB109" s="9" t="s">
        <v>3</v>
      </c>
      <c r="AC109" s="8" t="s">
        <v>883</v>
      </c>
      <c r="AD109" s="8" t="s">
        <v>883</v>
      </c>
      <c r="AE109" s="8" t="s">
        <v>883</v>
      </c>
      <c r="AF109" s="8" t="s">
        <v>883</v>
      </c>
      <c r="AG109" s="8" t="s">
        <v>883</v>
      </c>
      <c r="AH109" s="8" t="s">
        <v>883</v>
      </c>
      <c r="AI109" s="8" t="s">
        <v>883</v>
      </c>
      <c r="AJ109" s="8" t="s">
        <v>883</v>
      </c>
      <c r="AK109" s="65"/>
      <c r="AL109" s="17">
        <v>1</v>
      </c>
      <c r="AM109" s="17">
        <v>1</v>
      </c>
    </row>
    <row r="110" spans="1:39" s="54" customFormat="1" ht="34.5" customHeight="1">
      <c r="A110" s="7">
        <f t="shared" si="1"/>
        <v>100</v>
      </c>
      <c r="B110" s="7"/>
      <c r="C110" s="5"/>
      <c r="D110" s="5"/>
      <c r="E110" s="5"/>
      <c r="F110" s="5"/>
      <c r="G110" s="5">
        <v>5</v>
      </c>
      <c r="H110" s="5"/>
      <c r="I110" s="5"/>
      <c r="J110" s="5"/>
      <c r="K110" s="5"/>
      <c r="L110" s="72" t="s">
        <v>877</v>
      </c>
      <c r="M110" s="5" t="s">
        <v>1005</v>
      </c>
      <c r="N110" s="11" t="s">
        <v>65</v>
      </c>
      <c r="O110" s="11" t="s">
        <v>52</v>
      </c>
      <c r="P110" s="7" t="s">
        <v>40</v>
      </c>
      <c r="Q110" s="12"/>
      <c r="R110" s="13" t="s">
        <v>41</v>
      </c>
      <c r="S110" s="34" t="str">
        <f>L110</f>
        <v>322121441000</v>
      </c>
      <c r="T110" s="14" t="s">
        <v>888</v>
      </c>
      <c r="U110" s="15" t="s">
        <v>1382</v>
      </c>
      <c r="V110" s="15" t="s">
        <v>1383</v>
      </c>
      <c r="W110" s="7" t="s">
        <v>997</v>
      </c>
      <c r="X110" s="16" t="s">
        <v>996</v>
      </c>
      <c r="Y110" s="8" t="s">
        <v>113</v>
      </c>
      <c r="Z110" s="8" t="s">
        <v>1004</v>
      </c>
      <c r="AA110" s="29">
        <v>0.28649999999999998</v>
      </c>
      <c r="AB110" s="9" t="s">
        <v>3</v>
      </c>
      <c r="AC110" s="8" t="s">
        <v>883</v>
      </c>
      <c r="AD110" s="8" t="s">
        <v>883</v>
      </c>
      <c r="AE110" s="8" t="s">
        <v>883</v>
      </c>
      <c r="AF110" s="8" t="s">
        <v>883</v>
      </c>
      <c r="AG110" s="8" t="s">
        <v>883</v>
      </c>
      <c r="AH110" s="8" t="s">
        <v>883</v>
      </c>
      <c r="AI110" s="8" t="s">
        <v>883</v>
      </c>
      <c r="AJ110" s="8" t="s">
        <v>883</v>
      </c>
      <c r="AK110" s="65"/>
      <c r="AL110" s="17">
        <v>1</v>
      </c>
      <c r="AM110" s="17">
        <v>1</v>
      </c>
    </row>
    <row r="111" spans="1:39" s="54" customFormat="1" ht="34.5" customHeight="1">
      <c r="A111" s="7">
        <f t="shared" si="1"/>
        <v>101</v>
      </c>
      <c r="B111" s="7"/>
      <c r="C111" s="5"/>
      <c r="D111" s="5"/>
      <c r="E111" s="5"/>
      <c r="F111" s="5"/>
      <c r="G111" s="5">
        <v>5</v>
      </c>
      <c r="H111" s="5"/>
      <c r="I111" s="5"/>
      <c r="J111" s="5"/>
      <c r="K111" s="5"/>
      <c r="L111" s="72" t="s">
        <v>434</v>
      </c>
      <c r="M111" s="5" t="s">
        <v>435</v>
      </c>
      <c r="N111" s="11" t="s">
        <v>132</v>
      </c>
      <c r="O111" s="11" t="s">
        <v>52</v>
      </c>
      <c r="P111" s="7" t="s">
        <v>40</v>
      </c>
      <c r="Q111" s="12"/>
      <c r="R111" s="13" t="s">
        <v>41</v>
      </c>
      <c r="S111" s="12" t="s">
        <v>1003</v>
      </c>
      <c r="T111" s="14" t="s">
        <v>888</v>
      </c>
      <c r="U111" s="15" t="s">
        <v>1382</v>
      </c>
      <c r="V111" s="15" t="s">
        <v>1383</v>
      </c>
      <c r="W111" s="7" t="s">
        <v>930</v>
      </c>
      <c r="X111" s="16" t="s">
        <v>133</v>
      </c>
      <c r="Y111" s="8" t="s">
        <v>113</v>
      </c>
      <c r="Z111" s="8" t="s">
        <v>1002</v>
      </c>
      <c r="AA111" s="29">
        <v>7.7899999999999997E-2</v>
      </c>
      <c r="AB111" s="9" t="s">
        <v>3</v>
      </c>
      <c r="AC111" s="8" t="s">
        <v>883</v>
      </c>
      <c r="AD111" s="50" t="s">
        <v>993</v>
      </c>
      <c r="AE111" s="15"/>
      <c r="AF111" s="15"/>
      <c r="AG111" s="15"/>
      <c r="AH111" s="15"/>
      <c r="AI111" s="9" t="s">
        <v>50</v>
      </c>
      <c r="AJ111" s="9"/>
      <c r="AK111" s="64"/>
      <c r="AL111" s="17">
        <v>1</v>
      </c>
      <c r="AM111" s="17">
        <v>1</v>
      </c>
    </row>
    <row r="112" spans="1:39" s="54" customFormat="1" ht="34.5" customHeight="1">
      <c r="A112" s="7">
        <f t="shared" si="1"/>
        <v>102</v>
      </c>
      <c r="B112" s="7"/>
      <c r="C112" s="5"/>
      <c r="D112" s="5"/>
      <c r="E112" s="5"/>
      <c r="F112" s="5"/>
      <c r="G112" s="5">
        <v>5</v>
      </c>
      <c r="H112" s="5"/>
      <c r="I112" s="5"/>
      <c r="J112" s="5"/>
      <c r="K112" s="5"/>
      <c r="L112" s="72" t="s">
        <v>1001</v>
      </c>
      <c r="M112" s="5" t="s">
        <v>436</v>
      </c>
      <c r="N112" s="11" t="s">
        <v>132</v>
      </c>
      <c r="O112" s="11" t="s">
        <v>52</v>
      </c>
      <c r="P112" s="7" t="s">
        <v>40</v>
      </c>
      <c r="Q112" s="12"/>
      <c r="R112" s="13" t="s">
        <v>41</v>
      </c>
      <c r="S112" s="12" t="s">
        <v>1001</v>
      </c>
      <c r="T112" s="14" t="s">
        <v>868</v>
      </c>
      <c r="U112" s="15" t="s">
        <v>1382</v>
      </c>
      <c r="V112" s="15" t="s">
        <v>1383</v>
      </c>
      <c r="W112" s="7" t="s">
        <v>930</v>
      </c>
      <c r="X112" s="16" t="s">
        <v>133</v>
      </c>
      <c r="Y112" s="8" t="s">
        <v>113</v>
      </c>
      <c r="Z112" s="8" t="s">
        <v>1000</v>
      </c>
      <c r="AA112" s="29">
        <v>4.4499999999999998E-2</v>
      </c>
      <c r="AB112" s="9" t="s">
        <v>3</v>
      </c>
      <c r="AC112" s="8" t="s">
        <v>883</v>
      </c>
      <c r="AD112" s="8" t="s">
        <v>883</v>
      </c>
      <c r="AE112" s="8" t="s">
        <v>883</v>
      </c>
      <c r="AF112" s="8" t="s">
        <v>883</v>
      </c>
      <c r="AG112" s="8" t="s">
        <v>883</v>
      </c>
      <c r="AH112" s="8" t="s">
        <v>883</v>
      </c>
      <c r="AI112" s="8" t="s">
        <v>883</v>
      </c>
      <c r="AJ112" s="8" t="s">
        <v>883</v>
      </c>
      <c r="AK112" s="65"/>
      <c r="AL112" s="17">
        <v>1</v>
      </c>
      <c r="AM112" s="17">
        <v>1</v>
      </c>
    </row>
    <row r="113" spans="1:39" s="54" customFormat="1" ht="34.5" customHeight="1">
      <c r="A113" s="7">
        <f t="shared" si="1"/>
        <v>103</v>
      </c>
      <c r="B113" s="7"/>
      <c r="C113" s="5"/>
      <c r="D113" s="5"/>
      <c r="E113" s="5"/>
      <c r="F113" s="5"/>
      <c r="G113" s="5">
        <v>5</v>
      </c>
      <c r="H113" s="5"/>
      <c r="I113" s="5"/>
      <c r="J113" s="5"/>
      <c r="K113" s="5"/>
      <c r="L113" s="72" t="s">
        <v>999</v>
      </c>
      <c r="M113" s="5" t="s">
        <v>998</v>
      </c>
      <c r="N113" s="11" t="s">
        <v>132</v>
      </c>
      <c r="O113" s="11" t="s">
        <v>52</v>
      </c>
      <c r="P113" s="7" t="s">
        <v>40</v>
      </c>
      <c r="Q113" s="12"/>
      <c r="R113" s="15" t="s">
        <v>927</v>
      </c>
      <c r="S113" s="12" t="s">
        <v>837</v>
      </c>
      <c r="T113" s="14" t="s">
        <v>42</v>
      </c>
      <c r="U113" s="15" t="s">
        <v>1382</v>
      </c>
      <c r="V113" s="15" t="s">
        <v>1383</v>
      </c>
      <c r="W113" s="7" t="s">
        <v>997</v>
      </c>
      <c r="X113" s="16" t="s">
        <v>996</v>
      </c>
      <c r="Y113" s="6" t="s">
        <v>113</v>
      </c>
      <c r="Z113" s="6" t="s">
        <v>995</v>
      </c>
      <c r="AA113" s="44">
        <v>3.7999999999999999E-2</v>
      </c>
      <c r="AB113" s="9"/>
      <c r="AC113" s="9"/>
      <c r="AD113" s="16"/>
      <c r="AE113" s="15"/>
      <c r="AF113" s="15"/>
      <c r="AG113" s="15"/>
      <c r="AH113" s="15"/>
      <c r="AI113" s="9"/>
      <c r="AJ113" s="9"/>
      <c r="AK113" s="64"/>
      <c r="AL113" s="17">
        <v>1</v>
      </c>
      <c r="AM113" s="17">
        <v>1</v>
      </c>
    </row>
    <row r="114" spans="1:39" s="54" customFormat="1" ht="34.5" customHeight="1">
      <c r="A114" s="7">
        <f t="shared" si="1"/>
        <v>104</v>
      </c>
      <c r="B114" s="7"/>
      <c r="C114" s="5"/>
      <c r="D114" s="5"/>
      <c r="E114" s="5"/>
      <c r="F114" s="5">
        <v>4</v>
      </c>
      <c r="G114" s="5"/>
      <c r="H114" s="5"/>
      <c r="I114" s="5"/>
      <c r="J114" s="5"/>
      <c r="K114" s="5"/>
      <c r="L114" s="72" t="s">
        <v>316</v>
      </c>
      <c r="M114" s="5" t="s">
        <v>317</v>
      </c>
      <c r="N114" s="11" t="s">
        <v>132</v>
      </c>
      <c r="O114" s="6" t="s">
        <v>52</v>
      </c>
      <c r="P114" s="7" t="s">
        <v>40</v>
      </c>
      <c r="Q114" s="12"/>
      <c r="R114" s="13" t="s">
        <v>41</v>
      </c>
      <c r="S114" s="12" t="str">
        <f>L114</f>
        <v>322122451000</v>
      </c>
      <c r="T114" s="14" t="s">
        <v>888</v>
      </c>
      <c r="U114" s="15" t="s">
        <v>1382</v>
      </c>
      <c r="V114" s="15" t="s">
        <v>1383</v>
      </c>
      <c r="W114" s="7" t="s">
        <v>930</v>
      </c>
      <c r="X114" s="16" t="s">
        <v>133</v>
      </c>
      <c r="Y114" s="8" t="s">
        <v>113</v>
      </c>
      <c r="Z114" s="8" t="s">
        <v>994</v>
      </c>
      <c r="AA114" s="29">
        <v>6.1800000000000001E-2</v>
      </c>
      <c r="AB114" s="9" t="s">
        <v>3</v>
      </c>
      <c r="AC114" s="8" t="s">
        <v>883</v>
      </c>
      <c r="AD114" s="50" t="s">
        <v>993</v>
      </c>
      <c r="AE114" s="15"/>
      <c r="AF114" s="15"/>
      <c r="AG114" s="15"/>
      <c r="AH114" s="15"/>
      <c r="AI114" s="9"/>
      <c r="AJ114" s="9"/>
      <c r="AK114" s="64"/>
      <c r="AL114" s="17">
        <v>1</v>
      </c>
      <c r="AM114" s="17">
        <v>1</v>
      </c>
    </row>
    <row r="115" spans="1:39" s="53" customFormat="1" ht="35.1" customHeight="1">
      <c r="A115" s="7">
        <f t="shared" si="1"/>
        <v>105</v>
      </c>
      <c r="B115" s="6"/>
      <c r="C115" s="5"/>
      <c r="D115" s="5"/>
      <c r="E115" s="5"/>
      <c r="F115" s="5">
        <v>4</v>
      </c>
      <c r="G115" s="5"/>
      <c r="H115" s="5"/>
      <c r="I115" s="5"/>
      <c r="J115" s="5"/>
      <c r="K115" s="5"/>
      <c r="L115" s="4" t="s">
        <v>1330</v>
      </c>
      <c r="M115" s="5" t="s">
        <v>1205</v>
      </c>
      <c r="N115" s="6" t="s">
        <v>1193</v>
      </c>
      <c r="O115" s="6" t="s">
        <v>52</v>
      </c>
      <c r="P115" s="7" t="s">
        <v>40</v>
      </c>
      <c r="Q115" s="15"/>
      <c r="R115" s="15" t="s">
        <v>41</v>
      </c>
      <c r="S115" s="72" t="s">
        <v>1202</v>
      </c>
      <c r="T115" s="14" t="s">
        <v>1243</v>
      </c>
      <c r="U115" s="15" t="s">
        <v>456</v>
      </c>
      <c r="V115" s="15" t="s">
        <v>1244</v>
      </c>
      <c r="W115" s="7" t="s">
        <v>1252</v>
      </c>
      <c r="X115" s="7" t="s">
        <v>1191</v>
      </c>
      <c r="Y115" s="6" t="s">
        <v>113</v>
      </c>
      <c r="Z115" s="6" t="s">
        <v>1255</v>
      </c>
      <c r="AA115" s="44">
        <f>AA116+AA116+AA117+AA117</f>
        <v>0.32400000000000001</v>
      </c>
      <c r="AB115" s="9" t="s">
        <v>1190</v>
      </c>
      <c r="AC115" s="9" t="s">
        <v>455</v>
      </c>
      <c r="AD115" s="9"/>
      <c r="AE115" s="9"/>
      <c r="AF115" s="9"/>
      <c r="AG115" s="9"/>
      <c r="AH115" s="9"/>
      <c r="AI115" s="9"/>
      <c r="AJ115" s="9"/>
      <c r="AK115" s="69"/>
      <c r="AL115" s="14">
        <v>1</v>
      </c>
      <c r="AM115" s="14">
        <v>1</v>
      </c>
    </row>
    <row r="116" spans="1:39" s="53" customFormat="1" ht="35.1" customHeight="1">
      <c r="A116" s="7">
        <f t="shared" si="1"/>
        <v>106</v>
      </c>
      <c r="B116" s="6"/>
      <c r="C116" s="5"/>
      <c r="D116" s="5"/>
      <c r="E116" s="5"/>
      <c r="F116" s="5"/>
      <c r="G116" s="5">
        <v>5</v>
      </c>
      <c r="H116" s="5"/>
      <c r="I116" s="5"/>
      <c r="J116" s="5"/>
      <c r="K116" s="5"/>
      <c r="L116" s="72" t="s">
        <v>1203</v>
      </c>
      <c r="M116" s="5" t="s">
        <v>1194</v>
      </c>
      <c r="N116" s="6" t="s">
        <v>1193</v>
      </c>
      <c r="O116" s="6" t="s">
        <v>52</v>
      </c>
      <c r="P116" s="7" t="s">
        <v>40</v>
      </c>
      <c r="Q116" s="15"/>
      <c r="R116" s="15" t="s">
        <v>41</v>
      </c>
      <c r="S116" s="72" t="s">
        <v>1198</v>
      </c>
      <c r="T116" s="14" t="s">
        <v>1243</v>
      </c>
      <c r="U116" s="15" t="s">
        <v>1382</v>
      </c>
      <c r="V116" s="15" t="s">
        <v>1383</v>
      </c>
      <c r="W116" s="7" t="s">
        <v>515</v>
      </c>
      <c r="X116" s="7" t="s">
        <v>1191</v>
      </c>
      <c r="Y116" s="6" t="s">
        <v>113</v>
      </c>
      <c r="Z116" s="6" t="s">
        <v>1246</v>
      </c>
      <c r="AA116" s="44">
        <v>0.09</v>
      </c>
      <c r="AB116" s="9" t="s">
        <v>1190</v>
      </c>
      <c r="AC116" s="9" t="s">
        <v>455</v>
      </c>
      <c r="AD116" s="9"/>
      <c r="AE116" s="9"/>
      <c r="AF116" s="9"/>
      <c r="AG116" s="9"/>
      <c r="AH116" s="9"/>
      <c r="AI116" s="9"/>
      <c r="AJ116" s="9"/>
      <c r="AK116" s="69"/>
      <c r="AL116" s="14">
        <v>2</v>
      </c>
      <c r="AM116" s="14">
        <v>2</v>
      </c>
    </row>
    <row r="117" spans="1:39" s="53" customFormat="1" ht="35.1" customHeight="1">
      <c r="A117" s="7">
        <f t="shared" si="1"/>
        <v>107</v>
      </c>
      <c r="B117" s="6"/>
      <c r="C117" s="5"/>
      <c r="D117" s="5"/>
      <c r="E117" s="5"/>
      <c r="F117" s="5"/>
      <c r="G117" s="5">
        <v>5</v>
      </c>
      <c r="H117" s="5"/>
      <c r="I117" s="5"/>
      <c r="J117" s="5"/>
      <c r="K117" s="5"/>
      <c r="L117" s="72" t="s">
        <v>1293</v>
      </c>
      <c r="M117" s="5" t="s">
        <v>1206</v>
      </c>
      <c r="N117" s="6" t="s">
        <v>1193</v>
      </c>
      <c r="O117" s="6" t="s">
        <v>52</v>
      </c>
      <c r="P117" s="7" t="s">
        <v>40</v>
      </c>
      <c r="Q117" s="15"/>
      <c r="R117" s="15" t="s">
        <v>1296</v>
      </c>
      <c r="S117" s="72" t="s">
        <v>1204</v>
      </c>
      <c r="T117" s="14" t="s">
        <v>1243</v>
      </c>
      <c r="U117" s="15" t="s">
        <v>1382</v>
      </c>
      <c r="V117" s="15" t="s">
        <v>1383</v>
      </c>
      <c r="W117" s="7" t="s">
        <v>515</v>
      </c>
      <c r="X117" s="7" t="s">
        <v>156</v>
      </c>
      <c r="Y117" s="6" t="s">
        <v>1291</v>
      </c>
      <c r="Z117" s="6" t="s">
        <v>1253</v>
      </c>
      <c r="AA117" s="44">
        <v>7.1999999999999995E-2</v>
      </c>
      <c r="AB117" s="9" t="s">
        <v>1190</v>
      </c>
      <c r="AC117" s="9" t="s">
        <v>455</v>
      </c>
      <c r="AD117" s="9"/>
      <c r="AE117" s="9"/>
      <c r="AF117" s="9"/>
      <c r="AG117" s="9"/>
      <c r="AH117" s="9"/>
      <c r="AI117" s="9"/>
      <c r="AJ117" s="9"/>
      <c r="AK117" s="69"/>
      <c r="AL117" s="14">
        <v>1</v>
      </c>
      <c r="AM117" s="14">
        <v>1</v>
      </c>
    </row>
    <row r="118" spans="1:39" s="53" customFormat="1" ht="35.1" customHeight="1">
      <c r="A118" s="7">
        <f t="shared" si="1"/>
        <v>108</v>
      </c>
      <c r="B118" s="6"/>
      <c r="C118" s="5"/>
      <c r="D118" s="5"/>
      <c r="E118" s="5"/>
      <c r="F118" s="5"/>
      <c r="G118" s="5">
        <v>5</v>
      </c>
      <c r="H118" s="5"/>
      <c r="I118" s="5"/>
      <c r="J118" s="5"/>
      <c r="K118" s="5"/>
      <c r="L118" s="72" t="s">
        <v>1297</v>
      </c>
      <c r="M118" s="5" t="s">
        <v>1294</v>
      </c>
      <c r="N118" s="6" t="s">
        <v>1288</v>
      </c>
      <c r="O118" s="6" t="s">
        <v>1284</v>
      </c>
      <c r="P118" s="7" t="s">
        <v>1295</v>
      </c>
      <c r="Q118" s="15"/>
      <c r="R118" s="15" t="s">
        <v>1286</v>
      </c>
      <c r="S118" s="72" t="s">
        <v>1297</v>
      </c>
      <c r="T118" s="14" t="s">
        <v>1243</v>
      </c>
      <c r="U118" s="15" t="s">
        <v>1382</v>
      </c>
      <c r="V118" s="15" t="s">
        <v>1383</v>
      </c>
      <c r="W118" s="7" t="s">
        <v>506</v>
      </c>
      <c r="X118" s="7" t="s">
        <v>1290</v>
      </c>
      <c r="Y118" s="6" t="s">
        <v>1291</v>
      </c>
      <c r="Z118" s="6" t="s">
        <v>1298</v>
      </c>
      <c r="AA118" s="44">
        <v>3.3000000000000002E-2</v>
      </c>
      <c r="AB118" s="9" t="s">
        <v>894</v>
      </c>
      <c r="AC118" s="9" t="s">
        <v>455</v>
      </c>
      <c r="AD118" s="9"/>
      <c r="AE118" s="9"/>
      <c r="AF118" s="9"/>
      <c r="AG118" s="9"/>
      <c r="AH118" s="9"/>
      <c r="AI118" s="9"/>
      <c r="AJ118" s="9"/>
      <c r="AK118" s="69"/>
      <c r="AL118" s="14">
        <v>1</v>
      </c>
      <c r="AM118" s="14">
        <v>1</v>
      </c>
    </row>
    <row r="119" spans="1:39" s="166" customFormat="1" ht="35.1" customHeight="1">
      <c r="A119" s="77">
        <f t="shared" si="1"/>
        <v>109</v>
      </c>
      <c r="B119" s="84"/>
      <c r="C119" s="91"/>
      <c r="D119" s="91"/>
      <c r="E119" s="91"/>
      <c r="F119" s="91"/>
      <c r="G119" s="91">
        <v>5</v>
      </c>
      <c r="H119" s="91"/>
      <c r="I119" s="91"/>
      <c r="J119" s="91"/>
      <c r="K119" s="91"/>
      <c r="L119" s="92"/>
      <c r="M119" s="91" t="s">
        <v>1424</v>
      </c>
      <c r="N119" s="84" t="s">
        <v>486</v>
      </c>
      <c r="O119" s="84" t="s">
        <v>560</v>
      </c>
      <c r="P119" s="77" t="s">
        <v>645</v>
      </c>
      <c r="Q119" s="82"/>
      <c r="R119" s="82"/>
      <c r="S119" s="79" t="s">
        <v>1319</v>
      </c>
      <c r="T119" s="78" t="s">
        <v>798</v>
      </c>
      <c r="U119" s="82" t="s">
        <v>456</v>
      </c>
      <c r="V119" s="82" t="s">
        <v>527</v>
      </c>
      <c r="W119" s="77" t="s">
        <v>486</v>
      </c>
      <c r="X119" s="77" t="s">
        <v>1387</v>
      </c>
      <c r="Y119" s="84"/>
      <c r="Z119" s="84" t="s">
        <v>1388</v>
      </c>
      <c r="AA119" s="85">
        <v>1.7000000000000001E-2</v>
      </c>
      <c r="AB119" s="86"/>
      <c r="AC119" s="86"/>
      <c r="AD119" s="86"/>
      <c r="AE119" s="86"/>
      <c r="AF119" s="86"/>
      <c r="AG119" s="86"/>
      <c r="AH119" s="86"/>
      <c r="AI119" s="86"/>
      <c r="AJ119" s="86"/>
      <c r="AK119" s="161"/>
      <c r="AL119" s="78">
        <v>1</v>
      </c>
      <c r="AM119" s="78">
        <v>1</v>
      </c>
    </row>
    <row r="120" spans="1:39" s="53" customFormat="1" ht="35.1" customHeight="1">
      <c r="A120" s="7">
        <f t="shared" si="1"/>
        <v>110</v>
      </c>
      <c r="B120" s="6"/>
      <c r="C120" s="5"/>
      <c r="D120" s="5"/>
      <c r="E120" s="5">
        <v>3</v>
      </c>
      <c r="F120" s="5"/>
      <c r="G120" s="5"/>
      <c r="H120" s="5"/>
      <c r="I120" s="5"/>
      <c r="J120" s="5"/>
      <c r="K120" s="5"/>
      <c r="L120" s="4" t="s">
        <v>1376</v>
      </c>
      <c r="M120" s="36" t="s">
        <v>743</v>
      </c>
      <c r="N120" s="6" t="s">
        <v>49</v>
      </c>
      <c r="O120" s="6" t="s">
        <v>52</v>
      </c>
      <c r="P120" s="7" t="s">
        <v>40</v>
      </c>
      <c r="Q120" s="6"/>
      <c r="R120" s="13" t="s">
        <v>41</v>
      </c>
      <c r="S120" s="12" t="s">
        <v>992</v>
      </c>
      <c r="T120" s="14" t="s">
        <v>753</v>
      </c>
      <c r="U120" s="15" t="s">
        <v>43</v>
      </c>
      <c r="V120" s="15" t="s">
        <v>886</v>
      </c>
      <c r="W120" s="7" t="s">
        <v>49</v>
      </c>
      <c r="X120" s="10" t="s">
        <v>46</v>
      </c>
      <c r="Y120" s="8" t="s">
        <v>3</v>
      </c>
      <c r="Z120" s="8" t="s">
        <v>988</v>
      </c>
      <c r="AA120" s="29">
        <f>AA121+AA122</f>
        <v>0.96399999999999997</v>
      </c>
      <c r="AB120" s="9" t="s">
        <v>85</v>
      </c>
      <c r="AC120" s="8" t="s">
        <v>883</v>
      </c>
      <c r="AD120" s="16" t="s">
        <v>966</v>
      </c>
      <c r="AE120" s="6"/>
      <c r="AF120" s="6"/>
      <c r="AG120" s="6"/>
      <c r="AH120" s="6"/>
      <c r="AI120" s="9" t="s">
        <v>50</v>
      </c>
      <c r="AJ120" s="9"/>
      <c r="AK120" s="64"/>
      <c r="AL120" s="14">
        <v>1</v>
      </c>
      <c r="AM120" s="14">
        <v>1</v>
      </c>
    </row>
    <row r="121" spans="1:39" s="53" customFormat="1" ht="35.1" customHeight="1">
      <c r="A121" s="7">
        <f t="shared" si="1"/>
        <v>111</v>
      </c>
      <c r="B121" s="6"/>
      <c r="C121" s="5"/>
      <c r="D121" s="5"/>
      <c r="E121" s="5"/>
      <c r="F121" s="5">
        <v>4</v>
      </c>
      <c r="G121" s="5"/>
      <c r="H121" s="5"/>
      <c r="I121" s="5"/>
      <c r="J121" s="5"/>
      <c r="K121" s="5"/>
      <c r="L121" s="4" t="s">
        <v>1377</v>
      </c>
      <c r="M121" s="36" t="s">
        <v>744</v>
      </c>
      <c r="N121" s="6" t="s">
        <v>71</v>
      </c>
      <c r="O121" s="11" t="s">
        <v>52</v>
      </c>
      <c r="P121" s="7" t="s">
        <v>40</v>
      </c>
      <c r="Q121" s="6"/>
      <c r="R121" s="13" t="s">
        <v>41</v>
      </c>
      <c r="S121" s="12" t="s">
        <v>891</v>
      </c>
      <c r="T121" s="6" t="s">
        <v>3</v>
      </c>
      <c r="U121" s="15" t="s">
        <v>43</v>
      </c>
      <c r="V121" s="15" t="s">
        <v>886</v>
      </c>
      <c r="W121" s="6" t="s">
        <v>66</v>
      </c>
      <c r="X121" s="10" t="s">
        <v>985</v>
      </c>
      <c r="Y121" s="8" t="s">
        <v>437</v>
      </c>
      <c r="Z121" s="8" t="s">
        <v>984</v>
      </c>
      <c r="AA121" s="29">
        <v>0.95499999999999996</v>
      </c>
      <c r="AB121" s="9" t="s">
        <v>3</v>
      </c>
      <c r="AC121" s="8" t="s">
        <v>883</v>
      </c>
      <c r="AD121" s="50" t="s">
        <v>991</v>
      </c>
      <c r="AE121" s="6"/>
      <c r="AF121" s="6"/>
      <c r="AG121" s="6"/>
      <c r="AH121" s="6"/>
      <c r="AI121" s="9" t="s">
        <v>50</v>
      </c>
      <c r="AJ121" s="9"/>
      <c r="AK121" s="64"/>
      <c r="AL121" s="14">
        <v>1</v>
      </c>
      <c r="AM121" s="14">
        <v>1</v>
      </c>
    </row>
    <row r="122" spans="1:39" s="53" customFormat="1" ht="35.1" customHeight="1">
      <c r="A122" s="7">
        <f t="shared" ref="A122:A183" si="3">ROW()-10</f>
        <v>112</v>
      </c>
      <c r="B122" s="6"/>
      <c r="C122" s="5"/>
      <c r="D122" s="5"/>
      <c r="E122" s="5"/>
      <c r="F122" s="5">
        <v>4</v>
      </c>
      <c r="G122" s="5"/>
      <c r="H122" s="5"/>
      <c r="I122" s="5"/>
      <c r="J122" s="5"/>
      <c r="K122" s="5"/>
      <c r="L122" s="72" t="s">
        <v>983</v>
      </c>
      <c r="M122" s="5" t="s">
        <v>319</v>
      </c>
      <c r="N122" s="6" t="s">
        <v>979</v>
      </c>
      <c r="O122" s="11" t="s">
        <v>52</v>
      </c>
      <c r="P122" s="7" t="s">
        <v>40</v>
      </c>
      <c r="Q122" s="6"/>
      <c r="R122" s="13" t="s">
        <v>41</v>
      </c>
      <c r="S122" s="28" t="s">
        <v>983</v>
      </c>
      <c r="T122" s="14" t="s">
        <v>888</v>
      </c>
      <c r="U122" s="15" t="s">
        <v>1382</v>
      </c>
      <c r="V122" s="15" t="s">
        <v>1383</v>
      </c>
      <c r="W122" s="6" t="s">
        <v>979</v>
      </c>
      <c r="X122" s="10" t="s">
        <v>320</v>
      </c>
      <c r="Y122" s="8" t="s">
        <v>202</v>
      </c>
      <c r="Z122" s="8" t="s">
        <v>321</v>
      </c>
      <c r="AA122" s="29">
        <v>8.9999999999999993E-3</v>
      </c>
      <c r="AB122" s="9" t="s">
        <v>3</v>
      </c>
      <c r="AC122" s="8" t="s">
        <v>883</v>
      </c>
      <c r="AD122" s="16" t="s">
        <v>966</v>
      </c>
      <c r="AE122" s="6"/>
      <c r="AF122" s="6"/>
      <c r="AG122" s="6"/>
      <c r="AH122" s="6"/>
      <c r="AI122" s="9" t="s">
        <v>47</v>
      </c>
      <c r="AJ122" s="9"/>
      <c r="AK122" s="64"/>
      <c r="AL122" s="14">
        <v>1</v>
      </c>
      <c r="AM122" s="14">
        <v>1</v>
      </c>
    </row>
    <row r="123" spans="1:39" s="53" customFormat="1" ht="35.1" customHeight="1">
      <c r="A123" s="7">
        <f t="shared" si="3"/>
        <v>113</v>
      </c>
      <c r="B123" s="6"/>
      <c r="C123" s="5"/>
      <c r="D123" s="5"/>
      <c r="E123" s="5">
        <v>3</v>
      </c>
      <c r="F123" s="5"/>
      <c r="G123" s="5"/>
      <c r="H123" s="5"/>
      <c r="I123" s="5"/>
      <c r="J123" s="5"/>
      <c r="K123" s="5"/>
      <c r="L123" s="72" t="s">
        <v>990</v>
      </c>
      <c r="M123" s="5" t="s">
        <v>989</v>
      </c>
      <c r="N123" s="6" t="s">
        <v>49</v>
      </c>
      <c r="O123" s="6" t="s">
        <v>52</v>
      </c>
      <c r="P123" s="7" t="s">
        <v>40</v>
      </c>
      <c r="Q123" s="6"/>
      <c r="R123" s="13" t="s">
        <v>41</v>
      </c>
      <c r="S123" s="28" t="s">
        <v>438</v>
      </c>
      <c r="T123" s="14" t="s">
        <v>753</v>
      </c>
      <c r="U123" s="15" t="s">
        <v>1382</v>
      </c>
      <c r="V123" s="15" t="s">
        <v>1383</v>
      </c>
      <c r="W123" s="7" t="s">
        <v>49</v>
      </c>
      <c r="X123" s="10" t="s">
        <v>46</v>
      </c>
      <c r="Y123" s="8" t="s">
        <v>3</v>
      </c>
      <c r="Z123" s="8" t="s">
        <v>988</v>
      </c>
      <c r="AA123" s="29">
        <f>AA124+AA125</f>
        <v>1.0390999999999999</v>
      </c>
      <c r="AB123" s="9" t="s">
        <v>85</v>
      </c>
      <c r="AC123" s="8" t="s">
        <v>883</v>
      </c>
      <c r="AD123" s="8" t="s">
        <v>883</v>
      </c>
      <c r="AE123" s="8" t="s">
        <v>883</v>
      </c>
      <c r="AF123" s="8" t="s">
        <v>883</v>
      </c>
      <c r="AG123" s="8" t="s">
        <v>883</v>
      </c>
      <c r="AH123" s="8" t="s">
        <v>883</v>
      </c>
      <c r="AI123" s="8" t="s">
        <v>883</v>
      </c>
      <c r="AJ123" s="8" t="s">
        <v>869</v>
      </c>
      <c r="AK123" s="65"/>
      <c r="AL123" s="14">
        <v>1</v>
      </c>
      <c r="AM123" s="14">
        <v>1</v>
      </c>
    </row>
    <row r="124" spans="1:39" s="53" customFormat="1" ht="35.1" customHeight="1">
      <c r="A124" s="7">
        <f t="shared" si="3"/>
        <v>114</v>
      </c>
      <c r="B124" s="6"/>
      <c r="C124" s="5"/>
      <c r="D124" s="5"/>
      <c r="E124" s="5"/>
      <c r="F124" s="5">
        <v>4</v>
      </c>
      <c r="G124" s="5">
        <v>5</v>
      </c>
      <c r="H124" s="5"/>
      <c r="I124" s="5"/>
      <c r="J124" s="5"/>
      <c r="K124" s="5"/>
      <c r="L124" s="72" t="s">
        <v>987</v>
      </c>
      <c r="M124" s="5" t="s">
        <v>986</v>
      </c>
      <c r="N124" s="6" t="s">
        <v>71</v>
      </c>
      <c r="O124" s="11" t="s">
        <v>52</v>
      </c>
      <c r="P124" s="7" t="s">
        <v>40</v>
      </c>
      <c r="Q124" s="6"/>
      <c r="R124" s="13" t="s">
        <v>41</v>
      </c>
      <c r="S124" s="12" t="s">
        <v>891</v>
      </c>
      <c r="T124" s="6" t="s">
        <v>3</v>
      </c>
      <c r="U124" s="15" t="s">
        <v>1382</v>
      </c>
      <c r="V124" s="15" t="s">
        <v>1383</v>
      </c>
      <c r="W124" s="6" t="s">
        <v>66</v>
      </c>
      <c r="X124" s="10" t="s">
        <v>985</v>
      </c>
      <c r="Y124" s="8" t="s">
        <v>439</v>
      </c>
      <c r="Z124" s="8" t="s">
        <v>984</v>
      </c>
      <c r="AA124" s="29">
        <v>1.0301</v>
      </c>
      <c r="AB124" s="9" t="s">
        <v>3</v>
      </c>
      <c r="AC124" s="8" t="s">
        <v>883</v>
      </c>
      <c r="AD124" s="8" t="s">
        <v>883</v>
      </c>
      <c r="AE124" s="8" t="s">
        <v>883</v>
      </c>
      <c r="AF124" s="8" t="s">
        <v>883</v>
      </c>
      <c r="AG124" s="8" t="s">
        <v>883</v>
      </c>
      <c r="AH124" s="8" t="s">
        <v>883</v>
      </c>
      <c r="AI124" s="8" t="s">
        <v>883</v>
      </c>
      <c r="AJ124" s="8" t="s">
        <v>883</v>
      </c>
      <c r="AK124" s="65"/>
      <c r="AL124" s="14">
        <v>1</v>
      </c>
      <c r="AM124" s="14">
        <v>1</v>
      </c>
    </row>
    <row r="125" spans="1:39" s="53" customFormat="1" ht="35.1" customHeight="1">
      <c r="A125" s="7">
        <f t="shared" si="3"/>
        <v>115</v>
      </c>
      <c r="B125" s="6"/>
      <c r="C125" s="5"/>
      <c r="D125" s="5"/>
      <c r="E125" s="5"/>
      <c r="F125" s="5">
        <v>4</v>
      </c>
      <c r="G125" s="5">
        <v>5</v>
      </c>
      <c r="H125" s="5"/>
      <c r="I125" s="5"/>
      <c r="J125" s="5"/>
      <c r="K125" s="5"/>
      <c r="L125" s="72" t="s">
        <v>983</v>
      </c>
      <c r="M125" s="5" t="s">
        <v>319</v>
      </c>
      <c r="N125" s="6" t="s">
        <v>979</v>
      </c>
      <c r="O125" s="11" t="s">
        <v>52</v>
      </c>
      <c r="P125" s="7" t="s">
        <v>40</v>
      </c>
      <c r="Q125" s="6"/>
      <c r="R125" s="13" t="s">
        <v>41</v>
      </c>
      <c r="S125" s="28" t="s">
        <v>983</v>
      </c>
      <c r="T125" s="14" t="s">
        <v>888</v>
      </c>
      <c r="U125" s="15" t="s">
        <v>1382</v>
      </c>
      <c r="V125" s="15" t="s">
        <v>1383</v>
      </c>
      <c r="W125" s="6" t="s">
        <v>979</v>
      </c>
      <c r="X125" s="10" t="s">
        <v>982</v>
      </c>
      <c r="Y125" s="8" t="s">
        <v>202</v>
      </c>
      <c r="Z125" s="8" t="s">
        <v>981</v>
      </c>
      <c r="AA125" s="29">
        <v>8.9999999999999993E-3</v>
      </c>
      <c r="AB125" s="9" t="s">
        <v>3</v>
      </c>
      <c r="AC125" s="8" t="s">
        <v>883</v>
      </c>
      <c r="AD125" s="16" t="s">
        <v>966</v>
      </c>
      <c r="AE125" s="6"/>
      <c r="AF125" s="6"/>
      <c r="AG125" s="6"/>
      <c r="AH125" s="6"/>
      <c r="AI125" s="9" t="s">
        <v>47</v>
      </c>
      <c r="AJ125" s="9"/>
      <c r="AK125" s="64"/>
      <c r="AL125" s="14">
        <v>1</v>
      </c>
      <c r="AM125" s="14">
        <v>1</v>
      </c>
    </row>
    <row r="126" spans="1:39" s="53" customFormat="1" ht="35.1" customHeight="1">
      <c r="A126" s="7">
        <f t="shared" si="3"/>
        <v>116</v>
      </c>
      <c r="B126" s="6"/>
      <c r="C126" s="5"/>
      <c r="D126" s="5"/>
      <c r="E126" s="5">
        <v>3</v>
      </c>
      <c r="F126" s="5"/>
      <c r="G126" s="5"/>
      <c r="H126" s="5"/>
      <c r="I126" s="5"/>
      <c r="J126" s="5"/>
      <c r="K126" s="5"/>
      <c r="L126" s="72" t="s">
        <v>980</v>
      </c>
      <c r="M126" s="5" t="s">
        <v>324</v>
      </c>
      <c r="N126" s="6" t="s">
        <v>979</v>
      </c>
      <c r="O126" s="6" t="s">
        <v>52</v>
      </c>
      <c r="P126" s="7" t="s">
        <v>40</v>
      </c>
      <c r="Q126" s="15"/>
      <c r="R126" s="13" t="s">
        <v>41</v>
      </c>
      <c r="S126" s="28" t="s">
        <v>323</v>
      </c>
      <c r="T126" s="14" t="s">
        <v>888</v>
      </c>
      <c r="U126" s="15" t="s">
        <v>1382</v>
      </c>
      <c r="V126" s="15" t="s">
        <v>1383</v>
      </c>
      <c r="W126" s="6" t="s">
        <v>979</v>
      </c>
      <c r="X126" s="7" t="s">
        <v>1137</v>
      </c>
      <c r="Y126" s="8" t="s">
        <v>239</v>
      </c>
      <c r="Z126" s="8" t="s">
        <v>978</v>
      </c>
      <c r="AA126" s="29">
        <v>3.9300000000000002E-2</v>
      </c>
      <c r="AB126" s="9" t="s">
        <v>3</v>
      </c>
      <c r="AC126" s="8" t="s">
        <v>883</v>
      </c>
      <c r="AD126" s="16" t="s">
        <v>966</v>
      </c>
      <c r="AE126" s="6"/>
      <c r="AF126" s="6"/>
      <c r="AG126" s="6"/>
      <c r="AH126" s="6"/>
      <c r="AI126" s="9" t="s">
        <v>47</v>
      </c>
      <c r="AJ126" s="9"/>
      <c r="AK126" s="64"/>
      <c r="AL126" s="14">
        <v>2</v>
      </c>
      <c r="AM126" s="14">
        <v>2</v>
      </c>
    </row>
    <row r="127" spans="1:39" s="53" customFormat="1" ht="35.1" customHeight="1">
      <c r="A127" s="7">
        <f t="shared" si="3"/>
        <v>117</v>
      </c>
      <c r="B127" s="6"/>
      <c r="C127" s="5"/>
      <c r="D127" s="5"/>
      <c r="E127" s="5">
        <v>3</v>
      </c>
      <c r="F127" s="5"/>
      <c r="G127" s="5"/>
      <c r="H127" s="5"/>
      <c r="I127" s="5"/>
      <c r="J127" s="5"/>
      <c r="K127" s="5"/>
      <c r="L127" s="72" t="s">
        <v>977</v>
      </c>
      <c r="M127" s="5" t="s">
        <v>976</v>
      </c>
      <c r="N127" s="6" t="s">
        <v>975</v>
      </c>
      <c r="O127" s="6" t="s">
        <v>52</v>
      </c>
      <c r="P127" s="7" t="s">
        <v>40</v>
      </c>
      <c r="Q127" s="15"/>
      <c r="R127" s="13" t="s">
        <v>41</v>
      </c>
      <c r="S127" s="14" t="s">
        <v>51</v>
      </c>
      <c r="T127" s="6" t="s">
        <v>3</v>
      </c>
      <c r="U127" s="15" t="s">
        <v>1382</v>
      </c>
      <c r="V127" s="15" t="s">
        <v>1383</v>
      </c>
      <c r="W127" s="6" t="s">
        <v>975</v>
      </c>
      <c r="X127" s="15" t="s">
        <v>883</v>
      </c>
      <c r="Y127" s="8" t="s">
        <v>974</v>
      </c>
      <c r="Z127" s="8" t="s">
        <v>883</v>
      </c>
      <c r="AA127" s="31">
        <v>1.2999999999999999E-3</v>
      </c>
      <c r="AB127" s="9" t="s">
        <v>3</v>
      </c>
      <c r="AC127" s="8" t="s">
        <v>883</v>
      </c>
      <c r="AD127" s="16" t="s">
        <v>966</v>
      </c>
      <c r="AE127" s="6"/>
      <c r="AF127" s="6"/>
      <c r="AG127" s="6"/>
      <c r="AH127" s="6"/>
      <c r="AI127" s="9" t="s">
        <v>50</v>
      </c>
      <c r="AJ127" s="9"/>
      <c r="AK127" s="64"/>
      <c r="AL127" s="14">
        <v>2</v>
      </c>
      <c r="AM127" s="14">
        <v>2</v>
      </c>
    </row>
    <row r="128" spans="1:39" s="53" customFormat="1" ht="35.1" customHeight="1">
      <c r="A128" s="7">
        <f t="shared" si="3"/>
        <v>118</v>
      </c>
      <c r="B128" s="6"/>
      <c r="C128" s="5"/>
      <c r="D128" s="5"/>
      <c r="E128" s="5">
        <v>3</v>
      </c>
      <c r="F128" s="5"/>
      <c r="G128" s="5"/>
      <c r="H128" s="5"/>
      <c r="I128" s="5"/>
      <c r="J128" s="5"/>
      <c r="K128" s="5"/>
      <c r="L128" s="72" t="s">
        <v>326</v>
      </c>
      <c r="M128" s="5" t="s">
        <v>327</v>
      </c>
      <c r="N128" s="6" t="s">
        <v>189</v>
      </c>
      <c r="O128" s="6" t="s">
        <v>52</v>
      </c>
      <c r="P128" s="7" t="s">
        <v>40</v>
      </c>
      <c r="Q128" s="15"/>
      <c r="R128" s="13" t="s">
        <v>41</v>
      </c>
      <c r="S128" s="28" t="s">
        <v>326</v>
      </c>
      <c r="T128" s="14" t="s">
        <v>888</v>
      </c>
      <c r="U128" s="15" t="s">
        <v>1382</v>
      </c>
      <c r="V128" s="15" t="s">
        <v>1383</v>
      </c>
      <c r="W128" s="6" t="s">
        <v>189</v>
      </c>
      <c r="X128" s="57" t="s">
        <v>328</v>
      </c>
      <c r="Y128" s="8" t="s">
        <v>3</v>
      </c>
      <c r="Z128" s="8" t="s">
        <v>1247</v>
      </c>
      <c r="AA128" s="29">
        <v>2E-3</v>
      </c>
      <c r="AB128" s="9" t="s">
        <v>3</v>
      </c>
      <c r="AC128" s="8" t="s">
        <v>883</v>
      </c>
      <c r="AD128" s="16" t="s">
        <v>966</v>
      </c>
      <c r="AE128" s="15" t="s">
        <v>329</v>
      </c>
      <c r="AF128" s="15" t="s">
        <v>330</v>
      </c>
      <c r="AG128" s="15"/>
      <c r="AH128" s="15" t="s">
        <v>308</v>
      </c>
      <c r="AI128" s="9" t="s">
        <v>3</v>
      </c>
      <c r="AJ128" s="9"/>
      <c r="AK128" s="64"/>
      <c r="AL128" s="14">
        <v>4</v>
      </c>
      <c r="AM128" s="14">
        <v>4</v>
      </c>
    </row>
    <row r="129" spans="1:39" s="54" customFormat="1" ht="35.1" customHeight="1">
      <c r="A129" s="7">
        <f t="shared" si="3"/>
        <v>119</v>
      </c>
      <c r="B129" s="7"/>
      <c r="C129" s="5"/>
      <c r="D129" s="5">
        <v>2</v>
      </c>
      <c r="E129" s="5"/>
      <c r="F129" s="5"/>
      <c r="G129" s="5"/>
      <c r="H129" s="5"/>
      <c r="I129" s="5"/>
      <c r="J129" s="5"/>
      <c r="K129" s="5"/>
      <c r="L129" s="72" t="s">
        <v>348</v>
      </c>
      <c r="M129" s="5" t="s">
        <v>254</v>
      </c>
      <c r="N129" s="11" t="s">
        <v>349</v>
      </c>
      <c r="O129" s="6" t="s">
        <v>52</v>
      </c>
      <c r="P129" s="7" t="s">
        <v>40</v>
      </c>
      <c r="Q129" s="12"/>
      <c r="R129" s="13" t="s">
        <v>41</v>
      </c>
      <c r="S129" s="14" t="s">
        <v>51</v>
      </c>
      <c r="T129" s="6" t="s">
        <v>3</v>
      </c>
      <c r="U129" s="15" t="s">
        <v>1382</v>
      </c>
      <c r="V129" s="15" t="s">
        <v>1383</v>
      </c>
      <c r="W129" s="7" t="s">
        <v>186</v>
      </c>
      <c r="X129" s="15" t="s">
        <v>255</v>
      </c>
      <c r="Y129" s="15" t="s">
        <v>256</v>
      </c>
      <c r="Z129" s="7" t="s">
        <v>3</v>
      </c>
      <c r="AA129" s="30">
        <v>3.5000000000000003E-2</v>
      </c>
      <c r="AB129" s="6" t="s">
        <v>440</v>
      </c>
      <c r="AC129" s="8" t="s">
        <v>883</v>
      </c>
      <c r="AD129" s="8" t="s">
        <v>883</v>
      </c>
      <c r="AE129" s="8" t="s">
        <v>883</v>
      </c>
      <c r="AF129" s="8" t="s">
        <v>883</v>
      </c>
      <c r="AG129" s="8" t="s">
        <v>883</v>
      </c>
      <c r="AH129" s="8" t="s">
        <v>883</v>
      </c>
      <c r="AI129" s="8" t="s">
        <v>883</v>
      </c>
      <c r="AJ129" s="8" t="s">
        <v>883</v>
      </c>
      <c r="AK129" s="65"/>
      <c r="AL129" s="17">
        <v>4</v>
      </c>
      <c r="AM129" s="17">
        <v>4</v>
      </c>
    </row>
    <row r="130" spans="1:39" s="53" customFormat="1" ht="35.1" customHeight="1">
      <c r="A130" s="7">
        <f t="shared" si="3"/>
        <v>120</v>
      </c>
      <c r="B130" s="6"/>
      <c r="C130" s="5"/>
      <c r="D130" s="5">
        <v>2</v>
      </c>
      <c r="E130" s="5"/>
      <c r="F130" s="5"/>
      <c r="G130" s="5"/>
      <c r="H130" s="5"/>
      <c r="I130" s="5"/>
      <c r="J130" s="5"/>
      <c r="K130" s="5"/>
      <c r="L130" s="72" t="s">
        <v>972</v>
      </c>
      <c r="M130" s="5" t="s">
        <v>332</v>
      </c>
      <c r="N130" s="6" t="s">
        <v>49</v>
      </c>
      <c r="O130" s="6" t="s">
        <v>52</v>
      </c>
      <c r="P130" s="7" t="s">
        <v>40</v>
      </c>
      <c r="Q130" s="14"/>
      <c r="R130" s="13" t="s">
        <v>41</v>
      </c>
      <c r="S130" s="14" t="s">
        <v>51</v>
      </c>
      <c r="T130" s="6" t="s">
        <v>3</v>
      </c>
      <c r="U130" s="15" t="s">
        <v>1382</v>
      </c>
      <c r="V130" s="15" t="s">
        <v>1383</v>
      </c>
      <c r="W130" s="10" t="s">
        <v>49</v>
      </c>
      <c r="X130" s="10" t="s">
        <v>46</v>
      </c>
      <c r="Y130" s="6" t="s">
        <v>3</v>
      </c>
      <c r="Z130" s="8" t="s">
        <v>897</v>
      </c>
      <c r="AA130" s="29">
        <v>0.15240000000000001</v>
      </c>
      <c r="AB130" s="7" t="s">
        <v>3</v>
      </c>
      <c r="AC130" s="8" t="s">
        <v>883</v>
      </c>
      <c r="AD130" s="16" t="s">
        <v>968</v>
      </c>
      <c r="AE130" s="6"/>
      <c r="AF130" s="6"/>
      <c r="AG130" s="6"/>
      <c r="AH130" s="6"/>
      <c r="AI130" s="9"/>
      <c r="AJ130" s="9"/>
      <c r="AK130" s="64"/>
      <c r="AL130" s="14">
        <v>1</v>
      </c>
      <c r="AM130" s="14">
        <v>1</v>
      </c>
    </row>
    <row r="131" spans="1:39" s="53" customFormat="1" ht="35.1" customHeight="1">
      <c r="A131" s="7">
        <f t="shared" si="3"/>
        <v>121</v>
      </c>
      <c r="B131" s="6"/>
      <c r="C131" s="5"/>
      <c r="D131" s="5">
        <v>2</v>
      </c>
      <c r="E131" s="5"/>
      <c r="F131" s="5"/>
      <c r="G131" s="5"/>
      <c r="H131" s="5"/>
      <c r="I131" s="5"/>
      <c r="J131" s="5"/>
      <c r="K131" s="5"/>
      <c r="L131" s="72" t="s">
        <v>333</v>
      </c>
      <c r="M131" s="5" t="s">
        <v>334</v>
      </c>
      <c r="N131" s="6" t="s">
        <v>49</v>
      </c>
      <c r="O131" s="6" t="s">
        <v>52</v>
      </c>
      <c r="P131" s="7" t="s">
        <v>40</v>
      </c>
      <c r="Q131" s="15"/>
      <c r="R131" s="13" t="s">
        <v>41</v>
      </c>
      <c r="S131" s="72" t="s">
        <v>333</v>
      </c>
      <c r="T131" s="14" t="s">
        <v>868</v>
      </c>
      <c r="U131" s="15" t="s">
        <v>1382</v>
      </c>
      <c r="V131" s="15" t="s">
        <v>1383</v>
      </c>
      <c r="W131" s="11" t="s">
        <v>49</v>
      </c>
      <c r="X131" s="10" t="s">
        <v>46</v>
      </c>
      <c r="Y131" s="6" t="s">
        <v>3</v>
      </c>
      <c r="Z131" s="8" t="s">
        <v>967</v>
      </c>
      <c r="AA131" s="29">
        <f>AA132+AA133</f>
        <v>2.1500000000000002E-2</v>
      </c>
      <c r="AB131" s="7" t="s">
        <v>3</v>
      </c>
      <c r="AC131" s="8" t="s">
        <v>883</v>
      </c>
      <c r="AD131" s="16" t="s">
        <v>966</v>
      </c>
      <c r="AE131" s="6"/>
      <c r="AF131" s="6"/>
      <c r="AG131" s="6"/>
      <c r="AH131" s="6"/>
      <c r="AI131" s="9"/>
      <c r="AJ131" s="9"/>
      <c r="AK131" s="64"/>
      <c r="AL131" s="17">
        <v>1</v>
      </c>
      <c r="AM131" s="17">
        <v>1</v>
      </c>
    </row>
    <row r="132" spans="1:39" s="53" customFormat="1" ht="35.1" customHeight="1">
      <c r="A132" s="7">
        <f t="shared" si="3"/>
        <v>122</v>
      </c>
      <c r="B132" s="6"/>
      <c r="C132" s="5"/>
      <c r="D132" s="5"/>
      <c r="E132" s="5">
        <v>3</v>
      </c>
      <c r="F132" s="5"/>
      <c r="G132" s="5"/>
      <c r="H132" s="5"/>
      <c r="I132" s="5"/>
      <c r="J132" s="5"/>
      <c r="K132" s="5"/>
      <c r="L132" s="72" t="s">
        <v>335</v>
      </c>
      <c r="M132" s="5" t="s">
        <v>336</v>
      </c>
      <c r="N132" s="11" t="s">
        <v>971</v>
      </c>
      <c r="O132" s="6" t="s">
        <v>52</v>
      </c>
      <c r="P132" s="7" t="s">
        <v>40</v>
      </c>
      <c r="Q132" s="15"/>
      <c r="R132" s="13" t="s">
        <v>41</v>
      </c>
      <c r="S132" s="12" t="s">
        <v>335</v>
      </c>
      <c r="T132" s="14" t="s">
        <v>868</v>
      </c>
      <c r="U132" s="15" t="s">
        <v>1382</v>
      </c>
      <c r="V132" s="15" t="s">
        <v>1383</v>
      </c>
      <c r="W132" s="10" t="s">
        <v>66</v>
      </c>
      <c r="X132" s="10" t="s">
        <v>337</v>
      </c>
      <c r="Y132" s="6" t="s">
        <v>338</v>
      </c>
      <c r="Z132" s="8" t="s">
        <v>964</v>
      </c>
      <c r="AA132" s="29">
        <v>1.4200000000000001E-2</v>
      </c>
      <c r="AB132" s="9" t="s">
        <v>85</v>
      </c>
      <c r="AC132" s="8" t="s">
        <v>883</v>
      </c>
      <c r="AD132" s="50" t="s">
        <v>963</v>
      </c>
      <c r="AE132" s="6"/>
      <c r="AF132" s="6"/>
      <c r="AG132" s="6"/>
      <c r="AH132" s="6"/>
      <c r="AI132" s="9"/>
      <c r="AJ132" s="9"/>
      <c r="AK132" s="64"/>
      <c r="AL132" s="17">
        <v>1</v>
      </c>
      <c r="AM132" s="17">
        <v>1</v>
      </c>
    </row>
    <row r="133" spans="1:39" s="53" customFormat="1" ht="35.1" customHeight="1">
      <c r="A133" s="7">
        <f t="shared" si="3"/>
        <v>123</v>
      </c>
      <c r="B133" s="6"/>
      <c r="C133" s="5"/>
      <c r="D133" s="5"/>
      <c r="E133" s="5">
        <v>3</v>
      </c>
      <c r="F133" s="5"/>
      <c r="G133" s="5"/>
      <c r="H133" s="5"/>
      <c r="I133" s="5"/>
      <c r="J133" s="5"/>
      <c r="K133" s="5"/>
      <c r="L133" s="72" t="s">
        <v>339</v>
      </c>
      <c r="M133" s="5" t="s">
        <v>970</v>
      </c>
      <c r="N133" s="11" t="s">
        <v>960</v>
      </c>
      <c r="O133" s="6" t="s">
        <v>52</v>
      </c>
      <c r="P133" s="7" t="s">
        <v>40</v>
      </c>
      <c r="Q133" s="15"/>
      <c r="R133" s="13" t="s">
        <v>41</v>
      </c>
      <c r="S133" s="12" t="s">
        <v>339</v>
      </c>
      <c r="T133" s="14" t="s">
        <v>888</v>
      </c>
      <c r="U133" s="15" t="s">
        <v>1382</v>
      </c>
      <c r="V133" s="15" t="s">
        <v>1383</v>
      </c>
      <c r="W133" s="10" t="s">
        <v>960</v>
      </c>
      <c r="X133" s="10" t="s">
        <v>340</v>
      </c>
      <c r="Y133" s="6" t="s">
        <v>441</v>
      </c>
      <c r="Z133" s="8" t="s">
        <v>958</v>
      </c>
      <c r="AA133" s="29">
        <v>7.3000000000000001E-3</v>
      </c>
      <c r="AB133" s="7" t="s">
        <v>3</v>
      </c>
      <c r="AC133" s="8" t="s">
        <v>883</v>
      </c>
      <c r="AD133" s="16" t="s">
        <v>882</v>
      </c>
      <c r="AE133" s="6"/>
      <c r="AF133" s="6"/>
      <c r="AG133" s="6"/>
      <c r="AH133" s="6"/>
      <c r="AI133" s="9"/>
      <c r="AJ133" s="9"/>
      <c r="AK133" s="64"/>
      <c r="AL133" s="17">
        <v>1</v>
      </c>
      <c r="AM133" s="17">
        <v>1</v>
      </c>
    </row>
    <row r="134" spans="1:39" s="53" customFormat="1" ht="35.1" customHeight="1">
      <c r="A134" s="7">
        <f t="shared" si="3"/>
        <v>124</v>
      </c>
      <c r="B134" s="6"/>
      <c r="C134" s="5"/>
      <c r="D134" s="5">
        <v>2</v>
      </c>
      <c r="E134" s="5"/>
      <c r="F134" s="5"/>
      <c r="G134" s="5"/>
      <c r="H134" s="5"/>
      <c r="I134" s="5"/>
      <c r="J134" s="5"/>
      <c r="K134" s="5"/>
      <c r="L134" s="72" t="s">
        <v>341</v>
      </c>
      <c r="M134" s="5" t="s">
        <v>342</v>
      </c>
      <c r="N134" s="6" t="s">
        <v>49</v>
      </c>
      <c r="O134" s="6" t="s">
        <v>52</v>
      </c>
      <c r="P134" s="7" t="s">
        <v>40</v>
      </c>
      <c r="Q134" s="14"/>
      <c r="R134" s="13" t="s">
        <v>41</v>
      </c>
      <c r="S134" s="14" t="s">
        <v>51</v>
      </c>
      <c r="T134" s="6" t="s">
        <v>3</v>
      </c>
      <c r="U134" s="15" t="s">
        <v>1382</v>
      </c>
      <c r="V134" s="15" t="s">
        <v>1383</v>
      </c>
      <c r="W134" s="10" t="s">
        <v>969</v>
      </c>
      <c r="X134" s="10" t="s">
        <v>46</v>
      </c>
      <c r="Y134" s="6" t="s">
        <v>3</v>
      </c>
      <c r="Z134" s="8" t="s">
        <v>897</v>
      </c>
      <c r="AA134" s="29">
        <v>0.15240000000000001</v>
      </c>
      <c r="AB134" s="7" t="s">
        <v>3</v>
      </c>
      <c r="AC134" s="8" t="s">
        <v>883</v>
      </c>
      <c r="AD134" s="16" t="s">
        <v>968</v>
      </c>
      <c r="AE134" s="6"/>
      <c r="AF134" s="6"/>
      <c r="AG134" s="6"/>
      <c r="AH134" s="6"/>
      <c r="AI134" s="9"/>
      <c r="AJ134" s="9"/>
      <c r="AK134" s="64"/>
      <c r="AL134" s="14">
        <v>1</v>
      </c>
      <c r="AM134" s="14">
        <v>1</v>
      </c>
    </row>
    <row r="135" spans="1:39" s="53" customFormat="1" ht="35.1" customHeight="1">
      <c r="A135" s="7">
        <f t="shared" si="3"/>
        <v>125</v>
      </c>
      <c r="B135" s="6"/>
      <c r="C135" s="5"/>
      <c r="D135" s="5">
        <v>2</v>
      </c>
      <c r="E135" s="5"/>
      <c r="F135" s="5"/>
      <c r="G135" s="5"/>
      <c r="H135" s="5"/>
      <c r="I135" s="5"/>
      <c r="J135" s="5"/>
      <c r="K135" s="5"/>
      <c r="L135" s="72" t="s">
        <v>343</v>
      </c>
      <c r="M135" s="5" t="s">
        <v>344</v>
      </c>
      <c r="N135" s="6" t="s">
        <v>49</v>
      </c>
      <c r="O135" s="6" t="s">
        <v>52</v>
      </c>
      <c r="P135" s="7" t="s">
        <v>40</v>
      </c>
      <c r="Q135" s="15"/>
      <c r="R135" s="13" t="s">
        <v>41</v>
      </c>
      <c r="S135" s="72" t="s">
        <v>333</v>
      </c>
      <c r="T135" s="14" t="s">
        <v>888</v>
      </c>
      <c r="U135" s="15" t="s">
        <v>1382</v>
      </c>
      <c r="V135" s="15" t="s">
        <v>1383</v>
      </c>
      <c r="W135" s="10" t="s">
        <v>49</v>
      </c>
      <c r="X135" s="10" t="s">
        <v>46</v>
      </c>
      <c r="Y135" s="6" t="s">
        <v>3</v>
      </c>
      <c r="Z135" s="8" t="s">
        <v>967</v>
      </c>
      <c r="AA135" s="29">
        <f>AA136+AA137</f>
        <v>2.1500000000000002E-2</v>
      </c>
      <c r="AB135" s="7" t="s">
        <v>3</v>
      </c>
      <c r="AC135" s="8" t="s">
        <v>883</v>
      </c>
      <c r="AD135" s="16" t="s">
        <v>966</v>
      </c>
      <c r="AE135" s="6"/>
      <c r="AF135" s="6"/>
      <c r="AG135" s="6"/>
      <c r="AH135" s="6"/>
      <c r="AI135" s="9"/>
      <c r="AJ135" s="9"/>
      <c r="AK135" s="64"/>
      <c r="AL135" s="17">
        <v>1</v>
      </c>
      <c r="AM135" s="17">
        <v>1</v>
      </c>
    </row>
    <row r="136" spans="1:39" s="53" customFormat="1" ht="35.1" customHeight="1">
      <c r="A136" s="7">
        <f t="shared" si="3"/>
        <v>126</v>
      </c>
      <c r="B136" s="6"/>
      <c r="C136" s="5"/>
      <c r="D136" s="5"/>
      <c r="E136" s="5">
        <v>3</v>
      </c>
      <c r="F136" s="5"/>
      <c r="G136" s="5"/>
      <c r="H136" s="5"/>
      <c r="I136" s="5"/>
      <c r="J136" s="5"/>
      <c r="K136" s="5"/>
      <c r="L136" s="72" t="s">
        <v>346</v>
      </c>
      <c r="M136" s="5" t="s">
        <v>347</v>
      </c>
      <c r="N136" s="11" t="s">
        <v>71</v>
      </c>
      <c r="O136" s="6" t="s">
        <v>52</v>
      </c>
      <c r="P136" s="7" t="s">
        <v>40</v>
      </c>
      <c r="Q136" s="15"/>
      <c r="R136" s="13" t="s">
        <v>41</v>
      </c>
      <c r="S136" s="12" t="s">
        <v>965</v>
      </c>
      <c r="T136" s="14" t="s">
        <v>888</v>
      </c>
      <c r="U136" s="15" t="s">
        <v>1382</v>
      </c>
      <c r="V136" s="15" t="s">
        <v>1383</v>
      </c>
      <c r="W136" s="10" t="s">
        <v>66</v>
      </c>
      <c r="X136" s="10" t="s">
        <v>337</v>
      </c>
      <c r="Y136" s="6" t="s">
        <v>338</v>
      </c>
      <c r="Z136" s="8" t="s">
        <v>964</v>
      </c>
      <c r="AA136" s="29">
        <v>1.4200000000000001E-2</v>
      </c>
      <c r="AB136" s="9" t="s">
        <v>85</v>
      </c>
      <c r="AC136" s="8" t="s">
        <v>883</v>
      </c>
      <c r="AD136" s="50" t="s">
        <v>963</v>
      </c>
      <c r="AE136" s="6"/>
      <c r="AF136" s="6"/>
      <c r="AG136" s="6"/>
      <c r="AH136" s="6"/>
      <c r="AI136" s="9"/>
      <c r="AJ136" s="9"/>
      <c r="AK136" s="64"/>
      <c r="AL136" s="17">
        <v>1</v>
      </c>
      <c r="AM136" s="17">
        <v>1</v>
      </c>
    </row>
    <row r="137" spans="1:39" s="53" customFormat="1" ht="35.1" customHeight="1">
      <c r="A137" s="7">
        <f t="shared" si="3"/>
        <v>127</v>
      </c>
      <c r="B137" s="6"/>
      <c r="C137" s="5"/>
      <c r="D137" s="5"/>
      <c r="E137" s="5">
        <v>3</v>
      </c>
      <c r="F137" s="5"/>
      <c r="G137" s="5"/>
      <c r="H137" s="5"/>
      <c r="I137" s="5"/>
      <c r="J137" s="5"/>
      <c r="K137" s="5"/>
      <c r="L137" s="72" t="s">
        <v>962</v>
      </c>
      <c r="M137" s="5" t="s">
        <v>961</v>
      </c>
      <c r="N137" s="11" t="s">
        <v>960</v>
      </c>
      <c r="O137" s="6" t="s">
        <v>52</v>
      </c>
      <c r="P137" s="7" t="s">
        <v>40</v>
      </c>
      <c r="Q137" s="15"/>
      <c r="R137" s="13" t="s">
        <v>41</v>
      </c>
      <c r="S137" s="12" t="s">
        <v>959</v>
      </c>
      <c r="T137" s="14" t="s">
        <v>888</v>
      </c>
      <c r="U137" s="15" t="s">
        <v>1382</v>
      </c>
      <c r="V137" s="15" t="s">
        <v>1383</v>
      </c>
      <c r="W137" s="10" t="s">
        <v>246</v>
      </c>
      <c r="X137" s="10" t="s">
        <v>340</v>
      </c>
      <c r="Y137" s="6" t="s">
        <v>441</v>
      </c>
      <c r="Z137" s="8" t="s">
        <v>958</v>
      </c>
      <c r="AA137" s="29">
        <v>7.3000000000000001E-3</v>
      </c>
      <c r="AB137" s="9" t="s">
        <v>3</v>
      </c>
      <c r="AC137" s="8" t="s">
        <v>883</v>
      </c>
      <c r="AD137" s="16" t="s">
        <v>882</v>
      </c>
      <c r="AE137" s="6"/>
      <c r="AF137" s="6"/>
      <c r="AG137" s="6"/>
      <c r="AH137" s="6"/>
      <c r="AI137" s="9"/>
      <c r="AJ137" s="9"/>
      <c r="AK137" s="64"/>
      <c r="AL137" s="17">
        <v>1</v>
      </c>
      <c r="AM137" s="17">
        <v>1</v>
      </c>
    </row>
    <row r="138" spans="1:39" s="53" customFormat="1" ht="35.1" customHeight="1">
      <c r="A138" s="7">
        <f t="shared" si="3"/>
        <v>128</v>
      </c>
      <c r="B138" s="6"/>
      <c r="C138" s="5"/>
      <c r="D138" s="5">
        <v>2</v>
      </c>
      <c r="E138" s="5"/>
      <c r="F138" s="5"/>
      <c r="G138" s="5"/>
      <c r="H138" s="5"/>
      <c r="I138" s="5"/>
      <c r="J138" s="5"/>
      <c r="K138" s="5"/>
      <c r="L138" s="72" t="s">
        <v>956</v>
      </c>
      <c r="M138" s="5" t="s">
        <v>957</v>
      </c>
      <c r="N138" s="6" t="s">
        <v>49</v>
      </c>
      <c r="O138" s="6" t="s">
        <v>52</v>
      </c>
      <c r="P138" s="7" t="s">
        <v>40</v>
      </c>
      <c r="Q138" s="15"/>
      <c r="R138" s="13" t="s">
        <v>41</v>
      </c>
      <c r="S138" s="72" t="s">
        <v>956</v>
      </c>
      <c r="T138" s="6" t="s">
        <v>3</v>
      </c>
      <c r="U138" s="15" t="s">
        <v>1382</v>
      </c>
      <c r="V138" s="15" t="s">
        <v>1383</v>
      </c>
      <c r="W138" s="10" t="s">
        <v>49</v>
      </c>
      <c r="X138" s="10" t="s">
        <v>46</v>
      </c>
      <c r="Y138" s="6" t="s">
        <v>3</v>
      </c>
      <c r="Z138" s="8" t="s">
        <v>897</v>
      </c>
      <c r="AA138" s="29">
        <v>0.05</v>
      </c>
      <c r="AB138" s="7" t="s">
        <v>3</v>
      </c>
      <c r="AC138" s="8" t="s">
        <v>883</v>
      </c>
      <c r="AD138" s="8" t="s">
        <v>883</v>
      </c>
      <c r="AE138" s="8" t="s">
        <v>869</v>
      </c>
      <c r="AF138" s="8" t="s">
        <v>883</v>
      </c>
      <c r="AG138" s="8" t="s">
        <v>883</v>
      </c>
      <c r="AH138" s="8" t="s">
        <v>883</v>
      </c>
      <c r="AI138" s="8" t="s">
        <v>883</v>
      </c>
      <c r="AJ138" s="8" t="s">
        <v>883</v>
      </c>
      <c r="AK138" s="64"/>
      <c r="AL138" s="17">
        <v>1</v>
      </c>
      <c r="AM138" s="17">
        <v>1</v>
      </c>
    </row>
    <row r="139" spans="1:39" s="54" customFormat="1" ht="35.1" customHeight="1">
      <c r="A139" s="7">
        <f t="shared" si="3"/>
        <v>129</v>
      </c>
      <c r="B139" s="7"/>
      <c r="C139" s="5"/>
      <c r="D139" s="5">
        <v>2</v>
      </c>
      <c r="E139" s="5"/>
      <c r="F139" s="5"/>
      <c r="G139" s="5"/>
      <c r="H139" s="5"/>
      <c r="I139" s="5"/>
      <c r="J139" s="5"/>
      <c r="K139" s="5"/>
      <c r="L139" s="72" t="s">
        <v>954</v>
      </c>
      <c r="M139" s="5" t="s">
        <v>955</v>
      </c>
      <c r="N139" s="6" t="s">
        <v>49</v>
      </c>
      <c r="O139" s="6" t="s">
        <v>52</v>
      </c>
      <c r="P139" s="7" t="s">
        <v>40</v>
      </c>
      <c r="Q139" s="12"/>
      <c r="R139" s="13" t="s">
        <v>41</v>
      </c>
      <c r="S139" s="72" t="s">
        <v>954</v>
      </c>
      <c r="T139" s="6" t="s">
        <v>3</v>
      </c>
      <c r="U139" s="15" t="s">
        <v>1382</v>
      </c>
      <c r="V139" s="15" t="s">
        <v>1383</v>
      </c>
      <c r="W139" s="10" t="s">
        <v>49</v>
      </c>
      <c r="X139" s="10" t="s">
        <v>953</v>
      </c>
      <c r="Y139" s="6" t="s">
        <v>3</v>
      </c>
      <c r="Z139" s="8" t="s">
        <v>897</v>
      </c>
      <c r="AA139" s="29">
        <v>0.09</v>
      </c>
      <c r="AB139" s="7" t="s">
        <v>3</v>
      </c>
      <c r="AC139" s="8" t="s">
        <v>883</v>
      </c>
      <c r="AD139" s="8" t="s">
        <v>883</v>
      </c>
      <c r="AE139" s="8" t="s">
        <v>883</v>
      </c>
      <c r="AF139" s="8" t="s">
        <v>883</v>
      </c>
      <c r="AG139" s="8" t="s">
        <v>883</v>
      </c>
      <c r="AH139" s="8" t="s">
        <v>883</v>
      </c>
      <c r="AI139" s="8" t="s">
        <v>883</v>
      </c>
      <c r="AJ139" s="8" t="s">
        <v>883</v>
      </c>
      <c r="AK139" s="65"/>
      <c r="AL139" s="17">
        <v>1</v>
      </c>
      <c r="AM139" s="17">
        <v>1</v>
      </c>
    </row>
    <row r="140" spans="1:39" s="54" customFormat="1" ht="35.1" customHeight="1">
      <c r="A140" s="7">
        <f t="shared" si="3"/>
        <v>130</v>
      </c>
      <c r="B140" s="7"/>
      <c r="C140" s="5"/>
      <c r="D140" s="5">
        <v>2</v>
      </c>
      <c r="E140" s="5"/>
      <c r="F140" s="5"/>
      <c r="G140" s="5"/>
      <c r="H140" s="5"/>
      <c r="I140" s="5"/>
      <c r="J140" s="5"/>
      <c r="K140" s="5"/>
      <c r="L140" s="72" t="s">
        <v>952</v>
      </c>
      <c r="M140" s="5" t="s">
        <v>353</v>
      </c>
      <c r="N140" s="6" t="s">
        <v>49</v>
      </c>
      <c r="O140" s="6" t="s">
        <v>52</v>
      </c>
      <c r="P140" s="7" t="s">
        <v>40</v>
      </c>
      <c r="Q140" s="12"/>
      <c r="R140" s="13" t="s">
        <v>41</v>
      </c>
      <c r="S140" s="14" t="s">
        <v>51</v>
      </c>
      <c r="T140" s="6" t="s">
        <v>3</v>
      </c>
      <c r="U140" s="15" t="s">
        <v>1382</v>
      </c>
      <c r="V140" s="15" t="s">
        <v>1383</v>
      </c>
      <c r="W140" s="10" t="s">
        <v>49</v>
      </c>
      <c r="X140" s="10" t="s">
        <v>46</v>
      </c>
      <c r="Y140" s="6" t="s">
        <v>3</v>
      </c>
      <c r="Z140" s="8" t="s">
        <v>897</v>
      </c>
      <c r="AA140" s="29">
        <f>AA141+AA142</f>
        <v>7.4000000000000003E-3</v>
      </c>
      <c r="AB140" s="7" t="s">
        <v>3</v>
      </c>
      <c r="AC140" s="8" t="s">
        <v>883</v>
      </c>
      <c r="AD140" s="16" t="s">
        <v>896</v>
      </c>
      <c r="AE140" s="15" t="s">
        <v>350</v>
      </c>
      <c r="AF140" s="15" t="s">
        <v>351</v>
      </c>
      <c r="AG140" s="15"/>
      <c r="AH140" s="15" t="s">
        <v>352</v>
      </c>
      <c r="AI140" s="9"/>
      <c r="AJ140" s="9"/>
      <c r="AK140" s="64"/>
      <c r="AL140" s="17">
        <v>1</v>
      </c>
      <c r="AM140" s="17">
        <v>1</v>
      </c>
    </row>
    <row r="141" spans="1:39" s="54" customFormat="1" ht="35.1" customHeight="1">
      <c r="A141" s="7">
        <f t="shared" si="3"/>
        <v>131</v>
      </c>
      <c r="B141" s="7"/>
      <c r="C141" s="5"/>
      <c r="D141" s="5"/>
      <c r="E141" s="5">
        <v>3</v>
      </c>
      <c r="F141" s="5"/>
      <c r="G141" s="5"/>
      <c r="H141" s="5"/>
      <c r="I141" s="5"/>
      <c r="J141" s="5"/>
      <c r="K141" s="5"/>
      <c r="L141" s="72" t="s">
        <v>951</v>
      </c>
      <c r="M141" s="5" t="s">
        <v>356</v>
      </c>
      <c r="N141" s="6" t="s">
        <v>49</v>
      </c>
      <c r="O141" s="6" t="s">
        <v>52</v>
      </c>
      <c r="P141" s="7" t="s">
        <v>40</v>
      </c>
      <c r="Q141" s="12"/>
      <c r="R141" s="13" t="s">
        <v>41</v>
      </c>
      <c r="S141" s="72" t="s">
        <v>951</v>
      </c>
      <c r="T141" s="14" t="s">
        <v>753</v>
      </c>
      <c r="U141" s="15" t="s">
        <v>1382</v>
      </c>
      <c r="V141" s="15" t="s">
        <v>1383</v>
      </c>
      <c r="W141" s="10" t="s">
        <v>49</v>
      </c>
      <c r="X141" s="10" t="s">
        <v>46</v>
      </c>
      <c r="Y141" s="6" t="s">
        <v>3</v>
      </c>
      <c r="Z141" s="8" t="s">
        <v>897</v>
      </c>
      <c r="AA141" s="29">
        <v>1E-3</v>
      </c>
      <c r="AB141" s="7" t="s">
        <v>3</v>
      </c>
      <c r="AC141" s="8" t="s">
        <v>883</v>
      </c>
      <c r="AD141" s="16" t="s">
        <v>896</v>
      </c>
      <c r="AE141" s="15" t="s">
        <v>350</v>
      </c>
      <c r="AF141" s="15" t="s">
        <v>351</v>
      </c>
      <c r="AG141" s="15"/>
      <c r="AH141" s="15" t="s">
        <v>352</v>
      </c>
      <c r="AI141" s="9"/>
      <c r="AJ141" s="9"/>
      <c r="AK141" s="64"/>
      <c r="AL141" s="17">
        <v>1</v>
      </c>
      <c r="AM141" s="17">
        <v>1</v>
      </c>
    </row>
    <row r="142" spans="1:39" s="54" customFormat="1" ht="35.1" customHeight="1">
      <c r="A142" s="7">
        <f t="shared" si="3"/>
        <v>132</v>
      </c>
      <c r="B142" s="7"/>
      <c r="C142" s="5"/>
      <c r="D142" s="5"/>
      <c r="E142" s="5">
        <v>3</v>
      </c>
      <c r="F142" s="5"/>
      <c r="G142" s="5"/>
      <c r="H142" s="5"/>
      <c r="I142" s="5"/>
      <c r="J142" s="5"/>
      <c r="K142" s="5"/>
      <c r="L142" s="72" t="s">
        <v>354</v>
      </c>
      <c r="M142" s="5" t="s">
        <v>355</v>
      </c>
      <c r="N142" s="6" t="s">
        <v>950</v>
      </c>
      <c r="O142" s="6" t="s">
        <v>52</v>
      </c>
      <c r="P142" s="7" t="s">
        <v>40</v>
      </c>
      <c r="Q142" s="12"/>
      <c r="R142" s="13" t="s">
        <v>41</v>
      </c>
      <c r="S142" s="14" t="s">
        <v>51</v>
      </c>
      <c r="T142" s="6" t="s">
        <v>3</v>
      </c>
      <c r="U142" s="15" t="s">
        <v>1382</v>
      </c>
      <c r="V142" s="15" t="s">
        <v>1383</v>
      </c>
      <c r="W142" s="10" t="s">
        <v>950</v>
      </c>
      <c r="X142" s="10" t="s">
        <v>949</v>
      </c>
      <c r="Y142" s="6" t="s">
        <v>3</v>
      </c>
      <c r="Z142" s="8" t="s">
        <v>948</v>
      </c>
      <c r="AA142" s="29">
        <v>6.4000000000000003E-3</v>
      </c>
      <c r="AB142" s="7" t="s">
        <v>3</v>
      </c>
      <c r="AC142" s="8" t="s">
        <v>883</v>
      </c>
      <c r="AD142" s="16" t="s">
        <v>947</v>
      </c>
      <c r="AE142" s="15" t="s">
        <v>350</v>
      </c>
      <c r="AF142" s="15" t="s">
        <v>351</v>
      </c>
      <c r="AG142" s="15"/>
      <c r="AH142" s="15" t="s">
        <v>352</v>
      </c>
      <c r="AI142" s="9"/>
      <c r="AJ142" s="9"/>
      <c r="AK142" s="64"/>
      <c r="AL142" s="17">
        <v>1</v>
      </c>
      <c r="AM142" s="17">
        <v>1</v>
      </c>
    </row>
    <row r="143" spans="1:39" s="54" customFormat="1" ht="35.1" customHeight="1">
      <c r="A143" s="7">
        <f t="shared" si="3"/>
        <v>133</v>
      </c>
      <c r="B143" s="7"/>
      <c r="C143" s="5"/>
      <c r="D143" s="5">
        <v>2</v>
      </c>
      <c r="E143" s="5"/>
      <c r="F143" s="5"/>
      <c r="G143" s="5"/>
      <c r="H143" s="5"/>
      <c r="I143" s="5"/>
      <c r="J143" s="5"/>
      <c r="K143" s="5"/>
      <c r="L143" s="72" t="s">
        <v>946</v>
      </c>
      <c r="M143" s="5" t="s">
        <v>357</v>
      </c>
      <c r="N143" s="6" t="s">
        <v>1224</v>
      </c>
      <c r="O143" s="6" t="s">
        <v>52</v>
      </c>
      <c r="P143" s="7" t="s">
        <v>40</v>
      </c>
      <c r="Q143" s="12"/>
      <c r="R143" s="13" t="s">
        <v>41</v>
      </c>
      <c r="S143" s="12" t="str">
        <f>L143</f>
        <v>322122342000</v>
      </c>
      <c r="T143" s="14" t="s">
        <v>888</v>
      </c>
      <c r="U143" s="15" t="s">
        <v>1382</v>
      </c>
      <c r="V143" s="15" t="s">
        <v>1383</v>
      </c>
      <c r="W143" s="10" t="s">
        <v>49</v>
      </c>
      <c r="X143" s="10" t="s">
        <v>46</v>
      </c>
      <c r="Y143" s="6" t="s">
        <v>3</v>
      </c>
      <c r="Z143" s="8" t="s">
        <v>897</v>
      </c>
      <c r="AA143" s="29">
        <f>AA145+AA146+AA147</f>
        <v>3.6400000000000002E-2</v>
      </c>
      <c r="AB143" s="7" t="s">
        <v>3</v>
      </c>
      <c r="AC143" s="8" t="s">
        <v>883</v>
      </c>
      <c r="AD143" s="16" t="s">
        <v>896</v>
      </c>
      <c r="AE143" s="15" t="s">
        <v>350</v>
      </c>
      <c r="AF143" s="15" t="s">
        <v>351</v>
      </c>
      <c r="AG143" s="15"/>
      <c r="AH143" s="15" t="s">
        <v>352</v>
      </c>
      <c r="AI143" s="9"/>
      <c r="AJ143" s="9"/>
      <c r="AK143" s="64"/>
      <c r="AL143" s="17">
        <v>1</v>
      </c>
      <c r="AM143" s="17">
        <v>1</v>
      </c>
    </row>
    <row r="144" spans="1:39" s="54" customFormat="1" ht="35.1" customHeight="1">
      <c r="A144" s="7">
        <f t="shared" si="3"/>
        <v>134</v>
      </c>
      <c r="B144" s="7"/>
      <c r="C144" s="5"/>
      <c r="D144" s="5"/>
      <c r="E144" s="5">
        <v>3</v>
      </c>
      <c r="F144" s="5"/>
      <c r="G144" s="5"/>
      <c r="H144" s="5"/>
      <c r="I144" s="5"/>
      <c r="J144" s="5"/>
      <c r="K144" s="5"/>
      <c r="L144" s="72" t="s">
        <v>945</v>
      </c>
      <c r="M144" s="5" t="s">
        <v>944</v>
      </c>
      <c r="N144" s="11" t="s">
        <v>943</v>
      </c>
      <c r="O144" s="11" t="s">
        <v>935</v>
      </c>
      <c r="P144" s="7" t="s">
        <v>934</v>
      </c>
      <c r="Q144" s="12"/>
      <c r="R144" s="13" t="s">
        <v>927</v>
      </c>
      <c r="S144" s="12" t="s">
        <v>891</v>
      </c>
      <c r="T144" s="6" t="s">
        <v>3</v>
      </c>
      <c r="U144" s="15" t="s">
        <v>1382</v>
      </c>
      <c r="V144" s="15" t="s">
        <v>1383</v>
      </c>
      <c r="W144" s="7" t="s">
        <v>943</v>
      </c>
      <c r="X144" s="7" t="s">
        <v>942</v>
      </c>
      <c r="Y144" s="6" t="s">
        <v>883</v>
      </c>
      <c r="Z144" s="8" t="s">
        <v>883</v>
      </c>
      <c r="AA144" s="29">
        <v>1E-3</v>
      </c>
      <c r="AB144" s="9" t="s">
        <v>3</v>
      </c>
      <c r="AC144" s="9" t="s">
        <v>883</v>
      </c>
      <c r="AD144" s="16"/>
      <c r="AE144" s="15"/>
      <c r="AF144" s="15"/>
      <c r="AG144" s="15"/>
      <c r="AH144" s="15"/>
      <c r="AI144" s="9"/>
      <c r="AJ144" s="9"/>
      <c r="AK144" s="64"/>
      <c r="AL144" s="17">
        <v>1</v>
      </c>
      <c r="AM144" s="17">
        <v>1</v>
      </c>
    </row>
    <row r="145" spans="1:39" s="54" customFormat="1" ht="35.1" customHeight="1">
      <c r="A145" s="7">
        <f t="shared" si="3"/>
        <v>135</v>
      </c>
      <c r="B145" s="7"/>
      <c r="C145" s="5"/>
      <c r="D145" s="5"/>
      <c r="E145" s="5">
        <v>3</v>
      </c>
      <c r="F145" s="5"/>
      <c r="G145" s="5"/>
      <c r="H145" s="5"/>
      <c r="I145" s="5"/>
      <c r="J145" s="5"/>
      <c r="K145" s="5"/>
      <c r="L145" s="72" t="s">
        <v>358</v>
      </c>
      <c r="M145" s="5" t="s">
        <v>359</v>
      </c>
      <c r="N145" s="11" t="s">
        <v>189</v>
      </c>
      <c r="O145" s="6" t="s">
        <v>52</v>
      </c>
      <c r="P145" s="7" t="s">
        <v>40</v>
      </c>
      <c r="Q145" s="12"/>
      <c r="R145" s="13" t="s">
        <v>41</v>
      </c>
      <c r="S145" s="12" t="str">
        <f>L145</f>
        <v>322122704100</v>
      </c>
      <c r="T145" s="14" t="s">
        <v>888</v>
      </c>
      <c r="U145" s="15" t="s">
        <v>1382</v>
      </c>
      <c r="V145" s="15" t="s">
        <v>1383</v>
      </c>
      <c r="W145" s="7" t="s">
        <v>189</v>
      </c>
      <c r="X145" s="10" t="s">
        <v>211</v>
      </c>
      <c r="Y145" s="6" t="s">
        <v>3</v>
      </c>
      <c r="Z145" s="8" t="s">
        <v>442</v>
      </c>
      <c r="AA145" s="29">
        <v>1.4E-3</v>
      </c>
      <c r="AB145" s="7" t="s">
        <v>3</v>
      </c>
      <c r="AC145" s="8" t="s">
        <v>883</v>
      </c>
      <c r="AD145" s="16" t="s">
        <v>896</v>
      </c>
      <c r="AE145" s="15" t="s">
        <v>350</v>
      </c>
      <c r="AF145" s="15" t="s">
        <v>351</v>
      </c>
      <c r="AG145" s="15"/>
      <c r="AH145" s="15" t="s">
        <v>352</v>
      </c>
      <c r="AI145" s="9"/>
      <c r="AJ145" s="9"/>
      <c r="AK145" s="64"/>
      <c r="AL145" s="17">
        <v>1</v>
      </c>
      <c r="AM145" s="17">
        <v>1</v>
      </c>
    </row>
    <row r="146" spans="1:39" s="54" customFormat="1" ht="35.1" customHeight="1">
      <c r="A146" s="7">
        <f t="shared" si="3"/>
        <v>136</v>
      </c>
      <c r="B146" s="7"/>
      <c r="C146" s="5"/>
      <c r="D146" s="5"/>
      <c r="E146" s="5">
        <v>3</v>
      </c>
      <c r="F146" s="5"/>
      <c r="G146" s="5"/>
      <c r="H146" s="5"/>
      <c r="I146" s="5"/>
      <c r="J146" s="5"/>
      <c r="K146" s="5"/>
      <c r="L146" s="72" t="s">
        <v>360</v>
      </c>
      <c r="M146" s="5" t="s">
        <v>361</v>
      </c>
      <c r="N146" s="11" t="s">
        <v>49</v>
      </c>
      <c r="O146" s="6" t="s">
        <v>52</v>
      </c>
      <c r="P146" s="7" t="s">
        <v>40</v>
      </c>
      <c r="Q146" s="12"/>
      <c r="R146" s="13" t="s">
        <v>41</v>
      </c>
      <c r="S146" s="14" t="s">
        <v>891</v>
      </c>
      <c r="T146" s="6" t="s">
        <v>3</v>
      </c>
      <c r="U146" s="15" t="s">
        <v>1382</v>
      </c>
      <c r="V146" s="15" t="s">
        <v>1383</v>
      </c>
      <c r="W146" s="7" t="s">
        <v>49</v>
      </c>
      <c r="X146" s="10" t="s">
        <v>46</v>
      </c>
      <c r="Y146" s="6" t="s">
        <v>3</v>
      </c>
      <c r="Z146" s="8" t="s">
        <v>897</v>
      </c>
      <c r="AA146" s="29">
        <v>1.41E-2</v>
      </c>
      <c r="AB146" s="7" t="s">
        <v>3</v>
      </c>
      <c r="AC146" s="8" t="s">
        <v>883</v>
      </c>
      <c r="AD146" s="16" t="s">
        <v>896</v>
      </c>
      <c r="AE146" s="15" t="s">
        <v>350</v>
      </c>
      <c r="AF146" s="15" t="s">
        <v>351</v>
      </c>
      <c r="AG146" s="15"/>
      <c r="AH146" s="15" t="s">
        <v>352</v>
      </c>
      <c r="AI146" s="9"/>
      <c r="AJ146" s="9"/>
      <c r="AK146" s="64"/>
      <c r="AL146" s="17">
        <v>1</v>
      </c>
      <c r="AM146" s="17">
        <v>1</v>
      </c>
    </row>
    <row r="147" spans="1:39" s="54" customFormat="1" ht="35.1" customHeight="1">
      <c r="A147" s="7">
        <f t="shared" si="3"/>
        <v>137</v>
      </c>
      <c r="B147" s="7"/>
      <c r="C147" s="5"/>
      <c r="D147" s="5"/>
      <c r="E147" s="5">
        <v>3</v>
      </c>
      <c r="F147" s="5"/>
      <c r="G147" s="5"/>
      <c r="H147" s="5"/>
      <c r="I147" s="5"/>
      <c r="J147" s="5"/>
      <c r="K147" s="5"/>
      <c r="L147" s="72" t="s">
        <v>940</v>
      </c>
      <c r="M147" s="5" t="s">
        <v>362</v>
      </c>
      <c r="N147" s="11" t="s">
        <v>189</v>
      </c>
      <c r="O147" s="6" t="s">
        <v>52</v>
      </c>
      <c r="P147" s="7" t="s">
        <v>40</v>
      </c>
      <c r="Q147" s="12"/>
      <c r="R147" s="13" t="s">
        <v>41</v>
      </c>
      <c r="S147" s="14" t="s">
        <v>51</v>
      </c>
      <c r="T147" s="6" t="s">
        <v>3</v>
      </c>
      <c r="U147" s="15" t="s">
        <v>1382</v>
      </c>
      <c r="V147" s="15" t="s">
        <v>1383</v>
      </c>
      <c r="W147" s="7" t="s">
        <v>189</v>
      </c>
      <c r="X147" s="10" t="s">
        <v>229</v>
      </c>
      <c r="Y147" s="6" t="s">
        <v>3</v>
      </c>
      <c r="Z147" s="8" t="s">
        <v>939</v>
      </c>
      <c r="AA147" s="29">
        <v>2.0899999999999998E-2</v>
      </c>
      <c r="AB147" s="7" t="s">
        <v>3</v>
      </c>
      <c r="AC147" s="8" t="s">
        <v>883</v>
      </c>
      <c r="AD147" s="8" t="s">
        <v>883</v>
      </c>
      <c r="AE147" s="8" t="s">
        <v>883</v>
      </c>
      <c r="AF147" s="8" t="s">
        <v>883</v>
      </c>
      <c r="AG147" s="8" t="s">
        <v>883</v>
      </c>
      <c r="AH147" s="8" t="s">
        <v>883</v>
      </c>
      <c r="AI147" s="8" t="s">
        <v>883</v>
      </c>
      <c r="AJ147" s="8" t="s">
        <v>883</v>
      </c>
      <c r="AK147" s="64"/>
      <c r="AL147" s="17">
        <v>1</v>
      </c>
      <c r="AM147" s="17">
        <v>1</v>
      </c>
    </row>
    <row r="148" spans="1:39" s="54" customFormat="1" ht="35.1" customHeight="1">
      <c r="A148" s="7">
        <f t="shared" si="3"/>
        <v>138</v>
      </c>
      <c r="B148" s="7"/>
      <c r="C148" s="5"/>
      <c r="D148" s="5">
        <v>2</v>
      </c>
      <c r="E148" s="5"/>
      <c r="F148" s="5"/>
      <c r="G148" s="5"/>
      <c r="H148" s="5"/>
      <c r="I148" s="5"/>
      <c r="J148" s="5"/>
      <c r="K148" s="5"/>
      <c r="L148" s="72" t="s">
        <v>443</v>
      </c>
      <c r="M148" s="5" t="s">
        <v>364</v>
      </c>
      <c r="N148" s="11" t="s">
        <v>186</v>
      </c>
      <c r="O148" s="6" t="s">
        <v>52</v>
      </c>
      <c r="P148" s="7" t="s">
        <v>40</v>
      </c>
      <c r="Q148" s="12"/>
      <c r="R148" s="13" t="s">
        <v>41</v>
      </c>
      <c r="S148" s="14" t="s">
        <v>51</v>
      </c>
      <c r="T148" s="6" t="s">
        <v>3</v>
      </c>
      <c r="U148" s="15" t="s">
        <v>1382</v>
      </c>
      <c r="V148" s="15" t="s">
        <v>1383</v>
      </c>
      <c r="W148" s="7" t="s">
        <v>186</v>
      </c>
      <c r="X148" s="10" t="s">
        <v>3</v>
      </c>
      <c r="Y148" s="61" t="s">
        <v>365</v>
      </c>
      <c r="Z148" s="8" t="s">
        <v>897</v>
      </c>
      <c r="AA148" s="29">
        <v>1E-3</v>
      </c>
      <c r="AB148" s="7" t="s">
        <v>3</v>
      </c>
      <c r="AC148" s="8" t="s">
        <v>883</v>
      </c>
      <c r="AD148" s="16" t="s">
        <v>938</v>
      </c>
      <c r="AE148" s="15" t="s">
        <v>350</v>
      </c>
      <c r="AF148" s="15" t="s">
        <v>351</v>
      </c>
      <c r="AG148" s="15"/>
      <c r="AH148" s="15" t="s">
        <v>352</v>
      </c>
      <c r="AI148" s="9"/>
      <c r="AJ148" s="9"/>
      <c r="AK148" s="64"/>
      <c r="AL148" s="17">
        <v>2</v>
      </c>
      <c r="AM148" s="17">
        <v>2</v>
      </c>
    </row>
    <row r="149" spans="1:39" s="169" customFormat="1" ht="35.1" customHeight="1">
      <c r="A149" s="77">
        <f t="shared" si="3"/>
        <v>139</v>
      </c>
      <c r="B149" s="77"/>
      <c r="C149" s="91"/>
      <c r="D149" s="91">
        <v>2</v>
      </c>
      <c r="E149" s="91"/>
      <c r="F149" s="91"/>
      <c r="G149" s="91"/>
      <c r="H149" s="91"/>
      <c r="I149" s="91"/>
      <c r="J149" s="91"/>
      <c r="K149" s="91"/>
      <c r="L149" s="92" t="s">
        <v>1410</v>
      </c>
      <c r="M149" s="91" t="s">
        <v>1359</v>
      </c>
      <c r="N149" s="81" t="s">
        <v>1357</v>
      </c>
      <c r="O149" s="81" t="s">
        <v>48</v>
      </c>
      <c r="P149" s="77" t="s">
        <v>645</v>
      </c>
      <c r="Q149" s="83"/>
      <c r="R149" s="165" t="s">
        <v>41</v>
      </c>
      <c r="S149" s="78" t="s">
        <v>51</v>
      </c>
      <c r="T149" s="84" t="s">
        <v>3</v>
      </c>
      <c r="U149" s="82" t="s">
        <v>1382</v>
      </c>
      <c r="V149" s="82" t="s">
        <v>1383</v>
      </c>
      <c r="W149" s="77" t="s">
        <v>49</v>
      </c>
      <c r="X149" s="170" t="s">
        <v>46</v>
      </c>
      <c r="Y149" s="84" t="s">
        <v>3</v>
      </c>
      <c r="Z149" s="93" t="s">
        <v>937</v>
      </c>
      <c r="AA149" s="167">
        <f>SUM(AA151+AA163)</f>
        <v>0.69300000000000006</v>
      </c>
      <c r="AB149" s="77" t="s">
        <v>3</v>
      </c>
      <c r="AC149" s="93" t="s">
        <v>455</v>
      </c>
      <c r="AD149" s="93" t="s">
        <v>455</v>
      </c>
      <c r="AE149" s="93" t="s">
        <v>455</v>
      </c>
      <c r="AF149" s="93" t="s">
        <v>455</v>
      </c>
      <c r="AG149" s="93" t="s">
        <v>455</v>
      </c>
      <c r="AH149" s="93" t="s">
        <v>455</v>
      </c>
      <c r="AI149" s="93" t="s">
        <v>455</v>
      </c>
      <c r="AJ149" s="93" t="s">
        <v>455</v>
      </c>
      <c r="AK149" s="168"/>
      <c r="AL149" s="88">
        <v>1</v>
      </c>
      <c r="AM149" s="88">
        <v>0</v>
      </c>
    </row>
    <row r="150" spans="1:39" s="169" customFormat="1" ht="35.1" customHeight="1">
      <c r="A150" s="77">
        <f t="shared" si="3"/>
        <v>140</v>
      </c>
      <c r="B150" s="77"/>
      <c r="C150" s="91"/>
      <c r="D150" s="91">
        <v>2</v>
      </c>
      <c r="E150" s="91"/>
      <c r="F150" s="91"/>
      <c r="G150" s="91"/>
      <c r="H150" s="91"/>
      <c r="I150" s="91"/>
      <c r="J150" s="91"/>
      <c r="K150" s="91"/>
      <c r="L150" s="92" t="s">
        <v>1411</v>
      </c>
      <c r="M150" s="91" t="s">
        <v>878</v>
      </c>
      <c r="N150" s="81" t="s">
        <v>936</v>
      </c>
      <c r="O150" s="81" t="s">
        <v>48</v>
      </c>
      <c r="P150" s="77" t="s">
        <v>934</v>
      </c>
      <c r="Q150" s="83"/>
      <c r="R150" s="165" t="s">
        <v>41</v>
      </c>
      <c r="S150" s="78" t="s">
        <v>51</v>
      </c>
      <c r="T150" s="84" t="s">
        <v>3</v>
      </c>
      <c r="U150" s="82" t="s">
        <v>1382</v>
      </c>
      <c r="V150" s="82" t="s">
        <v>1383</v>
      </c>
      <c r="W150" s="77" t="s">
        <v>49</v>
      </c>
      <c r="X150" s="170" t="s">
        <v>46</v>
      </c>
      <c r="Y150" s="84" t="s">
        <v>3</v>
      </c>
      <c r="Z150" s="93" t="s">
        <v>937</v>
      </c>
      <c r="AA150" s="167" t="e">
        <f>SUM(#REF!+AA164)</f>
        <v>#REF!</v>
      </c>
      <c r="AB150" s="77" t="s">
        <v>3</v>
      </c>
      <c r="AC150" s="93" t="s">
        <v>883</v>
      </c>
      <c r="AD150" s="93" t="s">
        <v>883</v>
      </c>
      <c r="AE150" s="93" t="s">
        <v>883</v>
      </c>
      <c r="AF150" s="93" t="s">
        <v>883</v>
      </c>
      <c r="AG150" s="93" t="s">
        <v>883</v>
      </c>
      <c r="AH150" s="93" t="s">
        <v>883</v>
      </c>
      <c r="AI150" s="93" t="s">
        <v>883</v>
      </c>
      <c r="AJ150" s="93" t="s">
        <v>883</v>
      </c>
      <c r="AK150" s="168"/>
      <c r="AL150" s="88">
        <v>0</v>
      </c>
      <c r="AM150" s="88">
        <v>1</v>
      </c>
    </row>
    <row r="151" spans="1:39" s="54" customFormat="1" ht="35.1" customHeight="1">
      <c r="A151" s="7">
        <f t="shared" si="3"/>
        <v>141</v>
      </c>
      <c r="B151" s="7"/>
      <c r="C151" s="5"/>
      <c r="D151" s="5"/>
      <c r="E151" s="5">
        <v>3</v>
      </c>
      <c r="F151" s="5"/>
      <c r="G151" s="5"/>
      <c r="H151" s="5"/>
      <c r="I151" s="5"/>
      <c r="J151" s="5"/>
      <c r="K151" s="5"/>
      <c r="L151" s="72" t="s">
        <v>1344</v>
      </c>
      <c r="M151" s="5" t="s">
        <v>1360</v>
      </c>
      <c r="N151" s="11" t="s">
        <v>1357</v>
      </c>
      <c r="O151" s="11" t="s">
        <v>52</v>
      </c>
      <c r="P151" s="7" t="s">
        <v>40</v>
      </c>
      <c r="Q151" s="12"/>
      <c r="R151" s="13" t="s">
        <v>41</v>
      </c>
      <c r="S151" s="14" t="s">
        <v>51</v>
      </c>
      <c r="T151" s="6" t="s">
        <v>3</v>
      </c>
      <c r="U151" s="15" t="s">
        <v>1382</v>
      </c>
      <c r="V151" s="15" t="s">
        <v>1383</v>
      </c>
      <c r="W151" s="7" t="s">
        <v>49</v>
      </c>
      <c r="X151" s="10" t="s">
        <v>46</v>
      </c>
      <c r="Y151" s="6" t="s">
        <v>3</v>
      </c>
      <c r="Z151" s="8" t="s">
        <v>3</v>
      </c>
      <c r="AA151" s="29">
        <v>0.65</v>
      </c>
      <c r="AB151" s="7" t="s">
        <v>455</v>
      </c>
      <c r="AC151" s="8" t="s">
        <v>455</v>
      </c>
      <c r="AD151" s="8" t="s">
        <v>455</v>
      </c>
      <c r="AE151" s="8" t="s">
        <v>455</v>
      </c>
      <c r="AF151" s="8" t="s">
        <v>455</v>
      </c>
      <c r="AG151" s="8" t="s">
        <v>455</v>
      </c>
      <c r="AH151" s="8" t="s">
        <v>455</v>
      </c>
      <c r="AI151" s="8" t="s">
        <v>455</v>
      </c>
      <c r="AJ151" s="8" t="s">
        <v>455</v>
      </c>
      <c r="AK151" s="65"/>
      <c r="AL151" s="17">
        <v>1</v>
      </c>
      <c r="AM151" s="17">
        <v>1</v>
      </c>
    </row>
    <row r="152" spans="1:39" s="89" customFormat="1" ht="35.1" customHeight="1">
      <c r="A152" s="77">
        <f t="shared" si="3"/>
        <v>142</v>
      </c>
      <c r="B152" s="77"/>
      <c r="C152" s="80"/>
      <c r="D152" s="80"/>
      <c r="E152" s="80">
        <v>3</v>
      </c>
      <c r="F152" s="80"/>
      <c r="G152" s="80"/>
      <c r="H152" s="80"/>
      <c r="I152" s="80"/>
      <c r="J152" s="80"/>
      <c r="K152" s="80"/>
      <c r="L152" s="79" t="s">
        <v>1309</v>
      </c>
      <c r="M152" s="80" t="s">
        <v>1308</v>
      </c>
      <c r="N152" s="81" t="s">
        <v>1301</v>
      </c>
      <c r="O152" s="81" t="s">
        <v>52</v>
      </c>
      <c r="P152" s="77" t="s">
        <v>645</v>
      </c>
      <c r="Q152" s="83"/>
      <c r="R152" s="82" t="s">
        <v>1303</v>
      </c>
      <c r="S152" s="83" t="s">
        <v>51</v>
      </c>
      <c r="T152" s="84" t="s">
        <v>3</v>
      </c>
      <c r="U152" s="82" t="s">
        <v>43</v>
      </c>
      <c r="V152" s="82" t="s">
        <v>44</v>
      </c>
      <c r="W152" s="77" t="s">
        <v>1302</v>
      </c>
      <c r="X152" s="77" t="s">
        <v>46</v>
      </c>
      <c r="Y152" s="77"/>
      <c r="Z152" s="84" t="s">
        <v>1392</v>
      </c>
      <c r="AA152" s="85">
        <v>9.5000000000000001E-2</v>
      </c>
      <c r="AB152" s="86"/>
      <c r="AC152" s="84"/>
      <c r="AD152" s="84"/>
      <c r="AE152" s="84"/>
      <c r="AF152" s="84"/>
      <c r="AG152" s="84"/>
      <c r="AH152" s="84"/>
      <c r="AI152" s="84"/>
      <c r="AJ152" s="84"/>
      <c r="AK152" s="87"/>
      <c r="AL152" s="88">
        <v>0</v>
      </c>
      <c r="AM152" s="88">
        <v>1</v>
      </c>
    </row>
    <row r="153" spans="1:39" s="89" customFormat="1" ht="35.1" customHeight="1">
      <c r="A153" s="77">
        <f t="shared" si="3"/>
        <v>143</v>
      </c>
      <c r="B153" s="77"/>
      <c r="C153" s="80"/>
      <c r="D153" s="80"/>
      <c r="E153" s="80">
        <v>3</v>
      </c>
      <c r="F153" s="80"/>
      <c r="G153" s="80"/>
      <c r="H153" s="80"/>
      <c r="I153" s="80"/>
      <c r="J153" s="80"/>
      <c r="K153" s="80"/>
      <c r="L153" s="79" t="s">
        <v>1320</v>
      </c>
      <c r="M153" s="80" t="s">
        <v>1321</v>
      </c>
      <c r="N153" s="81" t="s">
        <v>1301</v>
      </c>
      <c r="O153" s="81" t="s">
        <v>52</v>
      </c>
      <c r="P153" s="77" t="s">
        <v>645</v>
      </c>
      <c r="Q153" s="83"/>
      <c r="R153" s="82" t="s">
        <v>264</v>
      </c>
      <c r="S153" s="83" t="s">
        <v>51</v>
      </c>
      <c r="T153" s="84" t="s">
        <v>3</v>
      </c>
      <c r="U153" s="82" t="s">
        <v>43</v>
      </c>
      <c r="V153" s="82" t="s">
        <v>44</v>
      </c>
      <c r="W153" s="77" t="s">
        <v>498</v>
      </c>
      <c r="X153" s="77" t="s">
        <v>46</v>
      </c>
      <c r="Y153" s="77"/>
      <c r="Z153" s="84" t="s">
        <v>1390</v>
      </c>
      <c r="AA153" s="85">
        <v>0.08</v>
      </c>
      <c r="AB153" s="86"/>
      <c r="AC153" s="84"/>
      <c r="AD153" s="84"/>
      <c r="AE153" s="84"/>
      <c r="AF153" s="84"/>
      <c r="AG153" s="84"/>
      <c r="AH153" s="84"/>
      <c r="AI153" s="84"/>
      <c r="AJ153" s="84"/>
      <c r="AK153" s="87"/>
      <c r="AL153" s="88">
        <v>0</v>
      </c>
      <c r="AM153" s="88">
        <v>1</v>
      </c>
    </row>
    <row r="154" spans="1:39" s="89" customFormat="1" ht="35.1" customHeight="1">
      <c r="A154" s="77">
        <f t="shared" si="3"/>
        <v>144</v>
      </c>
      <c r="B154" s="77"/>
      <c r="C154" s="80"/>
      <c r="D154" s="80"/>
      <c r="E154" s="80">
        <v>3</v>
      </c>
      <c r="F154" s="80"/>
      <c r="G154" s="80"/>
      <c r="H154" s="80"/>
      <c r="I154" s="80"/>
      <c r="J154" s="80"/>
      <c r="K154" s="80"/>
      <c r="L154" s="79" t="s">
        <v>1323</v>
      </c>
      <c r="M154" s="80" t="s">
        <v>1322</v>
      </c>
      <c r="N154" s="81" t="s">
        <v>1301</v>
      </c>
      <c r="O154" s="81" t="s">
        <v>52</v>
      </c>
      <c r="P154" s="77" t="s">
        <v>645</v>
      </c>
      <c r="Q154" s="83"/>
      <c r="R154" s="82" t="s">
        <v>825</v>
      </c>
      <c r="S154" s="83" t="s">
        <v>51</v>
      </c>
      <c r="T154" s="84" t="s">
        <v>3</v>
      </c>
      <c r="U154" s="82" t="s">
        <v>43</v>
      </c>
      <c r="V154" s="82" t="s">
        <v>44</v>
      </c>
      <c r="W154" s="77" t="s">
        <v>498</v>
      </c>
      <c r="X154" s="77" t="s">
        <v>46</v>
      </c>
      <c r="Y154" s="77"/>
      <c r="Z154" s="84" t="s">
        <v>1391</v>
      </c>
      <c r="AA154" s="85">
        <v>3.7999999999999999E-2</v>
      </c>
      <c r="AB154" s="86"/>
      <c r="AC154" s="84"/>
      <c r="AD154" s="84"/>
      <c r="AE154" s="84"/>
      <c r="AF154" s="84"/>
      <c r="AG154" s="84"/>
      <c r="AH154" s="84"/>
      <c r="AI154" s="84"/>
      <c r="AJ154" s="84"/>
      <c r="AK154" s="87"/>
      <c r="AL154" s="88">
        <v>0</v>
      </c>
      <c r="AM154" s="88">
        <v>1</v>
      </c>
    </row>
    <row r="155" spans="1:39" s="89" customFormat="1" ht="35.1" customHeight="1">
      <c r="A155" s="77"/>
      <c r="B155" s="77"/>
      <c r="C155" s="80"/>
      <c r="D155" s="80"/>
      <c r="E155" s="80"/>
      <c r="F155" s="80"/>
      <c r="G155" s="80"/>
      <c r="H155" s="80"/>
      <c r="I155" s="80"/>
      <c r="J155" s="80"/>
      <c r="K155" s="80"/>
      <c r="L155" s="79"/>
      <c r="M155" s="80" t="s">
        <v>1429</v>
      </c>
      <c r="N155" s="81"/>
      <c r="O155" s="81"/>
      <c r="P155" s="77"/>
      <c r="Q155" s="83"/>
      <c r="R155" s="82"/>
      <c r="S155" s="83"/>
      <c r="T155" s="84"/>
      <c r="U155" s="82"/>
      <c r="V155" s="82"/>
      <c r="W155" s="77"/>
      <c r="X155" s="77"/>
      <c r="Y155" s="77"/>
      <c r="Z155" s="84"/>
      <c r="AA155" s="85"/>
      <c r="AB155" s="86"/>
      <c r="AC155" s="84"/>
      <c r="AD155" s="84"/>
      <c r="AE155" s="84"/>
      <c r="AF155" s="84"/>
      <c r="AG155" s="84"/>
      <c r="AH155" s="84"/>
      <c r="AI155" s="84"/>
      <c r="AJ155" s="84"/>
      <c r="AK155" s="87"/>
      <c r="AL155" s="88">
        <v>1</v>
      </c>
      <c r="AM155" s="88">
        <v>1</v>
      </c>
    </row>
    <row r="156" spans="1:39" s="89" customFormat="1" ht="35.1" customHeight="1">
      <c r="A156" s="77"/>
      <c r="B156" s="77"/>
      <c r="C156" s="80"/>
      <c r="D156" s="80"/>
      <c r="E156" s="80"/>
      <c r="F156" s="80"/>
      <c r="G156" s="80"/>
      <c r="H156" s="80"/>
      <c r="I156" s="80"/>
      <c r="J156" s="80"/>
      <c r="K156" s="80"/>
      <c r="L156" s="79"/>
      <c r="M156" s="80" t="s">
        <v>1427</v>
      </c>
      <c r="N156" s="81"/>
      <c r="O156" s="81"/>
      <c r="P156" s="77"/>
      <c r="Q156" s="83"/>
      <c r="R156" s="82"/>
      <c r="S156" s="83"/>
      <c r="T156" s="84"/>
      <c r="U156" s="82"/>
      <c r="V156" s="82"/>
      <c r="W156" s="77"/>
      <c r="X156" s="77"/>
      <c r="Y156" s="77"/>
      <c r="Z156" s="84"/>
      <c r="AA156" s="85"/>
      <c r="AB156" s="86"/>
      <c r="AC156" s="84"/>
      <c r="AD156" s="84"/>
      <c r="AE156" s="84"/>
      <c r="AF156" s="84"/>
      <c r="AG156" s="84"/>
      <c r="AH156" s="84"/>
      <c r="AI156" s="84"/>
      <c r="AJ156" s="84"/>
      <c r="AK156" s="87"/>
      <c r="AL156" s="88">
        <v>1</v>
      </c>
      <c r="AM156" s="88">
        <v>1</v>
      </c>
    </row>
    <row r="157" spans="1:39" s="54" customFormat="1" ht="35.1" customHeight="1">
      <c r="A157" s="7">
        <f t="shared" ref="A157:A185" si="4">ROW()-10</f>
        <v>147</v>
      </c>
      <c r="B157" s="7"/>
      <c r="C157" s="7"/>
      <c r="D157" s="7"/>
      <c r="E157" s="7"/>
      <c r="F157" s="7"/>
      <c r="G157" s="14"/>
      <c r="H157" s="14"/>
      <c r="I157" s="14"/>
      <c r="J157" s="14"/>
      <c r="K157" s="14"/>
      <c r="L157" s="72" t="s">
        <v>1324</v>
      </c>
      <c r="M157" s="72" t="s">
        <v>1325</v>
      </c>
      <c r="N157" s="11" t="s">
        <v>1327</v>
      </c>
      <c r="O157" s="11" t="s">
        <v>52</v>
      </c>
      <c r="P157" s="7" t="s">
        <v>1328</v>
      </c>
      <c r="Q157" s="12"/>
      <c r="R157" s="13"/>
      <c r="S157" s="12" t="s">
        <v>1324</v>
      </c>
      <c r="T157" s="14" t="s">
        <v>455</v>
      </c>
      <c r="U157" s="15" t="s">
        <v>1382</v>
      </c>
      <c r="V157" s="15" t="s">
        <v>1383</v>
      </c>
      <c r="W157" s="7" t="s">
        <v>186</v>
      </c>
      <c r="X157" s="6" t="s">
        <v>1326</v>
      </c>
      <c r="Y157" s="6"/>
      <c r="Z157" s="7" t="s">
        <v>871</v>
      </c>
      <c r="AA157" s="30" t="s">
        <v>871</v>
      </c>
      <c r="AB157" s="7"/>
      <c r="AC157" s="8"/>
      <c r="AD157" s="16">
        <v>2E-3</v>
      </c>
      <c r="AE157" s="15" t="s">
        <v>871</v>
      </c>
      <c r="AF157" s="15"/>
      <c r="AG157" s="15" t="s">
        <v>871</v>
      </c>
      <c r="AH157" s="15"/>
      <c r="AI157" s="9" t="s">
        <v>871</v>
      </c>
      <c r="AJ157" s="9"/>
      <c r="AK157" s="64"/>
      <c r="AL157" s="17"/>
      <c r="AM157" s="17"/>
    </row>
    <row r="158" spans="1:39" s="54" customFormat="1" ht="35.1" customHeight="1">
      <c r="A158" s="7">
        <f t="shared" si="3"/>
        <v>148</v>
      </c>
      <c r="B158" s="7"/>
      <c r="C158" s="5"/>
      <c r="D158" s="5"/>
      <c r="E158" s="5">
        <v>3</v>
      </c>
      <c r="F158" s="5"/>
      <c r="G158" s="5"/>
      <c r="H158" s="5"/>
      <c r="I158" s="5"/>
      <c r="J158" s="5"/>
      <c r="K158" s="5"/>
      <c r="L158" s="72" t="s">
        <v>1412</v>
      </c>
      <c r="M158" s="5" t="s">
        <v>1263</v>
      </c>
      <c r="N158" s="11" t="s">
        <v>1224</v>
      </c>
      <c r="O158" s="11" t="s">
        <v>52</v>
      </c>
      <c r="P158" s="7" t="s">
        <v>40</v>
      </c>
      <c r="Q158" s="12"/>
      <c r="R158" s="13" t="s">
        <v>41</v>
      </c>
      <c r="S158" s="72" t="s">
        <v>1276</v>
      </c>
      <c r="T158" s="6" t="s">
        <v>3</v>
      </c>
      <c r="U158" s="15" t="s">
        <v>1382</v>
      </c>
      <c r="V158" s="15" t="s">
        <v>1383</v>
      </c>
      <c r="W158" s="7" t="s">
        <v>49</v>
      </c>
      <c r="X158" s="10" t="s">
        <v>46</v>
      </c>
      <c r="Y158" s="6" t="s">
        <v>3</v>
      </c>
      <c r="Z158" s="8" t="s">
        <v>1274</v>
      </c>
      <c r="AA158" s="29">
        <f>AA159+AA164</f>
        <v>1.0290000000000001</v>
      </c>
      <c r="AB158" s="7" t="s">
        <v>3</v>
      </c>
      <c r="AC158" s="8" t="s">
        <v>455</v>
      </c>
      <c r="AD158" s="8"/>
      <c r="AE158" s="8"/>
      <c r="AF158" s="8"/>
      <c r="AG158" s="8"/>
      <c r="AH158" s="8"/>
      <c r="AI158" s="8"/>
      <c r="AJ158" s="8"/>
      <c r="AK158" s="65"/>
      <c r="AL158" s="17">
        <v>1</v>
      </c>
      <c r="AM158" s="17">
        <v>1</v>
      </c>
    </row>
    <row r="159" spans="1:39" s="54" customFormat="1" ht="35.1" customHeight="1">
      <c r="A159" s="7">
        <f t="shared" si="3"/>
        <v>149</v>
      </c>
      <c r="B159" s="7"/>
      <c r="C159" s="5"/>
      <c r="D159" s="5"/>
      <c r="E159" s="5"/>
      <c r="F159" s="5">
        <v>4</v>
      </c>
      <c r="G159" s="5"/>
      <c r="H159" s="5"/>
      <c r="I159" s="5"/>
      <c r="J159" s="5"/>
      <c r="K159" s="5"/>
      <c r="L159" s="4" t="s">
        <v>1260</v>
      </c>
      <c r="M159" s="36" t="s">
        <v>1277</v>
      </c>
      <c r="N159" s="11" t="s">
        <v>1224</v>
      </c>
      <c r="O159" s="11" t="s">
        <v>52</v>
      </c>
      <c r="P159" s="7" t="s">
        <v>40</v>
      </c>
      <c r="Q159" s="12"/>
      <c r="R159" s="13" t="s">
        <v>41</v>
      </c>
      <c r="S159" s="4" t="s">
        <v>1219</v>
      </c>
      <c r="T159" s="6" t="s">
        <v>3</v>
      </c>
      <c r="U159" s="15" t="s">
        <v>1382</v>
      </c>
      <c r="V159" s="15" t="s">
        <v>1383</v>
      </c>
      <c r="W159" s="7" t="s">
        <v>49</v>
      </c>
      <c r="X159" s="10" t="s">
        <v>46</v>
      </c>
      <c r="Y159" s="6" t="s">
        <v>3</v>
      </c>
      <c r="Z159" s="8" t="s">
        <v>3</v>
      </c>
      <c r="AA159" s="29">
        <v>0.104</v>
      </c>
      <c r="AB159" s="7" t="s">
        <v>3</v>
      </c>
      <c r="AC159" s="8" t="s">
        <v>455</v>
      </c>
      <c r="AD159" s="8"/>
      <c r="AE159" s="8"/>
      <c r="AF159" s="8"/>
      <c r="AG159" s="8"/>
      <c r="AH159" s="8"/>
      <c r="AI159" s="8"/>
      <c r="AJ159" s="8"/>
      <c r="AK159" s="65"/>
      <c r="AL159" s="17">
        <v>1</v>
      </c>
      <c r="AM159" s="17">
        <v>1</v>
      </c>
    </row>
    <row r="160" spans="1:39" s="54" customFormat="1" ht="35.1" customHeight="1">
      <c r="A160" s="7">
        <f t="shared" si="3"/>
        <v>150</v>
      </c>
      <c r="B160" s="7"/>
      <c r="C160" s="5"/>
      <c r="D160" s="5"/>
      <c r="E160" s="5"/>
      <c r="F160" s="5"/>
      <c r="G160" s="5">
        <v>5</v>
      </c>
      <c r="H160" s="5"/>
      <c r="I160" s="5"/>
      <c r="J160" s="5"/>
      <c r="K160" s="5"/>
      <c r="L160" s="4" t="s">
        <v>1220</v>
      </c>
      <c r="M160" s="36" t="s">
        <v>1229</v>
      </c>
      <c r="N160" s="11" t="s">
        <v>1225</v>
      </c>
      <c r="O160" s="11" t="s">
        <v>52</v>
      </c>
      <c r="P160" s="7" t="s">
        <v>40</v>
      </c>
      <c r="Q160" s="12"/>
      <c r="R160" s="13" t="s">
        <v>41</v>
      </c>
      <c r="S160" s="4" t="s">
        <v>1220</v>
      </c>
      <c r="T160" s="6" t="s">
        <v>3</v>
      </c>
      <c r="U160" s="15" t="s">
        <v>1382</v>
      </c>
      <c r="V160" s="15" t="s">
        <v>1383</v>
      </c>
      <c r="W160" s="7" t="s">
        <v>1225</v>
      </c>
      <c r="X160" s="10" t="s">
        <v>1226</v>
      </c>
      <c r="Y160" s="6" t="s">
        <v>1237</v>
      </c>
      <c r="Z160" s="8" t="s">
        <v>1231</v>
      </c>
      <c r="AA160" s="29">
        <v>4.5999999999999999E-2</v>
      </c>
      <c r="AB160" s="7" t="s">
        <v>3</v>
      </c>
      <c r="AC160" s="8" t="s">
        <v>455</v>
      </c>
      <c r="AD160" s="8"/>
      <c r="AE160" s="8"/>
      <c r="AF160" s="8"/>
      <c r="AG160" s="8"/>
      <c r="AH160" s="8"/>
      <c r="AI160" s="8"/>
      <c r="AJ160" s="8"/>
      <c r="AK160" s="65"/>
      <c r="AL160" s="17">
        <v>1</v>
      </c>
      <c r="AM160" s="17">
        <v>1</v>
      </c>
    </row>
    <row r="161" spans="1:39" s="54" customFormat="1" ht="35.1" customHeight="1">
      <c r="A161" s="7">
        <f t="shared" si="3"/>
        <v>151</v>
      </c>
      <c r="B161" s="7"/>
      <c r="C161" s="5"/>
      <c r="D161" s="5"/>
      <c r="E161" s="5"/>
      <c r="F161" s="5"/>
      <c r="G161" s="5">
        <v>5</v>
      </c>
      <c r="H161" s="5"/>
      <c r="I161" s="5"/>
      <c r="J161" s="5"/>
      <c r="K161" s="5"/>
      <c r="L161" s="4" t="s">
        <v>1221</v>
      </c>
      <c r="M161" s="36" t="s">
        <v>1227</v>
      </c>
      <c r="N161" s="11" t="s">
        <v>1225</v>
      </c>
      <c r="O161" s="11" t="s">
        <v>52</v>
      </c>
      <c r="P161" s="7" t="s">
        <v>40</v>
      </c>
      <c r="Q161" s="12"/>
      <c r="R161" s="13" t="s">
        <v>41</v>
      </c>
      <c r="S161" s="4" t="s">
        <v>1221</v>
      </c>
      <c r="T161" s="6" t="s">
        <v>3</v>
      </c>
      <c r="U161" s="15" t="s">
        <v>1382</v>
      </c>
      <c r="V161" s="15" t="s">
        <v>1383</v>
      </c>
      <c r="W161" s="7" t="s">
        <v>1225</v>
      </c>
      <c r="X161" s="10" t="s">
        <v>1226</v>
      </c>
      <c r="Y161" s="6" t="s">
        <v>1237</v>
      </c>
      <c r="Z161" s="8" t="s">
        <v>1232</v>
      </c>
      <c r="AA161" s="29">
        <v>8.0000000000000002E-3</v>
      </c>
      <c r="AB161" s="7" t="s">
        <v>3</v>
      </c>
      <c r="AC161" s="8" t="s">
        <v>455</v>
      </c>
      <c r="AD161" s="8"/>
      <c r="AE161" s="8"/>
      <c r="AF161" s="8"/>
      <c r="AG161" s="8"/>
      <c r="AH161" s="8"/>
      <c r="AI161" s="8"/>
      <c r="AJ161" s="8"/>
      <c r="AK161" s="65"/>
      <c r="AL161" s="17">
        <v>1</v>
      </c>
      <c r="AM161" s="17">
        <v>1</v>
      </c>
    </row>
    <row r="162" spans="1:39" s="54" customFormat="1" ht="35.1" customHeight="1">
      <c r="A162" s="7">
        <f t="shared" si="3"/>
        <v>152</v>
      </c>
      <c r="B162" s="7"/>
      <c r="C162" s="5"/>
      <c r="D162" s="5"/>
      <c r="E162" s="5"/>
      <c r="F162" s="5"/>
      <c r="G162" s="5">
        <v>5</v>
      </c>
      <c r="H162" s="5"/>
      <c r="I162" s="5"/>
      <c r="J162" s="5"/>
      <c r="K162" s="5"/>
      <c r="L162" s="4" t="s">
        <v>1222</v>
      </c>
      <c r="M162" s="36" t="s">
        <v>1230</v>
      </c>
      <c r="N162" s="11" t="s">
        <v>1225</v>
      </c>
      <c r="O162" s="11" t="s">
        <v>52</v>
      </c>
      <c r="P162" s="7" t="s">
        <v>40</v>
      </c>
      <c r="Q162" s="12"/>
      <c r="R162" s="13" t="s">
        <v>41</v>
      </c>
      <c r="S162" s="4" t="s">
        <v>1222</v>
      </c>
      <c r="T162" s="6" t="s">
        <v>3</v>
      </c>
      <c r="U162" s="15" t="s">
        <v>1382</v>
      </c>
      <c r="V162" s="15" t="s">
        <v>1383</v>
      </c>
      <c r="W162" s="7" t="s">
        <v>1225</v>
      </c>
      <c r="X162" s="10" t="s">
        <v>1226</v>
      </c>
      <c r="Y162" s="6" t="s">
        <v>1237</v>
      </c>
      <c r="Z162" s="8" t="s">
        <v>1233</v>
      </c>
      <c r="AA162" s="29">
        <v>7.0000000000000001E-3</v>
      </c>
      <c r="AB162" s="7" t="s">
        <v>3</v>
      </c>
      <c r="AC162" s="8" t="s">
        <v>455</v>
      </c>
      <c r="AD162" s="8"/>
      <c r="AE162" s="8"/>
      <c r="AF162" s="8"/>
      <c r="AG162" s="8"/>
      <c r="AH162" s="8"/>
      <c r="AI162" s="8"/>
      <c r="AJ162" s="8"/>
      <c r="AK162" s="65"/>
      <c r="AL162" s="17">
        <v>1</v>
      </c>
      <c r="AM162" s="17">
        <v>1</v>
      </c>
    </row>
    <row r="163" spans="1:39" s="54" customFormat="1" ht="35.1" customHeight="1">
      <c r="A163" s="7">
        <f t="shared" si="3"/>
        <v>153</v>
      </c>
      <c r="B163" s="7"/>
      <c r="C163" s="5"/>
      <c r="D163" s="5"/>
      <c r="E163" s="5"/>
      <c r="F163" s="5"/>
      <c r="G163" s="5">
        <v>5</v>
      </c>
      <c r="H163" s="5"/>
      <c r="I163" s="5"/>
      <c r="J163" s="5"/>
      <c r="K163" s="5"/>
      <c r="L163" s="4" t="s">
        <v>1223</v>
      </c>
      <c r="M163" s="36" t="s">
        <v>1228</v>
      </c>
      <c r="N163" s="11" t="s">
        <v>1225</v>
      </c>
      <c r="O163" s="11" t="s">
        <v>52</v>
      </c>
      <c r="P163" s="7" t="s">
        <v>40</v>
      </c>
      <c r="Q163" s="12"/>
      <c r="R163" s="13" t="s">
        <v>41</v>
      </c>
      <c r="S163" s="4" t="s">
        <v>1223</v>
      </c>
      <c r="T163" s="6" t="s">
        <v>3</v>
      </c>
      <c r="U163" s="15" t="s">
        <v>1382</v>
      </c>
      <c r="V163" s="15" t="s">
        <v>1383</v>
      </c>
      <c r="W163" s="7" t="s">
        <v>1225</v>
      </c>
      <c r="X163" s="10" t="s">
        <v>1226</v>
      </c>
      <c r="Y163" s="6" t="s">
        <v>1237</v>
      </c>
      <c r="Z163" s="8" t="s">
        <v>1234</v>
      </c>
      <c r="AA163" s="29">
        <v>4.2999999999999997E-2</v>
      </c>
      <c r="AB163" s="7" t="s">
        <v>3</v>
      </c>
      <c r="AC163" s="8" t="s">
        <v>455</v>
      </c>
      <c r="AD163" s="8"/>
      <c r="AE163" s="8"/>
      <c r="AF163" s="8"/>
      <c r="AG163" s="8"/>
      <c r="AH163" s="8"/>
      <c r="AI163" s="8"/>
      <c r="AJ163" s="8"/>
      <c r="AK163" s="65"/>
      <c r="AL163" s="17">
        <v>1</v>
      </c>
      <c r="AM163" s="17">
        <v>1</v>
      </c>
    </row>
    <row r="164" spans="1:39" s="54" customFormat="1" ht="35.1" customHeight="1">
      <c r="A164" s="7">
        <f t="shared" si="3"/>
        <v>154</v>
      </c>
      <c r="B164" s="7"/>
      <c r="C164" s="5"/>
      <c r="D164" s="5"/>
      <c r="E164" s="5"/>
      <c r="F164" s="5">
        <v>4</v>
      </c>
      <c r="G164" s="5"/>
      <c r="H164" s="5"/>
      <c r="I164" s="5"/>
      <c r="J164" s="5"/>
      <c r="K164" s="5"/>
      <c r="L164" s="72" t="s">
        <v>1318</v>
      </c>
      <c r="M164" s="5" t="s">
        <v>1278</v>
      </c>
      <c r="N164" s="11" t="s">
        <v>49</v>
      </c>
      <c r="O164" s="11" t="s">
        <v>52</v>
      </c>
      <c r="P164" s="7" t="s">
        <v>40</v>
      </c>
      <c r="Q164" s="12"/>
      <c r="R164" s="13" t="s">
        <v>41</v>
      </c>
      <c r="S164" s="61" t="s">
        <v>1275</v>
      </c>
      <c r="T164" s="14" t="s">
        <v>888</v>
      </c>
      <c r="U164" s="15" t="s">
        <v>43</v>
      </c>
      <c r="V164" s="15" t="s">
        <v>44</v>
      </c>
      <c r="W164" s="7" t="s">
        <v>49</v>
      </c>
      <c r="X164" s="35" t="s">
        <v>46</v>
      </c>
      <c r="Y164" s="6" t="s">
        <v>3</v>
      </c>
      <c r="Z164" s="8" t="s">
        <v>1273</v>
      </c>
      <c r="AA164" s="29">
        <f>AA165+AA166+AA167+AA168</f>
        <v>0.92500000000000004</v>
      </c>
      <c r="AB164" s="7" t="s">
        <v>3</v>
      </c>
      <c r="AC164" s="8" t="s">
        <v>883</v>
      </c>
      <c r="AD164" s="8" t="s">
        <v>883</v>
      </c>
      <c r="AE164" s="8" t="s">
        <v>883</v>
      </c>
      <c r="AF164" s="8" t="s">
        <v>883</v>
      </c>
      <c r="AG164" s="8" t="s">
        <v>883</v>
      </c>
      <c r="AH164" s="8" t="s">
        <v>883</v>
      </c>
      <c r="AI164" s="8" t="s">
        <v>883</v>
      </c>
      <c r="AJ164" s="8" t="s">
        <v>883</v>
      </c>
      <c r="AK164" s="65"/>
      <c r="AL164" s="17">
        <v>1</v>
      </c>
      <c r="AM164" s="17">
        <v>1</v>
      </c>
    </row>
    <row r="165" spans="1:39" s="54" customFormat="1" ht="35.1" customHeight="1">
      <c r="A165" s="7">
        <f t="shared" si="3"/>
        <v>155</v>
      </c>
      <c r="B165" s="7"/>
      <c r="C165" s="5"/>
      <c r="D165" s="5"/>
      <c r="E165" s="5"/>
      <c r="F165" s="5"/>
      <c r="G165" s="5">
        <v>5</v>
      </c>
      <c r="H165" s="5"/>
      <c r="I165" s="5"/>
      <c r="J165" s="5"/>
      <c r="K165" s="5"/>
      <c r="L165" s="72" t="s">
        <v>1317</v>
      </c>
      <c r="M165" s="5" t="s">
        <v>1264</v>
      </c>
      <c r="N165" s="11" t="s">
        <v>1225</v>
      </c>
      <c r="O165" s="11" t="s">
        <v>935</v>
      </c>
      <c r="P165" s="7" t="s">
        <v>934</v>
      </c>
      <c r="Q165" s="12"/>
      <c r="R165" s="13" t="s">
        <v>41</v>
      </c>
      <c r="S165" s="61" t="s">
        <v>445</v>
      </c>
      <c r="T165" s="14" t="s">
        <v>888</v>
      </c>
      <c r="U165" s="15" t="s">
        <v>43</v>
      </c>
      <c r="V165" s="15" t="s">
        <v>44</v>
      </c>
      <c r="W165" s="7" t="s">
        <v>1225</v>
      </c>
      <c r="X165" s="35" t="s">
        <v>1226</v>
      </c>
      <c r="Y165" s="8" t="s">
        <v>1236</v>
      </c>
      <c r="Z165" s="8" t="s">
        <v>444</v>
      </c>
      <c r="AA165" s="29">
        <v>0.90500000000000003</v>
      </c>
      <c r="AB165" s="7" t="s">
        <v>3</v>
      </c>
      <c r="AC165" s="8" t="s">
        <v>883</v>
      </c>
      <c r="AD165" s="8" t="s">
        <v>883</v>
      </c>
      <c r="AE165" s="8" t="s">
        <v>883</v>
      </c>
      <c r="AF165" s="8" t="s">
        <v>883</v>
      </c>
      <c r="AG165" s="8" t="s">
        <v>883</v>
      </c>
      <c r="AH165" s="8" t="s">
        <v>883</v>
      </c>
      <c r="AI165" s="8" t="s">
        <v>883</v>
      </c>
      <c r="AJ165" s="8" t="s">
        <v>883</v>
      </c>
      <c r="AK165" s="65"/>
      <c r="AL165" s="17">
        <v>1</v>
      </c>
      <c r="AM165" s="17">
        <v>1</v>
      </c>
    </row>
    <row r="166" spans="1:39" s="54" customFormat="1" ht="35.1" customHeight="1">
      <c r="A166" s="7">
        <f t="shared" si="3"/>
        <v>156</v>
      </c>
      <c r="B166" s="7"/>
      <c r="C166" s="5"/>
      <c r="D166" s="5"/>
      <c r="E166" s="5"/>
      <c r="F166" s="5"/>
      <c r="G166" s="5">
        <v>5</v>
      </c>
      <c r="H166" s="5"/>
      <c r="I166" s="5"/>
      <c r="J166" s="5"/>
      <c r="K166" s="5"/>
      <c r="L166" s="72" t="s">
        <v>933</v>
      </c>
      <c r="M166" s="5" t="s">
        <v>175</v>
      </c>
      <c r="N166" s="11" t="s">
        <v>132</v>
      </c>
      <c r="O166" s="11" t="s">
        <v>52</v>
      </c>
      <c r="P166" s="7" t="s">
        <v>40</v>
      </c>
      <c r="Q166" s="12"/>
      <c r="R166" s="13" t="s">
        <v>41</v>
      </c>
      <c r="S166" s="61" t="s">
        <v>932</v>
      </c>
      <c r="T166" s="14" t="s">
        <v>888</v>
      </c>
      <c r="U166" s="15" t="s">
        <v>1382</v>
      </c>
      <c r="V166" s="15" t="s">
        <v>1383</v>
      </c>
      <c r="W166" s="7" t="s">
        <v>930</v>
      </c>
      <c r="X166" s="16" t="s">
        <v>929</v>
      </c>
      <c r="Y166" s="8" t="s">
        <v>176</v>
      </c>
      <c r="Z166" s="8" t="s">
        <v>883</v>
      </c>
      <c r="AA166" s="29">
        <v>7.0000000000000001E-3</v>
      </c>
      <c r="AB166" s="7" t="s">
        <v>883</v>
      </c>
      <c r="AC166" s="8" t="s">
        <v>883</v>
      </c>
      <c r="AD166" s="50" t="s">
        <v>928</v>
      </c>
      <c r="AE166" s="15"/>
      <c r="AF166" s="15"/>
      <c r="AG166" s="15"/>
      <c r="AH166" s="15"/>
      <c r="AI166" s="9"/>
      <c r="AJ166" s="9"/>
      <c r="AK166" s="64"/>
      <c r="AL166" s="17">
        <v>1</v>
      </c>
      <c r="AM166" s="17">
        <v>1</v>
      </c>
    </row>
    <row r="167" spans="1:39" s="54" customFormat="1" ht="35.1" customHeight="1">
      <c r="A167" s="7">
        <f t="shared" si="3"/>
        <v>157</v>
      </c>
      <c r="B167" s="7"/>
      <c r="C167" s="5"/>
      <c r="D167" s="5"/>
      <c r="E167" s="5"/>
      <c r="F167" s="5"/>
      <c r="G167" s="5">
        <v>5</v>
      </c>
      <c r="H167" s="5"/>
      <c r="I167" s="5"/>
      <c r="J167" s="5"/>
      <c r="K167" s="5"/>
      <c r="L167" s="72" t="s">
        <v>931</v>
      </c>
      <c r="M167" s="5" t="s">
        <v>175</v>
      </c>
      <c r="N167" s="11" t="s">
        <v>132</v>
      </c>
      <c r="O167" s="11" t="s">
        <v>52</v>
      </c>
      <c r="P167" s="7" t="s">
        <v>40</v>
      </c>
      <c r="Q167" s="12"/>
      <c r="R167" s="13" t="s">
        <v>41</v>
      </c>
      <c r="S167" s="61" t="s">
        <v>931</v>
      </c>
      <c r="T167" s="14" t="s">
        <v>888</v>
      </c>
      <c r="U167" s="15" t="s">
        <v>1382</v>
      </c>
      <c r="V167" s="15" t="s">
        <v>1383</v>
      </c>
      <c r="W167" s="7" t="s">
        <v>930</v>
      </c>
      <c r="X167" s="16" t="s">
        <v>929</v>
      </c>
      <c r="Y167" s="8" t="s">
        <v>176</v>
      </c>
      <c r="Z167" s="8" t="s">
        <v>883</v>
      </c>
      <c r="AA167" s="29">
        <v>6.0000000000000001E-3</v>
      </c>
      <c r="AB167" s="7" t="s">
        <v>3</v>
      </c>
      <c r="AC167" s="8" t="s">
        <v>883</v>
      </c>
      <c r="AD167" s="8" t="s">
        <v>883</v>
      </c>
      <c r="AE167" s="8" t="s">
        <v>883</v>
      </c>
      <c r="AF167" s="8" t="s">
        <v>883</v>
      </c>
      <c r="AG167" s="8" t="s">
        <v>883</v>
      </c>
      <c r="AH167" s="8" t="s">
        <v>883</v>
      </c>
      <c r="AI167" s="8" t="s">
        <v>883</v>
      </c>
      <c r="AJ167" s="8" t="s">
        <v>883</v>
      </c>
      <c r="AK167" s="65"/>
      <c r="AL167" s="17">
        <v>1</v>
      </c>
      <c r="AM167" s="17">
        <v>1</v>
      </c>
    </row>
    <row r="168" spans="1:39" s="54" customFormat="1" ht="35.1" customHeight="1">
      <c r="A168" s="7">
        <f t="shared" si="3"/>
        <v>158</v>
      </c>
      <c r="B168" s="7"/>
      <c r="C168" s="5"/>
      <c r="D168" s="5"/>
      <c r="E168" s="5"/>
      <c r="F168" s="5"/>
      <c r="G168" s="5">
        <v>5</v>
      </c>
      <c r="H168" s="5"/>
      <c r="I168" s="5"/>
      <c r="J168" s="5"/>
      <c r="K168" s="5"/>
      <c r="L168" s="72" t="s">
        <v>178</v>
      </c>
      <c r="M168" s="5" t="s">
        <v>175</v>
      </c>
      <c r="N168" s="11" t="s">
        <v>132</v>
      </c>
      <c r="O168" s="11" t="s">
        <v>52</v>
      </c>
      <c r="P168" s="7" t="s">
        <v>40</v>
      </c>
      <c r="Q168" s="12"/>
      <c r="R168" s="13" t="s">
        <v>41</v>
      </c>
      <c r="S168" s="28" t="s">
        <v>178</v>
      </c>
      <c r="T168" s="14" t="s">
        <v>888</v>
      </c>
      <c r="U168" s="15" t="s">
        <v>1382</v>
      </c>
      <c r="V168" s="15" t="s">
        <v>1383</v>
      </c>
      <c r="W168" s="7" t="s">
        <v>930</v>
      </c>
      <c r="X168" s="16" t="s">
        <v>929</v>
      </c>
      <c r="Y168" s="8" t="s">
        <v>176</v>
      </c>
      <c r="Z168" s="8" t="s">
        <v>883</v>
      </c>
      <c r="AA168" s="29">
        <v>7.0000000000000001E-3</v>
      </c>
      <c r="AB168" s="7" t="s">
        <v>3</v>
      </c>
      <c r="AC168" s="8" t="s">
        <v>883</v>
      </c>
      <c r="AD168" s="50" t="s">
        <v>928</v>
      </c>
      <c r="AE168" s="15" t="s">
        <v>86</v>
      </c>
      <c r="AF168" s="15" t="s">
        <v>87</v>
      </c>
      <c r="AG168" s="15"/>
      <c r="AH168" s="15" t="s">
        <v>88</v>
      </c>
      <c r="AI168" s="9"/>
      <c r="AJ168" s="9"/>
      <c r="AK168" s="64"/>
      <c r="AL168" s="17">
        <v>1</v>
      </c>
      <c r="AM168" s="17">
        <v>1</v>
      </c>
    </row>
    <row r="169" spans="1:39" s="54" customFormat="1" ht="35.1" customHeight="1">
      <c r="A169" s="7">
        <f t="shared" si="3"/>
        <v>159</v>
      </c>
      <c r="B169" s="7"/>
      <c r="C169" s="5"/>
      <c r="D169" s="5"/>
      <c r="E169" s="5"/>
      <c r="F169" s="5"/>
      <c r="G169" s="5">
        <v>5</v>
      </c>
      <c r="H169" s="5"/>
      <c r="I169" s="5"/>
      <c r="J169" s="5"/>
      <c r="K169" s="5"/>
      <c r="L169" s="72" t="s">
        <v>926</v>
      </c>
      <c r="M169" s="5" t="s">
        <v>890</v>
      </c>
      <c r="N169" s="11" t="s">
        <v>890</v>
      </c>
      <c r="O169" s="11" t="s">
        <v>52</v>
      </c>
      <c r="P169" s="7" t="s">
        <v>40</v>
      </c>
      <c r="Q169" s="6" t="s">
        <v>3</v>
      </c>
      <c r="R169" s="13" t="s">
        <v>927</v>
      </c>
      <c r="S169" s="72" t="s">
        <v>926</v>
      </c>
      <c r="T169" s="14" t="s">
        <v>888</v>
      </c>
      <c r="U169" s="15" t="s">
        <v>1382</v>
      </c>
      <c r="V169" s="15" t="s">
        <v>1383</v>
      </c>
      <c r="W169" s="11" t="s">
        <v>890</v>
      </c>
      <c r="X169" s="6" t="s">
        <v>883</v>
      </c>
      <c r="Y169" s="6" t="s">
        <v>925</v>
      </c>
      <c r="Z169" s="8" t="s">
        <v>883</v>
      </c>
      <c r="AA169" s="29">
        <v>5.0000000000000001E-4</v>
      </c>
      <c r="AB169" s="7" t="s">
        <v>3</v>
      </c>
      <c r="AC169" s="8" t="s">
        <v>883</v>
      </c>
      <c r="AD169" s="50"/>
      <c r="AE169" s="15"/>
      <c r="AF169" s="15"/>
      <c r="AG169" s="15"/>
      <c r="AH169" s="15"/>
      <c r="AI169" s="9"/>
      <c r="AJ169" s="9"/>
      <c r="AK169" s="65"/>
      <c r="AL169" s="17">
        <v>1</v>
      </c>
      <c r="AM169" s="17">
        <v>1</v>
      </c>
    </row>
    <row r="170" spans="1:39" s="54" customFormat="1" ht="35.1" customHeight="1">
      <c r="A170" s="7">
        <f t="shared" si="3"/>
        <v>160</v>
      </c>
      <c r="B170" s="7"/>
      <c r="C170" s="5"/>
      <c r="D170" s="5"/>
      <c r="E170" s="5"/>
      <c r="F170" s="5">
        <v>4</v>
      </c>
      <c r="G170" s="5"/>
      <c r="H170" s="5"/>
      <c r="I170" s="5"/>
      <c r="J170" s="5"/>
      <c r="K170" s="5"/>
      <c r="L170" s="72" t="s">
        <v>924</v>
      </c>
      <c r="M170" s="5" t="s">
        <v>1138</v>
      </c>
      <c r="N170" s="11" t="s">
        <v>186</v>
      </c>
      <c r="O170" s="11" t="s">
        <v>52</v>
      </c>
      <c r="P170" s="7" t="s">
        <v>40</v>
      </c>
      <c r="Q170" s="6" t="s">
        <v>3</v>
      </c>
      <c r="R170" s="13" t="s">
        <v>41</v>
      </c>
      <c r="S170" s="14" t="s">
        <v>51</v>
      </c>
      <c r="T170" s="6" t="s">
        <v>3</v>
      </c>
      <c r="U170" s="15" t="s">
        <v>1382</v>
      </c>
      <c r="V170" s="15" t="s">
        <v>1383</v>
      </c>
      <c r="W170" s="7" t="s">
        <v>186</v>
      </c>
      <c r="X170" s="6" t="s">
        <v>3</v>
      </c>
      <c r="Y170" s="6" t="s">
        <v>3</v>
      </c>
      <c r="Z170" s="8" t="s">
        <v>883</v>
      </c>
      <c r="AA170" s="29">
        <v>1E-3</v>
      </c>
      <c r="AB170" s="7" t="s">
        <v>3</v>
      </c>
      <c r="AC170" s="8" t="s">
        <v>883</v>
      </c>
      <c r="AD170" s="8" t="s">
        <v>883</v>
      </c>
      <c r="AE170" s="8" t="s">
        <v>883</v>
      </c>
      <c r="AF170" s="8" t="s">
        <v>883</v>
      </c>
      <c r="AG170" s="8" t="s">
        <v>883</v>
      </c>
      <c r="AH170" s="8" t="s">
        <v>883</v>
      </c>
      <c r="AI170" s="8" t="s">
        <v>883</v>
      </c>
      <c r="AJ170" s="8" t="s">
        <v>883</v>
      </c>
      <c r="AK170" s="65"/>
      <c r="AL170" s="17">
        <v>23</v>
      </c>
      <c r="AM170" s="17">
        <v>23</v>
      </c>
    </row>
    <row r="171" spans="1:39" s="54" customFormat="1" ht="35.1" customHeight="1">
      <c r="A171" s="7">
        <f t="shared" si="3"/>
        <v>161</v>
      </c>
      <c r="B171" s="7"/>
      <c r="C171" s="7">
        <v>1</v>
      </c>
      <c r="D171" s="7"/>
      <c r="E171" s="7"/>
      <c r="F171" s="7"/>
      <c r="G171" s="14"/>
      <c r="H171" s="14"/>
      <c r="I171" s="14"/>
      <c r="J171" s="14"/>
      <c r="K171" s="14"/>
      <c r="L171" s="72" t="s">
        <v>923</v>
      </c>
      <c r="M171" s="5" t="s">
        <v>922</v>
      </c>
      <c r="N171" s="11" t="s">
        <v>49</v>
      </c>
      <c r="O171" s="11" t="s">
        <v>52</v>
      </c>
      <c r="P171" s="7" t="s">
        <v>40</v>
      </c>
      <c r="Q171" s="12"/>
      <c r="R171" s="13" t="s">
        <v>41</v>
      </c>
      <c r="S171" s="12" t="str">
        <f>L171</f>
        <v>322121110000</v>
      </c>
      <c r="T171" s="14" t="s">
        <v>888</v>
      </c>
      <c r="U171" s="15" t="s">
        <v>1382</v>
      </c>
      <c r="V171" s="15" t="s">
        <v>1383</v>
      </c>
      <c r="W171" s="7" t="s">
        <v>49</v>
      </c>
      <c r="X171" s="7" t="s">
        <v>46</v>
      </c>
      <c r="Y171" s="6" t="s">
        <v>3</v>
      </c>
      <c r="Z171" s="7" t="s">
        <v>919</v>
      </c>
      <c r="AA171" s="30">
        <f>AA172+AA173</f>
        <v>0.1384</v>
      </c>
      <c r="AB171" s="7" t="s">
        <v>3</v>
      </c>
      <c r="AC171" s="8" t="s">
        <v>883</v>
      </c>
      <c r="AD171" s="50" t="s">
        <v>901</v>
      </c>
      <c r="AE171" s="15"/>
      <c r="AF171" s="15"/>
      <c r="AG171" s="15"/>
      <c r="AH171" s="15"/>
      <c r="AI171" s="9"/>
      <c r="AJ171" s="9"/>
      <c r="AK171" s="66"/>
      <c r="AL171" s="17">
        <v>1</v>
      </c>
      <c r="AM171" s="17">
        <v>1</v>
      </c>
    </row>
    <row r="172" spans="1:39" s="54" customFormat="1" ht="35.1" customHeight="1">
      <c r="A172" s="7">
        <f t="shared" si="3"/>
        <v>162</v>
      </c>
      <c r="B172" s="7"/>
      <c r="C172" s="7"/>
      <c r="D172" s="7">
        <v>2</v>
      </c>
      <c r="E172" s="7"/>
      <c r="F172" s="7"/>
      <c r="G172" s="14"/>
      <c r="H172" s="14"/>
      <c r="I172" s="14"/>
      <c r="J172" s="14"/>
      <c r="K172" s="14"/>
      <c r="L172" s="72" t="s">
        <v>921</v>
      </c>
      <c r="M172" s="5" t="s">
        <v>920</v>
      </c>
      <c r="N172" s="11" t="s">
        <v>189</v>
      </c>
      <c r="O172" s="11" t="s">
        <v>52</v>
      </c>
      <c r="P172" s="7" t="s">
        <v>40</v>
      </c>
      <c r="Q172" s="12"/>
      <c r="R172" s="13" t="s">
        <v>41</v>
      </c>
      <c r="S172" s="28" t="s">
        <v>368</v>
      </c>
      <c r="T172" s="14" t="s">
        <v>888</v>
      </c>
      <c r="U172" s="15" t="s">
        <v>1382</v>
      </c>
      <c r="V172" s="15" t="s">
        <v>1383</v>
      </c>
      <c r="W172" s="7" t="s">
        <v>189</v>
      </c>
      <c r="X172" s="7" t="s">
        <v>211</v>
      </c>
      <c r="Y172" s="7" t="s">
        <v>3</v>
      </c>
      <c r="Z172" s="7" t="s">
        <v>919</v>
      </c>
      <c r="AA172" s="30">
        <v>0.13589999999999999</v>
      </c>
      <c r="AB172" s="7" t="s">
        <v>3</v>
      </c>
      <c r="AC172" s="8" t="s">
        <v>883</v>
      </c>
      <c r="AD172" s="50" t="s">
        <v>901</v>
      </c>
      <c r="AE172" s="15"/>
      <c r="AF172" s="15"/>
      <c r="AG172" s="15"/>
      <c r="AH172" s="15"/>
      <c r="AI172" s="9"/>
      <c r="AJ172" s="9"/>
      <c r="AK172" s="66"/>
      <c r="AL172" s="17">
        <v>1</v>
      </c>
      <c r="AM172" s="17">
        <v>1</v>
      </c>
    </row>
    <row r="173" spans="1:39" s="54" customFormat="1" ht="35.1" customHeight="1">
      <c r="A173" s="7">
        <f t="shared" si="3"/>
        <v>163</v>
      </c>
      <c r="B173" s="7"/>
      <c r="C173" s="7"/>
      <c r="D173" s="7">
        <v>2</v>
      </c>
      <c r="E173" s="7"/>
      <c r="F173" s="7"/>
      <c r="G173" s="14"/>
      <c r="H173" s="14"/>
      <c r="I173" s="14"/>
      <c r="J173" s="14"/>
      <c r="K173" s="14"/>
      <c r="L173" s="72" t="s">
        <v>918</v>
      </c>
      <c r="M173" s="5" t="s">
        <v>917</v>
      </c>
      <c r="N173" s="11" t="s">
        <v>246</v>
      </c>
      <c r="O173" s="11" t="s">
        <v>52</v>
      </c>
      <c r="P173" s="7" t="s">
        <v>40</v>
      </c>
      <c r="Q173" s="12"/>
      <c r="R173" s="13" t="s">
        <v>41</v>
      </c>
      <c r="S173" s="14" t="s">
        <v>51</v>
      </c>
      <c r="T173" s="6" t="s">
        <v>3</v>
      </c>
      <c r="U173" s="15" t="s">
        <v>1382</v>
      </c>
      <c r="V173" s="15" t="s">
        <v>1383</v>
      </c>
      <c r="W173" s="7" t="s">
        <v>246</v>
      </c>
      <c r="X173" s="7" t="s">
        <v>370</v>
      </c>
      <c r="Y173" s="7" t="s">
        <v>441</v>
      </c>
      <c r="Z173" s="7" t="s">
        <v>897</v>
      </c>
      <c r="AA173" s="30">
        <v>2.5000000000000001E-3</v>
      </c>
      <c r="AB173" s="7" t="s">
        <v>3</v>
      </c>
      <c r="AC173" s="8" t="s">
        <v>883</v>
      </c>
      <c r="AD173" s="50" t="s">
        <v>901</v>
      </c>
      <c r="AE173" s="15"/>
      <c r="AF173" s="15"/>
      <c r="AG173" s="15"/>
      <c r="AH173" s="15"/>
      <c r="AI173" s="9"/>
      <c r="AJ173" s="9"/>
      <c r="AK173" s="66"/>
      <c r="AL173" s="17">
        <v>1</v>
      </c>
      <c r="AM173" s="17">
        <v>1</v>
      </c>
    </row>
    <row r="174" spans="1:39" s="54" customFormat="1" ht="35.1" customHeight="1">
      <c r="A174" s="7">
        <f t="shared" si="3"/>
        <v>164</v>
      </c>
      <c r="B174" s="7"/>
      <c r="C174" s="7">
        <v>1</v>
      </c>
      <c r="D174" s="7"/>
      <c r="E174" s="7"/>
      <c r="F174" s="7"/>
      <c r="G174" s="14"/>
      <c r="H174" s="14"/>
      <c r="I174" s="14"/>
      <c r="J174" s="14"/>
      <c r="K174" s="14"/>
      <c r="L174" s="72" t="s">
        <v>916</v>
      </c>
      <c r="M174" s="5" t="s">
        <v>915</v>
      </c>
      <c r="N174" s="11" t="s">
        <v>189</v>
      </c>
      <c r="O174" s="11" t="s">
        <v>52</v>
      </c>
      <c r="P174" s="7" t="s">
        <v>40</v>
      </c>
      <c r="Q174" s="12"/>
      <c r="R174" s="13" t="s">
        <v>41</v>
      </c>
      <c r="S174" s="28" t="s">
        <v>914</v>
      </c>
      <c r="T174" s="14" t="s">
        <v>888</v>
      </c>
      <c r="U174" s="15" t="s">
        <v>1382</v>
      </c>
      <c r="V174" s="15" t="s">
        <v>1383</v>
      </c>
      <c r="W174" s="7" t="s">
        <v>189</v>
      </c>
      <c r="X174" s="7" t="s">
        <v>211</v>
      </c>
      <c r="Y174" s="6" t="s">
        <v>3</v>
      </c>
      <c r="Z174" s="7" t="s">
        <v>902</v>
      </c>
      <c r="AA174" s="30">
        <v>3.2199999999999999E-2</v>
      </c>
      <c r="AB174" s="7" t="s">
        <v>3</v>
      </c>
      <c r="AC174" s="8" t="s">
        <v>883</v>
      </c>
      <c r="AD174" s="50" t="s">
        <v>901</v>
      </c>
      <c r="AE174" s="15"/>
      <c r="AF174" s="15"/>
      <c r="AG174" s="15"/>
      <c r="AH174" s="15"/>
      <c r="AI174" s="9"/>
      <c r="AJ174" s="9"/>
      <c r="AK174" s="64"/>
      <c r="AL174" s="17">
        <v>1</v>
      </c>
      <c r="AM174" s="17">
        <v>1</v>
      </c>
    </row>
    <row r="175" spans="1:39" s="14" customFormat="1" ht="35.1" customHeight="1">
      <c r="A175" s="7">
        <f t="shared" si="3"/>
        <v>165</v>
      </c>
      <c r="B175" s="7"/>
      <c r="C175" s="7">
        <v>1</v>
      </c>
      <c r="D175" s="7"/>
      <c r="E175" s="7"/>
      <c r="F175" s="7"/>
      <c r="L175" s="4" t="s">
        <v>1133</v>
      </c>
      <c r="M175" s="36" t="s">
        <v>251</v>
      </c>
      <c r="N175" s="11" t="s">
        <v>186</v>
      </c>
      <c r="O175" s="11" t="s">
        <v>52</v>
      </c>
      <c r="P175" s="7" t="s">
        <v>40</v>
      </c>
      <c r="Q175" s="12"/>
      <c r="R175" s="15" t="s">
        <v>41</v>
      </c>
      <c r="S175" s="12" t="s">
        <v>51</v>
      </c>
      <c r="T175" s="15" t="s">
        <v>3</v>
      </c>
      <c r="U175" s="15" t="s">
        <v>1382</v>
      </c>
      <c r="V175" s="15" t="s">
        <v>1383</v>
      </c>
      <c r="W175" s="7" t="s">
        <v>186</v>
      </c>
      <c r="X175" s="7" t="s">
        <v>252</v>
      </c>
      <c r="Y175" s="6" t="s">
        <v>3</v>
      </c>
      <c r="Z175" s="7" t="s">
        <v>455</v>
      </c>
      <c r="AA175" s="30">
        <v>2.3E-3</v>
      </c>
      <c r="AB175" s="9" t="s">
        <v>3</v>
      </c>
      <c r="AC175" s="9" t="s">
        <v>455</v>
      </c>
      <c r="AD175" s="50" t="s">
        <v>661</v>
      </c>
      <c r="AE175" s="15"/>
      <c r="AF175" s="15"/>
      <c r="AG175" s="15"/>
      <c r="AH175" s="15"/>
      <c r="AI175" s="9"/>
      <c r="AJ175" s="9"/>
      <c r="AK175" s="69"/>
      <c r="AL175" s="17">
        <v>4</v>
      </c>
      <c r="AM175" s="17">
        <v>4</v>
      </c>
    </row>
    <row r="176" spans="1:39" s="54" customFormat="1" ht="35.1" customHeight="1">
      <c r="A176" s="7">
        <f t="shared" si="3"/>
        <v>166</v>
      </c>
      <c r="B176" s="7"/>
      <c r="C176" s="7">
        <v>1</v>
      </c>
      <c r="D176" s="7"/>
      <c r="E176" s="7"/>
      <c r="F176" s="7"/>
      <c r="G176" s="14"/>
      <c r="H176" s="14"/>
      <c r="I176" s="14"/>
      <c r="J176" s="14"/>
      <c r="K176" s="14"/>
      <c r="L176" s="72" t="s">
        <v>913</v>
      </c>
      <c r="M176" s="5" t="s">
        <v>912</v>
      </c>
      <c r="N176" s="11" t="s">
        <v>49</v>
      </c>
      <c r="O176" s="11" t="s">
        <v>52</v>
      </c>
      <c r="P176" s="7" t="s">
        <v>40</v>
      </c>
      <c r="Q176" s="12"/>
      <c r="R176" s="13" t="s">
        <v>41</v>
      </c>
      <c r="S176" s="12" t="str">
        <f>L176</f>
        <v>322121120000</v>
      </c>
      <c r="T176" s="14" t="s">
        <v>888</v>
      </c>
      <c r="U176" s="15" t="s">
        <v>1382</v>
      </c>
      <c r="V176" s="15" t="s">
        <v>1383</v>
      </c>
      <c r="W176" s="7" t="s">
        <v>49</v>
      </c>
      <c r="X176" s="7" t="s">
        <v>46</v>
      </c>
      <c r="Y176" s="6" t="s">
        <v>3</v>
      </c>
      <c r="Z176" s="7" t="s">
        <v>909</v>
      </c>
      <c r="AA176" s="30">
        <f>AA177+AA178</f>
        <v>0.14130000000000001</v>
      </c>
      <c r="AB176" s="7" t="s">
        <v>3</v>
      </c>
      <c r="AC176" s="8" t="s">
        <v>883</v>
      </c>
      <c r="AD176" s="50" t="s">
        <v>901</v>
      </c>
      <c r="AE176" s="15"/>
      <c r="AF176" s="15"/>
      <c r="AG176" s="15"/>
      <c r="AH176" s="15"/>
      <c r="AI176" s="9"/>
      <c r="AJ176" s="9"/>
      <c r="AK176" s="66"/>
      <c r="AL176" s="17">
        <v>1</v>
      </c>
      <c r="AM176" s="17">
        <v>1</v>
      </c>
    </row>
    <row r="177" spans="1:39" s="54" customFormat="1" ht="35.1" customHeight="1">
      <c r="A177" s="7">
        <f t="shared" si="3"/>
        <v>167</v>
      </c>
      <c r="B177" s="7"/>
      <c r="C177" s="7"/>
      <c r="D177" s="7">
        <v>2</v>
      </c>
      <c r="E177" s="7"/>
      <c r="F177" s="7"/>
      <c r="G177" s="14"/>
      <c r="H177" s="14"/>
      <c r="I177" s="14"/>
      <c r="J177" s="14"/>
      <c r="K177" s="14"/>
      <c r="L177" s="72" t="s">
        <v>911</v>
      </c>
      <c r="M177" s="5" t="s">
        <v>910</v>
      </c>
      <c r="N177" s="11" t="s">
        <v>189</v>
      </c>
      <c r="O177" s="11" t="s">
        <v>52</v>
      </c>
      <c r="P177" s="7" t="s">
        <v>40</v>
      </c>
      <c r="Q177" s="12"/>
      <c r="R177" s="13" t="s">
        <v>41</v>
      </c>
      <c r="S177" s="12" t="str">
        <f>L177</f>
        <v>322121120100</v>
      </c>
      <c r="T177" s="14" t="s">
        <v>888</v>
      </c>
      <c r="U177" s="15" t="s">
        <v>1382</v>
      </c>
      <c r="V177" s="15" t="s">
        <v>1383</v>
      </c>
      <c r="W177" s="7" t="s">
        <v>189</v>
      </c>
      <c r="X177" s="7" t="s">
        <v>211</v>
      </c>
      <c r="Y177" s="7" t="s">
        <v>3</v>
      </c>
      <c r="Z177" s="7" t="s">
        <v>909</v>
      </c>
      <c r="AA177" s="30">
        <v>0.13880000000000001</v>
      </c>
      <c r="AB177" s="7" t="s">
        <v>3</v>
      </c>
      <c r="AC177" s="8" t="s">
        <v>883</v>
      </c>
      <c r="AD177" s="50" t="s">
        <v>901</v>
      </c>
      <c r="AE177" s="15"/>
      <c r="AF177" s="15"/>
      <c r="AG177" s="15"/>
      <c r="AH177" s="15"/>
      <c r="AI177" s="9"/>
      <c r="AJ177" s="9"/>
      <c r="AK177" s="66"/>
      <c r="AL177" s="17">
        <v>1</v>
      </c>
      <c r="AM177" s="17">
        <v>1</v>
      </c>
    </row>
    <row r="178" spans="1:39" s="54" customFormat="1" ht="35.1" customHeight="1">
      <c r="A178" s="7">
        <f t="shared" si="3"/>
        <v>168</v>
      </c>
      <c r="B178" s="7"/>
      <c r="C178" s="7"/>
      <c r="D178" s="7">
        <v>2</v>
      </c>
      <c r="E178" s="7"/>
      <c r="F178" s="7"/>
      <c r="G178" s="14"/>
      <c r="H178" s="14"/>
      <c r="I178" s="14"/>
      <c r="J178" s="14"/>
      <c r="K178" s="14"/>
      <c r="L178" s="72" t="s">
        <v>908</v>
      </c>
      <c r="M178" s="5" t="s">
        <v>907</v>
      </c>
      <c r="N178" s="11" t="s">
        <v>246</v>
      </c>
      <c r="O178" s="11" t="s">
        <v>52</v>
      </c>
      <c r="P178" s="7" t="s">
        <v>40</v>
      </c>
      <c r="Q178" s="12"/>
      <c r="R178" s="13" t="s">
        <v>41</v>
      </c>
      <c r="S178" s="14" t="s">
        <v>51</v>
      </c>
      <c r="T178" s="6" t="s">
        <v>3</v>
      </c>
      <c r="U178" s="15" t="s">
        <v>1382</v>
      </c>
      <c r="V178" s="15" t="s">
        <v>1383</v>
      </c>
      <c r="W178" s="7" t="s">
        <v>246</v>
      </c>
      <c r="X178" s="7" t="s">
        <v>906</v>
      </c>
      <c r="Y178" s="7" t="s">
        <v>441</v>
      </c>
      <c r="Z178" s="7" t="s">
        <v>871</v>
      </c>
      <c r="AA178" s="30">
        <v>2.5000000000000001E-3</v>
      </c>
      <c r="AB178" s="7" t="s">
        <v>3</v>
      </c>
      <c r="AC178" s="8" t="s">
        <v>883</v>
      </c>
      <c r="AD178" s="50" t="s">
        <v>879</v>
      </c>
      <c r="AE178" s="15"/>
      <c r="AF178" s="15"/>
      <c r="AG178" s="15"/>
      <c r="AH178" s="15"/>
      <c r="AI178" s="9"/>
      <c r="AJ178" s="9"/>
      <c r="AK178" s="66"/>
      <c r="AL178" s="17">
        <v>1</v>
      </c>
      <c r="AM178" s="17">
        <v>1</v>
      </c>
    </row>
    <row r="179" spans="1:39" s="54" customFormat="1" ht="35.1" customHeight="1">
      <c r="A179" s="7">
        <f t="shared" si="3"/>
        <v>169</v>
      </c>
      <c r="B179" s="7"/>
      <c r="C179" s="7">
        <v>1</v>
      </c>
      <c r="D179" s="7"/>
      <c r="E179" s="7"/>
      <c r="F179" s="7"/>
      <c r="G179" s="14"/>
      <c r="H179" s="14"/>
      <c r="I179" s="14"/>
      <c r="J179" s="14"/>
      <c r="K179" s="14"/>
      <c r="L179" s="72" t="s">
        <v>905</v>
      </c>
      <c r="M179" s="5" t="s">
        <v>904</v>
      </c>
      <c r="N179" s="11" t="s">
        <v>189</v>
      </c>
      <c r="O179" s="11" t="s">
        <v>52</v>
      </c>
      <c r="P179" s="7" t="s">
        <v>40</v>
      </c>
      <c r="Q179" s="12"/>
      <c r="R179" s="13" t="s">
        <v>41</v>
      </c>
      <c r="S179" s="28" t="s">
        <v>903</v>
      </c>
      <c r="T179" s="14" t="s">
        <v>888</v>
      </c>
      <c r="U179" s="15" t="s">
        <v>1382</v>
      </c>
      <c r="V179" s="15" t="s">
        <v>1383</v>
      </c>
      <c r="W179" s="7" t="s">
        <v>189</v>
      </c>
      <c r="X179" s="7" t="s">
        <v>211</v>
      </c>
      <c r="Y179" s="6" t="s">
        <v>3</v>
      </c>
      <c r="Z179" s="7" t="s">
        <v>902</v>
      </c>
      <c r="AA179" s="30">
        <v>3.2199999999999999E-2</v>
      </c>
      <c r="AB179" s="7" t="s">
        <v>3</v>
      </c>
      <c r="AC179" s="8" t="s">
        <v>883</v>
      </c>
      <c r="AD179" s="50" t="s">
        <v>901</v>
      </c>
      <c r="AE179" s="15"/>
      <c r="AF179" s="15"/>
      <c r="AG179" s="15"/>
      <c r="AH179" s="15"/>
      <c r="AI179" s="9"/>
      <c r="AJ179" s="9"/>
      <c r="AK179" s="64"/>
      <c r="AL179" s="17">
        <v>1</v>
      </c>
      <c r="AM179" s="17">
        <v>1</v>
      </c>
    </row>
    <row r="180" spans="1:39" s="54" customFormat="1" ht="35.1" customHeight="1">
      <c r="A180" s="7">
        <f t="shared" si="3"/>
        <v>170</v>
      </c>
      <c r="B180" s="7"/>
      <c r="C180" s="5">
        <v>1</v>
      </c>
      <c r="D180" s="5"/>
      <c r="E180" s="5"/>
      <c r="F180" s="5"/>
      <c r="G180" s="5"/>
      <c r="H180" s="5"/>
      <c r="I180" s="5"/>
      <c r="J180" s="5"/>
      <c r="K180" s="5"/>
      <c r="L180" s="72" t="s">
        <v>900</v>
      </c>
      <c r="M180" s="5" t="s">
        <v>899</v>
      </c>
      <c r="N180" s="11" t="s">
        <v>371</v>
      </c>
      <c r="O180" s="11" t="s">
        <v>52</v>
      </c>
      <c r="P180" s="7" t="s">
        <v>40</v>
      </c>
      <c r="Q180" s="12"/>
      <c r="R180" s="13" t="s">
        <v>41</v>
      </c>
      <c r="S180" s="14" t="s">
        <v>51</v>
      </c>
      <c r="T180" s="6" t="s">
        <v>3</v>
      </c>
      <c r="U180" s="15" t="s">
        <v>1382</v>
      </c>
      <c r="V180" s="15" t="s">
        <v>1383</v>
      </c>
      <c r="W180" s="7" t="s">
        <v>49</v>
      </c>
      <c r="X180" s="6" t="s">
        <v>3</v>
      </c>
      <c r="Y180" s="6" t="s">
        <v>3</v>
      </c>
      <c r="Z180" s="8" t="s">
        <v>897</v>
      </c>
      <c r="AA180" s="30">
        <v>0</v>
      </c>
      <c r="AB180" s="7" t="s">
        <v>3</v>
      </c>
      <c r="AC180" s="8" t="s">
        <v>883</v>
      </c>
      <c r="AD180" s="8" t="s">
        <v>883</v>
      </c>
      <c r="AE180" s="8" t="s">
        <v>883</v>
      </c>
      <c r="AF180" s="8" t="s">
        <v>883</v>
      </c>
      <c r="AG180" s="8" t="s">
        <v>883</v>
      </c>
      <c r="AH180" s="8" t="s">
        <v>883</v>
      </c>
      <c r="AI180" s="8" t="s">
        <v>883</v>
      </c>
      <c r="AJ180" s="8" t="s">
        <v>883</v>
      </c>
      <c r="AK180" s="65"/>
      <c r="AL180" s="17">
        <v>1</v>
      </c>
      <c r="AM180" s="17">
        <v>1</v>
      </c>
    </row>
    <row r="181" spans="1:39" s="54" customFormat="1" ht="35.1" customHeight="1">
      <c r="A181" s="7">
        <f t="shared" si="3"/>
        <v>171</v>
      </c>
      <c r="B181" s="7">
        <v>0</v>
      </c>
      <c r="C181" s="5"/>
      <c r="D181" s="5"/>
      <c r="E181" s="5"/>
      <c r="F181" s="5"/>
      <c r="G181" s="5"/>
      <c r="H181" s="5"/>
      <c r="I181" s="5"/>
      <c r="J181" s="5"/>
      <c r="K181" s="5"/>
      <c r="L181" s="72" t="s">
        <v>372</v>
      </c>
      <c r="M181" s="5" t="s">
        <v>898</v>
      </c>
      <c r="N181" s="11" t="s">
        <v>890</v>
      </c>
      <c r="O181" s="11" t="s">
        <v>52</v>
      </c>
      <c r="P181" s="7" t="s">
        <v>40</v>
      </c>
      <c r="Q181" s="6" t="s">
        <v>3</v>
      </c>
      <c r="R181" s="13" t="s">
        <v>41</v>
      </c>
      <c r="S181" s="14" t="s">
        <v>891</v>
      </c>
      <c r="T181" s="6" t="s">
        <v>3</v>
      </c>
      <c r="U181" s="15" t="s">
        <v>1382</v>
      </c>
      <c r="V181" s="15" t="s">
        <v>1383</v>
      </c>
      <c r="W181" s="7" t="s">
        <v>49</v>
      </c>
      <c r="X181" s="6" t="s">
        <v>890</v>
      </c>
      <c r="Y181" s="6" t="s">
        <v>3</v>
      </c>
      <c r="Z181" s="8" t="s">
        <v>897</v>
      </c>
      <c r="AA181" s="29">
        <v>5.0000000000000001E-3</v>
      </c>
      <c r="AB181" s="7" t="s">
        <v>3</v>
      </c>
      <c r="AC181" s="8" t="s">
        <v>883</v>
      </c>
      <c r="AD181" s="16" t="s">
        <v>896</v>
      </c>
      <c r="AE181" s="15"/>
      <c r="AF181" s="15"/>
      <c r="AG181" s="15"/>
      <c r="AH181" s="15"/>
      <c r="AI181" s="9"/>
      <c r="AJ181" s="9"/>
      <c r="AK181" s="64"/>
      <c r="AL181" s="17">
        <v>1</v>
      </c>
      <c r="AM181" s="17">
        <v>1</v>
      </c>
    </row>
    <row r="182" spans="1:39" s="54" customFormat="1" ht="35.1" customHeight="1">
      <c r="A182" s="7">
        <f t="shared" si="3"/>
        <v>172</v>
      </c>
      <c r="B182" s="7">
        <v>0</v>
      </c>
      <c r="C182" s="5"/>
      <c r="D182" s="5"/>
      <c r="E182" s="5"/>
      <c r="F182" s="5"/>
      <c r="G182" s="5"/>
      <c r="H182" s="5"/>
      <c r="I182" s="5"/>
      <c r="J182" s="5"/>
      <c r="K182" s="5"/>
      <c r="L182" s="72" t="s">
        <v>446</v>
      </c>
      <c r="M182" s="5" t="s">
        <v>895</v>
      </c>
      <c r="N182" s="11" t="s">
        <v>890</v>
      </c>
      <c r="O182" s="11" t="s">
        <v>52</v>
      </c>
      <c r="P182" s="7" t="s">
        <v>40</v>
      </c>
      <c r="Q182" s="6" t="s">
        <v>3</v>
      </c>
      <c r="R182" s="13" t="s">
        <v>41</v>
      </c>
      <c r="S182" s="14" t="s">
        <v>891</v>
      </c>
      <c r="T182" s="6" t="s">
        <v>3</v>
      </c>
      <c r="U182" s="15" t="s">
        <v>1382</v>
      </c>
      <c r="V182" s="15" t="s">
        <v>1383</v>
      </c>
      <c r="W182" s="7" t="s">
        <v>49</v>
      </c>
      <c r="X182" s="6" t="s">
        <v>890</v>
      </c>
      <c r="Y182" s="6" t="s">
        <v>3</v>
      </c>
      <c r="Z182" s="8" t="s">
        <v>3</v>
      </c>
      <c r="AA182" s="29">
        <v>2.5000000000000001E-2</v>
      </c>
      <c r="AB182" s="7" t="s">
        <v>3</v>
      </c>
      <c r="AC182" s="8" t="s">
        <v>883</v>
      </c>
      <c r="AD182" s="8" t="s">
        <v>883</v>
      </c>
      <c r="AE182" s="8" t="s">
        <v>883</v>
      </c>
      <c r="AF182" s="8" t="s">
        <v>883</v>
      </c>
      <c r="AG182" s="8" t="s">
        <v>883</v>
      </c>
      <c r="AH182" s="8" t="s">
        <v>883</v>
      </c>
      <c r="AI182" s="8" t="s">
        <v>883</v>
      </c>
      <c r="AJ182" s="8" t="s">
        <v>883</v>
      </c>
      <c r="AK182" s="65"/>
      <c r="AL182" s="17">
        <v>1</v>
      </c>
      <c r="AM182" s="17">
        <v>1</v>
      </c>
    </row>
    <row r="183" spans="1:39" s="54" customFormat="1" ht="35.1" customHeight="1">
      <c r="A183" s="7">
        <f t="shared" si="3"/>
        <v>173</v>
      </c>
      <c r="B183" s="7">
        <v>0</v>
      </c>
      <c r="C183" s="5"/>
      <c r="D183" s="5"/>
      <c r="E183" s="5"/>
      <c r="F183" s="5"/>
      <c r="G183" s="5"/>
      <c r="H183" s="5"/>
      <c r="I183" s="5"/>
      <c r="J183" s="5"/>
      <c r="K183" s="5"/>
      <c r="L183" s="72" t="s">
        <v>893</v>
      </c>
      <c r="M183" s="5" t="s">
        <v>892</v>
      </c>
      <c r="N183" s="11" t="s">
        <v>890</v>
      </c>
      <c r="O183" s="11" t="s">
        <v>52</v>
      </c>
      <c r="P183" s="7" t="s">
        <v>40</v>
      </c>
      <c r="Q183" s="6" t="s">
        <v>3</v>
      </c>
      <c r="R183" s="13" t="s">
        <v>41</v>
      </c>
      <c r="S183" s="14" t="s">
        <v>891</v>
      </c>
      <c r="T183" s="6" t="s">
        <v>3</v>
      </c>
      <c r="U183" s="15" t="s">
        <v>1382</v>
      </c>
      <c r="V183" s="15" t="s">
        <v>1383</v>
      </c>
      <c r="W183" s="7" t="s">
        <v>49</v>
      </c>
      <c r="X183" s="6" t="s">
        <v>890</v>
      </c>
      <c r="Y183" s="6" t="s">
        <v>3</v>
      </c>
      <c r="Z183" s="8" t="s">
        <v>3</v>
      </c>
      <c r="AA183" s="29">
        <v>2.5000000000000001E-2</v>
      </c>
      <c r="AB183" s="7" t="s">
        <v>3</v>
      </c>
      <c r="AC183" s="8" t="s">
        <v>883</v>
      </c>
      <c r="AD183" s="8" t="s">
        <v>883</v>
      </c>
      <c r="AE183" s="8" t="s">
        <v>883</v>
      </c>
      <c r="AF183" s="8" t="s">
        <v>883</v>
      </c>
      <c r="AG183" s="8" t="s">
        <v>883</v>
      </c>
      <c r="AH183" s="8" t="s">
        <v>883</v>
      </c>
      <c r="AI183" s="8" t="s">
        <v>883</v>
      </c>
      <c r="AJ183" s="8" t="s">
        <v>883</v>
      </c>
      <c r="AK183" s="65"/>
      <c r="AL183" s="17">
        <v>1</v>
      </c>
      <c r="AM183" s="17">
        <v>1</v>
      </c>
    </row>
    <row r="184" spans="1:39" s="54" customFormat="1" ht="35.1" customHeight="1">
      <c r="A184" s="7">
        <f t="shared" si="4"/>
        <v>174</v>
      </c>
      <c r="B184" s="7">
        <v>0</v>
      </c>
      <c r="C184" s="7"/>
      <c r="D184" s="7"/>
      <c r="E184" s="7"/>
      <c r="F184" s="7"/>
      <c r="G184" s="14"/>
      <c r="H184" s="14"/>
      <c r="I184" s="14"/>
      <c r="J184" s="14"/>
      <c r="K184" s="14"/>
      <c r="L184" s="72" t="s">
        <v>376</v>
      </c>
      <c r="M184" s="72" t="s">
        <v>447</v>
      </c>
      <c r="N184" s="11" t="s">
        <v>189</v>
      </c>
      <c r="O184" s="11" t="s">
        <v>52</v>
      </c>
      <c r="P184" s="7" t="s">
        <v>40</v>
      </c>
      <c r="Q184" s="12"/>
      <c r="R184" s="13" t="s">
        <v>41</v>
      </c>
      <c r="S184" s="12" t="str">
        <f>L184</f>
        <v>B00012200</v>
      </c>
      <c r="T184" s="14" t="s">
        <v>888</v>
      </c>
      <c r="U184" s="15" t="s">
        <v>1382</v>
      </c>
      <c r="V184" s="15" t="s">
        <v>1383</v>
      </c>
      <c r="W184" s="7" t="s">
        <v>189</v>
      </c>
      <c r="X184" s="6" t="s">
        <v>211</v>
      </c>
      <c r="Y184" s="6" t="s">
        <v>3</v>
      </c>
      <c r="Z184" s="7" t="s">
        <v>887</v>
      </c>
      <c r="AA184" s="29">
        <v>4.7500000000000001E-2</v>
      </c>
      <c r="AB184" s="7" t="s">
        <v>3</v>
      </c>
      <c r="AC184" s="8" t="s">
        <v>883</v>
      </c>
      <c r="AD184" s="16" t="s">
        <v>882</v>
      </c>
      <c r="AE184" s="15"/>
      <c r="AF184" s="15"/>
      <c r="AG184" s="15"/>
      <c r="AH184" s="15"/>
      <c r="AI184" s="9"/>
      <c r="AJ184" s="9"/>
      <c r="AK184" s="64"/>
      <c r="AL184" s="17">
        <v>2</v>
      </c>
      <c r="AM184" s="17">
        <v>2</v>
      </c>
    </row>
    <row r="185" spans="1:39" s="54" customFormat="1" ht="35.1" customHeight="1">
      <c r="A185" s="7">
        <f t="shared" si="4"/>
        <v>175</v>
      </c>
      <c r="B185" s="7">
        <v>0</v>
      </c>
      <c r="C185" s="7"/>
      <c r="D185" s="7"/>
      <c r="E185" s="7"/>
      <c r="F185" s="7"/>
      <c r="G185" s="14"/>
      <c r="H185" s="14"/>
      <c r="I185" s="14"/>
      <c r="J185" s="14"/>
      <c r="K185" s="14"/>
      <c r="L185" s="72" t="s">
        <v>377</v>
      </c>
      <c r="M185" s="72" t="s">
        <v>448</v>
      </c>
      <c r="N185" s="11" t="s">
        <v>189</v>
      </c>
      <c r="O185" s="11" t="s">
        <v>52</v>
      </c>
      <c r="P185" s="7" t="s">
        <v>40</v>
      </c>
      <c r="Q185" s="12"/>
      <c r="R185" s="13" t="s">
        <v>41</v>
      </c>
      <c r="S185" s="12" t="str">
        <f>L185</f>
        <v>B00012199</v>
      </c>
      <c r="T185" s="14" t="s">
        <v>868</v>
      </c>
      <c r="U185" s="15" t="s">
        <v>1382</v>
      </c>
      <c r="V185" s="15" t="s">
        <v>1383</v>
      </c>
      <c r="W185" s="7" t="s">
        <v>189</v>
      </c>
      <c r="X185" s="6" t="s">
        <v>211</v>
      </c>
      <c r="Y185" s="6" t="s">
        <v>3</v>
      </c>
      <c r="Z185" s="7" t="s">
        <v>884</v>
      </c>
      <c r="AA185" s="30">
        <v>6.7100000000000007E-2</v>
      </c>
      <c r="AB185" s="7" t="s">
        <v>3</v>
      </c>
      <c r="AC185" s="8" t="s">
        <v>883</v>
      </c>
      <c r="AD185" s="16" t="s">
        <v>882</v>
      </c>
      <c r="AE185" s="15"/>
      <c r="AF185" s="15"/>
      <c r="AG185" s="15"/>
      <c r="AH185" s="15"/>
      <c r="AI185" s="9"/>
      <c r="AJ185" s="9"/>
      <c r="AK185" s="64"/>
      <c r="AL185" s="17">
        <v>2</v>
      </c>
      <c r="AM185" s="17">
        <v>2</v>
      </c>
    </row>
  </sheetData>
  <autoFilter ref="A10:AM185">
    <filterColumn colId="37"/>
  </autoFilter>
  <mergeCells count="40">
    <mergeCell ref="AL9:AL10"/>
    <mergeCell ref="B9:K9"/>
    <mergeCell ref="A9:A10"/>
    <mergeCell ref="L9:L10"/>
    <mergeCell ref="A1:AM1"/>
    <mergeCell ref="A2:E2"/>
    <mergeCell ref="F2:K2"/>
    <mergeCell ref="L2:M2"/>
    <mergeCell ref="A3:M3"/>
    <mergeCell ref="N2:AC8"/>
    <mergeCell ref="A4:K4"/>
    <mergeCell ref="L4:M4"/>
    <mergeCell ref="A5:M5"/>
    <mergeCell ref="AM9:AM10"/>
    <mergeCell ref="A6:M8"/>
    <mergeCell ref="AH9:AH10"/>
    <mergeCell ref="AI9:AI10"/>
    <mergeCell ref="S9:S10"/>
    <mergeCell ref="AJ9:AJ10"/>
    <mergeCell ref="AK9:AK10"/>
    <mergeCell ref="AB9:AB10"/>
    <mergeCell ref="AD9:AD10"/>
    <mergeCell ref="AE9:AE10"/>
    <mergeCell ref="AF9:AF10"/>
    <mergeCell ref="M9:M10"/>
    <mergeCell ref="N9:N10"/>
    <mergeCell ref="AG9:AG10"/>
    <mergeCell ref="W9:W10"/>
    <mergeCell ref="X9:X10"/>
    <mergeCell ref="Y9:Y10"/>
    <mergeCell ref="AC9:AC10"/>
    <mergeCell ref="AA9:AA10"/>
    <mergeCell ref="T9:T10"/>
    <mergeCell ref="U9:U10"/>
    <mergeCell ref="V9:V10"/>
    <mergeCell ref="O9:O10"/>
    <mergeCell ref="P9:P10"/>
    <mergeCell ref="Q9:Q10"/>
    <mergeCell ref="Z9:Z10"/>
    <mergeCell ref="R9:R10"/>
  </mergeCells>
  <phoneticPr fontId="6" type="noConversion"/>
  <conditionalFormatting sqref="S26">
    <cfRule type="duplicateValues" dxfId="177" priority="142"/>
  </conditionalFormatting>
  <conditionalFormatting sqref="S32">
    <cfRule type="duplicateValues" dxfId="176" priority="159"/>
  </conditionalFormatting>
  <conditionalFormatting sqref="S39">
    <cfRule type="duplicateValues" dxfId="175" priority="158"/>
  </conditionalFormatting>
  <conditionalFormatting sqref="S42">
    <cfRule type="duplicateValues" dxfId="174" priority="179"/>
  </conditionalFormatting>
  <conditionalFormatting sqref="L43">
    <cfRule type="duplicateValues" dxfId="173" priority="173"/>
  </conditionalFormatting>
  <conditionalFormatting sqref="S46">
    <cfRule type="duplicateValues" dxfId="172" priority="157"/>
  </conditionalFormatting>
  <conditionalFormatting sqref="S50">
    <cfRule type="duplicateValues" dxfId="171" priority="178"/>
  </conditionalFormatting>
  <conditionalFormatting sqref="L52">
    <cfRule type="duplicateValues" dxfId="170" priority="171"/>
  </conditionalFormatting>
  <conditionalFormatting sqref="S55">
    <cfRule type="duplicateValues" dxfId="169" priority="156"/>
  </conditionalFormatting>
  <conditionalFormatting sqref="S56">
    <cfRule type="duplicateValues" dxfId="168" priority="155"/>
  </conditionalFormatting>
  <conditionalFormatting sqref="S57">
    <cfRule type="duplicateValues" dxfId="167" priority="154"/>
  </conditionalFormatting>
  <conditionalFormatting sqref="L81">
    <cfRule type="duplicateValues" dxfId="166" priority="202"/>
  </conditionalFormatting>
  <conditionalFormatting sqref="L82">
    <cfRule type="duplicateValues" dxfId="165" priority="169"/>
  </conditionalFormatting>
  <conditionalFormatting sqref="L83">
    <cfRule type="duplicateValues" dxfId="164" priority="170"/>
  </conditionalFormatting>
  <conditionalFormatting sqref="L90">
    <cfRule type="duplicateValues" dxfId="163" priority="168"/>
  </conditionalFormatting>
  <conditionalFormatting sqref="S91">
    <cfRule type="duplicateValues" dxfId="162" priority="192"/>
  </conditionalFormatting>
  <conditionalFormatting sqref="S92">
    <cfRule type="duplicateValues" dxfId="161" priority="191"/>
  </conditionalFormatting>
  <conditionalFormatting sqref="S93">
    <cfRule type="duplicateValues" dxfId="160" priority="190"/>
  </conditionalFormatting>
  <conditionalFormatting sqref="L95">
    <cfRule type="duplicateValues" dxfId="159" priority="138"/>
  </conditionalFormatting>
  <conditionalFormatting sqref="S96">
    <cfRule type="duplicateValues" dxfId="158" priority="177"/>
  </conditionalFormatting>
  <conditionalFormatting sqref="L98">
    <cfRule type="duplicateValues" dxfId="157" priority="167"/>
  </conditionalFormatting>
  <conditionalFormatting sqref="Y98">
    <cfRule type="duplicateValues" dxfId="156" priority="196"/>
  </conditionalFormatting>
  <conditionalFormatting sqref="S99">
    <cfRule type="duplicateValues" dxfId="155" priority="151"/>
  </conditionalFormatting>
  <conditionalFormatting sqref="L100:L101">
    <cfRule type="duplicateValues" dxfId="154" priority="201"/>
  </conditionalFormatting>
  <conditionalFormatting sqref="S100">
    <cfRule type="duplicateValues" dxfId="153" priority="188"/>
  </conditionalFormatting>
  <conditionalFormatting sqref="L102">
    <cfRule type="duplicateValues" dxfId="152" priority="166"/>
  </conditionalFormatting>
  <conditionalFormatting sqref="Y102">
    <cfRule type="duplicateValues" dxfId="151" priority="195"/>
  </conditionalFormatting>
  <conditionalFormatting sqref="S103">
    <cfRule type="duplicateValues" dxfId="150" priority="176"/>
  </conditionalFormatting>
  <conditionalFormatting sqref="S104">
    <cfRule type="duplicateValues" dxfId="149" priority="150"/>
  </conditionalFormatting>
  <conditionalFormatting sqref="S105">
    <cfRule type="duplicateValues" dxfId="148" priority="186"/>
  </conditionalFormatting>
  <conditionalFormatting sqref="S106">
    <cfRule type="duplicateValues" dxfId="147" priority="181"/>
  </conditionalFormatting>
  <conditionalFormatting sqref="S107">
    <cfRule type="duplicateValues" dxfId="146" priority="180"/>
  </conditionalFormatting>
  <conditionalFormatting sqref="L114">
    <cfRule type="duplicateValues" dxfId="145" priority="160"/>
  </conditionalFormatting>
  <conditionalFormatting sqref="L126">
    <cfRule type="duplicateValues" dxfId="144" priority="147"/>
  </conditionalFormatting>
  <conditionalFormatting sqref="S126">
    <cfRule type="duplicateValues" dxfId="143" priority="146"/>
  </conditionalFormatting>
  <conditionalFormatting sqref="L129">
    <cfRule type="duplicateValues" dxfId="142" priority="165"/>
  </conditionalFormatting>
  <conditionalFormatting sqref="L130">
    <cfRule type="duplicateValues" dxfId="141" priority="200"/>
  </conditionalFormatting>
  <conditionalFormatting sqref="L134">
    <cfRule type="duplicateValues" dxfId="140" priority="203"/>
  </conditionalFormatting>
  <conditionalFormatting sqref="Y148">
    <cfRule type="duplicateValues" dxfId="139" priority="194"/>
  </conditionalFormatting>
  <conditionalFormatting sqref="S171">
    <cfRule type="duplicateValues" dxfId="138" priority="140"/>
  </conditionalFormatting>
  <conditionalFormatting sqref="S172">
    <cfRule type="duplicateValues" dxfId="137" priority="182"/>
  </conditionalFormatting>
  <conditionalFormatting sqref="L184">
    <cfRule type="duplicateValues" dxfId="136" priority="205"/>
  </conditionalFormatting>
  <conditionalFormatting sqref="L185 L157">
    <cfRule type="duplicateValues" dxfId="135" priority="204"/>
  </conditionalFormatting>
  <conditionalFormatting sqref="K92:K103">
    <cfRule type="duplicateValues" dxfId="134" priority="209"/>
  </conditionalFormatting>
  <conditionalFormatting sqref="K92:K107">
    <cfRule type="duplicateValues" dxfId="133" priority="210"/>
  </conditionalFormatting>
  <conditionalFormatting sqref="K104:K107">
    <cfRule type="duplicateValues" dxfId="132" priority="198"/>
  </conditionalFormatting>
  <conditionalFormatting sqref="L18:L19">
    <cfRule type="duplicateValues" dxfId="131" priority="175"/>
  </conditionalFormatting>
  <conditionalFormatting sqref="L27:L28">
    <cfRule type="duplicateValues" dxfId="130" priority="132"/>
    <cfRule type="duplicateValues" dxfId="129" priority="133"/>
  </conditionalFormatting>
  <conditionalFormatting sqref="L32:L36">
    <cfRule type="duplicateValues" dxfId="128" priority="174"/>
  </conditionalFormatting>
  <conditionalFormatting sqref="L49:L50">
    <cfRule type="duplicateValues" dxfId="127" priority="172"/>
  </conditionalFormatting>
  <conditionalFormatting sqref="L74:L81">
    <cfRule type="duplicateValues" dxfId="126" priority="153"/>
  </conditionalFormatting>
  <conditionalFormatting sqref="L101:L103">
    <cfRule type="duplicateValues" dxfId="125" priority="199"/>
  </conditionalFormatting>
  <conditionalFormatting sqref="L101:L107">
    <cfRule type="duplicateValues" dxfId="124" priority="207"/>
  </conditionalFormatting>
  <conditionalFormatting sqref="L104:L107">
    <cfRule type="duplicateValues" dxfId="123" priority="206"/>
  </conditionalFormatting>
  <conditionalFormatting sqref="L122:L125">
    <cfRule type="duplicateValues" dxfId="122" priority="164"/>
  </conditionalFormatting>
  <conditionalFormatting sqref="L131:L133">
    <cfRule type="duplicateValues" dxfId="121" priority="214"/>
  </conditionalFormatting>
  <conditionalFormatting sqref="L132:L133">
    <cfRule type="duplicateValues" dxfId="120" priority="134"/>
  </conditionalFormatting>
  <conditionalFormatting sqref="L135:L138">
    <cfRule type="duplicateValues" dxfId="119" priority="213"/>
  </conditionalFormatting>
  <conditionalFormatting sqref="L136:L138">
    <cfRule type="duplicateValues" dxfId="118" priority="135"/>
  </conditionalFormatting>
  <conditionalFormatting sqref="L143:L145">
    <cfRule type="duplicateValues" dxfId="117" priority="145"/>
  </conditionalFormatting>
  <conditionalFormatting sqref="L171:L174 L176:L179">
    <cfRule type="duplicateValues" dxfId="116" priority="162"/>
  </conditionalFormatting>
  <conditionalFormatting sqref="L172:L174 L176:L179">
    <cfRule type="duplicateValues" dxfId="115" priority="161"/>
  </conditionalFormatting>
  <conditionalFormatting sqref="S32:S36">
    <cfRule type="duplicateValues" dxfId="114" priority="141"/>
  </conditionalFormatting>
  <conditionalFormatting sqref="S55:S57">
    <cfRule type="duplicateValues" dxfId="113" priority="193"/>
  </conditionalFormatting>
  <conditionalFormatting sqref="S88:S89">
    <cfRule type="duplicateValues" dxfId="112" priority="152"/>
  </conditionalFormatting>
  <conditionalFormatting sqref="S94:S95">
    <cfRule type="duplicateValues" dxfId="111" priority="189"/>
  </conditionalFormatting>
  <conditionalFormatting sqref="S99:S100 S103">
    <cfRule type="duplicateValues" dxfId="110" priority="187"/>
  </conditionalFormatting>
  <conditionalFormatting sqref="S122:S123 S125:S126">
    <cfRule type="duplicateValues" dxfId="109" priority="185"/>
  </conditionalFormatting>
  <conditionalFormatting sqref="S122:S123 S125">
    <cfRule type="duplicateValues" dxfId="108" priority="149"/>
  </conditionalFormatting>
  <conditionalFormatting sqref="S122:S123">
    <cfRule type="duplicateValues" dxfId="107" priority="148"/>
  </conditionalFormatting>
  <conditionalFormatting sqref="S164:S169">
    <cfRule type="duplicateValues" dxfId="106" priority="183"/>
  </conditionalFormatting>
  <conditionalFormatting sqref="S171:S172 S174 S179 S176:S177">
    <cfRule type="duplicateValues" dxfId="105" priority="143"/>
  </conditionalFormatting>
  <conditionalFormatting sqref="S172 S174 S179 S176:S177">
    <cfRule type="duplicateValues" dxfId="104" priority="144"/>
  </conditionalFormatting>
  <conditionalFormatting sqref="L172:L174 L74:L83 L176:L179 L184:L65489 L157">
    <cfRule type="duplicateValues" dxfId="103" priority="208"/>
  </conditionalFormatting>
  <conditionalFormatting sqref="L97:L99 L101:L103 L105 S88 S91 S105 S99 S103 S86 L86:L91">
    <cfRule type="containsText" dxfId="102" priority="197" operator="containsText" text=" ">
      <formula>NOT(ISERROR(SEARCH(" ",L86)))</formula>
    </cfRule>
  </conditionalFormatting>
  <conditionalFormatting sqref="K92:L107">
    <cfRule type="duplicateValues" dxfId="101" priority="211"/>
  </conditionalFormatting>
  <conditionalFormatting sqref="L131:L138 L116:L119 L108 L122:L129">
    <cfRule type="duplicateValues" dxfId="100" priority="215"/>
  </conditionalFormatting>
  <conditionalFormatting sqref="L135:L138 L131:L133">
    <cfRule type="duplicateValues" dxfId="99" priority="212"/>
  </conditionalFormatting>
  <conditionalFormatting sqref="L134:L138">
    <cfRule type="duplicateValues" dxfId="98" priority="131"/>
  </conditionalFormatting>
  <conditionalFormatting sqref="L130:L133">
    <cfRule type="duplicateValues" dxfId="97" priority="130"/>
  </conditionalFormatting>
  <conditionalFormatting sqref="L130:L138">
    <cfRule type="duplicateValues" dxfId="96" priority="129"/>
  </conditionalFormatting>
  <conditionalFormatting sqref="L122">
    <cfRule type="duplicateValues" dxfId="95" priority="128"/>
  </conditionalFormatting>
  <conditionalFormatting sqref="L125">
    <cfRule type="duplicateValues" dxfId="94" priority="127"/>
  </conditionalFormatting>
  <conditionalFormatting sqref="S123">
    <cfRule type="duplicateValues" dxfId="93" priority="126"/>
  </conditionalFormatting>
  <conditionalFormatting sqref="S174">
    <cfRule type="duplicateValues" dxfId="92" priority="125"/>
  </conditionalFormatting>
  <conditionalFormatting sqref="S179">
    <cfRule type="duplicateValues" dxfId="91" priority="124"/>
  </conditionalFormatting>
  <conditionalFormatting sqref="S27:S28">
    <cfRule type="duplicateValues" dxfId="90" priority="122"/>
    <cfRule type="duplicateValues" dxfId="89" priority="123"/>
  </conditionalFormatting>
  <conditionalFormatting sqref="S27:S28">
    <cfRule type="duplicateValues" dxfId="88" priority="121"/>
  </conditionalFormatting>
  <conditionalFormatting sqref="S41">
    <cfRule type="duplicateValues" dxfId="87" priority="120"/>
  </conditionalFormatting>
  <conditionalFormatting sqref="S95">
    <cfRule type="duplicateValues" dxfId="86" priority="118"/>
  </conditionalFormatting>
  <conditionalFormatting sqref="L168:L169">
    <cfRule type="duplicateValues" dxfId="85" priority="117"/>
  </conditionalFormatting>
  <conditionalFormatting sqref="S168:S169">
    <cfRule type="duplicateValues" dxfId="84" priority="116"/>
  </conditionalFormatting>
  <conditionalFormatting sqref="L144">
    <cfRule type="duplicateValues" dxfId="83" priority="115"/>
  </conditionalFormatting>
  <conditionalFormatting sqref="L140:L143">
    <cfRule type="duplicateValues" dxfId="82" priority="114"/>
  </conditionalFormatting>
  <conditionalFormatting sqref="L140">
    <cfRule type="duplicateValues" dxfId="81" priority="113"/>
  </conditionalFormatting>
  <conditionalFormatting sqref="L141">
    <cfRule type="duplicateValues" dxfId="80" priority="112"/>
  </conditionalFormatting>
  <conditionalFormatting sqref="L142">
    <cfRule type="duplicateValues" dxfId="79" priority="111"/>
  </conditionalFormatting>
  <conditionalFormatting sqref="L166">
    <cfRule type="duplicateValues" dxfId="78" priority="110"/>
  </conditionalFormatting>
  <conditionalFormatting sqref="L147">
    <cfRule type="duplicateValues" dxfId="77" priority="109"/>
  </conditionalFormatting>
  <conditionalFormatting sqref="S131">
    <cfRule type="duplicateValues" dxfId="76" priority="107"/>
  </conditionalFormatting>
  <conditionalFormatting sqref="S135">
    <cfRule type="duplicateValues" dxfId="75" priority="106"/>
  </conditionalFormatting>
  <conditionalFormatting sqref="S97">
    <cfRule type="duplicateValues" dxfId="74" priority="103"/>
  </conditionalFormatting>
  <conditionalFormatting sqref="S101">
    <cfRule type="duplicateValues" dxfId="73" priority="102"/>
  </conditionalFormatting>
  <conditionalFormatting sqref="S49">
    <cfRule type="duplicateValues" dxfId="72" priority="101"/>
  </conditionalFormatting>
  <conditionalFormatting sqref="S141">
    <cfRule type="duplicateValues" dxfId="71" priority="100"/>
  </conditionalFormatting>
  <conditionalFormatting sqref="L71">
    <cfRule type="duplicateValues" dxfId="70" priority="99"/>
  </conditionalFormatting>
  <conditionalFormatting sqref="S86">
    <cfRule type="duplicateValues" dxfId="69" priority="98"/>
  </conditionalFormatting>
  <conditionalFormatting sqref="L138">
    <cfRule type="duplicateValues" dxfId="68" priority="97"/>
  </conditionalFormatting>
  <conditionalFormatting sqref="S139">
    <cfRule type="duplicateValues" dxfId="67" priority="96"/>
  </conditionalFormatting>
  <conditionalFormatting sqref="S138">
    <cfRule type="duplicateValues" dxfId="66" priority="95"/>
  </conditionalFormatting>
  <conditionalFormatting sqref="S169">
    <cfRule type="duplicateValues" dxfId="65" priority="94"/>
  </conditionalFormatting>
  <conditionalFormatting sqref="S169">
    <cfRule type="duplicateValues" dxfId="64" priority="93"/>
  </conditionalFormatting>
  <conditionalFormatting sqref="S169">
    <cfRule type="duplicateValues" dxfId="63" priority="92"/>
  </conditionalFormatting>
  <conditionalFormatting sqref="S169">
    <cfRule type="duplicateValues" dxfId="62" priority="91"/>
  </conditionalFormatting>
  <conditionalFormatting sqref="L108">
    <cfRule type="duplicateValues" dxfId="61" priority="220"/>
  </conditionalFormatting>
  <conditionalFormatting sqref="L113">
    <cfRule type="duplicateValues" dxfId="60" priority="89"/>
  </conditionalFormatting>
  <conditionalFormatting sqref="S113">
    <cfRule type="duplicateValues" dxfId="59" priority="88"/>
  </conditionalFormatting>
  <conditionalFormatting sqref="S63 S65:S67">
    <cfRule type="duplicateValues" dxfId="58" priority="224"/>
  </conditionalFormatting>
  <conditionalFormatting sqref="S65:S67">
    <cfRule type="duplicateValues" dxfId="57" priority="225"/>
  </conditionalFormatting>
  <conditionalFormatting sqref="L164:L174 L59:L61 L116:L119 L176:L185 L157 L13:L43 L45:L57 L122:L151 L63:L114 AK11:AK12">
    <cfRule type="duplicateValues" dxfId="56" priority="226"/>
  </conditionalFormatting>
  <conditionalFormatting sqref="L164:L174 L59:L61 L116:L119 L176:L65489 L157 L13:L43 L45:L57 L122:L151 L63:L114 AK11:AK12">
    <cfRule type="duplicateValues" dxfId="55" priority="227"/>
  </conditionalFormatting>
  <conditionalFormatting sqref="L164:L174 L59:L61 L116:L119 L2 L4 L9 L176:L65489 L157 L13:L43 L45:L57 L122:L151 L63:L114 AK11:AK12">
    <cfRule type="duplicateValues" dxfId="54" priority="228"/>
  </conditionalFormatting>
  <conditionalFormatting sqref="L44">
    <cfRule type="duplicateValues" dxfId="53" priority="84"/>
  </conditionalFormatting>
  <conditionalFormatting sqref="L175">
    <cfRule type="duplicateValues" dxfId="52" priority="81"/>
  </conditionalFormatting>
  <conditionalFormatting sqref="L175">
    <cfRule type="duplicateValues" dxfId="51" priority="82"/>
  </conditionalFormatting>
  <conditionalFormatting sqref="L175">
    <cfRule type="duplicateValues" dxfId="50" priority="83"/>
  </conditionalFormatting>
  <conditionalFormatting sqref="L164:L1048576 L59:L61 L157 L116:L119 L1:L10 L13:L57 L122:L151 L63:L114 AK11:AK12">
    <cfRule type="duplicateValues" dxfId="49" priority="80"/>
  </conditionalFormatting>
  <conditionalFormatting sqref="S128">
    <cfRule type="duplicateValues" dxfId="48" priority="1967"/>
  </conditionalFormatting>
  <conditionalFormatting sqref="L159">
    <cfRule type="duplicateValues" dxfId="47" priority="77"/>
  </conditionalFormatting>
  <conditionalFormatting sqref="L159">
    <cfRule type="duplicateValues" dxfId="46" priority="78"/>
  </conditionalFormatting>
  <conditionalFormatting sqref="L159">
    <cfRule type="duplicateValues" dxfId="45" priority="76"/>
  </conditionalFormatting>
  <conditionalFormatting sqref="L160:L163">
    <cfRule type="duplicateValues" dxfId="44" priority="74"/>
  </conditionalFormatting>
  <conditionalFormatting sqref="L160:L163">
    <cfRule type="duplicateValues" dxfId="43" priority="75"/>
  </conditionalFormatting>
  <conditionalFormatting sqref="L160:L163">
    <cfRule type="duplicateValues" dxfId="42" priority="73"/>
  </conditionalFormatting>
  <conditionalFormatting sqref="S158">
    <cfRule type="duplicateValues" dxfId="41" priority="70"/>
  </conditionalFormatting>
  <conditionalFormatting sqref="S158">
    <cfRule type="duplicateValues" dxfId="40" priority="71"/>
  </conditionalFormatting>
  <conditionalFormatting sqref="S158">
    <cfRule type="duplicateValues" dxfId="39" priority="72"/>
  </conditionalFormatting>
  <conditionalFormatting sqref="S158">
    <cfRule type="duplicateValues" dxfId="38" priority="69"/>
  </conditionalFormatting>
  <conditionalFormatting sqref="S159">
    <cfRule type="duplicateValues" dxfId="37" priority="67"/>
  </conditionalFormatting>
  <conditionalFormatting sqref="S159">
    <cfRule type="duplicateValues" dxfId="36" priority="68"/>
  </conditionalFormatting>
  <conditionalFormatting sqref="S159">
    <cfRule type="duplicateValues" dxfId="35" priority="66"/>
  </conditionalFormatting>
  <conditionalFormatting sqref="L122:L128 L116:L119">
    <cfRule type="duplicateValues" dxfId="34" priority="2023"/>
  </conditionalFormatting>
  <conditionalFormatting sqref="L122:L128">
    <cfRule type="duplicateValues" dxfId="33" priority="2025"/>
  </conditionalFormatting>
  <conditionalFormatting sqref="L126:L128 L116:L119">
    <cfRule type="duplicateValues" dxfId="32" priority="2027"/>
  </conditionalFormatting>
  <conditionalFormatting sqref="L127:L128 L116:L119">
    <cfRule type="duplicateValues" dxfId="31" priority="2029"/>
  </conditionalFormatting>
  <conditionalFormatting sqref="S115:S118">
    <cfRule type="duplicateValues" dxfId="30" priority="2031"/>
  </conditionalFormatting>
  <conditionalFormatting sqref="S115:S118">
    <cfRule type="duplicateValues" dxfId="29" priority="2039"/>
  </conditionalFormatting>
  <conditionalFormatting sqref="L158">
    <cfRule type="duplicateValues" dxfId="28" priority="51"/>
  </conditionalFormatting>
  <conditionalFormatting sqref="L158">
    <cfRule type="duplicateValues" dxfId="27" priority="52"/>
  </conditionalFormatting>
  <conditionalFormatting sqref="L158">
    <cfRule type="duplicateValues" dxfId="26" priority="53"/>
  </conditionalFormatting>
  <conditionalFormatting sqref="L158">
    <cfRule type="duplicateValues" dxfId="25" priority="50"/>
  </conditionalFormatting>
  <conditionalFormatting sqref="S160:S163">
    <cfRule type="duplicateValues" dxfId="24" priority="2064"/>
  </conditionalFormatting>
  <conditionalFormatting sqref="S160:S163">
    <cfRule type="duplicateValues" dxfId="23" priority="2066"/>
  </conditionalFormatting>
  <conditionalFormatting sqref="L62">
    <cfRule type="duplicateValues" dxfId="22" priority="43"/>
  </conditionalFormatting>
  <conditionalFormatting sqref="L62">
    <cfRule type="duplicateValues" dxfId="21" priority="44"/>
  </conditionalFormatting>
  <conditionalFormatting sqref="L152">
    <cfRule type="duplicateValues" dxfId="20" priority="40"/>
  </conditionalFormatting>
  <conditionalFormatting sqref="L152">
    <cfRule type="duplicateValues" dxfId="19" priority="41"/>
  </conditionalFormatting>
  <conditionalFormatting sqref="L152">
    <cfRule type="duplicateValues" dxfId="18" priority="42"/>
  </conditionalFormatting>
  <conditionalFormatting sqref="L153:L156">
    <cfRule type="duplicateValues" dxfId="17" priority="21"/>
  </conditionalFormatting>
  <conditionalFormatting sqref="L153:L156">
    <cfRule type="duplicateValues" dxfId="16" priority="22"/>
  </conditionalFormatting>
  <conditionalFormatting sqref="L115">
    <cfRule type="duplicateValues" dxfId="15" priority="18"/>
  </conditionalFormatting>
  <conditionalFormatting sqref="L115">
    <cfRule type="duplicateValues" dxfId="14" priority="17"/>
  </conditionalFormatting>
  <conditionalFormatting sqref="L121">
    <cfRule type="duplicateValues" dxfId="13" priority="14"/>
  </conditionalFormatting>
  <conditionalFormatting sqref="L120:L121">
    <cfRule type="duplicateValues" dxfId="12" priority="13"/>
  </conditionalFormatting>
  <conditionalFormatting sqref="L120:L121">
    <cfRule type="duplicateValues" dxfId="11" priority="15"/>
  </conditionalFormatting>
  <conditionalFormatting sqref="S58">
    <cfRule type="duplicateValues" dxfId="10" priority="8"/>
  </conditionalFormatting>
  <conditionalFormatting sqref="L58">
    <cfRule type="duplicateValues" dxfId="9" priority="4"/>
  </conditionalFormatting>
  <conditionalFormatting sqref="L58">
    <cfRule type="duplicateValues" dxfId="8" priority="5"/>
  </conditionalFormatting>
  <conditionalFormatting sqref="AK11:AK12">
    <cfRule type="duplicateValues" dxfId="7" priority="2127"/>
  </conditionalFormatting>
  <conditionalFormatting sqref="L13">
    <cfRule type="duplicateValues" dxfId="6" priority="2194"/>
  </conditionalFormatting>
  <conditionalFormatting sqref="L14">
    <cfRule type="duplicateValues" dxfId="5" priority="2261"/>
  </conditionalFormatting>
  <conditionalFormatting sqref="L155:L156">
    <cfRule type="duplicateValues" dxfId="4" priority="3"/>
  </conditionalFormatting>
  <conditionalFormatting sqref="L155:L156">
    <cfRule type="duplicateValues" dxfId="3" priority="2"/>
  </conditionalFormatting>
  <conditionalFormatting sqref="L155:L156">
    <cfRule type="duplicateValues" dxfId="2" priority="1"/>
  </conditionalFormatting>
  <conditionalFormatting sqref="S119">
    <cfRule type="duplicateValues" dxfId="1" priority="2407"/>
  </conditionalFormatting>
  <conditionalFormatting sqref="S119">
    <cfRule type="duplicateValues" dxfId="0" priority="2408"/>
  </conditionalFormatting>
  <printOptions horizontalCentered="1"/>
  <pageMargins left="0.31496062992125984" right="0.27559055118110237" top="0.39370078740157483" bottom="0.55118110236220474" header="0.31496062992125984" footer="0.31496062992125984"/>
  <pageSetup paperSize="8" scale="80" orientation="landscape" r:id="rId1"/>
  <headerFooter>
    <oddFooter>&amp;C第 &amp;P 页，共 &amp;N 页</oddFooter>
  </headerFooter>
  <rowBreaks count="1" manualBreakCount="1">
    <brk id="14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左后排座椅BOM</vt:lpstr>
      <vt:lpstr>右后排座椅BOM</vt:lpstr>
      <vt:lpstr>右后排座椅BOM!Print_Area</vt:lpstr>
      <vt:lpstr>左后排座椅BOM!Print_Area</vt:lpstr>
      <vt:lpstr>右后排座椅BOM!Print_Titles</vt:lpstr>
      <vt:lpstr>左后排座椅BOM!Print_Titles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2018-10-24T13:20:32Z</cp:lastPrinted>
  <dcterms:created xsi:type="dcterms:W3CDTF">2006-09-13T11:21:00Z</dcterms:created>
  <dcterms:modified xsi:type="dcterms:W3CDTF">2025-06-16T02:45:25Z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