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<sst xmlns="http://schemas.openxmlformats.org/spreadsheetml/2006/main" count="137" uniqueCount="103">
  <si>
    <t>报价单位</t>
  </si>
  <si>
    <t>供应商代码</t>
  </si>
  <si>
    <t>零件名</t>
  </si>
  <si>
    <t>B41V-12W BSD线束</t>
  </si>
  <si>
    <t>零件号</t>
  </si>
  <si>
    <t>BEC0010873</t>
  </si>
  <si>
    <t>日期</t>
  </si>
  <si>
    <t>河北航凌电路板有限公司</t>
  </si>
  <si>
    <t>计量单位</t>
  </si>
  <si>
    <t>PCS</t>
  </si>
  <si>
    <t>产品重量</t>
  </si>
  <si>
    <t>单台用量</t>
  </si>
  <si>
    <t>产品单价</t>
  </si>
  <si>
    <t>总项目</t>
  </si>
  <si>
    <t>原 材 料 分 析</t>
  </si>
  <si>
    <t>外 协 外 购 分 析</t>
  </si>
  <si>
    <t>序号</t>
  </si>
  <si>
    <t>项 目</t>
  </si>
  <si>
    <t>金额(元)</t>
  </si>
  <si>
    <t>名称</t>
  </si>
  <si>
    <t>规格</t>
  </si>
  <si>
    <t>单位</t>
  </si>
  <si>
    <t>耗用量</t>
  </si>
  <si>
    <t>单价(元)</t>
  </si>
  <si>
    <t>备注</t>
  </si>
  <si>
    <t>数量</t>
  </si>
  <si>
    <t>原材料</t>
  </si>
  <si>
    <t>护套</t>
  </si>
  <si>
    <t>1318917-1</t>
  </si>
  <si>
    <t>pcs</t>
  </si>
  <si>
    <t>布基胶带</t>
  </si>
  <si>
    <t>永乐布基</t>
  </si>
  <si>
    <t>米</t>
  </si>
  <si>
    <t>外协外购</t>
  </si>
  <si>
    <t>端子</t>
  </si>
  <si>
    <t>1123343-1</t>
  </si>
  <si>
    <t>PVC胶布</t>
  </si>
  <si>
    <t>直接工资</t>
  </si>
  <si>
    <t>6810203PSS</t>
  </si>
  <si>
    <t>热缩管</t>
  </si>
  <si>
    <t>双壁管</t>
  </si>
  <si>
    <t>mm</t>
  </si>
  <si>
    <t>制造费用</t>
  </si>
  <si>
    <t>3MX02FB</t>
  </si>
  <si>
    <t>胶带</t>
  </si>
  <si>
    <t>透明封箱胶带(宽5cm)</t>
  </si>
  <si>
    <t>卷</t>
  </si>
  <si>
    <t>专用费用</t>
  </si>
  <si>
    <t>5025-790000</t>
  </si>
  <si>
    <t>美纹纸</t>
  </si>
  <si>
    <t>纸胶带白19mm宽(内圈45=左右，外圈75mm左右)</t>
  </si>
  <si>
    <t>燃料动力</t>
  </si>
  <si>
    <t>5025-780200</t>
  </si>
  <si>
    <t>纸箱</t>
  </si>
  <si>
    <t>纸箱540*275*310</t>
  </si>
  <si>
    <t>废品损失</t>
  </si>
  <si>
    <t>5-928999-1</t>
  </si>
  <si>
    <t>包装费用</t>
  </si>
  <si>
    <t>965382-1</t>
  </si>
  <si>
    <t>运输费用</t>
  </si>
  <si>
    <t>导线</t>
  </si>
  <si>
    <t>FLRY-B0.5mm</t>
  </si>
  <si>
    <t>组合件</t>
  </si>
  <si>
    <t>折叠线</t>
  </si>
  <si>
    <t>合计</t>
  </si>
  <si>
    <t>生产工时分析(小时)</t>
  </si>
  <si>
    <t>制造费用明细</t>
  </si>
  <si>
    <t>专用费用分析</t>
  </si>
  <si>
    <t>工时</t>
  </si>
  <si>
    <t>计算过程</t>
  </si>
  <si>
    <t>件/模</t>
  </si>
  <si>
    <t>使用寿命</t>
  </si>
  <si>
    <t>单件金额</t>
  </si>
  <si>
    <t>制造成本</t>
  </si>
  <si>
    <t>折旧费</t>
  </si>
  <si>
    <t>设备折旧</t>
  </si>
  <si>
    <t>二</t>
  </si>
  <si>
    <t>管理费用</t>
  </si>
  <si>
    <t>修理费</t>
  </si>
  <si>
    <t>设各、工装</t>
  </si>
  <si>
    <t>三</t>
  </si>
  <si>
    <t>财务费用</t>
  </si>
  <si>
    <t>机物料</t>
  </si>
  <si>
    <t>刀量具、油品等</t>
  </si>
  <si>
    <t>四</t>
  </si>
  <si>
    <t>销售费用</t>
  </si>
  <si>
    <t>低值易耗</t>
  </si>
  <si>
    <t>砂纸、灯泊等</t>
  </si>
  <si>
    <t>五</t>
  </si>
  <si>
    <t>工厂成本</t>
  </si>
  <si>
    <t>工资</t>
  </si>
  <si>
    <t>辅助及巡检人员</t>
  </si>
  <si>
    <t>六</t>
  </si>
  <si>
    <t>产品利润</t>
  </si>
  <si>
    <t>其他</t>
  </si>
  <si>
    <t>水费、搬运费等</t>
  </si>
  <si>
    <t>七</t>
  </si>
  <si>
    <t>不含税价到厂价</t>
  </si>
  <si>
    <t>八</t>
  </si>
  <si>
    <t>增值税</t>
  </si>
  <si>
    <t>九</t>
  </si>
  <si>
    <t>含税价到厂价</t>
  </si>
  <si>
    <t>批准：                                审核：                                 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</si>
</sst>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\ @"/>
    <numFmt numFmtId="179" formatCode="0.000_ "/>
    <numFmt numFmtId="180" formatCode="yyyy/m/d;@"/>
    <numFmt numFmtId="181" formatCode="0.0_ "/>
    <numFmt numFmtId="182" formatCode="0.0000_ "/>
  </numFmts>
  <fonts count="31">
    <font>
      <sz val="11"/>
      <color rgb="FF000000"/>
      <name val="Arial"/>
      <charset val="204"/>
    </font>
    <font>
      <sz val="8"/>
      <name val="宋体"/>
      <charset val="134"/>
    </font>
    <font>
      <sz val="11"/>
      <color rgb="FF000000"/>
      <name val="宋体"/>
      <charset val="20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204"/>
      <scheme val="minor"/>
    </font>
    <font>
      <sz val="8"/>
      <color rgb="FFBC0026"/>
      <name val="宋体"/>
      <charset val="134"/>
    </font>
    <font>
      <sz val="8"/>
      <color rgb="FFAC0017"/>
      <name val="宋体"/>
      <charset val="134"/>
    </font>
    <font>
      <sz val="8"/>
      <color rgb="FFCA0007"/>
      <name val="宋体"/>
      <charset val="134"/>
    </font>
    <font>
      <sz val="8"/>
      <color rgb="FFBD0065"/>
      <name val="宋体"/>
      <charset val="134"/>
    </font>
    <font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9" fontId="3" fillId="0" borderId="6" xfId="0" applyNumberFormat="1" applyFont="1" applyFill="1" applyBorder="1" applyAlignment="1">
      <alignment horizontal="center" vertical="center" wrapText="1"/>
    </xf>
    <xf numFmtId="181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9" fontId="3" fillId="0" borderId="12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82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70" zoomScaleNormal="70" topLeftCell="A2" workbookViewId="0">
      <selection activeCell="K11" sqref="K11"/>
    </sheetView>
  </sheetViews>
  <sheetFormatPr defaultColWidth="9" defaultRowHeight="14"/>
  <cols>
    <col min="1" max="1" width="4.00833333333333" customWidth="1"/>
    <col min="2" max="2" width="13.05" customWidth="1"/>
    <col min="3" max="3" width="7.65833333333333" customWidth="1"/>
    <col min="4" max="4" width="8.83333333333333" customWidth="1"/>
    <col min="5" max="5" width="10.5333333333333" customWidth="1"/>
    <col min="6" max="6" width="4.58333333333333" customWidth="1"/>
    <col min="7" max="7" width="7.475" customWidth="1"/>
    <col min="8" max="8" width="13.05" customWidth="1"/>
    <col min="9" max="9" width="7.19166666666667" customWidth="1"/>
    <col min="10" max="10" width="3.7" customWidth="1"/>
    <col min="11" max="11" width="11.425" customWidth="1"/>
    <col min="12" max="12" width="29.5166666666667" customWidth="1"/>
    <col min="13" max="13" width="7.45" customWidth="1"/>
    <col min="14" max="14" width="5.75" customWidth="1"/>
    <col min="15" max="15" width="7.51666666666667" customWidth="1"/>
    <col min="16" max="16" width="8.54166666666667" customWidth="1"/>
  </cols>
  <sheetData>
    <row r="1" ht="24" customHeight="1" spans="1:16">
      <c r="A1" s="1" t="s">
        <v>0</v>
      </c>
      <c r="B1" s="2"/>
      <c r="C1" s="3"/>
      <c r="D1" s="1" t="s">
        <v>1</v>
      </c>
      <c r="E1" s="3"/>
      <c r="F1" s="1" t="s">
        <v>2</v>
      </c>
      <c r="G1" s="3"/>
      <c r="H1" s="1" t="s">
        <v>3</v>
      </c>
      <c r="I1" s="2"/>
      <c r="J1" s="3"/>
      <c r="K1" s="25" t="s">
        <v>4</v>
      </c>
      <c r="L1" s="1" t="s">
        <v>5</v>
      </c>
      <c r="M1" s="2"/>
      <c r="N1" s="2"/>
      <c r="O1" s="3"/>
      <c r="P1" s="25" t="s">
        <v>6</v>
      </c>
    </row>
    <row r="2" ht="13.25" customHeight="1" spans="1:16">
      <c r="A2" s="4" t="s">
        <v>7</v>
      </c>
      <c r="B2" s="5"/>
      <c r="C2" s="5"/>
      <c r="D2" s="5"/>
      <c r="E2" s="5"/>
      <c r="F2" s="4" t="s">
        <v>8</v>
      </c>
      <c r="G2" s="5"/>
      <c r="H2" s="6" t="s">
        <v>9</v>
      </c>
      <c r="I2" s="26"/>
      <c r="J2" s="27"/>
      <c r="K2" s="4" t="s">
        <v>10</v>
      </c>
      <c r="L2" s="5"/>
      <c r="M2" s="5"/>
      <c r="N2" s="5"/>
      <c r="O2" s="5"/>
      <c r="P2" s="28">
        <v>45813</v>
      </c>
    </row>
    <row r="3" ht="12.5" customHeight="1" spans="1:16">
      <c r="A3" s="5"/>
      <c r="B3" s="5"/>
      <c r="C3" s="5"/>
      <c r="D3" s="5"/>
      <c r="E3" s="5"/>
      <c r="F3" s="4" t="s">
        <v>11</v>
      </c>
      <c r="G3" s="5"/>
      <c r="H3" s="7"/>
      <c r="I3" s="29"/>
      <c r="J3" s="30"/>
      <c r="K3" s="4" t="s">
        <v>12</v>
      </c>
      <c r="L3" s="5"/>
      <c r="M3" s="5"/>
      <c r="N3" s="5"/>
      <c r="O3" s="5"/>
      <c r="P3" s="5"/>
    </row>
    <row r="4" ht="12" customHeight="1" spans="1:16">
      <c r="A4" s="5"/>
      <c r="B4" s="4" t="s">
        <v>13</v>
      </c>
      <c r="C4" s="5"/>
      <c r="D4" s="4" t="s">
        <v>14</v>
      </c>
      <c r="E4" s="5"/>
      <c r="F4" s="5"/>
      <c r="G4" s="5"/>
      <c r="H4" s="5"/>
      <c r="I4" s="5"/>
      <c r="J4" s="5"/>
      <c r="K4" s="4" t="s">
        <v>15</v>
      </c>
      <c r="L4" s="5"/>
      <c r="M4" s="5"/>
      <c r="N4" s="5"/>
      <c r="O4" s="5"/>
      <c r="P4" s="5"/>
    </row>
    <row r="5" ht="12" customHeight="1" spans="1:16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18</v>
      </c>
      <c r="J5" s="4" t="s">
        <v>24</v>
      </c>
      <c r="K5" s="4" t="s">
        <v>19</v>
      </c>
      <c r="L5" s="4" t="s">
        <v>20</v>
      </c>
      <c r="M5" s="4" t="s">
        <v>21</v>
      </c>
      <c r="N5" s="4" t="s">
        <v>25</v>
      </c>
      <c r="O5" s="4" t="s">
        <v>23</v>
      </c>
      <c r="P5" s="4" t="s">
        <v>18</v>
      </c>
    </row>
    <row r="6" ht="13" customHeight="1" spans="1:16">
      <c r="A6" s="8">
        <v>1</v>
      </c>
      <c r="B6" s="4" t="s">
        <v>26</v>
      </c>
      <c r="C6" s="9">
        <f>I21</f>
        <v>12.51</v>
      </c>
      <c r="D6" s="10" t="s">
        <v>27</v>
      </c>
      <c r="E6" s="10" t="s">
        <v>28</v>
      </c>
      <c r="F6" s="4" t="s">
        <v>29</v>
      </c>
      <c r="G6" s="10">
        <v>1</v>
      </c>
      <c r="H6" s="10">
        <v>1.8</v>
      </c>
      <c r="I6" s="9">
        <f>H6*G6</f>
        <v>1.8</v>
      </c>
      <c r="J6" s="5"/>
      <c r="K6" s="31" t="s">
        <v>30</v>
      </c>
      <c r="L6" s="32" t="s">
        <v>31</v>
      </c>
      <c r="M6" s="32" t="s">
        <v>32</v>
      </c>
      <c r="N6" s="32">
        <v>1</v>
      </c>
      <c r="O6" s="32">
        <v>0.3</v>
      </c>
      <c r="P6" s="33">
        <f t="shared" ref="P6:P11" si="0">O6*N6</f>
        <v>0.3</v>
      </c>
    </row>
    <row r="7" ht="12.5" customHeight="1" spans="1:16">
      <c r="A7" s="8">
        <v>2</v>
      </c>
      <c r="B7" s="4" t="s">
        <v>33</v>
      </c>
      <c r="C7" s="9">
        <f>P21</f>
        <v>0.7745</v>
      </c>
      <c r="D7" s="10" t="s">
        <v>34</v>
      </c>
      <c r="E7" s="10" t="s">
        <v>35</v>
      </c>
      <c r="F7" s="4" t="s">
        <v>29</v>
      </c>
      <c r="G7" s="10">
        <v>12</v>
      </c>
      <c r="H7" s="10">
        <v>0.15</v>
      </c>
      <c r="I7" s="9">
        <f t="shared" ref="I7:I15" si="1">H7*G7</f>
        <v>1.8</v>
      </c>
      <c r="J7" s="5"/>
      <c r="K7" s="34" t="s">
        <v>36</v>
      </c>
      <c r="L7" s="10" t="s">
        <v>36</v>
      </c>
      <c r="M7" s="10" t="s">
        <v>32</v>
      </c>
      <c r="N7" s="10">
        <v>1</v>
      </c>
      <c r="O7" s="10">
        <v>0.1</v>
      </c>
      <c r="P7" s="33">
        <f t="shared" si="0"/>
        <v>0.1</v>
      </c>
    </row>
    <row r="8" ht="12" customHeight="1" spans="1:16">
      <c r="A8" s="8">
        <v>3</v>
      </c>
      <c r="B8" s="4" t="s">
        <v>37</v>
      </c>
      <c r="C8" s="9">
        <f>C6*0.3</f>
        <v>3.753</v>
      </c>
      <c r="D8" s="10" t="s">
        <v>34</v>
      </c>
      <c r="E8" s="10" t="s">
        <v>38</v>
      </c>
      <c r="F8" s="4" t="s">
        <v>29</v>
      </c>
      <c r="G8" s="10">
        <v>2</v>
      </c>
      <c r="H8" s="10">
        <v>0.5</v>
      </c>
      <c r="I8" s="9">
        <f t="shared" si="1"/>
        <v>1</v>
      </c>
      <c r="J8" s="5"/>
      <c r="K8" s="35" t="s">
        <v>39</v>
      </c>
      <c r="L8" s="36" t="s">
        <v>40</v>
      </c>
      <c r="M8" s="36" t="s">
        <v>41</v>
      </c>
      <c r="N8" s="37">
        <v>30</v>
      </c>
      <c r="O8" s="38">
        <v>0.01</v>
      </c>
      <c r="P8" s="33">
        <f t="shared" si="0"/>
        <v>0.3</v>
      </c>
    </row>
    <row r="9" ht="13" customHeight="1" spans="1:16">
      <c r="A9" s="8">
        <v>4</v>
      </c>
      <c r="B9" s="4" t="s">
        <v>42</v>
      </c>
      <c r="C9" s="9">
        <v>0</v>
      </c>
      <c r="D9" s="10" t="s">
        <v>27</v>
      </c>
      <c r="E9" s="10" t="s">
        <v>43</v>
      </c>
      <c r="F9" s="4" t="s">
        <v>29</v>
      </c>
      <c r="G9" s="10">
        <v>1</v>
      </c>
      <c r="H9" s="10">
        <v>0.1</v>
      </c>
      <c r="I9" s="9">
        <f t="shared" si="1"/>
        <v>0.1</v>
      </c>
      <c r="J9" s="5"/>
      <c r="K9" s="35" t="s">
        <v>44</v>
      </c>
      <c r="L9" s="36" t="s">
        <v>45</v>
      </c>
      <c r="M9" s="36" t="s">
        <v>46</v>
      </c>
      <c r="N9" s="37">
        <v>0.01</v>
      </c>
      <c r="O9" s="38">
        <v>4.2</v>
      </c>
      <c r="P9" s="33">
        <f t="shared" si="0"/>
        <v>0.042</v>
      </c>
    </row>
    <row r="10" ht="12.5" customHeight="1" spans="1:16">
      <c r="A10" s="8">
        <v>5</v>
      </c>
      <c r="B10" s="4" t="s">
        <v>47</v>
      </c>
      <c r="C10" s="9">
        <v>0</v>
      </c>
      <c r="D10" s="10" t="s">
        <v>34</v>
      </c>
      <c r="E10" s="10" t="s">
        <v>48</v>
      </c>
      <c r="F10" s="4" t="s">
        <v>29</v>
      </c>
      <c r="G10" s="10">
        <v>2</v>
      </c>
      <c r="H10" s="10">
        <v>0.3</v>
      </c>
      <c r="I10" s="9">
        <f t="shared" si="1"/>
        <v>0.6</v>
      </c>
      <c r="J10" s="5"/>
      <c r="K10" s="35" t="s">
        <v>49</v>
      </c>
      <c r="L10" s="36" t="s">
        <v>50</v>
      </c>
      <c r="M10" s="36" t="s">
        <v>29</v>
      </c>
      <c r="N10" s="38">
        <v>0.02</v>
      </c>
      <c r="O10" s="39">
        <v>1</v>
      </c>
      <c r="P10" s="33">
        <f t="shared" si="0"/>
        <v>0.02</v>
      </c>
    </row>
    <row r="11" ht="12.5" customHeight="1" spans="1:16">
      <c r="A11" s="8">
        <v>6</v>
      </c>
      <c r="B11" s="4" t="s">
        <v>51</v>
      </c>
      <c r="C11" s="9">
        <v>0</v>
      </c>
      <c r="D11" s="10" t="s">
        <v>27</v>
      </c>
      <c r="E11" s="10" t="s">
        <v>52</v>
      </c>
      <c r="F11" s="4" t="s">
        <v>29</v>
      </c>
      <c r="G11" s="10">
        <v>1</v>
      </c>
      <c r="H11" s="10">
        <v>0.08</v>
      </c>
      <c r="I11" s="9">
        <f t="shared" si="1"/>
        <v>0.08</v>
      </c>
      <c r="J11" s="5"/>
      <c r="K11" s="35" t="s">
        <v>53</v>
      </c>
      <c r="L11" s="25" t="s">
        <v>54</v>
      </c>
      <c r="M11" s="25" t="s">
        <v>29</v>
      </c>
      <c r="N11" s="40">
        <v>0.0025</v>
      </c>
      <c r="O11" s="41">
        <v>5</v>
      </c>
      <c r="P11" s="33">
        <f t="shared" si="0"/>
        <v>0.0125</v>
      </c>
    </row>
    <row r="12" ht="12" customHeight="1" spans="1:16">
      <c r="A12" s="8">
        <v>7</v>
      </c>
      <c r="B12" s="4" t="s">
        <v>55</v>
      </c>
      <c r="C12" s="9">
        <f>C6*0.005</f>
        <v>0.06255</v>
      </c>
      <c r="D12" s="10" t="s">
        <v>34</v>
      </c>
      <c r="E12" s="11" t="s">
        <v>56</v>
      </c>
      <c r="F12" s="12" t="s">
        <v>29</v>
      </c>
      <c r="G12" s="11">
        <v>7</v>
      </c>
      <c r="H12" s="11">
        <v>0.1</v>
      </c>
      <c r="I12" s="9">
        <f t="shared" si="1"/>
        <v>0.7</v>
      </c>
      <c r="J12" s="5"/>
      <c r="K12" s="35"/>
      <c r="L12" s="25"/>
      <c r="M12" s="25"/>
      <c r="N12" s="40"/>
      <c r="O12" s="41"/>
      <c r="P12" s="42"/>
    </row>
    <row r="13" ht="13" customHeight="1" spans="1:16">
      <c r="A13" s="8">
        <v>8</v>
      </c>
      <c r="B13" s="4" t="s">
        <v>57</v>
      </c>
      <c r="C13" s="9">
        <v>0</v>
      </c>
      <c r="D13" s="11" t="s">
        <v>27</v>
      </c>
      <c r="E13" s="13" t="s">
        <v>58</v>
      </c>
      <c r="F13" s="13" t="s">
        <v>29</v>
      </c>
      <c r="G13" s="13">
        <v>1</v>
      </c>
      <c r="H13" s="13">
        <v>1.2</v>
      </c>
      <c r="I13" s="9">
        <f t="shared" si="1"/>
        <v>1.2</v>
      </c>
      <c r="J13" s="5"/>
      <c r="K13" s="35"/>
      <c r="L13" s="25"/>
      <c r="M13" s="25"/>
      <c r="N13" s="40"/>
      <c r="O13" s="41"/>
      <c r="P13" s="42"/>
    </row>
    <row r="14" ht="12.5" customHeight="1" spans="1:16">
      <c r="A14" s="8">
        <v>9</v>
      </c>
      <c r="B14" s="4" t="s">
        <v>59</v>
      </c>
      <c r="C14" s="9">
        <v>0.05</v>
      </c>
      <c r="D14" s="10" t="s">
        <v>60</v>
      </c>
      <c r="E14" s="14" t="s">
        <v>61</v>
      </c>
      <c r="F14" s="14" t="s">
        <v>32</v>
      </c>
      <c r="G14" s="14">
        <v>8.5</v>
      </c>
      <c r="H14" s="14">
        <v>0.38</v>
      </c>
      <c r="I14" s="9">
        <f t="shared" si="1"/>
        <v>3.23</v>
      </c>
      <c r="J14" s="5"/>
      <c r="K14" s="43"/>
      <c r="L14" s="25"/>
      <c r="M14" s="25"/>
      <c r="N14" s="40"/>
      <c r="O14" s="41"/>
      <c r="P14" s="42"/>
    </row>
    <row r="15" ht="12" customHeight="1" spans="1:16">
      <c r="A15" s="5"/>
      <c r="B15" s="5"/>
      <c r="C15" s="5"/>
      <c r="D15" s="10" t="s">
        <v>62</v>
      </c>
      <c r="E15" s="10" t="s">
        <v>63</v>
      </c>
      <c r="F15" s="4" t="s">
        <v>9</v>
      </c>
      <c r="G15" s="10">
        <v>1</v>
      </c>
      <c r="H15" s="10">
        <v>2</v>
      </c>
      <c r="I15" s="9">
        <f t="shared" si="1"/>
        <v>2</v>
      </c>
      <c r="J15" s="5"/>
      <c r="K15" s="44"/>
      <c r="L15" s="45"/>
      <c r="M15" s="45"/>
      <c r="N15" s="45"/>
      <c r="O15" s="45"/>
      <c r="P15" s="45"/>
    </row>
    <row r="16" ht="12" customHeight="1" spans="1:16">
      <c r="A16" s="5"/>
      <c r="B16" s="5"/>
      <c r="C16" s="5"/>
      <c r="D16" s="10"/>
      <c r="E16" s="10"/>
      <c r="F16" s="10"/>
      <c r="G16" s="10"/>
      <c r="H16" s="10"/>
      <c r="I16" s="9"/>
      <c r="J16" s="5"/>
      <c r="K16" s="46"/>
      <c r="L16" s="47"/>
      <c r="M16" s="47"/>
      <c r="N16" s="47"/>
      <c r="O16" s="47"/>
      <c r="P16" s="47"/>
    </row>
    <row r="17" ht="13" customHeight="1" spans="1:16">
      <c r="A17" s="5"/>
      <c r="B17" s="5"/>
      <c r="C17" s="5"/>
      <c r="D17" s="11"/>
      <c r="E17" s="11"/>
      <c r="F17" s="11"/>
      <c r="G17" s="11"/>
      <c r="H17" s="11"/>
      <c r="I17" s="48"/>
      <c r="J17" s="5"/>
      <c r="K17" s="46"/>
      <c r="L17" s="47"/>
      <c r="M17" s="47"/>
      <c r="N17" s="47"/>
      <c r="O17" s="47"/>
      <c r="P17" s="47"/>
    </row>
    <row r="18" ht="13" customHeight="1" spans="1:16">
      <c r="A18" s="5"/>
      <c r="B18" s="5"/>
      <c r="C18" s="5"/>
      <c r="D18" s="15"/>
      <c r="E18" s="16"/>
      <c r="F18" s="16"/>
      <c r="G18" s="16"/>
      <c r="H18" s="16"/>
      <c r="I18" s="49"/>
      <c r="J18" s="5"/>
      <c r="K18" s="46"/>
      <c r="L18" s="47"/>
      <c r="M18" s="47"/>
      <c r="N18" s="47"/>
      <c r="O18" s="47"/>
      <c r="P18" s="47"/>
    </row>
    <row r="19" ht="13" customHeight="1" spans="1:16">
      <c r="A19" s="5"/>
      <c r="B19" s="5"/>
      <c r="C19" s="5"/>
      <c r="D19" s="15"/>
      <c r="E19" s="16"/>
      <c r="F19" s="16"/>
      <c r="G19" s="16"/>
      <c r="H19" s="16"/>
      <c r="I19" s="49"/>
      <c r="J19" s="5"/>
      <c r="K19" s="46"/>
      <c r="L19" s="47"/>
      <c r="M19" s="47"/>
      <c r="N19" s="47"/>
      <c r="O19" s="47"/>
      <c r="P19" s="47"/>
    </row>
    <row r="20" ht="12" customHeight="1" spans="1:16">
      <c r="A20" s="5"/>
      <c r="B20" s="5"/>
      <c r="C20" s="5"/>
      <c r="D20" s="17"/>
      <c r="E20" s="18"/>
      <c r="F20" s="18"/>
      <c r="G20" s="18"/>
      <c r="H20" s="18"/>
      <c r="I20" s="50"/>
      <c r="J20" s="5"/>
      <c r="K20" s="51"/>
      <c r="L20" s="52"/>
      <c r="M20" s="52"/>
      <c r="N20" s="52"/>
      <c r="O20" s="52"/>
      <c r="P20" s="52"/>
    </row>
    <row r="21" ht="12.5" customHeight="1" spans="1:16">
      <c r="A21" s="5"/>
      <c r="B21" s="5"/>
      <c r="C21" s="5"/>
      <c r="D21" s="4" t="s">
        <v>64</v>
      </c>
      <c r="E21" s="5"/>
      <c r="F21" s="5"/>
      <c r="G21" s="5"/>
      <c r="H21" s="5"/>
      <c r="I21" s="21">
        <f>SUM(I6:I20)</f>
        <v>12.51</v>
      </c>
      <c r="J21" s="5"/>
      <c r="K21" s="4" t="s">
        <v>64</v>
      </c>
      <c r="L21" s="5"/>
      <c r="M21" s="5"/>
      <c r="N21" s="5"/>
      <c r="O21" s="5"/>
      <c r="P21" s="53">
        <f>SUM(P6:P20)</f>
        <v>0.7745</v>
      </c>
    </row>
    <row r="22" ht="13" customHeight="1" spans="1:16">
      <c r="A22" s="5"/>
      <c r="B22" s="5"/>
      <c r="C22" s="5"/>
      <c r="D22" s="4" t="s">
        <v>65</v>
      </c>
      <c r="E22" s="5"/>
      <c r="F22" s="5"/>
      <c r="G22" s="19" t="s">
        <v>66</v>
      </c>
      <c r="H22" s="5"/>
      <c r="I22" s="5"/>
      <c r="J22" s="5"/>
      <c r="K22" s="4" t="s">
        <v>67</v>
      </c>
      <c r="L22" s="5"/>
      <c r="M22" s="5"/>
      <c r="N22" s="5"/>
      <c r="O22" s="5"/>
      <c r="P22" s="5"/>
    </row>
    <row r="23" ht="12" customHeight="1" spans="1:16">
      <c r="A23" s="5"/>
      <c r="B23" s="5"/>
      <c r="C23" s="5"/>
      <c r="D23" s="4" t="s">
        <v>16</v>
      </c>
      <c r="E23" s="5"/>
      <c r="F23" s="4" t="s">
        <v>68</v>
      </c>
      <c r="G23" s="4" t="s">
        <v>17</v>
      </c>
      <c r="H23" s="4" t="s">
        <v>69</v>
      </c>
      <c r="I23" s="4" t="s">
        <v>18</v>
      </c>
      <c r="J23" s="5"/>
      <c r="K23" s="4" t="s">
        <v>19</v>
      </c>
      <c r="L23" s="5"/>
      <c r="M23" s="4" t="s">
        <v>18</v>
      </c>
      <c r="N23" s="4" t="s">
        <v>70</v>
      </c>
      <c r="O23" s="4" t="s">
        <v>71</v>
      </c>
      <c r="P23" s="4" t="s">
        <v>72</v>
      </c>
    </row>
    <row r="24" ht="12" customHeight="1" spans="1:16">
      <c r="A24" s="5"/>
      <c r="B24" s="4" t="s">
        <v>73</v>
      </c>
      <c r="C24" s="9">
        <f>SUM(C6:C23)</f>
        <v>17.15005</v>
      </c>
      <c r="D24" s="8">
        <v>1</v>
      </c>
      <c r="E24" s="5"/>
      <c r="F24" s="5"/>
      <c r="G24" s="4" t="s">
        <v>74</v>
      </c>
      <c r="H24" s="4" t="s">
        <v>75</v>
      </c>
      <c r="I24" s="5"/>
      <c r="J24" s="5"/>
      <c r="K24" s="5"/>
      <c r="L24" s="5"/>
      <c r="M24" s="5"/>
      <c r="N24" s="5"/>
      <c r="O24" s="5"/>
      <c r="P24" s="5"/>
    </row>
    <row r="25" ht="13" customHeight="1" spans="1:16">
      <c r="A25" s="4" t="s">
        <v>76</v>
      </c>
      <c r="B25" s="4" t="s">
        <v>77</v>
      </c>
      <c r="C25" s="9">
        <f>C24*0.05</f>
        <v>0.8575025</v>
      </c>
      <c r="D25" s="8">
        <v>2</v>
      </c>
      <c r="E25" s="5"/>
      <c r="F25" s="5"/>
      <c r="G25" s="4" t="s">
        <v>78</v>
      </c>
      <c r="H25" s="4" t="s">
        <v>79</v>
      </c>
      <c r="I25" s="5"/>
      <c r="J25" s="5"/>
      <c r="K25" s="5"/>
      <c r="L25" s="5"/>
      <c r="M25" s="5"/>
      <c r="N25" s="5"/>
      <c r="O25" s="5"/>
      <c r="P25" s="5"/>
    </row>
    <row r="26" ht="12.5" customHeight="1" spans="1:16">
      <c r="A26" s="4" t="s">
        <v>80</v>
      </c>
      <c r="B26" s="4" t="s">
        <v>81</v>
      </c>
      <c r="C26" s="9">
        <f>C24*0.01</f>
        <v>0.1715005</v>
      </c>
      <c r="D26" s="8">
        <v>3</v>
      </c>
      <c r="E26" s="5"/>
      <c r="F26" s="5"/>
      <c r="G26" s="4" t="s">
        <v>82</v>
      </c>
      <c r="H26" s="4" t="s">
        <v>83</v>
      </c>
      <c r="I26" s="5"/>
      <c r="J26" s="5"/>
      <c r="K26" s="5"/>
      <c r="L26" s="5"/>
      <c r="M26" s="5"/>
      <c r="N26" s="5"/>
      <c r="O26" s="5"/>
      <c r="P26" s="5"/>
    </row>
    <row r="27" ht="12" customHeight="1" spans="1:16">
      <c r="A27" s="4" t="s">
        <v>84</v>
      </c>
      <c r="B27" s="4" t="s">
        <v>85</v>
      </c>
      <c r="C27" s="9">
        <f>C24*0.03</f>
        <v>0.5145015</v>
      </c>
      <c r="D27" s="8">
        <v>4</v>
      </c>
      <c r="E27" s="5"/>
      <c r="F27" s="5"/>
      <c r="G27" s="4" t="s">
        <v>86</v>
      </c>
      <c r="H27" s="4" t="s">
        <v>87</v>
      </c>
      <c r="I27" s="5"/>
      <c r="J27" s="5"/>
      <c r="K27" s="5"/>
      <c r="L27" s="5"/>
      <c r="M27" s="5"/>
      <c r="N27" s="5"/>
      <c r="O27" s="5"/>
      <c r="P27" s="5"/>
    </row>
    <row r="28" ht="13" customHeight="1" spans="1:16">
      <c r="A28" s="4" t="s">
        <v>88</v>
      </c>
      <c r="B28" s="4" t="s">
        <v>89</v>
      </c>
      <c r="C28" s="9">
        <f>SUM(C24:C27)</f>
        <v>18.6935545</v>
      </c>
      <c r="D28" s="8">
        <v>5</v>
      </c>
      <c r="E28" s="5"/>
      <c r="F28" s="5"/>
      <c r="G28" s="4" t="s">
        <v>90</v>
      </c>
      <c r="H28" s="4" t="s">
        <v>91</v>
      </c>
      <c r="I28" s="5"/>
      <c r="J28" s="5"/>
      <c r="K28" s="5"/>
      <c r="L28" s="5"/>
      <c r="M28" s="5"/>
      <c r="N28" s="5"/>
      <c r="O28" s="5"/>
      <c r="P28" s="5"/>
    </row>
    <row r="29" ht="12" customHeight="1" spans="1:16">
      <c r="A29" s="4" t="s">
        <v>92</v>
      </c>
      <c r="B29" s="4" t="s">
        <v>93</v>
      </c>
      <c r="C29" s="9">
        <f>C28*0.1</f>
        <v>1.86935545</v>
      </c>
      <c r="D29" s="8">
        <v>6</v>
      </c>
      <c r="E29" s="5"/>
      <c r="F29" s="5"/>
      <c r="G29" s="4" t="s">
        <v>94</v>
      </c>
      <c r="H29" s="4" t="s">
        <v>95</v>
      </c>
      <c r="I29" s="5"/>
      <c r="J29" s="5"/>
      <c r="K29" s="5"/>
      <c r="L29" s="5"/>
      <c r="M29" s="5"/>
      <c r="N29" s="5"/>
      <c r="O29" s="5"/>
      <c r="P29" s="5"/>
    </row>
    <row r="30" ht="13" customHeight="1" spans="1:16">
      <c r="A30" s="4" t="s">
        <v>96</v>
      </c>
      <c r="B30" s="4" t="s">
        <v>97</v>
      </c>
      <c r="C30" s="20">
        <f>SUM(C28:C29)</f>
        <v>20.56290995</v>
      </c>
      <c r="D30" s="8">
        <v>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ht="12" customHeight="1" spans="1:16">
      <c r="A31" s="4" t="s">
        <v>98</v>
      </c>
      <c r="B31" s="4" t="s">
        <v>99</v>
      </c>
      <c r="C31" s="21">
        <f>C30*0.13</f>
        <v>2.6731782935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12.5" customHeight="1" spans="1:16">
      <c r="A32" s="4" t="s">
        <v>100</v>
      </c>
      <c r="B32" s="4" t="s">
        <v>101</v>
      </c>
      <c r="C32" s="22">
        <f>SUM(C30:C31)</f>
        <v>23.2360882435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13" customHeight="1" spans="1:16">
      <c r="A33" s="5"/>
      <c r="B33" s="5"/>
      <c r="C33" s="5"/>
      <c r="D33" s="5"/>
      <c r="E33" s="5"/>
      <c r="F33" s="5"/>
      <c r="G33" s="4" t="s">
        <v>64</v>
      </c>
      <c r="H33" s="5"/>
      <c r="I33" s="8">
        <v>0</v>
      </c>
      <c r="J33" s="5"/>
      <c r="K33" s="4" t="s">
        <v>64</v>
      </c>
      <c r="L33" s="5"/>
      <c r="M33" s="8">
        <v>0</v>
      </c>
      <c r="N33" s="5"/>
      <c r="O33" s="5"/>
      <c r="P33" s="8">
        <v>0</v>
      </c>
    </row>
    <row r="34" ht="10.5" customHeight="1" spans="1:16">
      <c r="A34" s="23" t="s">
        <v>24</v>
      </c>
      <c r="B34" s="24"/>
      <c r="C34" s="5"/>
      <c r="D34" s="5"/>
      <c r="E34" s="5"/>
      <c r="F34" s="5"/>
      <c r="G34" s="4" t="s">
        <v>102</v>
      </c>
      <c r="H34" s="5"/>
      <c r="I34" s="5"/>
      <c r="J34" s="5"/>
      <c r="K34" s="5"/>
      <c r="L34" s="5"/>
      <c r="M34" s="5"/>
      <c r="N34" s="5"/>
      <c r="O34" s="5"/>
      <c r="P34" s="5"/>
    </row>
    <row r="35" ht="11.5" customHeight="1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ht="10.25" customHeight="1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</sheetData>
  <mergeCells count="24">
    <mergeCell ref="A1:C1"/>
    <mergeCell ref="D1:E1"/>
    <mergeCell ref="F1:G1"/>
    <mergeCell ref="H1:J1"/>
    <mergeCell ref="L1:O1"/>
    <mergeCell ref="F2:G2"/>
    <mergeCell ref="H2:J2"/>
    <mergeCell ref="L2:O2"/>
    <mergeCell ref="F3:G3"/>
    <mergeCell ref="H3:J3"/>
    <mergeCell ref="L3:O3"/>
    <mergeCell ref="D4:I4"/>
    <mergeCell ref="K4:P4"/>
    <mergeCell ref="D22:F22"/>
    <mergeCell ref="G22:I22"/>
    <mergeCell ref="K22:P22"/>
    <mergeCell ref="B34:F34"/>
    <mergeCell ref="B35:F35"/>
    <mergeCell ref="B36:F36"/>
    <mergeCell ref="A34:A36"/>
    <mergeCell ref="P2:P3"/>
    <mergeCell ref="A2:C3"/>
    <mergeCell ref="D2:E3"/>
    <mergeCell ref="G34:P36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Delete隐身</cp:lastModifiedBy>
  <dcterms:created xsi:type="dcterms:W3CDTF">2024-09-20T09:48:00Z</dcterms:created>
  <dcterms:modified xsi:type="dcterms:W3CDTF">2025-06-12T15:16:58Z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2024-09-20T01:48:31Z</vt:filetime>
  </property>
  <property fmtid="{D5CDD505-2E9C-101B-9397-08002B2CF9AE}" pid="4" name="UsrData">
    <vt:lpwstr>66ecd46da2edd9001f85573awl</vt:lpwstr>
  </property>
  <property fmtid="{D5CDD505-2E9C-101B-9397-08002B2CF9AE}" pid="5" name="ICV">
    <vt:lpwstr>05D0943D456C4C2DAB106AE908593733_13</vt:lpwstr>
  </property>
  <property fmtid="{D5CDD505-2E9C-101B-9397-08002B2CF9AE}" pid="6" name="KSOProductBuildVer">
    <vt:lpwstr>2052-12.1.0.20784</vt:lpwstr>
  </property>
</Properties>
</file>