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发放" sheetId="3" r:id="rId1"/>
    <sheet name="Sheet1" sheetId="5" r:id="rId2"/>
    <sheet name="KSO_Salary_Config" sheetId="4" state="veryHidden" r:id="rId3"/>
  </sheets>
  <definedNames>
    <definedName name="_xlnm._FilterDatabase" localSheetId="0" hidden="1">发放!$A$1:$BB$18</definedName>
    <definedName name="_xlnm.Print_Area" localSheetId="0">发放!$A$1:$BB$9</definedName>
    <definedName name="_xlnm.Print_Titles" localSheetId="0">发放!$1:$3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<sst xmlns="http://schemas.openxmlformats.org/spreadsheetml/2006/main" count="257" uniqueCount="224">
  <si>
    <t>成都光华智能汽车部件有限公司2025年5月工资明细表</t>
  </si>
  <si>
    <t>序号</t>
  </si>
  <si>
    <t>姓名</t>
  </si>
  <si>
    <t>部门</t>
  </si>
  <si>
    <t>岗位</t>
  </si>
  <si>
    <t>身份证号码</t>
  </si>
  <si>
    <t>工资卡号（建行）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</si>
  <si>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</si>
  <si>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</si>
  <si>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</si>
  <si>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</si>
  <si>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</si>
  <si>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</si>
  <si>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</si>
  <si>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</si>
  <si>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</si>
  <si>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</si>
  <si>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</si>
  <si>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</si>
  <si>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</si>
  <si>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5月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</si>
  <si>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</si>
  <si>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</si>
  <si>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</si>
  <si>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</si>
  <si>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</si>
  <si>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</si>
  <si>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</si>
  <si>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</si>
  <si>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</si>
  <si>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</si>
  <si>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</si>
  <si>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</si>
  <si>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</si>
  <si>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</si>
  <si>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5月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</si>
  <si>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</si>
  <si>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</si>
  <si>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</si>
  <si>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</si>
  <si>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</si>
  <si>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</si>
  <si>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</si>
  <si>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</si>
  <si>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</si>
  <si>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</si>
  <si>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</si>
  <si>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5.6月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</si>
  <si>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</si>
  <si>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</si>
  <si>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</si>
  <si>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</si>
  <si>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</si>
  <si>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</si>
  <si>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杨辉</t>
  </si>
  <si>
    <t>财务</t>
  </si>
  <si>
    <t>科长</t>
  </si>
  <si>
    <t>间接</t>
  </si>
  <si>
    <t>科级</t>
  </si>
  <si>
    <t>511025198308102623</t>
  </si>
  <si>
    <t>6217003800048913911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</si>
  <si>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</si>
  <si>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</si>
  <si>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</si>
  <si>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2024年4月工资表统计数据</t>
  </si>
  <si>
    <t>科目</t>
  </si>
  <si>
    <t>应发金额</t>
  </si>
  <si>
    <t>实发</t>
  </si>
  <si>
    <t>社保个人部分</t>
  </si>
  <si>
    <t>公积金个人部分</t>
  </si>
  <si>
    <t>个税</t>
  </si>
  <si>
    <t>管理费用</t>
  </si>
  <si>
    <t>销售费用</t>
  </si>
  <si>
    <t>制造费用</t>
  </si>
  <si>
    <t>合计</t>
  </si>
  <si>
    <t>$A$3</t>
  </si>
  <si>
    <t>$B$3</t>
  </si>
  <si>
    <t>$C$3</t>
  </si>
  <si>
    <t>$D$3</t>
  </si>
  <si>
    <t>$E$3</t>
  </si>
  <si>
    <t>工资卡号（中行）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</si>
  <si>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</si>
  <si>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</si>
  <si>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</si>
  <si>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</si>
  <si>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</si>
  <si>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</si>
  <si>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</si>
  <si>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</si>
  <si>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</si>
  <si>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</si>
  <si>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</si>
  <si>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</si>
  <si>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</si>
  <si>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</si>
  <si>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</si>
  <si>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</si>
  <si>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</si>
  <si>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</si>
  <si>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</si>
  <si>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</si>
  <si>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</si>
  <si>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</si>
  <si>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</si>
  <si>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$R$3</t>
  </si>
  <si>
    <t>$S$3</t>
  </si>
  <si>
    <t>$S$4</t>
  </si>
  <si>
    <t>$T$4</t>
  </si>
  <si>
    <t>$U$4</t>
  </si>
  <si>
    <t>$V$4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</si>
  <si>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</si>
  <si>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</si>
  <si>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</si>
  <si>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</si>
  <si>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</si>
  <si>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</si>
  <si>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</si>
  <si>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</si>
  <si>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</si>
  <si>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</si>
  <si>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</si>
  <si>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</si>
  <si>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</si>
  <si>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</si>
  <si>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</si>
  <si>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</si>
  <si>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</si>
  <si>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</si>
  <si>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</si>
  <si>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</si>
  <si>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</si>
  <si>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</si>
  <si>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</si>
  <si>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</si>
  <si>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</si>
  <si>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</si>
  <si>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</si>
  <si>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</si>
  <si>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</si>
  <si>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</si>
  <si>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</si>
  <si>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</si>
  <si>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</si>
  <si>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</si>
  <si>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</si>
  <si>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</si>
  <si>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</si>
  <si>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</si>
  <si>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</si>
  <si>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</si>
  <si>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</si>
  <si>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</si>
  <si>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</si>
  <si>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</si>
  <si>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</si>
  <si>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</si>
  <si>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</si>
  <si>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</si>
  <si>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</si>
  <si>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</si>
  <si>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</si>
  <si>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</si>
  <si>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</si>
  <si>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</si>
  <si>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</si>
  <si>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</si>
  <si>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</si>
  <si>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</si>
  <si>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</si>
  <si>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</si>
  <si>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</si>
  <si>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</si>
  <si>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</si>
  <si>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</si>
  <si>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</si>
  <si>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</si>
  <si>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</si>
  <si>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</si>
  <si>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</si>
  <si>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</si>
  <si>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</si>
  <si>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</si>
  <si>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</si>
  <si>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</si>
  <si>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</si>
  <si>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</si>
  <si>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</si>
  <si>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</si>
  <si>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</si>
  <si>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</si>
  <si>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</si>
  <si>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</si>
  <si>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</si>
  <si>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</si>
  <si>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</si>
  <si>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</si>
  <si>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</si>
  <si>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</si>
  <si>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</si>
  <si>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</si>
  <si>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</si>
  <si>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</si>
  <si>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</si>
  <si>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</si>
  <si>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</si>
  <si>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</si>
  <si>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</si>
  <si>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</si>
  <si>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</si>
  <si>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</si>
  <si>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</si>
  <si>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</si>
  <si>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</si>
  <si>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</si>
  <si>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</si>
  <si>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</si>
  <si>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</si>
  <si>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</si>
  <si>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</si>
  <si>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</si>
  <si>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</si>
  <si>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</si>
  <si>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$CC$3</t>
  </si>
  <si>
    <t>$CD$3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</si>
</sst>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62"/>
      <name val="宋体"/>
      <charset val="134"/>
    </font>
    <font>
      <sz val="10"/>
      <color indexed="62"/>
      <name val="宋体"/>
      <charset val="134"/>
    </font>
    <font>
      <sz val="1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Alignment="0"/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35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</cellStyleXfs>
  <cellXfs count="8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/>
    <xf numFmtId="0" fontId="0" fillId="0" borderId="1" xfId="0" applyBorder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49" fontId="0" fillId="0" borderId="0" xfId="0" applyNumberFormat="1" applyFill="1" applyAlignment="1"/>
    <xf numFmtId="49" fontId="5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4" fillId="0" borderId="1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2" fillId="0" borderId="0" xfId="0" applyFont="1" applyBorder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9" fillId="2" borderId="14" xfId="57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2" fontId="10" fillId="0" borderId="1" xfId="57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9" fillId="0" borderId="1" xfId="57" applyNumberFormat="1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9" fillId="0" borderId="14" xfId="57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76" fontId="11" fillId="0" borderId="14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常规_发放" xfId="57"/>
    <cellStyle name="60% - 着色 1" xfId="58"/>
    <cellStyle name="60% - 着色 3" xfId="59"/>
    <cellStyle name="20% - 着色 1" xfId="60"/>
    <cellStyle name="20% - 着色 2" xfId="61"/>
    <cellStyle name="20% - 着色 3" xfId="6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1"/>
  <sheetViews>
    <sheetView tabSelected="1" zoomScale="110" zoomScaleNormal="110" workbookViewId="0">
      <pane xSplit="2" ySplit="3" topLeftCell="C4" activePane="bottomRight" state="frozen"/>
      <selection/>
      <selection pane="topRight"/>
      <selection pane="bottomLeft"/>
      <selection pane="bottomRight" activeCell="BC14" sqref="BC14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8.29166666666667" hidden="1" customWidth="1"/>
    <col min="7" max="7" width="17" style="16" hidden="1" customWidth="1"/>
    <col min="8" max="8" width="21.6916666666667" style="17" hidden="1" customWidth="1"/>
    <col min="9" max="9" width="0.116666666666667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style="15" customWidth="1"/>
    <col min="16" max="16" width="5.25" customWidth="1"/>
    <col min="17" max="17" width="5.75" hidden="1" customWidth="1"/>
    <col min="18" max="18" width="6.75" style="15" hidden="1" customWidth="1"/>
    <col min="19" max="19" width="6" style="15" hidden="1" customWidth="1"/>
    <col min="20" max="20" width="6.375" hidden="1" customWidth="1"/>
    <col min="21" max="21" width="7.875" style="15" hidden="1" customWidth="1"/>
    <col min="22" max="22" width="9.5" style="18" customWidth="1"/>
    <col min="23" max="29" width="9.5" style="18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.75" customWidth="1"/>
    <col min="36" max="49" width="9.625" style="18" hidden="1" customWidth="1"/>
    <col min="50" max="50" width="8.375" style="18" hidden="1" customWidth="1"/>
    <col min="51" max="51" width="7.5" customWidth="1"/>
    <col min="52" max="52" width="6.375" customWidth="1"/>
    <col min="53" max="53" width="11.125" style="18" customWidth="1"/>
    <col min="54" max="54" width="18.25" customWidth="1"/>
  </cols>
  <sheetData>
    <row r="1" s="11" customFormat="1" ht="41.1" customHeight="1" spans="1:54">
      <c r="A1" s="19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  <c r="M1" s="19"/>
      <c r="N1" s="19"/>
      <c r="O1" s="43"/>
      <c r="P1" s="19"/>
      <c r="Q1" s="19"/>
      <c r="R1" s="43"/>
      <c r="S1" s="43"/>
      <c r="T1" s="19"/>
      <c r="U1" s="43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="12" customFormat="1" ht="22" customHeight="1" spans="1:54">
      <c r="A2" s="21" t="s">
        <v>1</v>
      </c>
      <c r="B2" s="22" t="s">
        <v>2</v>
      </c>
      <c r="C2" s="23" t="s">
        <v>3</v>
      </c>
      <c r="D2" s="23" t="s">
        <v>4</v>
      </c>
      <c r="E2" s="23"/>
      <c r="F2" s="23"/>
      <c r="G2" s="24" t="s">
        <v>5</v>
      </c>
      <c r="H2" s="24" t="s">
        <v>6</v>
      </c>
      <c r="I2" s="23" t="s">
        <v>7</v>
      </c>
      <c r="J2" s="22" t="s">
        <v>8</v>
      </c>
      <c r="K2" s="22" t="s">
        <v>9</v>
      </c>
      <c r="L2" s="44" t="s">
        <v>10</v>
      </c>
      <c r="M2" s="44" t="s">
        <v>11</v>
      </c>
      <c r="N2" s="45" t="s">
        <v>12</v>
      </c>
      <c r="O2" s="45" t="s">
        <v>13</v>
      </c>
      <c r="P2" s="44" t="s">
        <v>14</v>
      </c>
      <c r="Q2" s="44" t="s">
        <v>15</v>
      </c>
      <c r="R2" s="44" t="s">
        <v>16</v>
      </c>
      <c r="S2" s="44" t="s">
        <v>17</v>
      </c>
      <c r="T2" s="45" t="s">
        <v>18</v>
      </c>
      <c r="U2" s="44" t="s">
        <v>19</v>
      </c>
      <c r="V2" s="22" t="s">
        <v>20</v>
      </c>
      <c r="W2" s="54" t="s">
        <v>21</v>
      </c>
      <c r="X2" s="55"/>
      <c r="Y2" s="55"/>
      <c r="Z2" s="55"/>
      <c r="AA2" s="55"/>
      <c r="AB2" s="55"/>
      <c r="AC2" s="63"/>
      <c r="AD2" s="22" t="s">
        <v>22</v>
      </c>
      <c r="AE2" s="22"/>
      <c r="AF2" s="22"/>
      <c r="AG2" s="22"/>
      <c r="AH2" s="22"/>
      <c r="AI2" s="22"/>
      <c r="AJ2" s="64" t="s">
        <v>23</v>
      </c>
      <c r="AK2" s="64" t="s">
        <v>24</v>
      </c>
      <c r="AL2" s="64" t="s">
        <v>25</v>
      </c>
      <c r="AM2" s="65" t="s">
        <v>26</v>
      </c>
      <c r="AN2" s="66"/>
      <c r="AO2" s="66"/>
      <c r="AP2" s="66"/>
      <c r="AQ2" s="68"/>
      <c r="AR2" s="69" t="s">
        <v>27</v>
      </c>
      <c r="AS2" s="69" t="s">
        <v>28</v>
      </c>
      <c r="AT2" s="69" t="s">
        <v>29</v>
      </c>
      <c r="AU2" s="69"/>
      <c r="AV2" s="69" t="s">
        <v>30</v>
      </c>
      <c r="AW2" s="64" t="s">
        <v>31</v>
      </c>
      <c r="AX2" s="64" t="s">
        <v>32</v>
      </c>
      <c r="AY2" s="74" t="s">
        <v>33</v>
      </c>
      <c r="AZ2" s="22" t="s">
        <v>34</v>
      </c>
      <c r="BA2" s="22" t="s">
        <v>35</v>
      </c>
      <c r="BB2" s="75" t="s">
        <v>36</v>
      </c>
    </row>
    <row r="3" s="12" customFormat="1" ht="30" customHeight="1" spans="1:54">
      <c r="A3" s="25"/>
      <c r="B3" s="26"/>
      <c r="C3" s="27"/>
      <c r="D3" s="27"/>
      <c r="E3" s="27" t="s">
        <v>37</v>
      </c>
      <c r="F3" s="27" t="s">
        <v>38</v>
      </c>
      <c r="G3" s="28"/>
      <c r="H3" s="28"/>
      <c r="I3" s="27"/>
      <c r="J3" s="26"/>
      <c r="K3" s="26"/>
      <c r="L3" s="46"/>
      <c r="M3" s="46"/>
      <c r="N3" s="47"/>
      <c r="O3" s="47"/>
      <c r="P3" s="46"/>
      <c r="Q3" s="46"/>
      <c r="R3" s="46"/>
      <c r="S3" s="46"/>
      <c r="T3" s="47"/>
      <c r="U3" s="46"/>
      <c r="V3" s="26"/>
      <c r="W3" s="26" t="s">
        <v>39</v>
      </c>
      <c r="X3" s="26" t="s">
        <v>40</v>
      </c>
      <c r="Y3" s="26" t="s">
        <v>41</v>
      </c>
      <c r="Z3" s="26" t="s">
        <v>42</v>
      </c>
      <c r="AA3" s="26" t="s">
        <v>43</v>
      </c>
      <c r="AB3" s="26" t="s">
        <v>44</v>
      </c>
      <c r="AC3" s="26" t="s">
        <v>45</v>
      </c>
      <c r="AD3" s="26" t="s">
        <v>39</v>
      </c>
      <c r="AE3" s="26" t="s">
        <v>41</v>
      </c>
      <c r="AF3" s="26" t="s">
        <v>40</v>
      </c>
      <c r="AG3" s="26" t="s">
        <v>45</v>
      </c>
      <c r="AH3" s="26" t="s">
        <v>46</v>
      </c>
      <c r="AI3" s="26" t="s">
        <v>47</v>
      </c>
      <c r="AJ3" s="64"/>
      <c r="AK3" s="64"/>
      <c r="AL3" s="64"/>
      <c r="AM3" s="64" t="s">
        <v>48</v>
      </c>
      <c r="AN3" s="64" t="s">
        <v>49</v>
      </c>
      <c r="AO3" s="64" t="s">
        <v>50</v>
      </c>
      <c r="AP3" s="64" t="s">
        <v>51</v>
      </c>
      <c r="AQ3" s="64" t="s">
        <v>52</v>
      </c>
      <c r="AR3" s="70"/>
      <c r="AS3" s="70"/>
      <c r="AT3" s="70"/>
      <c r="AU3" s="70" t="s">
        <v>53</v>
      </c>
      <c r="AV3" s="70"/>
      <c r="AW3" s="64"/>
      <c r="AX3" s="64"/>
      <c r="AY3" s="74"/>
      <c r="AZ3" s="26"/>
      <c r="BA3" s="26"/>
      <c r="BB3" s="76"/>
    </row>
    <row r="4" s="13" customFormat="1" ht="25" customHeight="1" spans="1:54">
      <c r="A4" s="29">
        <v>3</v>
      </c>
      <c r="B4" s="30" t="s">
        <v>54</v>
      </c>
      <c r="C4" s="31" t="s">
        <v>55</v>
      </c>
      <c r="D4" s="31" t="s">
        <v>56</v>
      </c>
      <c r="E4" s="31" t="s">
        <v>57</v>
      </c>
      <c r="F4" s="31" t="s">
        <v>58</v>
      </c>
      <c r="G4" s="32" t="s">
        <v>59</v>
      </c>
      <c r="H4" s="32" t="s">
        <v>60</v>
      </c>
      <c r="I4" s="31"/>
      <c r="J4" s="48">
        <v>2100</v>
      </c>
      <c r="K4" s="48">
        <f>3200</f>
        <v>3200</v>
      </c>
      <c r="L4" s="48">
        <f>1970*1</f>
        <v>1970</v>
      </c>
      <c r="M4" s="48">
        <v>200</v>
      </c>
      <c r="N4" s="48">
        <v>100</v>
      </c>
      <c r="O4" s="48"/>
      <c r="P4" s="48">
        <v>100</v>
      </c>
      <c r="Q4" s="48"/>
      <c r="R4" s="48"/>
      <c r="S4" s="48"/>
      <c r="T4" s="48"/>
      <c r="U4" s="56"/>
      <c r="V4" s="37">
        <f>SUM(J4:S4)-T4+U4</f>
        <v>7670</v>
      </c>
      <c r="W4" s="57"/>
      <c r="X4" s="57"/>
      <c r="Y4" s="57"/>
      <c r="Z4" s="57"/>
      <c r="AA4" s="57"/>
      <c r="AB4" s="57"/>
      <c r="AC4" s="48"/>
      <c r="AD4" s="31">
        <v>365.6</v>
      </c>
      <c r="AE4" s="31">
        <v>91.4</v>
      </c>
      <c r="AF4" s="31">
        <v>18.28</v>
      </c>
      <c r="AG4" s="48">
        <v>156</v>
      </c>
      <c r="AH4" s="48"/>
      <c r="AI4" s="48">
        <f>SUM(AD4:AH4)</f>
        <v>631.28</v>
      </c>
      <c r="AJ4" s="67">
        <v>38290</v>
      </c>
      <c r="AK4" s="67">
        <v>3156.4</v>
      </c>
      <c r="AL4" s="67">
        <v>25000</v>
      </c>
      <c r="AM4" s="67">
        <v>5000</v>
      </c>
      <c r="AN4" s="67">
        <v>7500</v>
      </c>
      <c r="AO4" s="71">
        <v>2500</v>
      </c>
      <c r="AP4" s="71"/>
      <c r="AQ4" s="71"/>
      <c r="AR4" s="72">
        <f>V4+AJ4</f>
        <v>45960</v>
      </c>
      <c r="AS4" s="72">
        <f>AI4+AK4</f>
        <v>3787.68</v>
      </c>
      <c r="AT4" s="73">
        <f>AL4+5000</f>
        <v>30000</v>
      </c>
      <c r="AU4" s="73">
        <f>AN4+AM4+AO4</f>
        <v>15000</v>
      </c>
      <c r="AV4" s="72">
        <f>AR4-AS4-AT4-AU4</f>
        <v>-2827.68</v>
      </c>
      <c r="AW4" s="77">
        <f>5*MAX(0,AV4*{0.6;2;4;5;6;7;9}%-{0;504;3384;6384;10584;17184;36384})</f>
        <v>0</v>
      </c>
      <c r="AX4" s="78">
        <v>0</v>
      </c>
      <c r="AY4" s="77">
        <f>IF(+AW4-AX4&gt;0,AW4-AX4,0)</f>
        <v>0</v>
      </c>
      <c r="AZ4" s="46"/>
      <c r="BA4" s="79">
        <f>V4-AI4-AY4</f>
        <v>7038.72</v>
      </c>
      <c r="BB4" s="80"/>
    </row>
    <row r="5" s="14" customFormat="1" ht="30" customHeight="1" spans="1:54">
      <c r="A5" s="33" t="s">
        <v>61</v>
      </c>
      <c r="B5" s="34"/>
      <c r="C5" s="35"/>
      <c r="D5" s="35"/>
      <c r="E5" s="35"/>
      <c r="F5" s="35"/>
      <c r="G5" s="36"/>
      <c r="H5" s="37"/>
      <c r="I5" s="49" t="e">
        <f>#REF!+#REF!+#REF!+#REF!+#REF!+#REF!+#REF!</f>
        <v>#REF!</v>
      </c>
      <c r="J5" s="49">
        <f>SUM(J4:J4)</f>
        <v>2100</v>
      </c>
      <c r="K5" s="49">
        <f>SUM(K4:K4)</f>
        <v>3200</v>
      </c>
      <c r="L5" s="49">
        <f t="shared" ref="L5:BA5" si="0">SUM(L4:L4)</f>
        <v>1970</v>
      </c>
      <c r="M5" s="49">
        <f t="shared" si="0"/>
        <v>200</v>
      </c>
      <c r="N5" s="49">
        <f t="shared" si="0"/>
        <v>100</v>
      </c>
      <c r="O5" s="49">
        <f t="shared" si="0"/>
        <v>0</v>
      </c>
      <c r="P5" s="49">
        <f t="shared" si="0"/>
        <v>100</v>
      </c>
      <c r="Q5" s="49">
        <f t="shared" si="0"/>
        <v>0</v>
      </c>
      <c r="R5" s="49">
        <f t="shared" si="0"/>
        <v>0</v>
      </c>
      <c r="S5" s="49">
        <f t="shared" si="0"/>
        <v>0</v>
      </c>
      <c r="T5" s="49">
        <f t="shared" si="0"/>
        <v>0</v>
      </c>
      <c r="U5" s="49">
        <f t="shared" si="0"/>
        <v>0</v>
      </c>
      <c r="V5" s="49">
        <f t="shared" si="0"/>
        <v>7670</v>
      </c>
      <c r="W5" s="49">
        <f t="shared" si="0"/>
        <v>0</v>
      </c>
      <c r="X5" s="49">
        <f t="shared" si="0"/>
        <v>0</v>
      </c>
      <c r="Y5" s="49">
        <f t="shared" si="0"/>
        <v>0</v>
      </c>
      <c r="Z5" s="49">
        <f t="shared" si="0"/>
        <v>0</v>
      </c>
      <c r="AA5" s="49">
        <f t="shared" si="0"/>
        <v>0</v>
      </c>
      <c r="AB5" s="49">
        <f t="shared" si="0"/>
        <v>0</v>
      </c>
      <c r="AC5" s="49">
        <f t="shared" si="0"/>
        <v>0</v>
      </c>
      <c r="AD5" s="49">
        <f t="shared" si="0"/>
        <v>365.6</v>
      </c>
      <c r="AE5" s="49">
        <f t="shared" si="0"/>
        <v>91.4</v>
      </c>
      <c r="AF5" s="49">
        <f t="shared" si="0"/>
        <v>18.28</v>
      </c>
      <c r="AG5" s="49">
        <f t="shared" si="0"/>
        <v>156</v>
      </c>
      <c r="AH5" s="49">
        <f t="shared" si="0"/>
        <v>0</v>
      </c>
      <c r="AI5" s="49">
        <f t="shared" si="0"/>
        <v>631.28</v>
      </c>
      <c r="AJ5" s="49">
        <f t="shared" si="0"/>
        <v>38290</v>
      </c>
      <c r="AK5" s="49">
        <f t="shared" si="0"/>
        <v>3156.4</v>
      </c>
      <c r="AL5" s="49">
        <f t="shared" si="0"/>
        <v>25000</v>
      </c>
      <c r="AM5" s="49">
        <f t="shared" si="0"/>
        <v>5000</v>
      </c>
      <c r="AN5" s="49">
        <f t="shared" si="0"/>
        <v>7500</v>
      </c>
      <c r="AO5" s="49">
        <f t="shared" si="0"/>
        <v>2500</v>
      </c>
      <c r="AP5" s="49">
        <f t="shared" si="0"/>
        <v>0</v>
      </c>
      <c r="AQ5" s="49">
        <f t="shared" si="0"/>
        <v>0</v>
      </c>
      <c r="AR5" s="49">
        <f t="shared" si="0"/>
        <v>45960</v>
      </c>
      <c r="AS5" s="49">
        <f t="shared" si="0"/>
        <v>3787.68</v>
      </c>
      <c r="AT5" s="49">
        <f t="shared" si="0"/>
        <v>30000</v>
      </c>
      <c r="AU5" s="49">
        <f t="shared" si="0"/>
        <v>15000</v>
      </c>
      <c r="AV5" s="49">
        <f t="shared" si="0"/>
        <v>-2827.68</v>
      </c>
      <c r="AW5" s="49">
        <f t="shared" si="0"/>
        <v>0</v>
      </c>
      <c r="AX5" s="49">
        <f t="shared" si="0"/>
        <v>0</v>
      </c>
      <c r="AY5" s="49">
        <f t="shared" si="0"/>
        <v>0</v>
      </c>
      <c r="AZ5" s="49">
        <f t="shared" si="0"/>
        <v>0</v>
      </c>
      <c r="BA5" s="49">
        <f t="shared" si="0"/>
        <v>7038.72</v>
      </c>
      <c r="BB5" s="81"/>
    </row>
    <row r="6" s="15" customFormat="1" ht="29.1" customHeight="1" spans="1:54">
      <c r="A6" s="38" t="s">
        <v>62</v>
      </c>
      <c r="B6" s="38"/>
      <c r="C6" s="38"/>
      <c r="D6" s="38"/>
      <c r="E6" s="38"/>
      <c r="F6" s="38"/>
      <c r="G6" s="38"/>
      <c r="H6" s="39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</row>
    <row r="7" s="15" customFormat="1" spans="7:53">
      <c r="G7" s="40"/>
      <c r="H7" s="41"/>
      <c r="V7" s="58"/>
      <c r="W7" s="58"/>
      <c r="X7" s="58"/>
      <c r="Y7" s="58"/>
      <c r="Z7" s="58"/>
      <c r="AA7" s="58"/>
      <c r="AB7" s="58"/>
      <c r="AC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BA7" s="58"/>
    </row>
    <row r="11" spans="10:20">
      <c r="J11" s="50"/>
      <c r="K11" s="50"/>
      <c r="L11" s="50"/>
      <c r="R11" s="50"/>
      <c r="T11" s="50"/>
    </row>
    <row r="12" spans="8:22">
      <c r="H12" s="42"/>
      <c r="J12" s="50"/>
      <c r="K12" s="50"/>
      <c r="L12" s="50"/>
      <c r="P12" s="51"/>
      <c r="Q12" s="51"/>
      <c r="R12" s="59"/>
      <c r="S12" s="60"/>
      <c r="T12" s="59"/>
      <c r="U12" s="60"/>
      <c r="V12" s="61"/>
    </row>
    <row r="13" spans="16:22">
      <c r="P13" s="51"/>
      <c r="Q13" s="51"/>
      <c r="R13" s="60"/>
      <c r="S13" s="60"/>
      <c r="T13" s="51"/>
      <c r="U13" s="60"/>
      <c r="V13" s="61"/>
    </row>
    <row r="14" spans="16:22">
      <c r="P14" s="51"/>
      <c r="Q14" s="51"/>
      <c r="R14" s="60"/>
      <c r="S14" s="60"/>
      <c r="T14" s="51"/>
      <c r="U14" s="60"/>
      <c r="V14" s="62"/>
    </row>
    <row r="15" spans="16:22">
      <c r="P15" s="52"/>
      <c r="Q15" s="52"/>
      <c r="R15" s="52"/>
      <c r="S15" s="52"/>
      <c r="T15" s="52"/>
      <c r="U15" s="52"/>
      <c r="V15" s="61"/>
    </row>
    <row r="16" spans="5:19">
      <c r="E16" t="s">
        <v>63</v>
      </c>
      <c r="P16" s="53"/>
      <c r="R16" s="38"/>
      <c r="S16" s="38"/>
    </row>
    <row r="17" spans="16:19">
      <c r="P17" s="53"/>
      <c r="R17" s="38"/>
      <c r="S17" s="38"/>
    </row>
    <row r="18" spans="16:19">
      <c r="P18" s="53"/>
      <c r="R18" s="38"/>
      <c r="S18" s="38"/>
    </row>
    <row r="29" spans="18:20">
      <c r="R29" s="38"/>
      <c r="S29" s="38"/>
      <c r="T29" s="38"/>
    </row>
    <row r="30" spans="18:20">
      <c r="R30" s="38"/>
      <c r="S30" s="38"/>
      <c r="T30" s="53"/>
    </row>
    <row r="31" spans="18:20">
      <c r="R31" s="38"/>
      <c r="S31" s="38"/>
      <c r="T31" s="53"/>
    </row>
  </sheetData>
  <autoFilter xmlns:etc="http://www.wps.cn/officeDocument/2017/etCustomData" ref="A1:BB18" etc:filterBottomFollowUsedRange="0">
    <extLst/>
  </autoFilter>
  <mergeCells count="42">
    <mergeCell ref="A1:BB1"/>
    <mergeCell ref="W2:AC2"/>
    <mergeCell ref="AD2:AI2"/>
    <mergeCell ref="AM2:AQ2"/>
    <mergeCell ref="A5:C5"/>
    <mergeCell ref="A6:BB6"/>
    <mergeCell ref="P15:R15"/>
    <mergeCell ref="S15:U15"/>
    <mergeCell ref="R29:T2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747916666666667" bottom="0.118055555555556" header="0.156944444444444" footer="0.200694444444444"/>
  <pageSetup paperSize="9" scale="57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6" sqref="E6"/>
    </sheetView>
  </sheetViews>
  <sheetFormatPr defaultColWidth="9" defaultRowHeight="13.5" outlineLevelRow="7"/>
  <cols>
    <col min="1" max="1" width="8.375" customWidth="1"/>
    <col min="2" max="2" width="13.875" customWidth="1"/>
    <col min="3" max="6" width="17.125" customWidth="1"/>
    <col min="7" max="7" width="17.125" hidden="1" customWidth="1"/>
    <col min="8" max="8" width="17.125" customWidth="1"/>
    <col min="9" max="9" width="21.375" customWidth="1"/>
    <col min="10" max="10" width="13.75"/>
  </cols>
  <sheetData>
    <row r="1" ht="42" customHeight="1" spans="1:9">
      <c r="A1" s="2" t="s">
        <v>64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65</v>
      </c>
      <c r="C2" s="3" t="s">
        <v>66</v>
      </c>
      <c r="D2" s="4" t="s">
        <v>67</v>
      </c>
      <c r="E2" s="3" t="s">
        <v>68</v>
      </c>
      <c r="F2" s="3" t="s">
        <v>69</v>
      </c>
      <c r="G2" s="3" t="s">
        <v>46</v>
      </c>
      <c r="H2" s="3" t="s">
        <v>70</v>
      </c>
      <c r="I2" s="3" t="s">
        <v>36</v>
      </c>
    </row>
    <row r="3" ht="45" customHeight="1" spans="1:9">
      <c r="A3" s="3">
        <v>1</v>
      </c>
      <c r="B3" s="5" t="s">
        <v>71</v>
      </c>
      <c r="C3" s="6">
        <v>22867.14</v>
      </c>
      <c r="D3" s="6">
        <v>22185.8</v>
      </c>
      <c r="E3" s="7">
        <v>475.28</v>
      </c>
      <c r="F3" s="7">
        <v>156</v>
      </c>
      <c r="G3" s="7"/>
      <c r="H3" s="7">
        <v>50.06</v>
      </c>
      <c r="I3" s="4"/>
    </row>
    <row r="4" ht="45" customHeight="1" spans="1:9">
      <c r="A4" s="3">
        <v>2</v>
      </c>
      <c r="B4" s="3" t="s">
        <v>72</v>
      </c>
      <c r="C4" s="6">
        <v>6680</v>
      </c>
      <c r="D4" s="6">
        <v>6659.6</v>
      </c>
      <c r="E4" s="6"/>
      <c r="F4" s="6"/>
      <c r="G4" s="6"/>
      <c r="H4" s="6">
        <v>20.4</v>
      </c>
      <c r="I4" s="4"/>
    </row>
    <row r="5" ht="45" customHeight="1" spans="1:9">
      <c r="A5" s="3">
        <v>4</v>
      </c>
      <c r="B5" s="4" t="s">
        <v>73</v>
      </c>
      <c r="C5" s="6">
        <v>70001.84</v>
      </c>
      <c r="D5" s="6">
        <v>69790.09</v>
      </c>
      <c r="E5" s="6"/>
      <c r="F5" s="6"/>
      <c r="G5" s="6"/>
      <c r="H5" s="6">
        <v>211.75</v>
      </c>
      <c r="I5" s="3"/>
    </row>
    <row r="6" ht="45" customHeight="1" spans="1:9">
      <c r="A6" s="3">
        <v>5</v>
      </c>
      <c r="B6" s="8" t="s">
        <v>74</v>
      </c>
      <c r="C6" s="8">
        <f t="shared" ref="C6:H6" si="0">SUM(C3:C5)</f>
        <v>99548.98</v>
      </c>
      <c r="D6" s="8">
        <f t="shared" si="0"/>
        <v>98635.49</v>
      </c>
      <c r="E6" s="8">
        <f t="shared" si="0"/>
        <v>475.28</v>
      </c>
      <c r="F6" s="8">
        <f t="shared" si="0"/>
        <v>156</v>
      </c>
      <c r="G6" s="8">
        <f t="shared" si="0"/>
        <v>0</v>
      </c>
      <c r="H6" s="8">
        <f t="shared" si="0"/>
        <v>282.21</v>
      </c>
      <c r="I6" s="10"/>
    </row>
    <row r="7" customFormat="1"/>
    <row r="8" customFormat="1" spans="3:3">
      <c r="C8" s="9"/>
    </row>
  </sheetData>
  <mergeCells count="1">
    <mergeCell ref="A1:I1"/>
  </mergeCells>
  <pageMargins left="0.75" right="0.75" top="1" bottom="1" header="0.5" footer="0.5"/>
  <pageSetup paperSize="11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N7" sqref="N7"/>
    </sheetView>
  </sheetViews>
  <sheetFormatPr defaultColWidth="9" defaultRowHeight="13.5" outlineLevelCol="7"/>
  <sheetData>
    <row r="1" spans="5:8">
      <c r="E1" t="s">
        <v>1</v>
      </c>
      <c r="F1" t="s">
        <v>75</v>
      </c>
      <c r="G1">
        <v>2</v>
      </c>
      <c r="H1">
        <v>0</v>
      </c>
    </row>
    <row r="2" spans="5:8">
      <c r="E2" t="s">
        <v>2</v>
      </c>
      <c r="F2" t="s">
        <v>76</v>
      </c>
      <c r="G2">
        <v>2</v>
      </c>
      <c r="H2">
        <v>0</v>
      </c>
    </row>
    <row r="3" spans="5:8">
      <c r="E3" t="s">
        <v>3</v>
      </c>
      <c r="F3" t="s">
        <v>77</v>
      </c>
      <c r="G3">
        <v>2</v>
      </c>
      <c r="H3">
        <v>0</v>
      </c>
    </row>
    <row r="4" spans="5:8">
      <c r="E4" t="s">
        <v>4</v>
      </c>
      <c r="F4" t="s">
        <v>78</v>
      </c>
      <c r="G4">
        <v>2</v>
      </c>
      <c r="H4">
        <v>0</v>
      </c>
    </row>
    <row r="5" spans="5:8">
      <c r="E5" t="s">
        <v>5</v>
      </c>
      <c r="F5" t="s">
        <v>79</v>
      </c>
      <c r="G5">
        <v>2</v>
      </c>
      <c r="H5">
        <v>0</v>
      </c>
    </row>
    <row r="6" spans="5:8">
      <c r="E6" t="s">
        <v>80</v>
      </c>
      <c r="F6" t="s">
        <v>81</v>
      </c>
      <c r="G6">
        <v>2</v>
      </c>
      <c r="H6">
        <v>0</v>
      </c>
    </row>
    <row r="7" spans="1:8">
      <c r="A7" t="s">
        <v>82</v>
      </c>
      <c r="B7" t="s">
        <v>83</v>
      </c>
      <c r="E7" t="s">
        <v>7</v>
      </c>
      <c r="F7" t="s">
        <v>84</v>
      </c>
      <c r="G7">
        <v>2</v>
      </c>
      <c r="H7">
        <v>0</v>
      </c>
    </row>
    <row r="8" ht="27" spans="1:8">
      <c r="A8" t="s">
        <v>85</v>
      </c>
      <c r="B8">
        <v>5</v>
      </c>
      <c r="E8" s="1" t="s">
        <v>8</v>
      </c>
      <c r="F8" t="s">
        <v>86</v>
      </c>
      <c r="G8">
        <v>2</v>
      </c>
      <c r="H8">
        <v>0</v>
      </c>
    </row>
    <row r="9" ht="27" spans="5:8">
      <c r="E9" s="1" t="s">
        <v>9</v>
      </c>
      <c r="F9" t="s">
        <v>87</v>
      </c>
      <c r="G9">
        <v>2</v>
      </c>
      <c r="H9">
        <v>0</v>
      </c>
    </row>
    <row r="10" ht="27" spans="5:8">
      <c r="E10" s="1" t="s">
        <v>10</v>
      </c>
      <c r="F10" t="s">
        <v>88</v>
      </c>
      <c r="G10">
        <v>2</v>
      </c>
      <c r="H10">
        <v>0</v>
      </c>
    </row>
    <row r="11" spans="5:8">
      <c r="E11" t="s">
        <v>89</v>
      </c>
      <c r="F11" t="s">
        <v>90</v>
      </c>
      <c r="G11">
        <v>2</v>
      </c>
      <c r="H11">
        <v>0</v>
      </c>
    </row>
    <row r="12" spans="5:8">
      <c r="E12" t="s">
        <v>91</v>
      </c>
      <c r="F12" t="s">
        <v>92</v>
      </c>
      <c r="G12">
        <v>2</v>
      </c>
      <c r="H12">
        <v>0</v>
      </c>
    </row>
    <row r="13" spans="1:8">
      <c r="A13" t="s">
        <v>93</v>
      </c>
      <c r="B13" t="s">
        <v>1</v>
      </c>
      <c r="E13" t="s">
        <v>14</v>
      </c>
      <c r="F13" t="s">
        <v>94</v>
      </c>
      <c r="G13">
        <v>2</v>
      </c>
      <c r="H13">
        <v>0</v>
      </c>
    </row>
    <row r="14" spans="1:8">
      <c r="A14" t="s">
        <v>95</v>
      </c>
      <c r="B14" t="s">
        <v>36</v>
      </c>
      <c r="E14" t="s">
        <v>96</v>
      </c>
      <c r="F14" t="s">
        <v>97</v>
      </c>
      <c r="G14">
        <v>2</v>
      </c>
      <c r="H14">
        <v>0</v>
      </c>
    </row>
    <row r="15" spans="5:8">
      <c r="E15" t="s">
        <v>98</v>
      </c>
      <c r="F15" t="s">
        <v>99</v>
      </c>
      <c r="G15">
        <v>2</v>
      </c>
      <c r="H15">
        <v>0</v>
      </c>
    </row>
    <row r="16" spans="5:8">
      <c r="E16" t="s">
        <v>18</v>
      </c>
      <c r="F16" t="s">
        <v>100</v>
      </c>
      <c r="G16">
        <v>2</v>
      </c>
      <c r="H16">
        <v>0</v>
      </c>
    </row>
    <row r="17" spans="1:8">
      <c r="A17" t="s">
        <v>101</v>
      </c>
      <c r="B17" t="s">
        <v>102</v>
      </c>
      <c r="E17" t="s">
        <v>19</v>
      </c>
      <c r="F17" t="s">
        <v>103</v>
      </c>
      <c r="G17">
        <v>2</v>
      </c>
      <c r="H17">
        <v>0</v>
      </c>
    </row>
    <row r="18" ht="27" spans="5:8">
      <c r="E18" s="1" t="s">
        <v>20</v>
      </c>
      <c r="F18" t="s">
        <v>104</v>
      </c>
      <c r="G18">
        <v>2</v>
      </c>
      <c r="H18">
        <v>0</v>
      </c>
    </row>
    <row r="19" spans="5:8">
      <c r="E19" t="s">
        <v>22</v>
      </c>
      <c r="F19" t="s">
        <v>105</v>
      </c>
      <c r="G19">
        <v>2</v>
      </c>
      <c r="H19">
        <v>5</v>
      </c>
    </row>
    <row r="20" spans="5:8">
      <c r="E20" t="s">
        <v>39</v>
      </c>
      <c r="F20" t="s">
        <v>106</v>
      </c>
      <c r="G20">
        <v>2</v>
      </c>
      <c r="H20">
        <v>0</v>
      </c>
    </row>
    <row r="21" spans="5:8">
      <c r="E21" t="s">
        <v>41</v>
      </c>
      <c r="F21" t="s">
        <v>107</v>
      </c>
      <c r="G21">
        <v>2</v>
      </c>
      <c r="H21">
        <v>0</v>
      </c>
    </row>
    <row r="22" spans="5:8">
      <c r="E22" t="s">
        <v>40</v>
      </c>
      <c r="F22" t="s">
        <v>108</v>
      </c>
      <c r="G22">
        <v>2</v>
      </c>
      <c r="H22">
        <v>0</v>
      </c>
    </row>
    <row r="23" spans="5:8">
      <c r="E23" t="s">
        <v>45</v>
      </c>
      <c r="F23" t="s">
        <v>109</v>
      </c>
      <c r="G23">
        <v>2</v>
      </c>
      <c r="H23">
        <v>0</v>
      </c>
    </row>
    <row r="24" ht="27" spans="5:8">
      <c r="E24" s="1" t="s">
        <v>47</v>
      </c>
      <c r="F24" t="s">
        <v>110</v>
      </c>
      <c r="G24">
        <v>2</v>
      </c>
      <c r="H24">
        <v>0</v>
      </c>
    </row>
    <row r="25" spans="5:8">
      <c r="E25" t="s">
        <v>111</v>
      </c>
      <c r="F25" t="s">
        <v>112</v>
      </c>
      <c r="G25">
        <v>2</v>
      </c>
      <c r="H25">
        <v>0</v>
      </c>
    </row>
    <row r="26" spans="5:8">
      <c r="E26" t="s">
        <v>113</v>
      </c>
      <c r="F26" t="s">
        <v>114</v>
      </c>
      <c r="G26">
        <v>2</v>
      </c>
      <c r="H26">
        <v>0</v>
      </c>
    </row>
    <row r="27" spans="5:8">
      <c r="E27" t="s">
        <v>115</v>
      </c>
      <c r="F27" t="s">
        <v>116</v>
      </c>
      <c r="G27">
        <v>2</v>
      </c>
      <c r="H27">
        <v>0</v>
      </c>
    </row>
    <row r="28" spans="5:8">
      <c r="E28" t="s">
        <v>117</v>
      </c>
      <c r="F28" t="s">
        <v>118</v>
      </c>
      <c r="G28">
        <v>2</v>
      </c>
      <c r="H28">
        <v>0</v>
      </c>
    </row>
    <row r="29" spans="5:8">
      <c r="E29" t="s">
        <v>119</v>
      </c>
      <c r="F29" t="s">
        <v>120</v>
      </c>
      <c r="G29">
        <v>2</v>
      </c>
      <c r="H29">
        <v>0</v>
      </c>
    </row>
    <row r="30" spans="5:8">
      <c r="E30" t="s">
        <v>121</v>
      </c>
      <c r="F30" t="s">
        <v>122</v>
      </c>
      <c r="G30">
        <v>2</v>
      </c>
      <c r="H30">
        <v>0</v>
      </c>
    </row>
    <row r="31" spans="5:8">
      <c r="E31" t="s">
        <v>123</v>
      </c>
      <c r="F31" t="s">
        <v>124</v>
      </c>
      <c r="G31">
        <v>2</v>
      </c>
      <c r="H31">
        <v>0</v>
      </c>
    </row>
    <row r="32" spans="5:8">
      <c r="E32" t="s">
        <v>125</v>
      </c>
      <c r="F32" t="s">
        <v>126</v>
      </c>
      <c r="G32">
        <v>2</v>
      </c>
      <c r="H32">
        <v>0</v>
      </c>
    </row>
    <row r="33" spans="5:8">
      <c r="E33" t="s">
        <v>127</v>
      </c>
      <c r="F33" t="s">
        <v>128</v>
      </c>
      <c r="G33">
        <v>2</v>
      </c>
      <c r="H33">
        <v>0</v>
      </c>
    </row>
    <row r="34" spans="5:8">
      <c r="E34" t="s">
        <v>129</v>
      </c>
      <c r="F34" t="s">
        <v>130</v>
      </c>
      <c r="G34">
        <v>2</v>
      </c>
      <c r="H34">
        <v>0</v>
      </c>
    </row>
    <row r="35" spans="5:8">
      <c r="E35" t="s">
        <v>131</v>
      </c>
      <c r="F35" t="s">
        <v>132</v>
      </c>
      <c r="G35">
        <v>2</v>
      </c>
      <c r="H35">
        <v>0</v>
      </c>
    </row>
    <row r="36" spans="5:8">
      <c r="E36" t="s">
        <v>133</v>
      </c>
      <c r="F36" t="s">
        <v>134</v>
      </c>
      <c r="G36">
        <v>2</v>
      </c>
      <c r="H36">
        <v>0</v>
      </c>
    </row>
    <row r="37" spans="5:8">
      <c r="E37" t="s">
        <v>135</v>
      </c>
      <c r="F37" t="s">
        <v>136</v>
      </c>
      <c r="G37">
        <v>2</v>
      </c>
      <c r="H37">
        <v>0</v>
      </c>
    </row>
    <row r="38" spans="5:8">
      <c r="E38" t="s">
        <v>137</v>
      </c>
      <c r="F38" t="s">
        <v>138</v>
      </c>
      <c r="G38">
        <v>2</v>
      </c>
      <c r="H38">
        <v>0</v>
      </c>
    </row>
    <row r="39" spans="5:8">
      <c r="E39" t="s">
        <v>139</v>
      </c>
      <c r="F39" t="s">
        <v>140</v>
      </c>
      <c r="G39">
        <v>2</v>
      </c>
      <c r="H39">
        <v>0</v>
      </c>
    </row>
    <row r="40" spans="5:8">
      <c r="E40" t="s">
        <v>141</v>
      </c>
      <c r="F40" t="s">
        <v>142</v>
      </c>
      <c r="G40">
        <v>2</v>
      </c>
      <c r="H40">
        <v>0</v>
      </c>
    </row>
    <row r="41" spans="5:8">
      <c r="E41" t="s">
        <v>143</v>
      </c>
      <c r="F41" t="s">
        <v>144</v>
      </c>
      <c r="G41">
        <v>2</v>
      </c>
      <c r="H41">
        <v>0</v>
      </c>
    </row>
    <row r="42" spans="5:8">
      <c r="E42" t="s">
        <v>145</v>
      </c>
      <c r="F42" t="s">
        <v>146</v>
      </c>
      <c r="G42">
        <v>2</v>
      </c>
      <c r="H42">
        <v>0</v>
      </c>
    </row>
    <row r="43" spans="5:8">
      <c r="E43" t="s">
        <v>147</v>
      </c>
      <c r="F43" t="s">
        <v>148</v>
      </c>
      <c r="G43">
        <v>2</v>
      </c>
      <c r="H43">
        <v>0</v>
      </c>
    </row>
    <row r="44" spans="5:8">
      <c r="E44" t="s">
        <v>149</v>
      </c>
      <c r="F44" t="s">
        <v>150</v>
      </c>
      <c r="G44">
        <v>2</v>
      </c>
      <c r="H44">
        <v>0</v>
      </c>
    </row>
    <row r="45" spans="5:8">
      <c r="E45" t="s">
        <v>151</v>
      </c>
      <c r="F45" t="s">
        <v>152</v>
      </c>
      <c r="G45">
        <v>2</v>
      </c>
      <c r="H45">
        <v>0</v>
      </c>
    </row>
    <row r="46" spans="5:8">
      <c r="E46" t="s">
        <v>153</v>
      </c>
      <c r="F46" t="s">
        <v>154</v>
      </c>
      <c r="G46">
        <v>2</v>
      </c>
      <c r="H46">
        <v>0</v>
      </c>
    </row>
    <row r="47" spans="5:8">
      <c r="E47" t="s">
        <v>155</v>
      </c>
      <c r="F47" t="s">
        <v>156</v>
      </c>
      <c r="G47">
        <v>2</v>
      </c>
      <c r="H47">
        <v>0</v>
      </c>
    </row>
    <row r="48" spans="5:8">
      <c r="E48" t="s">
        <v>157</v>
      </c>
      <c r="F48" t="s">
        <v>158</v>
      </c>
      <c r="G48">
        <v>2</v>
      </c>
      <c r="H48">
        <v>0</v>
      </c>
    </row>
    <row r="49" spans="5:8">
      <c r="E49" t="s">
        <v>159</v>
      </c>
      <c r="F49" t="s">
        <v>160</v>
      </c>
      <c r="G49">
        <v>2</v>
      </c>
      <c r="H49">
        <v>0</v>
      </c>
    </row>
    <row r="50" spans="5:8">
      <c r="E50" t="s">
        <v>161</v>
      </c>
      <c r="F50" t="s">
        <v>162</v>
      </c>
      <c r="G50">
        <v>2</v>
      </c>
      <c r="H50">
        <v>0</v>
      </c>
    </row>
    <row r="51" spans="5:8">
      <c r="E51" t="s">
        <v>163</v>
      </c>
      <c r="F51" t="s">
        <v>164</v>
      </c>
      <c r="G51">
        <v>2</v>
      </c>
      <c r="H51">
        <v>0</v>
      </c>
    </row>
    <row r="52" spans="5:8">
      <c r="E52" t="s">
        <v>165</v>
      </c>
      <c r="F52" t="s">
        <v>166</v>
      </c>
      <c r="G52">
        <v>2</v>
      </c>
      <c r="H52">
        <v>0</v>
      </c>
    </row>
    <row r="53" spans="5:8">
      <c r="E53" t="s">
        <v>167</v>
      </c>
      <c r="F53" t="s">
        <v>168</v>
      </c>
      <c r="G53">
        <v>2</v>
      </c>
      <c r="H53">
        <v>0</v>
      </c>
    </row>
    <row r="54" spans="5:8">
      <c r="E54" t="s">
        <v>169</v>
      </c>
      <c r="F54" t="s">
        <v>170</v>
      </c>
      <c r="G54">
        <v>2</v>
      </c>
      <c r="H54">
        <v>0</v>
      </c>
    </row>
    <row r="55" spans="5:8">
      <c r="E55" t="s">
        <v>171</v>
      </c>
      <c r="F55" t="s">
        <v>172</v>
      </c>
      <c r="G55">
        <v>2</v>
      </c>
      <c r="H55">
        <v>0</v>
      </c>
    </row>
    <row r="56" spans="5:8">
      <c r="E56" t="s">
        <v>173</v>
      </c>
      <c r="F56" t="s">
        <v>174</v>
      </c>
      <c r="G56">
        <v>2</v>
      </c>
      <c r="H56">
        <v>0</v>
      </c>
    </row>
    <row r="57" spans="5:8">
      <c r="E57" t="s">
        <v>175</v>
      </c>
      <c r="F57" t="s">
        <v>176</v>
      </c>
      <c r="G57">
        <v>2</v>
      </c>
      <c r="H57">
        <v>0</v>
      </c>
    </row>
    <row r="58" spans="5:8">
      <c r="E58" t="s">
        <v>177</v>
      </c>
      <c r="F58" t="s">
        <v>178</v>
      </c>
      <c r="G58">
        <v>2</v>
      </c>
      <c r="H58">
        <v>0</v>
      </c>
    </row>
    <row r="59" spans="5:8">
      <c r="E59" t="s">
        <v>179</v>
      </c>
      <c r="F59" t="s">
        <v>180</v>
      </c>
      <c r="G59">
        <v>2</v>
      </c>
      <c r="H59">
        <v>0</v>
      </c>
    </row>
    <row r="60" spans="5:8">
      <c r="E60" t="s">
        <v>181</v>
      </c>
      <c r="F60" t="s">
        <v>182</v>
      </c>
      <c r="G60">
        <v>2</v>
      </c>
      <c r="H60">
        <v>0</v>
      </c>
    </row>
    <row r="61" spans="5:8">
      <c r="E61" t="s">
        <v>183</v>
      </c>
      <c r="F61" t="s">
        <v>184</v>
      </c>
      <c r="G61">
        <v>2</v>
      </c>
      <c r="H61">
        <v>0</v>
      </c>
    </row>
    <row r="62" spans="5:8">
      <c r="E62" t="s">
        <v>185</v>
      </c>
      <c r="F62" t="s">
        <v>186</v>
      </c>
      <c r="G62">
        <v>2</v>
      </c>
      <c r="H62">
        <v>0</v>
      </c>
    </row>
    <row r="63" spans="5:8">
      <c r="E63" t="s">
        <v>187</v>
      </c>
      <c r="F63" t="s">
        <v>188</v>
      </c>
      <c r="G63">
        <v>2</v>
      </c>
      <c r="H63">
        <v>0</v>
      </c>
    </row>
    <row r="64" spans="5:8">
      <c r="E64" t="s">
        <v>29</v>
      </c>
      <c r="F64" t="s">
        <v>189</v>
      </c>
      <c r="G64">
        <v>2</v>
      </c>
      <c r="H64">
        <v>0</v>
      </c>
    </row>
    <row r="65" spans="5:8">
      <c r="E65" t="s">
        <v>137</v>
      </c>
      <c r="F65" t="s">
        <v>190</v>
      </c>
      <c r="G65">
        <v>2</v>
      </c>
      <c r="H65">
        <v>0</v>
      </c>
    </row>
    <row r="66" spans="5:8">
      <c r="E66" t="s">
        <v>191</v>
      </c>
      <c r="F66" t="s">
        <v>192</v>
      </c>
      <c r="G66">
        <v>2</v>
      </c>
      <c r="H66">
        <v>0</v>
      </c>
    </row>
    <row r="67" spans="5:8">
      <c r="E67" t="s">
        <v>193</v>
      </c>
      <c r="F67" t="s">
        <v>194</v>
      </c>
      <c r="G67">
        <v>2</v>
      </c>
      <c r="H67">
        <v>0</v>
      </c>
    </row>
    <row r="68" spans="5:8">
      <c r="E68" t="s">
        <v>195</v>
      </c>
      <c r="F68" t="s">
        <v>196</v>
      </c>
      <c r="G68">
        <v>2</v>
      </c>
      <c r="H68">
        <v>0</v>
      </c>
    </row>
    <row r="69" spans="5:8">
      <c r="E69" t="s">
        <v>197</v>
      </c>
      <c r="F69" t="s">
        <v>198</v>
      </c>
      <c r="G69">
        <v>2</v>
      </c>
      <c r="H69">
        <v>0</v>
      </c>
    </row>
    <row r="70" spans="5:8">
      <c r="E70" t="s">
        <v>199</v>
      </c>
      <c r="F70" t="s">
        <v>200</v>
      </c>
      <c r="G70">
        <v>2</v>
      </c>
      <c r="H70">
        <v>0</v>
      </c>
    </row>
    <row r="71" spans="5:8">
      <c r="E71" t="s">
        <v>201</v>
      </c>
      <c r="F71" t="s">
        <v>202</v>
      </c>
      <c r="G71">
        <v>2</v>
      </c>
      <c r="H71">
        <v>0</v>
      </c>
    </row>
    <row r="72" spans="5:8">
      <c r="E72" t="s">
        <v>203</v>
      </c>
      <c r="F72" t="s">
        <v>204</v>
      </c>
      <c r="G72">
        <v>2</v>
      </c>
      <c r="H72">
        <v>0</v>
      </c>
    </row>
    <row r="73" spans="5:8">
      <c r="E73" t="s">
        <v>205</v>
      </c>
      <c r="F73" t="s">
        <v>206</v>
      </c>
      <c r="G73">
        <v>2</v>
      </c>
      <c r="H73">
        <v>0</v>
      </c>
    </row>
    <row r="74" spans="5:8">
      <c r="E74" t="s">
        <v>207</v>
      </c>
      <c r="F74" t="s">
        <v>208</v>
      </c>
      <c r="G74">
        <v>2</v>
      </c>
      <c r="H74">
        <v>0</v>
      </c>
    </row>
    <row r="75" spans="5:8">
      <c r="E75" t="s">
        <v>209</v>
      </c>
      <c r="F75" t="s">
        <v>210</v>
      </c>
      <c r="G75">
        <v>2</v>
      </c>
      <c r="H75">
        <v>0</v>
      </c>
    </row>
    <row r="76" spans="5:8">
      <c r="E76" t="s">
        <v>211</v>
      </c>
      <c r="F76" t="s">
        <v>212</v>
      </c>
      <c r="G76">
        <v>2</v>
      </c>
      <c r="H76">
        <v>0</v>
      </c>
    </row>
    <row r="77" spans="5:8">
      <c r="E77" t="s">
        <v>213</v>
      </c>
      <c r="F77" t="s">
        <v>214</v>
      </c>
      <c r="G77">
        <v>2</v>
      </c>
      <c r="H77">
        <v>0</v>
      </c>
    </row>
    <row r="78" spans="5:8">
      <c r="E78" t="s">
        <v>215</v>
      </c>
      <c r="F78" t="s">
        <v>216</v>
      </c>
      <c r="G78">
        <v>2</v>
      </c>
      <c r="H78">
        <v>0</v>
      </c>
    </row>
    <row r="79" spans="5:8">
      <c r="E79" t="s">
        <v>217</v>
      </c>
      <c r="F79" t="s">
        <v>218</v>
      </c>
      <c r="G79">
        <v>2</v>
      </c>
      <c r="H79">
        <v>0</v>
      </c>
    </row>
    <row r="80" spans="5:8">
      <c r="E80" t="s">
        <v>219</v>
      </c>
      <c r="F80" t="s">
        <v>220</v>
      </c>
      <c r="G80">
        <v>2</v>
      </c>
      <c r="H80">
        <v>0</v>
      </c>
    </row>
    <row r="81" ht="27" spans="5:8">
      <c r="E81" s="1" t="s">
        <v>34</v>
      </c>
      <c r="F81" t="s">
        <v>221</v>
      </c>
      <c r="G81">
        <v>2</v>
      </c>
      <c r="H81">
        <v>0</v>
      </c>
    </row>
    <row r="82" ht="27" spans="5:8">
      <c r="E82" s="1" t="s">
        <v>35</v>
      </c>
      <c r="F82" t="s">
        <v>222</v>
      </c>
      <c r="G82">
        <v>2</v>
      </c>
      <c r="H82">
        <v>0</v>
      </c>
    </row>
    <row r="83" spans="5:8">
      <c r="E83" t="s">
        <v>36</v>
      </c>
      <c r="F83" t="s">
        <v>223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Sheet1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2025-05-27T00:54:04Z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ubyTemplateID" linkTarget="0">
    <vt:lpwstr>1</vt:lpwstr>
  </property>
  <property fmtid="{D5CDD505-2E9C-101B-9397-08002B2CF9AE}" pid="4" name="ICV">
    <vt:lpwstr>38EDAFA0AE99487FAA64468B40699162_13</vt:lpwstr>
  </property>
</Properties>
</file>