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ustomStorage/customStorage.xml" ContentType="application/vnd.wps-officedocument.customStorag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 firstSheet="1" activeTab="1"/>
  </bookViews>
  <sheets>
    <sheet name="汇总表" sheetId="15" state="hidden" r:id="rId1"/>
    <sheet name="劳务费" sheetId="10" r:id="rId2"/>
    <sheet name="考勤" sheetId="9" r:id="rId3"/>
    <sheet name="奖惩" sheetId="12" r:id="rId4"/>
    <sheet name="Sheet3" sheetId="18" state="hidden" r:id="rId5"/>
    <sheet name="Sheet2" sheetId="17" state="hidden" r:id="rId6"/>
    <sheet name="Sheet1" sheetId="16" state="hidden" r:id="rId7"/>
  </sheets>
  <externalReferences>
    <externalReference r:id="rId10"/>
  </externalReferences>
  <definedNames>
    <definedName name="_xlnm._FilterDatabase" localSheetId="1" hidden="1">劳务费!$A$2:$Y$39</definedName>
    <definedName name="_xlnm._FilterDatabase" localSheetId="2" hidden="1">考勤!$A$1:$AP$154</definedName>
    <definedName name="_xlnm._FilterDatabase" localSheetId="3" hidden="1">奖惩!$V$2:$AA$26</definedName>
    <definedName name="_xlnm._FilterDatabase" localSheetId="0" hidden="1">汇总表!$A$2:$Y$36</definedName>
    <definedName name="_xlnm.Print_Titles" localSheetId="2">考勤!#REF!</definedName>
    <definedName name="_xlnm.Print_Area" localSheetId="2">考勤!#REF!</definedName>
    <definedName name="_xlnm.Print_Titles" localSheetId="0">汇总表!$1:$2</definedName>
  </definedNames>
  <calcPr calcId="191029"/>
  <pivotCaches>
    <pivotCache cacheId="0" r:id="rId8"/>
    <pivotCache cacheId="1" r:id="rId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R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S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T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S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S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S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T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S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T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S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T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S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T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<sst xmlns="http://schemas.openxmlformats.org/spreadsheetml/2006/main" count="1812" uniqueCount="249">
  <si>
    <t>4月劳务费</t>
  </si>
  <si>
    <t>序号</t>
  </si>
  <si>
    <t>车间</t>
  </si>
  <si>
    <t>姓名</t>
  </si>
  <si>
    <t>工种</t>
  </si>
  <si>
    <t>出勤天数</t>
  </si>
  <si>
    <t>日常工时</t>
  </si>
  <si>
    <t>日常工价</t>
  </si>
  <si>
    <t>日常工资</t>
  </si>
  <si>
    <t>加班工时</t>
  </si>
  <si>
    <t>加班工价</t>
  </si>
  <si>
    <t>加班工资</t>
  </si>
  <si>
    <t>奖惩</t>
  </si>
  <si>
    <t>工资小计</t>
  </si>
  <si>
    <t>饭补</t>
  </si>
  <si>
    <t>工资合计</t>
  </si>
  <si>
    <t>备注</t>
  </si>
  <si>
    <t>冲压</t>
  </si>
  <si>
    <t>沈永亮</t>
  </si>
  <si>
    <t>组装工</t>
  </si>
  <si>
    <t/>
  </si>
  <si>
    <t>柴树强</t>
  </si>
  <si>
    <t>L5000升降器手柄少孔</t>
  </si>
  <si>
    <t>刘震</t>
  </si>
  <si>
    <t>晋茂军</t>
  </si>
  <si>
    <t>邓海鹏</t>
  </si>
  <si>
    <t>曹延召</t>
  </si>
  <si>
    <t>白立宏</t>
  </si>
  <si>
    <t>焊工</t>
  </si>
  <si>
    <t>吕春江</t>
  </si>
  <si>
    <t>孙忠硕</t>
  </si>
  <si>
    <t>宋兴宇</t>
  </si>
  <si>
    <t>注塑</t>
  </si>
  <si>
    <t>张欣</t>
  </si>
  <si>
    <t>车间补助</t>
  </si>
  <si>
    <t>底座</t>
  </si>
  <si>
    <t>闫玉栋</t>
  </si>
  <si>
    <t>杨仁义</t>
  </si>
  <si>
    <t>发泡车间</t>
  </si>
  <si>
    <t>陈学辉</t>
  </si>
  <si>
    <t>崔佳佳</t>
  </si>
  <si>
    <t>不良品扣款</t>
  </si>
  <si>
    <t>邓雨萌</t>
  </si>
  <si>
    <t>郭家豪</t>
  </si>
  <si>
    <t>韩宇辰</t>
  </si>
  <si>
    <t>吕博涛</t>
  </si>
  <si>
    <t>王树诚</t>
  </si>
  <si>
    <t>王英智</t>
  </si>
  <si>
    <t>王泽楷</t>
  </si>
  <si>
    <t>吴函泽</t>
  </si>
  <si>
    <t>王建元</t>
  </si>
  <si>
    <t>杨金鹏</t>
  </si>
  <si>
    <t>张家赫</t>
  </si>
  <si>
    <t>张文斌</t>
  </si>
  <si>
    <t>赵康皓</t>
  </si>
  <si>
    <t>赵梦云</t>
  </si>
  <si>
    <t>郑文博</t>
  </si>
  <si>
    <t>焊接</t>
  </si>
  <si>
    <t>何兆锟</t>
  </si>
  <si>
    <t>孙玉福</t>
  </si>
  <si>
    <t>夜班补助</t>
  </si>
  <si>
    <t>曹如霞</t>
  </si>
  <si>
    <t>张国臣</t>
  </si>
  <si>
    <t>后视镜</t>
  </si>
  <si>
    <t>李静</t>
  </si>
  <si>
    <t>王春花</t>
  </si>
  <si>
    <t>赵梅煜</t>
  </si>
  <si>
    <t>2.0重卡</t>
  </si>
  <si>
    <t>张文硕</t>
  </si>
  <si>
    <t>刘树政</t>
  </si>
  <si>
    <t>3.0-H6</t>
  </si>
  <si>
    <t>齐松源</t>
  </si>
  <si>
    <t>李瑞山</t>
  </si>
  <si>
    <t>张子龙</t>
  </si>
  <si>
    <t>朱玉仓</t>
  </si>
  <si>
    <t>张志承</t>
  </si>
  <si>
    <t>李佳峻</t>
  </si>
  <si>
    <t>4.29宿舍考核</t>
  </si>
  <si>
    <t>张建东</t>
  </si>
  <si>
    <t>张润峰</t>
  </si>
  <si>
    <t>赵玉田</t>
  </si>
  <si>
    <t>孙洪波</t>
  </si>
  <si>
    <t>赵建强</t>
  </si>
  <si>
    <t>合  计</t>
  </si>
  <si>
    <t>开票数</t>
  </si>
  <si>
    <t>编制：</t>
  </si>
  <si>
    <t>审核：</t>
  </si>
  <si>
    <t>求和项:工资合计</t>
  </si>
  <si>
    <t>总计</t>
  </si>
  <si>
    <t>5月劳务费</t>
  </si>
  <si>
    <t>王群贺</t>
  </si>
  <si>
    <t>郭栓柱</t>
  </si>
  <si>
    <t>闫立轩</t>
  </si>
  <si>
    <t>高茂翔</t>
  </si>
  <si>
    <t>许家豪</t>
  </si>
  <si>
    <t>杜国田</t>
  </si>
  <si>
    <t>吕宗盛</t>
  </si>
  <si>
    <t>缝纫</t>
  </si>
  <si>
    <t>路玲玲</t>
  </si>
  <si>
    <t>张博翱</t>
  </si>
  <si>
    <t>早会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</si>
  <si>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</si>
  <si>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</si>
  <si>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</si>
  <si>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</si>
  <si>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</si>
  <si>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</si>
  <si>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</si>
  <si>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</si>
  <si>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</si>
  <si>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</si>
  <si>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</si>
  <si>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</si>
  <si>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</si>
  <si>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</si>
  <si>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</si>
  <si>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白</t>
  </si>
  <si>
    <t>放</t>
  </si>
  <si>
    <t>休</t>
  </si>
  <si>
    <t>夜</t>
  </si>
  <si>
    <t>加班</t>
  </si>
  <si>
    <t>发泡</t>
  </si>
  <si>
    <t>上午</t>
  </si>
  <si>
    <t>下午</t>
  </si>
  <si>
    <t>假</t>
  </si>
  <si>
    <t>8号入职</t>
  </si>
  <si>
    <t>天津宏达翔科技有限公司</t>
  </si>
  <si>
    <t>离职</t>
  </si>
  <si>
    <t>/</t>
  </si>
  <si>
    <t>H6</t>
  </si>
  <si>
    <t>事</t>
  </si>
  <si>
    <t>重卡</t>
  </si>
  <si>
    <t>离</t>
  </si>
  <si>
    <t>异常情况</t>
  </si>
  <si>
    <t>金额</t>
  </si>
  <si>
    <t>厂区吸烟区丢烟头考核</t>
  </si>
  <si>
    <t>司博文</t>
  </si>
  <si>
    <t>员工不服从管理，旷工扣双倍</t>
  </si>
  <si>
    <t>沧州鸿创人力资源服务有限公司</t>
  </si>
  <si>
    <t>赵鸿广</t>
  </si>
  <si>
    <t>未按照操作规定操作</t>
  </si>
  <si>
    <t>崔绍岚</t>
  </si>
  <si>
    <t>闻龙超</t>
  </si>
  <si>
    <t>陈铭贺</t>
  </si>
  <si>
    <t>张洪收</t>
  </si>
  <si>
    <t>员工不服从管理，扣劳务公司1000</t>
  </si>
  <si>
    <t>-1000</t>
  </si>
  <si>
    <t>刘敏</t>
  </si>
  <si>
    <t>郭议谦</t>
  </si>
  <si>
    <t>手机没按要求上交</t>
  </si>
  <si>
    <t>韩明霞</t>
  </si>
  <si>
    <t>王化成</t>
  </si>
  <si>
    <t>宿舍扣款50元</t>
  </si>
  <si>
    <t>郑云鹤</t>
  </si>
  <si>
    <t>许海瑞</t>
  </si>
  <si>
    <t>旷工2天+80%</t>
  </si>
  <si>
    <t>邓福海</t>
  </si>
  <si>
    <t>姬贺轩</t>
  </si>
  <si>
    <t>滕爱文</t>
  </si>
  <si>
    <t>欧马可二级调节板限位柱歪斜问题奖励</t>
  </si>
  <si>
    <t>郭树锦</t>
  </si>
  <si>
    <t>曹政</t>
  </si>
  <si>
    <t>沧州老刘人力资源服务有限公司</t>
  </si>
  <si>
    <t>欧马可副背解锁锁不住</t>
  </si>
  <si>
    <t>吕东霖</t>
  </si>
  <si>
    <t>沧州众智鑫成人力资源服务有限公司</t>
  </si>
  <si>
    <t>田金梅</t>
  </si>
  <si>
    <t>王金玉</t>
  </si>
  <si>
    <t>何文帅</t>
  </si>
  <si>
    <t>郑骅峻</t>
  </si>
  <si>
    <t>车间绩效考核</t>
  </si>
  <si>
    <t>孙铜锴</t>
  </si>
  <si>
    <t>王英娜</t>
  </si>
  <si>
    <t>张如珍</t>
  </si>
  <si>
    <t>郝树军</t>
  </si>
  <si>
    <t>王春义</t>
  </si>
  <si>
    <t>李秀花</t>
  </si>
  <si>
    <t>董建宇</t>
  </si>
  <si>
    <t>老刘劳务</t>
  </si>
  <si>
    <t>早会迟到考核</t>
  </si>
  <si>
    <t>杨琴丽</t>
  </si>
  <si>
    <t>戴滨江</t>
  </si>
  <si>
    <t>宋映</t>
  </si>
  <si>
    <t>赵增坤</t>
  </si>
  <si>
    <t>冯俊赫</t>
  </si>
  <si>
    <t>赵雪翔</t>
  </si>
  <si>
    <t>胡翠翠</t>
  </si>
  <si>
    <t>刘海城</t>
  </si>
  <si>
    <t>霍继平</t>
  </si>
  <si>
    <t>李猛</t>
  </si>
  <si>
    <t>刘国东</t>
  </si>
  <si>
    <t>王国利</t>
  </si>
  <si>
    <t>秦耀政</t>
  </si>
  <si>
    <t>吴俊雷</t>
  </si>
  <si>
    <t>孙学文</t>
  </si>
  <si>
    <t>刘昌林</t>
  </si>
  <si>
    <t>赵晶晶</t>
  </si>
  <si>
    <t>孙盛林</t>
  </si>
  <si>
    <t>臧洪瑞</t>
  </si>
  <si>
    <t>手机按要求上交奖励</t>
  </si>
  <si>
    <t>200</t>
  </si>
  <si>
    <t>赵芃博</t>
  </si>
  <si>
    <t>孙梁娱</t>
  </si>
  <si>
    <t>刘宝洪</t>
  </si>
  <si>
    <t>从恩健</t>
  </si>
  <si>
    <t>郭俊文</t>
  </si>
  <si>
    <t>调角器手柄不平</t>
  </si>
  <si>
    <t>标牌批量错</t>
  </si>
  <si>
    <t>统帅副座生产过程中出现地脚批量电泳不良</t>
  </si>
  <si>
    <t>徐俊亭</t>
  </si>
  <si>
    <t>刘广东</t>
  </si>
  <si>
    <t>底座未冲孔</t>
  </si>
  <si>
    <t>孙英健</t>
  </si>
  <si>
    <t>阚湘栋</t>
  </si>
  <si>
    <t>刘迎涛</t>
  </si>
  <si>
    <t>徐小明</t>
  </si>
  <si>
    <t>赵广喜</t>
  </si>
  <si>
    <t>欧马可</t>
  </si>
  <si>
    <t>张建洪</t>
  </si>
  <si>
    <t>1.0轻卡</t>
  </si>
  <si>
    <t>刘佳浩</t>
  </si>
  <si>
    <t>李皓天</t>
  </si>
  <si>
    <t>刘浩哲</t>
  </si>
  <si>
    <t>夏旭</t>
  </si>
  <si>
    <t>曹久林</t>
  </si>
  <si>
    <t>杜国友</t>
  </si>
  <si>
    <t>郭家兴</t>
  </si>
  <si>
    <t>郭英山</t>
  </si>
  <si>
    <t>李雨霄</t>
  </si>
  <si>
    <t>刘英浩</t>
  </si>
  <si>
    <t>孙智凯</t>
  </si>
  <si>
    <t>王立佳</t>
  </si>
  <si>
    <t>王一宾</t>
  </si>
  <si>
    <t>吴涵泽</t>
  </si>
  <si>
    <t>徐桂林</t>
  </si>
  <si>
    <t>张博</t>
  </si>
  <si>
    <t>张金锰</t>
  </si>
  <si>
    <t>周建城</t>
  </si>
  <si>
    <t>朱烽骏</t>
  </si>
  <si>
    <t>刘帅</t>
  </si>
  <si>
    <t>张洪溥</t>
  </si>
  <si>
    <t>曹志明</t>
  </si>
  <si>
    <t>姜斌</t>
  </si>
  <si>
    <t>孔繁熔</t>
  </si>
  <si>
    <t>梁希聪</t>
  </si>
  <si>
    <t>沈春宇</t>
  </si>
  <si>
    <t>葛家成</t>
  </si>
  <si>
    <t>李佳泰</t>
  </si>
  <si>
    <t>王忠骅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</si>
</sst>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dd"/>
    <numFmt numFmtId="178" formatCode="aaa"/>
    <numFmt numFmtId="179" formatCode="0.0_ "/>
    <numFmt numFmtId="180" formatCode="0_ "/>
    <numFmt numFmtId="181" formatCode="0.0"/>
    <numFmt numFmtId="182" formatCode="General&quot;年&quot;"/>
    <numFmt numFmtId="183" formatCode="General&quot;月&quot;"/>
    <numFmt numFmtId="184" formatCode="yyyy/m/d;@"/>
  </numFmts>
  <fonts count="5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4"/>
      <name val="宋体"/>
      <charset val="134"/>
    </font>
    <font>
      <sz val="10"/>
      <name val="微软雅黑"/>
      <charset val="134"/>
    </font>
    <font>
      <sz val="11"/>
      <name val="宋体"/>
      <charset val="134"/>
    </font>
    <font>
      <sz val="11"/>
      <name val="微软雅黑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b/>
      <sz val="11"/>
      <color theme="1"/>
      <name val="微软雅黑"/>
      <charset val="134"/>
    </font>
    <font>
      <b/>
      <sz val="11"/>
      <color indexed="8"/>
      <name val="微软雅黑"/>
      <charset val="134"/>
    </font>
    <font>
      <b/>
      <sz val="11"/>
      <color theme="1"/>
      <name val="宋体"/>
      <charset val="134"/>
    </font>
    <font>
      <sz val="11"/>
      <color indexed="8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b/>
      <sz val="11"/>
      <name val="微软雅黑"/>
      <charset val="134"/>
    </font>
    <font>
      <sz val="11"/>
      <color indexed="8"/>
      <name val="微软雅黑"/>
      <charset val="134"/>
    </font>
    <font>
      <sz val="11"/>
      <color indexed="8"/>
      <name val="Microsoft YaHei"/>
      <charset val="134"/>
    </font>
    <font>
      <b/>
      <sz val="11"/>
      <name val="宋体"/>
      <charset val="134"/>
      <scheme val="minor"/>
    </font>
    <font>
      <sz val="11"/>
      <color rgb="FFFF0000"/>
      <name val="宋体"/>
      <charset val="134"/>
    </font>
    <font>
      <b/>
      <sz val="11"/>
      <name val="宋体"/>
      <charset val="134"/>
    </font>
    <font>
      <b/>
      <sz val="11"/>
      <color theme="0"/>
      <name val="微软雅黑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</font>
    <font>
      <sz val="16"/>
      <color indexed="8"/>
      <name val="宋体"/>
      <charset val="134"/>
    </font>
    <font>
      <sz val="9"/>
      <color indexed="8"/>
      <name val="宋体"/>
      <charset val="134"/>
    </font>
    <font>
      <sz val="10"/>
      <color indexed="8"/>
      <name val="微软雅黑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10"/>
      <color indexed="8"/>
      <name val="微软雅黑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theme="0" tint="-0.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10" borderId="11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11" borderId="14" applyNumberFormat="0" applyAlignment="0" applyProtection="0">
      <alignment vertical="center"/>
    </xf>
    <xf numFmtId="0" fontId="43" fillId="12" borderId="15" applyNumberFormat="0" applyAlignment="0" applyProtection="0">
      <alignment vertical="center"/>
    </xf>
    <xf numFmtId="0" fontId="44" fillId="12" borderId="14" applyNumberFormat="0" applyAlignment="0" applyProtection="0">
      <alignment vertical="center"/>
    </xf>
    <xf numFmtId="0" fontId="45" fillId="13" borderId="16" applyNumberForma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4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52" fillId="38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</cellStyleXfs>
  <cellXfs count="190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right" vertical="center"/>
    </xf>
    <xf numFmtId="0" fontId="1" fillId="0" borderId="0" xfId="0" applyFont="1" applyFill="1" applyAlignment="1"/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right" vertical="center"/>
    </xf>
    <xf numFmtId="0" fontId="2" fillId="0" borderId="3" xfId="0" applyFont="1" applyFill="1" applyBorder="1">
      <alignment vertical="center"/>
    </xf>
    <xf numFmtId="0" fontId="1" fillId="0" borderId="1" xfId="0" applyFont="1" applyFill="1" applyBorder="1" applyAlignment="1">
      <alignment horizontal="right"/>
    </xf>
    <xf numFmtId="0" fontId="2" fillId="0" borderId="4" xfId="0" applyFont="1" applyFill="1" applyBorder="1">
      <alignment vertical="center"/>
    </xf>
    <xf numFmtId="0" fontId="3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/>
    <xf numFmtId="0" fontId="4" fillId="0" borderId="4" xfId="0" applyFont="1" applyFill="1" applyBorder="1" applyAlignment="1"/>
    <xf numFmtId="0" fontId="4" fillId="0" borderId="1" xfId="0" applyFont="1" applyFill="1" applyBorder="1" applyAlignment="1"/>
    <xf numFmtId="0" fontId="4" fillId="0" borderId="1" xfId="0" applyFont="1" applyFill="1" applyBorder="1" applyAlignment="1">
      <alignment horizontal="right"/>
    </xf>
    <xf numFmtId="0" fontId="5" fillId="0" borderId="1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2" fillId="0" borderId="5" xfId="0" applyFont="1" applyFill="1" applyBorder="1">
      <alignment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right" vertical="center"/>
      <protection locked="0"/>
    </xf>
    <xf numFmtId="0" fontId="4" fillId="0" borderId="0" xfId="0" applyFont="1" applyFill="1" applyBorder="1" applyAlignment="1"/>
    <xf numFmtId="0" fontId="1" fillId="0" borderId="3" xfId="0" applyFont="1" applyFill="1" applyBorder="1" applyAlignment="1">
      <alignment horizontal="right"/>
    </xf>
    <xf numFmtId="0" fontId="2" fillId="0" borderId="1" xfId="0" applyFont="1" applyFill="1" applyBorder="1" applyAlignment="1">
      <alignment vertical="center"/>
    </xf>
    <xf numFmtId="0" fontId="1" fillId="0" borderId="3" xfId="0" applyNumberFormat="1" applyFont="1" applyFill="1" applyBorder="1" applyAlignment="1" applyProtection="1">
      <alignment horizontal="right" vertical="center"/>
      <protection locked="0"/>
    </xf>
    <xf numFmtId="0" fontId="2" fillId="0" borderId="3" xfId="0" applyFont="1" applyFill="1" applyBorder="1" applyAlignment="1">
      <alignment vertical="center"/>
    </xf>
    <xf numFmtId="0" fontId="4" fillId="0" borderId="3" xfId="0" applyFont="1" applyFill="1" applyBorder="1" applyAlignment="1"/>
    <xf numFmtId="0" fontId="1" fillId="0" borderId="4" xfId="0" applyNumberFormat="1" applyFont="1" applyFill="1" applyBorder="1" applyAlignment="1" applyProtection="1">
      <alignment horizontal="right" vertical="center"/>
      <protection locked="0"/>
    </xf>
    <xf numFmtId="0" fontId="3" fillId="0" borderId="6" xfId="0" applyFont="1" applyFill="1" applyBorder="1" applyAlignment="1">
      <alignment horizontal="center" vertical="center" wrapText="1"/>
    </xf>
    <xf numFmtId="0" fontId="2" fillId="0" borderId="2" xfId="0" applyFont="1" applyFill="1" applyBorder="1">
      <alignment vertical="center"/>
    </xf>
    <xf numFmtId="0" fontId="1" fillId="0" borderId="4" xfId="0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/>
    <xf numFmtId="0" fontId="3" fillId="0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/>
    <xf numFmtId="0" fontId="4" fillId="0" borderId="7" xfId="0" applyFont="1" applyFill="1" applyBorder="1" applyAlignment="1">
      <alignment horizontal="right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/>
    </xf>
    <xf numFmtId="0" fontId="1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/>
    <xf numFmtId="0" fontId="2" fillId="0" borderId="0" xfId="0" applyFont="1" applyFill="1" applyBorder="1" applyAlignment="1">
      <alignment vertical="center"/>
    </xf>
    <xf numFmtId="49" fontId="6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Alignment="1"/>
    <xf numFmtId="0" fontId="2" fillId="2" borderId="0" xfId="0" applyFont="1" applyFill="1" applyBorder="1" applyAlignment="1">
      <alignment vertical="center"/>
    </xf>
    <xf numFmtId="49" fontId="6" fillId="2" borderId="0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/>
    </xf>
    <xf numFmtId="0" fontId="5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/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Alignment="1"/>
    <xf numFmtId="0" fontId="9" fillId="0" borderId="0" xfId="0" applyFont="1" applyFill="1" applyAlignment="1">
      <alignment vertical="center"/>
    </xf>
    <xf numFmtId="0" fontId="0" fillId="0" borderId="0" xfId="0" applyFont="1" applyFill="1" applyAlignment="1"/>
    <xf numFmtId="0" fontId="10" fillId="0" borderId="0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</xf>
    <xf numFmtId="177" fontId="6" fillId="0" borderId="1" xfId="0" applyNumberFormat="1" applyFont="1" applyFill="1" applyBorder="1" applyAlignment="1" applyProtection="1">
      <alignment horizontal="center" vertical="center"/>
    </xf>
    <xf numFmtId="178" fontId="13" fillId="0" borderId="1" xfId="0" applyNumberFormat="1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0" fontId="13" fillId="0" borderId="2" xfId="0" applyFont="1" applyFill="1" applyBorder="1" applyAlignment="1" applyProtection="1">
      <alignment horizontal="center" vertical="center"/>
      <protection locked="0"/>
    </xf>
    <xf numFmtId="0" fontId="13" fillId="0" borderId="8" xfId="0" applyFont="1" applyFill="1" applyBorder="1" applyAlignment="1" applyProtection="1">
      <alignment horizontal="center" vertical="center"/>
      <protection locked="0"/>
    </xf>
    <xf numFmtId="0" fontId="13" fillId="0" borderId="7" xfId="0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 applyProtection="1">
      <alignment vertical="center"/>
      <protection locked="0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 applyProtection="1">
      <alignment horizontal="center" vertical="center" wrapText="1"/>
      <protection locked="0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16" fillId="3" borderId="1" xfId="0" applyFont="1" applyFill="1" applyBorder="1" applyAlignment="1">
      <alignment horizontal="center" vertical="center"/>
    </xf>
    <xf numFmtId="176" fontId="17" fillId="4" borderId="1" xfId="50" applyNumberFormat="1" applyFont="1" applyFill="1" applyBorder="1" applyAlignment="1">
      <alignment horizontal="center" vertical="center"/>
    </xf>
    <xf numFmtId="179" fontId="17" fillId="4" borderId="1" xfId="0" applyNumberFormat="1" applyFont="1" applyFill="1" applyBorder="1" applyAlignment="1" applyProtection="1">
      <alignment horizontal="center" vertical="center"/>
      <protection locked="0"/>
    </xf>
    <xf numFmtId="176" fontId="17" fillId="4" borderId="2" xfId="5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0" fontId="13" fillId="0" borderId="2" xfId="0" applyNumberFormat="1" applyFont="1" applyFill="1" applyBorder="1" applyAlignment="1" applyProtection="1">
      <alignment horizontal="center" vertical="center"/>
      <protection locked="0"/>
    </xf>
    <xf numFmtId="0" fontId="13" fillId="2" borderId="1" xfId="0" applyFont="1" applyFill="1" applyBorder="1" applyAlignment="1" applyProtection="1">
      <alignment horizontal="center" vertical="center"/>
      <protection locked="0"/>
    </xf>
    <xf numFmtId="180" fontId="13" fillId="0" borderId="2" xfId="0" applyNumberFormat="1" applyFont="1" applyFill="1" applyBorder="1" applyAlignment="1" applyProtection="1">
      <alignment horizontal="center" vertical="center"/>
      <protection locked="0"/>
    </xf>
    <xf numFmtId="0" fontId="13" fillId="2" borderId="2" xfId="0" applyFont="1" applyFill="1" applyBorder="1" applyAlignment="1" applyProtection="1">
      <alignment horizontal="center" vertical="center"/>
      <protection locked="0"/>
    </xf>
    <xf numFmtId="0" fontId="6" fillId="6" borderId="1" xfId="0" applyFont="1" applyFill="1" applyBorder="1" applyAlignment="1" applyProtection="1">
      <alignment horizontal="center" vertical="center"/>
      <protection locked="0"/>
    </xf>
    <xf numFmtId="0" fontId="13" fillId="2" borderId="8" xfId="0" applyFont="1" applyFill="1" applyBorder="1" applyAlignment="1" applyProtection="1">
      <alignment horizontal="center" vertical="center"/>
      <protection locked="0"/>
    </xf>
    <xf numFmtId="0" fontId="13" fillId="2" borderId="7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18" fillId="0" borderId="1" xfId="0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Fill="1" applyBorder="1" applyAlignment="1" applyProtection="1">
      <alignment horizontal="center" vertical="center"/>
      <protection locked="0"/>
    </xf>
    <xf numFmtId="0" fontId="17" fillId="0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 wrapText="1"/>
    </xf>
    <xf numFmtId="179" fontId="17" fillId="4" borderId="2" xfId="0" applyNumberFormat="1" applyFont="1" applyFill="1" applyBorder="1" applyAlignment="1" applyProtection="1">
      <alignment horizontal="center" vertical="center"/>
      <protection locked="0"/>
    </xf>
    <xf numFmtId="0" fontId="16" fillId="7" borderId="1" xfId="0" applyFont="1" applyFill="1" applyBorder="1" applyAlignment="1">
      <alignment horizontal="center" vertical="center"/>
    </xf>
    <xf numFmtId="179" fontId="17" fillId="4" borderId="9" xfId="0" applyNumberFormat="1" applyFont="1" applyFill="1" applyBorder="1" applyAlignment="1" applyProtection="1">
      <alignment horizontal="center" vertical="center"/>
      <protection locked="0"/>
    </xf>
    <xf numFmtId="0" fontId="20" fillId="6" borderId="1" xfId="0" applyFont="1" applyFill="1" applyBorder="1" applyAlignment="1" applyProtection="1">
      <alignment horizontal="center" vertical="center"/>
      <protection locked="0"/>
    </xf>
    <xf numFmtId="181" fontId="6" fillId="0" borderId="1" xfId="0" applyNumberFormat="1" applyFont="1" applyFill="1" applyBorder="1" applyAlignment="1" applyProtection="1">
      <alignment horizontal="center" vertical="center"/>
      <protection locked="0"/>
    </xf>
    <xf numFmtId="0" fontId="21" fillId="3" borderId="1" xfId="0" applyFont="1" applyFill="1" applyBorder="1" applyAlignment="1" applyProtection="1">
      <alignment horizontal="center" vertical="center"/>
      <protection locked="0"/>
    </xf>
    <xf numFmtId="0" fontId="16" fillId="3" borderId="1" xfId="0" applyFont="1" applyFill="1" applyBorder="1" applyAlignment="1">
      <alignment horizontal="center" vertical="center" wrapText="1"/>
    </xf>
    <xf numFmtId="0" fontId="20" fillId="6" borderId="2" xfId="0" applyFont="1" applyFill="1" applyBorder="1" applyAlignment="1" applyProtection="1">
      <alignment horizontal="center" vertical="center"/>
      <protection locked="0"/>
    </xf>
    <xf numFmtId="0" fontId="20" fillId="6" borderId="8" xfId="0" applyFont="1" applyFill="1" applyBorder="1" applyAlignment="1" applyProtection="1">
      <alignment horizontal="center" vertical="center"/>
      <protection locked="0"/>
    </xf>
    <xf numFmtId="0" fontId="20" fillId="6" borderId="7" xfId="0" applyFont="1" applyFill="1" applyBorder="1" applyAlignment="1" applyProtection="1">
      <alignment horizontal="center" vertical="center"/>
      <protection locked="0"/>
    </xf>
    <xf numFmtId="0" fontId="22" fillId="0" borderId="0" xfId="0" applyFont="1" applyFill="1" applyBorder="1" applyAlignment="1" applyProtection="1">
      <protection locked="0"/>
    </xf>
    <xf numFmtId="182" fontId="10" fillId="0" borderId="0" xfId="0" applyNumberFormat="1" applyFont="1" applyFill="1" applyBorder="1" applyAlignment="1" applyProtection="1">
      <alignment horizontal="left" vertical="center"/>
      <protection locked="0"/>
    </xf>
    <xf numFmtId="183" fontId="11" fillId="0" borderId="0" xfId="0" applyNumberFormat="1" applyFont="1" applyFill="1" applyBorder="1" applyAlignment="1" applyProtection="1">
      <alignment horizontal="left" vertic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1" fillId="0" borderId="0" xfId="0" applyFont="1" applyFill="1" applyBorder="1" applyAlignment="1" applyProtection="1">
      <alignment vertical="center"/>
    </xf>
    <xf numFmtId="0" fontId="6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 wrapText="1"/>
    </xf>
    <xf numFmtId="181" fontId="23" fillId="0" borderId="1" xfId="0" applyNumberFormat="1" applyFont="1" applyFill="1" applyBorder="1" applyAlignment="1" applyProtection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23" fillId="0" borderId="1" xfId="0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horizontal="center" wrapText="1"/>
    </xf>
    <xf numFmtId="0" fontId="0" fillId="0" borderId="0" xfId="0" applyFill="1" applyAlignment="1"/>
    <xf numFmtId="0" fontId="24" fillId="8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6" fillId="9" borderId="1" xfId="0" applyFont="1" applyFill="1" applyBorder="1" applyAlignment="1" applyProtection="1">
      <alignment horizontal="center" vertical="center"/>
      <protection locked="0"/>
    </xf>
    <xf numFmtId="0" fontId="24" fillId="0" borderId="1" xfId="0" applyFont="1" applyFill="1" applyBorder="1" applyAlignment="1" applyProtection="1">
      <alignment horizontal="center" vertical="center"/>
      <protection locked="0"/>
    </xf>
    <xf numFmtId="0" fontId="24" fillId="0" borderId="1" xfId="0" applyFont="1" applyFill="1" applyBorder="1" applyAlignment="1">
      <alignment horizontal="center" vertical="center"/>
    </xf>
    <xf numFmtId="0" fontId="13" fillId="9" borderId="1" xfId="0" applyFont="1" applyFill="1" applyBorder="1" applyAlignment="1" applyProtection="1">
      <alignment horizontal="center" vertical="center"/>
      <protection locked="0"/>
    </xf>
    <xf numFmtId="0" fontId="13" fillId="9" borderId="8" xfId="0" applyFont="1" applyFill="1" applyBorder="1" applyAlignment="1" applyProtection="1">
      <alignment horizontal="center" vertical="center"/>
      <protection locked="0"/>
    </xf>
    <xf numFmtId="0" fontId="24" fillId="9" borderId="1" xfId="0" applyFont="1" applyFill="1" applyBorder="1" applyAlignment="1">
      <alignment horizontal="center" vertical="center"/>
    </xf>
    <xf numFmtId="0" fontId="13" fillId="9" borderId="7" xfId="0" applyFont="1" applyFill="1" applyBorder="1" applyAlignment="1" applyProtection="1">
      <alignment horizontal="center" vertical="center"/>
      <protection locked="0"/>
    </xf>
    <xf numFmtId="0" fontId="12" fillId="0" borderId="4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2" fillId="0" borderId="10" xfId="0" applyFont="1" applyFill="1" applyBorder="1" applyAlignment="1" applyProtection="1">
      <alignment horizontal="center" vertical="center"/>
      <protection locked="0"/>
    </xf>
    <xf numFmtId="0" fontId="15" fillId="0" borderId="2" xfId="0" applyFont="1" applyFill="1" applyBorder="1" applyAlignment="1" applyProtection="1">
      <alignment horizontal="center" vertical="center"/>
      <protection locked="0"/>
    </xf>
    <xf numFmtId="0" fontId="10" fillId="2" borderId="4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0" fontId="10" fillId="2" borderId="10" xfId="0" applyFont="1" applyFill="1" applyBorder="1" applyAlignment="1" applyProtection="1">
      <alignment horizontal="center" vertical="center"/>
      <protection locked="0"/>
    </xf>
    <xf numFmtId="0" fontId="11" fillId="0" borderId="2" xfId="0" applyFont="1" applyFill="1" applyBorder="1" applyAlignment="1" applyProtection="1">
      <alignment horizontal="center" vertical="center"/>
      <protection locked="0"/>
    </xf>
    <xf numFmtId="0" fontId="25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23" fillId="0" borderId="1" xfId="0" applyFont="1" applyFill="1" applyBorder="1" applyAlignment="1" applyProtection="1">
      <alignment horizontal="center" vertical="center"/>
      <protection locked="0"/>
    </xf>
    <xf numFmtId="0" fontId="26" fillId="0" borderId="1" xfId="0" applyFont="1" applyFill="1" applyBorder="1" applyAlignment="1" applyProtection="1">
      <alignment horizontal="center" vertical="center"/>
      <protection locked="0"/>
    </xf>
    <xf numFmtId="0" fontId="27" fillId="0" borderId="1" xfId="0" applyFont="1" applyFill="1" applyBorder="1" applyAlignment="1">
      <alignment horizontal="center" vertical="center"/>
    </xf>
    <xf numFmtId="0" fontId="28" fillId="0" borderId="1" xfId="0" applyFont="1" applyFill="1" applyBorder="1" applyAlignment="1" applyProtection="1">
      <alignment horizontal="center" vertical="center"/>
      <protection locked="0"/>
    </xf>
    <xf numFmtId="0" fontId="29" fillId="0" borderId="0" xfId="0" applyFont="1" applyFill="1" applyAlignment="1">
      <alignment horizontal="center" vertical="center" wrapText="1"/>
    </xf>
    <xf numFmtId="0" fontId="23" fillId="0" borderId="8" xfId="0" applyFont="1" applyFill="1" applyBorder="1" applyAlignment="1" applyProtection="1">
      <alignment horizontal="center" vertical="center"/>
      <protection locked="0"/>
    </xf>
    <xf numFmtId="0" fontId="24" fillId="9" borderId="1" xfId="0" applyFont="1" applyFill="1" applyBorder="1" applyAlignment="1" applyProtection="1">
      <alignment horizontal="center" vertical="center"/>
      <protection locked="0"/>
    </xf>
    <xf numFmtId="0" fontId="11" fillId="2" borderId="1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Alignment="1">
      <alignment vertical="center"/>
    </xf>
    <xf numFmtId="0" fontId="30" fillId="0" borderId="1" xfId="0" applyFont="1" applyFill="1" applyBorder="1" applyAlignment="1">
      <alignment horizontal="center" vertical="center"/>
    </xf>
    <xf numFmtId="0" fontId="29" fillId="0" borderId="0" xfId="0" applyFont="1" applyFill="1" applyAlignment="1">
      <alignment vertical="center"/>
    </xf>
    <xf numFmtId="0" fontId="31" fillId="0" borderId="0" xfId="0" applyFont="1" applyFill="1" applyAlignment="1">
      <alignment vertical="center"/>
    </xf>
    <xf numFmtId="0" fontId="17" fillId="2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 applyProtection="1">
      <alignment horizontal="center" vertical="center"/>
    </xf>
    <xf numFmtId="0" fontId="24" fillId="9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0" fontId="23" fillId="0" borderId="7" xfId="0" applyFont="1" applyFill="1" applyBorder="1" applyAlignment="1" applyProtection="1">
      <alignment horizontal="center" vertical="center"/>
      <protection locked="0"/>
    </xf>
    <xf numFmtId="176" fontId="27" fillId="0" borderId="1" xfId="50" applyNumberFormat="1" applyFont="1" applyFill="1" applyBorder="1" applyAlignment="1">
      <alignment horizontal="center" vertical="center"/>
    </xf>
    <xf numFmtId="179" fontId="27" fillId="0" borderId="1" xfId="0" applyNumberFormat="1" applyFont="1" applyFill="1" applyBorder="1" applyAlignment="1" applyProtection="1">
      <alignment horizontal="center" vertical="center"/>
      <protection locked="0"/>
    </xf>
    <xf numFmtId="176" fontId="27" fillId="0" borderId="2" xfId="50" applyNumberFormat="1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23" fillId="2" borderId="1" xfId="0" applyFont="1" applyFill="1" applyBorder="1" applyAlignment="1" applyProtection="1">
      <alignment horizontal="center" vertical="center"/>
      <protection locked="0"/>
    </xf>
    <xf numFmtId="179" fontId="32" fillId="0" borderId="1" xfId="0" applyNumberFormat="1" applyFont="1" applyFill="1" applyBorder="1" applyAlignment="1" applyProtection="1">
      <alignment horizontal="center" vertical="center"/>
      <protection locked="0"/>
    </xf>
    <xf numFmtId="179" fontId="27" fillId="0" borderId="2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>
      <alignment horizontal="center" vertical="center"/>
    </xf>
    <xf numFmtId="0" fontId="33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184" fontId="1" fillId="0" borderId="0" xfId="0" applyNumberFormat="1" applyFont="1" applyFill="1" applyAlignment="1">
      <alignment horizontal="center" vertical="center"/>
    </xf>
    <xf numFmtId="0" fontId="3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1" fillId="2" borderId="1" xfId="0" applyNumberFormat="1" applyFont="1" applyFill="1" applyBorder="1" applyAlignment="1">
      <alignment vertical="center"/>
    </xf>
    <xf numFmtId="0" fontId="1" fillId="0" borderId="3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left" wrapText="1"/>
    </xf>
    <xf numFmtId="0" fontId="0" fillId="0" borderId="0" xfId="0" applyFill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  <cellStyle name="常规 2" xfId="5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C000"/>
      <color rgb="0092D050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pivotCacheDefinition" Target="pivotCache/pivotCacheDefinition2.xml"/><Relationship Id="rId8" Type="http://schemas.openxmlformats.org/officeDocument/2006/relationships/pivotCacheDefinition" Target="pivotCache/pivotCacheDefinition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www.wps.cn/officeDocument/2023/relationships/customStorage" Target="customStorage/customStorage.xml"/><Relationship Id="rId14" Type="http://schemas.openxmlformats.org/officeDocument/2006/relationships/styles" Target="styles.xml"/><Relationship Id="rId13" Type="http://schemas.openxmlformats.org/officeDocument/2006/relationships/sheetMetadata" Target="metadata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K$1" max="2099" min="2020" page="10" val="2020"/>
</file>

<file path=xl/ctrlProps/ctrlProp10.xml><?xml version="1.0" encoding="utf-8"?>
<formControlPr xmlns="http://schemas.microsoft.com/office/spreadsheetml/2009/9/main" objectType="Spin" dx="22" fmlaLink="$AK$1" max="2099" min="2020" page="10" val="2020"/>
</file>

<file path=xl/ctrlProps/ctrlProp11.xml><?xml version="1.0" encoding="utf-8"?>
<formControlPr xmlns="http://schemas.microsoft.com/office/spreadsheetml/2009/9/main" objectType="Spin" dx="22" fmlaLink="$AM$1" max="12" min="1" page="10" val="1"/>
</file>

<file path=xl/ctrlProps/ctrlProp12.xml><?xml version="1.0" encoding="utf-8"?>
<formControlPr xmlns="http://schemas.microsoft.com/office/spreadsheetml/2009/9/main" objectType="Spin" dx="22" fmlaLink="$AK$1" max="2100" min="1900" page="10" val="1900"/>
</file>

<file path=xl/ctrlProps/ctrlProp13.xml><?xml version="1.0" encoding="utf-8"?>
<formControlPr xmlns="http://schemas.microsoft.com/office/spreadsheetml/2009/9/main" objectType="Spin" dx="22" fmlaLink="$AI$1" max="2099" min="2020" page="10" val="2020"/>
</file>

<file path=xl/ctrlProps/ctrlProp14.xml><?xml version="1.0" encoding="utf-8"?>
<formControlPr xmlns="http://schemas.microsoft.com/office/spreadsheetml/2009/9/main" objectType="Spin" dx="22" fmlaLink="$AM$1" max="2099" min="2020" page="10" val="2020"/>
</file>

<file path=xl/ctrlProps/ctrlProp15.xml><?xml version="1.0" encoding="utf-8"?>
<formControlPr xmlns="http://schemas.microsoft.com/office/spreadsheetml/2009/9/main" objectType="Spin" dx="22" fmlaLink="$AN$1" max="12" min="1" page="10" val="5"/>
</file>

<file path=xl/ctrlProps/ctrlProp16.xml><?xml version="1.0" encoding="utf-8"?>
<formControlPr xmlns="http://schemas.microsoft.com/office/spreadsheetml/2009/9/main" objectType="Spin" dx="22" fmlaLink="$AM$1" max="2099" min="2020" page="10" val="2020"/>
</file>

<file path=xl/ctrlProps/ctrlProp17.xml><?xml version="1.0" encoding="utf-8"?>
<formControlPr xmlns="http://schemas.microsoft.com/office/spreadsheetml/2009/9/main" objectType="Spin" dx="22" fmlaLink="$AL$1" max="2099" min="2020" page="10" val="2025"/>
</file>

<file path=xl/ctrlProps/ctrlProp18.xml><?xml version="1.0" encoding="utf-8"?>
<formControlPr xmlns="http://schemas.microsoft.com/office/spreadsheetml/2009/9/main" objectType="Spin" dx="22" fmlaLink="$AN$1" max="12" min="1" page="10" val="5"/>
</file>

<file path=xl/ctrlProps/ctrlProp19.xml><?xml version="1.0" encoding="utf-8"?>
<formControlPr xmlns="http://schemas.microsoft.com/office/spreadsheetml/2009/9/main" objectType="Spin" dx="22" fmlaLink="$AL$1" max="2100" min="1900" page="10" val="2025"/>
</file>

<file path=xl/ctrlProps/ctrlProp2.xml><?xml version="1.0" encoding="utf-8"?>
<formControlPr xmlns="http://schemas.microsoft.com/office/spreadsheetml/2009/9/main" objectType="Spin" dx="22" fmlaLink="$AM$1" max="12" min="1" page="10" val="1"/>
</file>

<file path=xl/ctrlProps/ctrlProp20.xml><?xml version="1.0" encoding="utf-8"?>
<formControlPr xmlns="http://schemas.microsoft.com/office/spreadsheetml/2009/9/main" objectType="Spin" dx="22" fmlaLink="$AK$1" max="2099" min="2020" page="10" val="2020"/>
</file>

<file path=xl/ctrlProps/ctrlProp21.xml><?xml version="1.0" encoding="utf-8"?>
<formControlPr xmlns="http://schemas.microsoft.com/office/spreadsheetml/2009/9/main" objectType="Spin" dx="22" fmlaLink="$AM$1" max="12" min="1" page="10" val="1"/>
</file>

<file path=xl/ctrlProps/ctrlProp22.xml><?xml version="1.0" encoding="utf-8"?>
<formControlPr xmlns="http://schemas.microsoft.com/office/spreadsheetml/2009/9/main" objectType="Spin" dx="22" fmlaLink="$AK$1" max="2100" min="1900" page="10" val="1900"/>
</file>

<file path=xl/ctrlProps/ctrlProp23.xml><?xml version="1.0" encoding="utf-8"?>
<formControlPr xmlns="http://schemas.microsoft.com/office/spreadsheetml/2009/9/main" objectType="Spin" dx="22" fmlaLink="$AI$1" max="2099" min="2020" page="10" val="2020"/>
</file>

<file path=xl/ctrlProps/ctrlProp24.xml><?xml version="1.0" encoding="utf-8"?>
<formControlPr xmlns="http://schemas.microsoft.com/office/spreadsheetml/2009/9/main" objectType="Spin" dx="22" fmlaLink="$AM$1" max="2099" min="2020" page="10" val="2020"/>
</file>

<file path=xl/ctrlProps/ctrlProp25.xml><?xml version="1.0" encoding="utf-8"?>
<formControlPr xmlns="http://schemas.microsoft.com/office/spreadsheetml/2009/9/main" objectType="Spin" dx="22" fmlaLink="$AN$1" max="12" min="1" page="10" val="5"/>
</file>

<file path=xl/ctrlProps/ctrlProp26.xml><?xml version="1.0" encoding="utf-8"?>
<formControlPr xmlns="http://schemas.microsoft.com/office/spreadsheetml/2009/9/main" objectType="Spin" dx="22" fmlaLink="$AM$1" max="2099" min="2020" page="10" val="2020"/>
</file>

<file path=xl/ctrlProps/ctrlProp27.xml><?xml version="1.0" encoding="utf-8"?>
<formControlPr xmlns="http://schemas.microsoft.com/office/spreadsheetml/2009/9/main" objectType="Spin" dx="22" fmlaLink="$AL$1" max="2099" min="2020" page="10" val="2025"/>
</file>

<file path=xl/ctrlProps/ctrlProp28.xml><?xml version="1.0" encoding="utf-8"?>
<formControlPr xmlns="http://schemas.microsoft.com/office/spreadsheetml/2009/9/main" objectType="Spin" dx="22" fmlaLink="$AL$1" max="2100" min="1900" page="10" val="2025"/>
</file>

<file path=xl/ctrlProps/ctrlProp29.xml><?xml version="1.0" encoding="utf-8"?>
<formControlPr xmlns="http://schemas.microsoft.com/office/spreadsheetml/2009/9/main" objectType="Spin" dx="22" fmlaLink="$AK$1" max="2099" min="2020" page="10" val="2020"/>
</file>

<file path=xl/ctrlProps/ctrlProp3.xml><?xml version="1.0" encoding="utf-8"?>
<formControlPr xmlns="http://schemas.microsoft.com/office/spreadsheetml/2009/9/main" objectType="Spin" dx="22" fmlaLink="$AK$1" max="2100" min="1900" page="10" val="1900"/>
</file>

<file path=xl/ctrlProps/ctrlProp30.xml><?xml version="1.0" encoding="utf-8"?>
<formControlPr xmlns="http://schemas.microsoft.com/office/spreadsheetml/2009/9/main" objectType="Spin" dx="22" fmlaLink="$AM$1" max="12" min="1" page="10" val="1"/>
</file>

<file path=xl/ctrlProps/ctrlProp31.xml><?xml version="1.0" encoding="utf-8"?>
<formControlPr xmlns="http://schemas.microsoft.com/office/spreadsheetml/2009/9/main" objectType="Spin" dx="22" fmlaLink="$AK$1" max="2100" min="1900" page="10" val="1900"/>
</file>

<file path=xl/ctrlProps/ctrlProp32.xml><?xml version="1.0" encoding="utf-8"?>
<formControlPr xmlns="http://schemas.microsoft.com/office/spreadsheetml/2009/9/main" objectType="Spin" dx="22" fmlaLink="$AI$1" max="2099" min="2020" page="10" val="2020"/>
</file>

<file path=xl/ctrlProps/ctrlProp33.xml><?xml version="1.0" encoding="utf-8"?>
<formControlPr xmlns="http://schemas.microsoft.com/office/spreadsheetml/2009/9/main" objectType="Spin" dx="22" fmlaLink="$AM$1" max="2099" min="2020" page="10" val="2020"/>
</file>

<file path=xl/ctrlProps/ctrlProp34.xml><?xml version="1.0" encoding="utf-8"?>
<formControlPr xmlns="http://schemas.microsoft.com/office/spreadsheetml/2009/9/main" objectType="Spin" dx="22" fmlaLink="$AN$1" max="12" min="1" page="10" val="5"/>
</file>

<file path=xl/ctrlProps/ctrlProp35.xml><?xml version="1.0" encoding="utf-8"?>
<formControlPr xmlns="http://schemas.microsoft.com/office/spreadsheetml/2009/9/main" objectType="Spin" dx="22" fmlaLink="$AM$1" max="2099" min="2020" page="10" val="2020"/>
</file>

<file path=xl/ctrlProps/ctrlProp36.xml><?xml version="1.0" encoding="utf-8"?>
<formControlPr xmlns="http://schemas.microsoft.com/office/spreadsheetml/2009/9/main" objectType="Spin" dx="22" fmlaLink="$AL$1" max="2099" min="2020" page="10" val="2025"/>
</file>

<file path=xl/ctrlProps/ctrlProp37.xml><?xml version="1.0" encoding="utf-8"?>
<formControlPr xmlns="http://schemas.microsoft.com/office/spreadsheetml/2009/9/main" objectType="Spin" dx="22" fmlaLink="$AN$1" max="12" min="1" page="10" val="5"/>
</file>

<file path=xl/ctrlProps/ctrlProp38.xml><?xml version="1.0" encoding="utf-8"?>
<formControlPr xmlns="http://schemas.microsoft.com/office/spreadsheetml/2009/9/main" objectType="Spin" dx="22" fmlaLink="$AL$1" max="2100" min="1900" page="10" val="2025"/>
</file>

<file path=xl/ctrlProps/ctrlProp4.xml><?xml version="1.0" encoding="utf-8"?>
<formControlPr xmlns="http://schemas.microsoft.com/office/spreadsheetml/2009/9/main" objectType="Spin" dx="22" fmlaLink="$AI$1" max="2099" min="2020" page="10" val="2020"/>
</file>

<file path=xl/ctrlProps/ctrlProp5.xml><?xml version="1.0" encoding="utf-8"?>
<formControlPr xmlns="http://schemas.microsoft.com/office/spreadsheetml/2009/9/main" objectType="Spin" dx="22" fmlaLink="$AM$1" max="2099" min="2020" page="10" val="2020"/>
</file>

<file path=xl/ctrlProps/ctrlProp6.xml><?xml version="1.0" encoding="utf-8"?>
<formControlPr xmlns="http://schemas.microsoft.com/office/spreadsheetml/2009/9/main" objectType="Spin" dx="22" fmlaLink="$AN$1" max="12" min="1" page="10" val="5"/>
</file>

<file path=xl/ctrlProps/ctrlProp7.xml><?xml version="1.0" encoding="utf-8"?>
<formControlPr xmlns="http://schemas.microsoft.com/office/spreadsheetml/2009/9/main" objectType="Spin" dx="22" fmlaLink="$AM$1" max="2099" min="2020" page="10" val="2020"/>
</file>

<file path=xl/ctrlProps/ctrlProp8.xml><?xml version="1.0" encoding="utf-8"?>
<formControlPr xmlns="http://schemas.microsoft.com/office/spreadsheetml/2009/9/main" objectType="Spin" dx="22" fmlaLink="$AL$1" max="2099" min="2020" page="10" val="2025"/>
</file>

<file path=xl/ctrlProps/ctrlProp9.xml><?xml version="1.0" encoding="utf-8"?>
<formControlPr xmlns="http://schemas.microsoft.com/office/spreadsheetml/2009/9/main" objectType="Spin" dx="22" fmlaLink="$AL$1" max="2100" min="1900" page="10" val="2025"/>
</file>

<file path=xl/customStorage/customStorage.xml><?xml version="1.0" encoding="utf-8"?>
<customStorage xmlns="https://web.wps.cn/et/2018/main">
  <book/>
  <sheets/>
</customStorage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144443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026" name="Spinner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155105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027" name="Spinner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147110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030" name="Spinner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13357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1" name="Spinner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32" name="Spinner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160737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3" name="Spinner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069" name="Spinner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148634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070" name="Spinner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151301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870" name="Spinner 846" hidden="1">
              <a:extLst>
                <a:ext uri="{63B3BB69-23CF-44E3-9099-C40C66FF867C}">
                  <a14:compatExt spid="_x0000_s1870"/>
                </a:ext>
              </a:extLst>
            </xdr:cNvPr>
            <xdr:cNvSpPr/>
          </xdr:nvSpPr>
          <xdr:spPr>
            <a:xfrm>
              <a:off x="144443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871" name="Spinner 847" hidden="1">
              <a:extLst>
                <a:ext uri="{63B3BB69-23CF-44E3-9099-C40C66FF867C}">
                  <a14:compatExt spid="_x0000_s1871"/>
                </a:ext>
              </a:extLst>
            </xdr:cNvPr>
            <xdr:cNvSpPr/>
          </xdr:nvSpPr>
          <xdr:spPr>
            <a:xfrm>
              <a:off x="155105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872" name="Spinner 848" hidden="1">
              <a:extLst>
                <a:ext uri="{63B3BB69-23CF-44E3-9099-C40C66FF867C}">
                  <a14:compatExt spid="_x0000_s1872"/>
                </a:ext>
              </a:extLst>
            </xdr:cNvPr>
            <xdr:cNvSpPr/>
          </xdr:nvSpPr>
          <xdr:spPr>
            <a:xfrm>
              <a:off x="147110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873" name="Spinner 849" hidden="1">
              <a:extLst>
                <a:ext uri="{63B3BB69-23CF-44E3-9099-C40C66FF867C}">
                  <a14:compatExt spid="_x0000_s1873"/>
                </a:ext>
              </a:extLst>
            </xdr:cNvPr>
            <xdr:cNvSpPr/>
          </xdr:nvSpPr>
          <xdr:spPr>
            <a:xfrm>
              <a:off x="13357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874" name="Spinner 850" hidden="1">
              <a:extLst>
                <a:ext uri="{63B3BB69-23CF-44E3-9099-C40C66FF867C}">
                  <a14:compatExt spid="_x0000_s1874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875" name="Spinner 851" hidden="1">
              <a:extLst>
                <a:ext uri="{63B3BB69-23CF-44E3-9099-C40C66FF867C}">
                  <a14:compatExt spid="_x0000_s1875"/>
                </a:ext>
              </a:extLst>
            </xdr:cNvPr>
            <xdr:cNvSpPr/>
          </xdr:nvSpPr>
          <xdr:spPr>
            <a:xfrm>
              <a:off x="160737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876" name="Spinner 852" hidden="1">
              <a:extLst>
                <a:ext uri="{63B3BB69-23CF-44E3-9099-C40C66FF867C}">
                  <a14:compatExt spid="_x0000_s1876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877" name="Spinner 853" hidden="1">
              <a:extLst>
                <a:ext uri="{63B3BB69-23CF-44E3-9099-C40C66FF867C}">
                  <a14:compatExt spid="_x0000_s1877"/>
                </a:ext>
              </a:extLst>
            </xdr:cNvPr>
            <xdr:cNvSpPr/>
          </xdr:nvSpPr>
          <xdr:spPr>
            <a:xfrm>
              <a:off x="148634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647700</xdr:colOff>
          <xdr:row>0</xdr:row>
          <xdr:rowOff>9525</xdr:rowOff>
        </xdr:from>
        <xdr:to>
          <xdr:col>39</xdr:col>
          <xdr:colOff>904875</xdr:colOff>
          <xdr:row>1</xdr:row>
          <xdr:rowOff>0</xdr:rowOff>
        </xdr:to>
        <xdr:sp>
          <xdr:nvSpPr>
            <xdr:cNvPr id="1878" name="Spinner 854" hidden="1">
              <a:extLst>
                <a:ext uri="{63B3BB69-23CF-44E3-9099-C40C66FF867C}">
                  <a14:compatExt spid="_x0000_s1878"/>
                </a:ext>
              </a:extLst>
            </xdr:cNvPr>
            <xdr:cNvSpPr/>
          </xdr:nvSpPr>
          <xdr:spPr>
            <a:xfrm>
              <a:off x="1625536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879" name="Spinner 855" hidden="1">
              <a:extLst>
                <a:ext uri="{63B3BB69-23CF-44E3-9099-C40C66FF867C}">
                  <a14:compatExt spid="_x0000_s1879"/>
                </a:ext>
              </a:extLst>
            </xdr:cNvPr>
            <xdr:cNvSpPr/>
          </xdr:nvSpPr>
          <xdr:spPr>
            <a:xfrm>
              <a:off x="151301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0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0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0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0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3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3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3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3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6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6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09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3783" name="Spinner 2759" hidden="1">
              <a:extLst>
                <a:ext uri="{63B3BB69-23CF-44E3-9099-C40C66FF867C}">
                  <a14:compatExt spid="_x0000_s3783"/>
                </a:ext>
              </a:extLst>
            </xdr:cNvPr>
            <xdr:cNvSpPr/>
          </xdr:nvSpPr>
          <xdr:spPr>
            <a:xfrm>
              <a:off x="144443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3784" name="Spinner 2760" hidden="1">
              <a:extLst>
                <a:ext uri="{63B3BB69-23CF-44E3-9099-C40C66FF867C}">
                  <a14:compatExt spid="_x0000_s3784"/>
                </a:ext>
              </a:extLst>
            </xdr:cNvPr>
            <xdr:cNvSpPr/>
          </xdr:nvSpPr>
          <xdr:spPr>
            <a:xfrm>
              <a:off x="155105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3785" name="Spinner 2761" hidden="1">
              <a:extLst>
                <a:ext uri="{63B3BB69-23CF-44E3-9099-C40C66FF867C}">
                  <a14:compatExt spid="_x0000_s3785"/>
                </a:ext>
              </a:extLst>
            </xdr:cNvPr>
            <xdr:cNvSpPr/>
          </xdr:nvSpPr>
          <xdr:spPr>
            <a:xfrm>
              <a:off x="147110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3786" name="Spinner 2762" hidden="1">
              <a:extLst>
                <a:ext uri="{63B3BB69-23CF-44E3-9099-C40C66FF867C}">
                  <a14:compatExt spid="_x0000_s3786"/>
                </a:ext>
              </a:extLst>
            </xdr:cNvPr>
            <xdr:cNvSpPr/>
          </xdr:nvSpPr>
          <xdr:spPr>
            <a:xfrm>
              <a:off x="13357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87" name="Spinner 2763" hidden="1">
              <a:extLst>
                <a:ext uri="{63B3BB69-23CF-44E3-9099-C40C66FF867C}">
                  <a14:compatExt spid="_x0000_s3787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3788" name="Spinner 2764" hidden="1">
              <a:extLst>
                <a:ext uri="{63B3BB69-23CF-44E3-9099-C40C66FF867C}">
                  <a14:compatExt spid="_x0000_s3788"/>
                </a:ext>
              </a:extLst>
            </xdr:cNvPr>
            <xdr:cNvSpPr/>
          </xdr:nvSpPr>
          <xdr:spPr>
            <a:xfrm>
              <a:off x="160737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89" name="Spinner 2765" hidden="1">
              <a:extLst>
                <a:ext uri="{63B3BB69-23CF-44E3-9099-C40C66FF867C}">
                  <a14:compatExt spid="_x0000_s3789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3790" name="Spinner 2766" hidden="1">
              <a:extLst>
                <a:ext uri="{63B3BB69-23CF-44E3-9099-C40C66FF867C}">
                  <a14:compatExt spid="_x0000_s3790"/>
                </a:ext>
              </a:extLst>
            </xdr:cNvPr>
            <xdr:cNvSpPr/>
          </xdr:nvSpPr>
          <xdr:spPr>
            <a:xfrm>
              <a:off x="148634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3791" name="Spinner 2767" hidden="1">
              <a:extLst>
                <a:ext uri="{63B3BB69-23CF-44E3-9099-C40C66FF867C}">
                  <a14:compatExt spid="_x0000_s3791"/>
                </a:ext>
              </a:extLst>
            </xdr:cNvPr>
            <xdr:cNvSpPr/>
          </xdr:nvSpPr>
          <xdr:spPr>
            <a:xfrm>
              <a:off x="151301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3792" name="Spinner 2768" hidden="1">
              <a:extLst>
                <a:ext uri="{63B3BB69-23CF-44E3-9099-C40C66FF867C}">
                  <a14:compatExt spid="_x0000_s3792"/>
                </a:ext>
              </a:extLst>
            </xdr:cNvPr>
            <xdr:cNvSpPr/>
          </xdr:nvSpPr>
          <xdr:spPr>
            <a:xfrm>
              <a:off x="144443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3793" name="Spinner 2769" hidden="1">
              <a:extLst>
                <a:ext uri="{63B3BB69-23CF-44E3-9099-C40C66FF867C}">
                  <a14:compatExt spid="_x0000_s3793"/>
                </a:ext>
              </a:extLst>
            </xdr:cNvPr>
            <xdr:cNvSpPr/>
          </xdr:nvSpPr>
          <xdr:spPr>
            <a:xfrm>
              <a:off x="155105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3794" name="Spinner 2770" hidden="1">
              <a:extLst>
                <a:ext uri="{63B3BB69-23CF-44E3-9099-C40C66FF867C}">
                  <a14:compatExt spid="_x0000_s3794"/>
                </a:ext>
              </a:extLst>
            </xdr:cNvPr>
            <xdr:cNvSpPr/>
          </xdr:nvSpPr>
          <xdr:spPr>
            <a:xfrm>
              <a:off x="147110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3795" name="Spinner 2771" hidden="1">
              <a:extLst>
                <a:ext uri="{63B3BB69-23CF-44E3-9099-C40C66FF867C}">
                  <a14:compatExt spid="_x0000_s3795"/>
                </a:ext>
              </a:extLst>
            </xdr:cNvPr>
            <xdr:cNvSpPr/>
          </xdr:nvSpPr>
          <xdr:spPr>
            <a:xfrm>
              <a:off x="13357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96" name="Spinner 2772" hidden="1">
              <a:extLst>
                <a:ext uri="{63B3BB69-23CF-44E3-9099-C40C66FF867C}">
                  <a14:compatExt spid="_x0000_s3796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3797" name="Spinner 2773" hidden="1">
              <a:extLst>
                <a:ext uri="{63B3BB69-23CF-44E3-9099-C40C66FF867C}">
                  <a14:compatExt spid="_x0000_s3797"/>
                </a:ext>
              </a:extLst>
            </xdr:cNvPr>
            <xdr:cNvSpPr/>
          </xdr:nvSpPr>
          <xdr:spPr>
            <a:xfrm>
              <a:off x="160737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98" name="Spinner 2774" hidden="1">
              <a:extLst>
                <a:ext uri="{63B3BB69-23CF-44E3-9099-C40C66FF867C}">
                  <a14:compatExt spid="_x0000_s3798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3799" name="Spinner 2775" hidden="1">
              <a:extLst>
                <a:ext uri="{63B3BB69-23CF-44E3-9099-C40C66FF867C}">
                  <a14:compatExt spid="_x0000_s3799"/>
                </a:ext>
              </a:extLst>
            </xdr:cNvPr>
            <xdr:cNvSpPr/>
          </xdr:nvSpPr>
          <xdr:spPr>
            <a:xfrm>
              <a:off x="148634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647700</xdr:colOff>
          <xdr:row>0</xdr:row>
          <xdr:rowOff>9525</xdr:rowOff>
        </xdr:from>
        <xdr:to>
          <xdr:col>39</xdr:col>
          <xdr:colOff>904875</xdr:colOff>
          <xdr:row>1</xdr:row>
          <xdr:rowOff>0</xdr:rowOff>
        </xdr:to>
        <xdr:sp>
          <xdr:nvSpPr>
            <xdr:cNvPr id="3800" name="Spinner 2776" hidden="1">
              <a:extLst>
                <a:ext uri="{63B3BB69-23CF-44E3-9099-C40C66FF867C}">
                  <a14:compatExt spid="_x0000_s3800"/>
                </a:ext>
              </a:extLst>
            </xdr:cNvPr>
            <xdr:cNvSpPr/>
          </xdr:nvSpPr>
          <xdr:spPr>
            <a:xfrm>
              <a:off x="1625536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3801" name="Spinner 2777" hidden="1">
              <a:extLst>
                <a:ext uri="{63B3BB69-23CF-44E3-9099-C40C66FF867C}">
                  <a14:compatExt spid="_x0000_s3801"/>
                </a:ext>
              </a:extLst>
            </xdr:cNvPr>
            <xdr:cNvSpPr/>
          </xdr:nvSpPr>
          <xdr:spPr>
            <a:xfrm>
              <a:off x="151301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5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8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8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8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4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4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4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3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6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6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6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10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50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50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50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1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7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7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7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5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8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8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8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3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6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6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6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7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2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2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2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5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7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1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1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1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3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3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3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7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7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7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7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10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10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10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10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8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8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1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1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1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1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4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4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4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4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7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7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5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5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5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5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8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8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8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8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09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09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09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09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2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2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2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2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2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2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2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2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0331&#26700;&#38754;&#25991;&#20214;&#22791;&#20221;\&#26032;&#24314;&#25991;&#20214;&#22841;\&#24231;&#26885;&#32771;&#21220;(21&#24180;3&#26376;&#32771;&#21220;&#27491;&#24335;&#29256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6线"/>
      <sheetName val="正司机"/>
      <sheetName val="副司机"/>
      <sheetName val="B40线"/>
      <sheetName val="数据源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54.5996990741" refreshedBy="WuYanxia" recordCount="70">
  <cacheSource type="worksheet">
    <worksheetSource ref="B4:O74" sheet="Sheet1"/>
  </cacheSource>
  <cacheFields count="14">
    <cacheField name="车间" numFmtId="0">
      <sharedItems count="10">
        <s v="冲压"/>
        <s v="注塑"/>
        <s v="底座"/>
        <s v="缝纫"/>
        <s v="发泡车间"/>
        <s v="焊接"/>
        <s v="后视镜"/>
        <s v="1.0轻卡"/>
        <s v="2.0重卡"/>
        <s v="3.0-H6"/>
      </sharedItems>
    </cacheField>
    <cacheField name="姓名" numFmtId="0">
      <sharedItems count="70">
        <s v="沈永亮"/>
        <s v="柴树强"/>
        <s v="张建洪"/>
        <s v="邓海鹏"/>
        <s v="白立宏"/>
        <s v="吕春江"/>
        <s v="孙忠硕"/>
        <s v="晋茂军"/>
        <s v="刘佳浩"/>
        <s v="宋兴宇"/>
        <s v="李皓天"/>
        <s v="张欣"/>
        <s v="刘浩哲"/>
        <s v="闫玉栋"/>
        <s v="杨仁义"/>
        <s v="夏旭"/>
        <s v="曹久林"/>
        <s v="陈学辉"/>
        <s v="崔佳佳"/>
        <s v="邓雨萌"/>
        <s v="杜国友"/>
        <s v="郭家豪"/>
        <s v="郭家兴"/>
        <s v="郭英山"/>
        <s v="韩宇辰"/>
        <s v="李雨霄"/>
        <s v="刘英浩"/>
        <s v="吕博涛"/>
        <s v="孙智凯"/>
        <s v="王立佳"/>
        <s v="王树诚"/>
        <s v="王一宾"/>
        <s v="王英智"/>
        <s v="王泽楷"/>
        <s v="吴涵泽"/>
        <s v="徐桂林"/>
        <s v="杨金鹏"/>
        <s v="张博"/>
        <s v="张家赫"/>
        <s v="张金锰"/>
        <s v="张文斌"/>
        <s v="赵康皓"/>
        <s v="赵梦云"/>
        <s v="郑文博"/>
        <s v="周建城"/>
        <s v="朱烽骏"/>
        <s v="何兆锟"/>
        <s v="刘帅"/>
        <s v="孙玉福"/>
        <s v="曹如霞"/>
        <s v="张国臣"/>
        <s v="张洪溥"/>
        <s v="李静"/>
        <s v="王春花"/>
        <s v="曹志明"/>
        <s v="姜斌"/>
        <s v="孔繁熔"/>
        <s v="梁希聪"/>
        <s v="沈春宇"/>
        <s v="葛家成"/>
        <s v="李佳泰"/>
        <s v="刘树政"/>
        <s v="王忠骅"/>
        <s v="张文硕"/>
        <s v="张子龙"/>
        <s v="朱玉仓"/>
        <s v="李佳峻"/>
        <s v="张建东"/>
        <s v="张润峰"/>
        <s v="赵玉田"/>
      </sharedItems>
    </cacheField>
    <cacheField name="工种" numFmtId="0">
      <sharedItems count="1">
        <s v="组装工"/>
      </sharedItems>
    </cacheField>
    <cacheField name="出勤天数" numFmtId="0">
      <sharedItems containsSemiMixedTypes="0" containsString="0" containsNumber="1" minValue="0" maxValue="60" count="33">
        <n v="28"/>
        <n v="26"/>
        <n v="12"/>
        <n v="30"/>
        <n v="27.5"/>
        <n v="28.5"/>
        <n v="23"/>
        <n v="6"/>
        <n v="2.5"/>
        <n v="15"/>
        <n v="24"/>
        <n v="60"/>
        <n v="55"/>
        <n v="29"/>
        <n v="10.5"/>
        <n v="1"/>
        <n v="5"/>
        <n v="4"/>
        <n v="3"/>
        <n v="7"/>
        <n v="2"/>
        <n v="18"/>
        <n v="8"/>
        <n v="10"/>
        <n v="15.5"/>
        <n v="16"/>
        <n v="7.5"/>
        <n v="12.5"/>
        <n v="25.5"/>
        <n v="17.5"/>
        <n v="22.5"/>
        <n v="25"/>
        <n v="31"/>
      </sharedItems>
    </cacheField>
    <cacheField name="日常工时" numFmtId="0">
      <sharedItems containsSemiMixedTypes="0" containsString="0" containsNumber="1" minValue="0" maxValue="251.5" count="41">
        <n v="224"/>
        <n v="208"/>
        <n v="96"/>
        <n v="240"/>
        <n v="220"/>
        <n v="228"/>
        <n v="185"/>
        <n v="48"/>
        <n v="35.5"/>
        <n v="238.5"/>
        <n v="204.5"/>
        <n v="231.5"/>
        <n v="86.5"/>
        <n v="11.5"/>
        <n v="39"/>
        <n v="32"/>
        <n v="24"/>
        <n v="56"/>
        <n v="16"/>
        <n v="144"/>
        <n v="64"/>
        <n v="123.5"/>
        <n v="80"/>
        <n v="244"/>
        <n v="127"/>
        <n v="130.5"/>
        <n v="221"/>
        <n v="232"/>
        <n v="236.5"/>
        <n v="49"/>
        <n v="120"/>
        <n v="59"/>
        <n v="100"/>
        <n v="206"/>
        <n v="230"/>
        <n v="142"/>
        <n v="182"/>
        <n v="251.5"/>
        <n v="200"/>
        <n v="247"/>
        <n v="248"/>
      </sharedItems>
    </cacheField>
    <cacheField name="日常工价" numFmtId="176">
      <sharedItems containsSemiMixedTypes="0" containsString="0" containsNumber="1" minValue="0" maxValue="19.5" count="4">
        <n v="19"/>
        <n v="18"/>
        <n v="18.5"/>
        <n v="19.5"/>
      </sharedItems>
    </cacheField>
    <cacheField name="日常工资" numFmtId="0">
      <sharedItems containsSemiMixedTypes="0" containsString="0" containsNumber="1" minValue="0" maxValue="4904.25" count="45">
        <n v="4256"/>
        <n v="3952"/>
        <n v="1824"/>
        <n v="4560"/>
        <n v="4180"/>
        <n v="4332"/>
        <n v="3515"/>
        <n v="912"/>
        <n v="639"/>
        <n v="4293"/>
        <n v="3885.5"/>
        <n v="4282.75"/>
        <n v="1557"/>
        <n v="207"/>
        <n v="702"/>
        <n v="576"/>
        <n v="432"/>
        <n v="1008"/>
        <n v="288"/>
        <n v="2592"/>
        <n v="1152"/>
        <n v="2223"/>
        <n v="1440"/>
        <n v="4392"/>
        <n v="2286"/>
        <n v="2349"/>
        <n v="304"/>
        <n v="4199"/>
        <n v="4408"/>
        <n v="4257"/>
        <n v="4320"/>
        <n v="955.5"/>
        <n v="2340"/>
        <n v="1150.5"/>
        <n v="468"/>
        <n v="1950"/>
        <n v="4017"/>
        <n v="4485"/>
        <n v="2769"/>
        <n v="4368"/>
        <n v="3549"/>
        <n v="4904.25"/>
        <n v="3900"/>
        <n v="4816.5"/>
        <n v="4836"/>
      </sharedItems>
    </cacheField>
    <cacheField name="加班工时" numFmtId="0">
      <sharedItems containsSemiMixedTypes="0" containsString="0" containsNumber="1" minValue="0" maxValue="155.5" count="54">
        <n v="98"/>
        <n v="107"/>
        <n v="35.5"/>
        <n v="90.02"/>
        <n v="81.5"/>
        <n v="98.5"/>
        <n v="108.5"/>
        <n v="71.5"/>
        <n v="18"/>
        <n v="88.5"/>
        <n v="10"/>
        <n v="125"/>
        <n v="75"/>
        <n v="92.5"/>
        <n v="104.5"/>
        <n v="20.5"/>
        <n v="0"/>
        <n v="12"/>
        <n v="17.5"/>
        <n v="7.5"/>
        <n v="27.5"/>
        <n v="8"/>
        <n v="68.5"/>
        <n v="8.5"/>
        <n v="30"/>
        <n v="44.5"/>
        <n v="44"/>
        <n v="27"/>
        <n v="112"/>
        <n v="42"/>
        <n v="46.5"/>
        <n v="88"/>
        <n v="7"/>
        <n v="92"/>
        <n v="103.5"/>
        <n v="89.5"/>
        <n v="120.5"/>
        <n v="123.5"/>
        <n v="140"/>
        <n v="18.5"/>
        <n v="68"/>
        <n v="21"/>
        <n v="16.5"/>
        <n v="45"/>
        <n v="107.5"/>
        <n v="117.5"/>
        <n v="62"/>
        <n v="111.5"/>
        <n v="82.5"/>
        <n v="121"/>
        <n v="141.5"/>
        <n v="118"/>
        <n v="148"/>
        <n v="155.5"/>
      </sharedItems>
    </cacheField>
    <cacheField name="加班工价" numFmtId="176">
      <sharedItems containsSemiMixedTypes="0" containsString="0" containsNumber="1" minValue="0" maxValue="20.5" count="5">
        <n v="19"/>
        <n v="18"/>
        <n v="20"/>
        <n v="18.5"/>
        <n v="20.5"/>
      </sharedItems>
    </cacheField>
    <cacheField name="加班工资" numFmtId="0">
      <sharedItems containsSemiMixedTypes="0" containsString="0" containsNumber="1" minValue="0" maxValue="3187.75" count="55">
        <n v="1862"/>
        <n v="2033"/>
        <n v="674.5"/>
        <n v="1710.38"/>
        <n v="1548.5"/>
        <n v="1871.5"/>
        <n v="2061.5"/>
        <n v="1358.5"/>
        <n v="342"/>
        <n v="1681.5"/>
        <n v="180"/>
        <n v="2250"/>
        <n v="1500"/>
        <n v="2140"/>
        <n v="1850"/>
        <n v="1933.25"/>
        <n v="369"/>
        <n v="0"/>
        <n v="216"/>
        <n v="315"/>
        <n v="135"/>
        <n v="495"/>
        <n v="144"/>
        <n v="1233"/>
        <n v="153"/>
        <n v="540"/>
        <n v="801"/>
        <n v="792"/>
        <n v="486"/>
        <n v="2016"/>
        <n v="756"/>
        <n v="837"/>
        <n v="1672"/>
        <n v="133"/>
        <n v="1748"/>
        <n v="1966.5"/>
        <n v="1700.5"/>
        <n v="2169"/>
        <n v="2223"/>
        <n v="2520"/>
        <n v="379.25"/>
        <n v="1394"/>
        <n v="430.5"/>
        <n v="338.25"/>
        <n v="922.5"/>
        <n v="2203.75"/>
        <n v="2408.75"/>
        <n v="1271"/>
        <n v="2285.75"/>
        <n v="1691.25"/>
        <n v="2480.5"/>
        <n v="2900.75"/>
        <n v="2419"/>
        <n v="3034"/>
        <n v="3187.75"/>
      </sharedItems>
    </cacheField>
    <cacheField name="奖惩" numFmtId="0">
      <sharedItems containsSemiMixedTypes="0" containsString="0" containsNumber="1" containsInteger="1" minValue="0" maxValue="0" count="1">
        <n v="0"/>
      </sharedItems>
    </cacheField>
    <cacheField name="工资小计" numFmtId="0">
      <sharedItems containsSemiMixedTypes="0" containsString="0" containsNumber="1" minValue="0" maxValue="8023.75" count="54">
        <n v="6118"/>
        <n v="5985"/>
        <n v="2498.5"/>
        <n v="6270.38"/>
        <n v="5804.5"/>
        <n v="6051.5"/>
        <n v="6393.5"/>
        <n v="4873.5"/>
        <n v="1254"/>
        <n v="5937.5"/>
        <n v="819"/>
        <n v="6543"/>
        <n v="5385.5"/>
        <n v="6700"/>
        <n v="6106"/>
        <n v="6216"/>
        <n v="1926"/>
        <n v="207"/>
        <n v="918"/>
        <n v="891"/>
        <n v="567"/>
        <n v="1503"/>
        <n v="432"/>
        <n v="3825"/>
        <n v="585"/>
        <n v="1692"/>
        <n v="3024"/>
        <n v="2232"/>
        <n v="1494"/>
        <n v="6408"/>
        <n v="3042"/>
        <n v="3186"/>
        <n v="6232"/>
        <n v="437"/>
        <n v="5947"/>
        <n v="6374.5"/>
        <n v="6108.5"/>
        <n v="6426"/>
        <n v="6840"/>
        <n v="1334.75"/>
        <n v="3734"/>
        <n v="1581"/>
        <n v="806.25"/>
        <n v="2872.5"/>
        <n v="6220.75"/>
        <n v="6893.75"/>
        <n v="4040"/>
        <n v="6653.75"/>
        <n v="5240.25"/>
        <n v="6965.5"/>
        <n v="7805"/>
        <n v="6319"/>
        <n v="7850.5"/>
        <n v="8023.75"/>
      </sharedItems>
    </cacheField>
    <cacheField name="饭补" numFmtId="0">
      <sharedItems containsSemiMixedTypes="0" containsString="0" containsNumber="1" minValue="0" maxValue="300" count="33">
        <n v="140"/>
        <n v="130"/>
        <n v="60"/>
        <n v="150"/>
        <n v="137.5"/>
        <n v="142.5"/>
        <n v="115"/>
        <n v="30"/>
        <n v="12.5"/>
        <n v="75"/>
        <n v="120"/>
        <n v="300"/>
        <n v="275"/>
        <n v="145"/>
        <n v="52.5"/>
        <n v="5"/>
        <n v="25"/>
        <n v="20"/>
        <n v="15"/>
        <n v="35"/>
        <n v="10"/>
        <n v="90"/>
        <n v="40"/>
        <n v="50"/>
        <n v="77.5"/>
        <n v="80"/>
        <n v="37.5"/>
        <n v="62.5"/>
        <n v="127.5"/>
        <n v="87.5"/>
        <n v="112.5"/>
        <n v="125"/>
        <n v="155"/>
      </sharedItems>
    </cacheField>
    <cacheField name="工资合计" numFmtId="0">
      <sharedItems containsSemiMixedTypes="0" containsString="0" containsNumber="1" minValue="0" maxValue="8178.75" count="55">
        <n v="6258"/>
        <n v="6115"/>
        <n v="2558.5"/>
        <n v="6420.38"/>
        <n v="5944.5"/>
        <n v="6189"/>
        <n v="6536"/>
        <n v="4988.5"/>
        <n v="1284"/>
        <n v="6077.5"/>
        <n v="831.5"/>
        <n v="6618"/>
        <n v="5505.5"/>
        <n v="7000"/>
        <n v="6381"/>
        <n v="6361"/>
        <n v="1978.5"/>
        <n v="212"/>
        <n v="943"/>
        <n v="911"/>
        <n v="582"/>
        <n v="1538"/>
        <n v="442"/>
        <n v="3915"/>
        <n v="600"/>
        <n v="1732"/>
        <n v="3099"/>
        <n v="2282"/>
        <n v="1529"/>
        <n v="6558"/>
        <n v="3119.5"/>
        <n v="3266"/>
        <n v="6382"/>
        <n v="447"/>
        <n v="6084.5"/>
        <n v="6514.5"/>
        <n v="6253.5"/>
        <n v="6566"/>
        <n v="6688"/>
        <n v="6982.5"/>
        <n v="1364.75"/>
        <n v="3809"/>
        <n v="1618.5"/>
        <n v="821.25"/>
        <n v="2935"/>
        <n v="6348.25"/>
        <n v="7036.25"/>
        <n v="4127.5"/>
        <n v="6791.25"/>
        <n v="5352.75"/>
        <n v="7108"/>
        <n v="7942.5"/>
        <n v="6444"/>
        <n v="8005.5"/>
        <n v="8178.75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837.6656712963" refreshedBy="WuYanxia" recordCount="35">
  <cacheSource type="worksheet">
    <worksheetSource ref="B2:O37" sheet="劳务费"/>
  </cacheSource>
  <cacheFields count="14">
    <cacheField name="车间" numFmtId="0">
      <sharedItems count="9">
        <s v="冲压"/>
        <s v="注塑"/>
        <s v="底座"/>
        <s v="发泡车间"/>
        <s v="焊接"/>
        <s v="缝纫"/>
        <s v="后视镜"/>
        <s v="2.0重卡"/>
        <s v="3.0-H6"/>
      </sharedItems>
    </cacheField>
    <cacheField name="姓名" numFmtId="0">
      <sharedItems count="35">
        <s v="沈永亮"/>
        <s v="柴树强"/>
        <s v="刘震"/>
        <s v="曹延召"/>
        <s v="吕春江"/>
        <s v="孙忠硕"/>
        <s v="王群贺"/>
        <s v="张欣"/>
        <s v="闫玉栋"/>
        <s v="郭栓柱"/>
        <s v="闫立轩"/>
        <s v="高茂翔"/>
        <s v="许家豪"/>
        <s v="杜国田"/>
        <s v="陈学辉"/>
        <s v="崔佳佳"/>
        <s v="邓雨萌"/>
        <s v="韩宇辰"/>
        <s v="王树诚"/>
        <s v="王英智"/>
        <s v="吕宗盛"/>
        <s v="郑文博"/>
        <s v="何兆锟"/>
        <s v="路玲玲"/>
        <s v="曹如霞"/>
        <s v="李静"/>
        <s v="赵梅煜"/>
        <s v="张文硕"/>
        <s v="刘树政"/>
        <s v="齐松源"/>
        <s v="张博翱"/>
        <s v="张志承"/>
        <s v="李佳峻"/>
        <s v="张润峰"/>
        <s v="早会"/>
      </sharedItems>
    </cacheField>
    <cacheField name="工种" numFmtId="0">
      <sharedItems containsBlank="1" count="2">
        <s v="组装工"/>
        <m/>
      </sharedItems>
    </cacheField>
    <cacheField name="出勤天数" numFmtId="0">
      <sharedItems containsString="0" containsBlank="1" containsNumber="1" minValue="0" maxValue="27.5" count="22">
        <n v="19"/>
        <n v="20"/>
        <n v="11"/>
        <n v="25"/>
        <n v="10.5"/>
        <n v="10"/>
        <n v="1"/>
        <n v="23"/>
        <n v="14"/>
        <n v="6"/>
        <n v="17"/>
        <n v="2"/>
        <n v="2.5"/>
        <n v="21"/>
        <n v="17.5"/>
        <n v="22"/>
        <n v="27.5"/>
        <n v="8"/>
        <n v="16"/>
        <n v="3"/>
        <n v="18.5"/>
        <m/>
      </sharedItems>
    </cacheField>
    <cacheField name="日常工时" numFmtId="0">
      <sharedItems containsString="0" containsBlank="1" containsNumber="1" minValue="0" maxValue="224" count="27">
        <n v="152"/>
        <n v="160"/>
        <n v="88"/>
        <n v="200"/>
        <n v="87"/>
        <n v="80"/>
        <n v="8"/>
        <n v="184"/>
        <n v="119.5"/>
        <n v="48"/>
        <n v="143"/>
        <n v="16"/>
        <n v="22"/>
        <n v="168"/>
        <n v="164.5"/>
        <n v="139.5"/>
        <n v="176"/>
        <n v="136"/>
        <n v="224"/>
        <n v="169"/>
        <n v="64"/>
        <n v="127.5"/>
        <n v="128"/>
        <n v="24"/>
        <n v="148.5"/>
        <n v="142.5"/>
        <m/>
      </sharedItems>
    </cacheField>
    <cacheField name="日常工价" numFmtId="176">
      <sharedItems containsString="0" containsBlank="1" containsNumber="1" minValue="0" maxValue="20" count="6">
        <n v="19"/>
        <n v="18"/>
        <n v="18.5"/>
        <n v="20"/>
        <n v="19.5"/>
        <m/>
      </sharedItems>
    </cacheField>
    <cacheField name="日常工资" numFmtId="0">
      <sharedItems containsSemiMixedTypes="0" containsString="0" containsNumber="1" minValue="-20" maxValue="4480" count="31">
        <n v="2888"/>
        <n v="3040"/>
        <n v="1672"/>
        <n v="3800"/>
        <n v="1653"/>
        <n v="1520"/>
        <n v="152"/>
        <n v="3312"/>
        <n v="2270.5"/>
        <n v="3496"/>
        <n v="912"/>
        <n v="2717"/>
        <n v="304"/>
        <n v="418"/>
        <n v="3024"/>
        <n v="2961"/>
        <n v="2511"/>
        <n v="3168"/>
        <n v="2448"/>
        <n v="1480"/>
        <n v="4480"/>
        <n v="2880"/>
        <n v="3042"/>
        <n v="3120"/>
        <n v="1248"/>
        <n v="2486.25"/>
        <n v="2496"/>
        <n v="468"/>
        <n v="2895.75"/>
        <n v="2778.75"/>
        <n v="-20"/>
      </sharedItems>
    </cacheField>
    <cacheField name="加班工时" numFmtId="0">
      <sharedItems containsString="0" containsBlank="1" containsNumber="1" minValue="0" maxValue="90" count="33">
        <n v="52.5"/>
        <n v="55"/>
        <n v="30"/>
        <n v="75"/>
        <n v="29"/>
        <n v="2"/>
        <n v="78"/>
        <n v="28.5"/>
        <n v="68.5"/>
        <n v="23.5"/>
        <n v="61.5"/>
        <n v="7.5"/>
        <n v="84.5"/>
        <n v="62"/>
        <n v="69.5"/>
        <n v="86.5"/>
        <n v="89.5"/>
        <n v="89"/>
        <n v="67"/>
        <n v="90"/>
        <n v="65.5"/>
        <n v="18.5"/>
        <n v="82.5"/>
        <n v="52"/>
        <n v="62.5"/>
        <n v="31"/>
        <n v="7"/>
        <n v="35.5"/>
        <n v="21.5"/>
        <n v="2.5"/>
        <n v="46.5"/>
        <n v="39"/>
        <m/>
      </sharedItems>
    </cacheField>
    <cacheField name="加班工价" numFmtId="176">
      <sharedItems containsString="0" containsBlank="1" containsNumber="1" minValue="0" maxValue="20.5" count="6">
        <n v="19"/>
        <n v="18"/>
        <n v="20"/>
        <n v="18.5"/>
        <n v="20.5"/>
        <m/>
      </sharedItems>
    </cacheField>
    <cacheField name="加班工资" numFmtId="0">
      <sharedItems containsSemiMixedTypes="0" containsString="0" containsNumber="1" minValue="0" maxValue="1650" count="33">
        <n v="997.5"/>
        <n v="1045"/>
        <n v="570"/>
        <n v="1425"/>
        <n v="551"/>
        <n v="38"/>
        <n v="1404"/>
        <n v="1370"/>
        <n v="470"/>
        <n v="1230"/>
        <n v="40"/>
        <n v="150"/>
        <n v="1521"/>
        <n v="1116"/>
        <n v="1251"/>
        <n v="1557"/>
        <n v="1611"/>
        <n v="1602"/>
        <n v="1206"/>
        <n v="1620"/>
        <n v="1244.5"/>
        <n v="342.25"/>
        <n v="1650"/>
        <n v="936"/>
        <n v="1125"/>
        <n v="635.5"/>
        <n v="143.5"/>
        <n v="727.75"/>
        <n v="440.75"/>
        <n v="51.25"/>
        <n v="953.25"/>
        <n v="799.5"/>
        <n v="0"/>
      </sharedItems>
    </cacheField>
    <cacheField name="奖惩" numFmtId="0">
      <sharedItems containsString="0" containsBlank="1" containsNumber="1" minValue="-1010.85" maxValue="440" count="13">
        <n v="0"/>
        <n v="-38"/>
        <n v="440"/>
        <n v="-50"/>
        <n v="-1010.85"/>
        <n v="-10"/>
        <n v="-57.02"/>
        <n v="300"/>
        <n v="-121"/>
        <n v="-134"/>
        <n v="-21"/>
        <n v="-103.85"/>
        <m/>
      </sharedItems>
    </cacheField>
    <cacheField name="工资小计" numFmtId="0">
      <sharedItems containsSemiMixedTypes="0" containsString="0" containsNumber="1" minValue="-20" maxValue="6430" count="35">
        <n v="3885.5"/>
        <n v="4085"/>
        <n v="2242"/>
        <n v="5225"/>
        <n v="2223"/>
        <n v="2071"/>
        <n v="152"/>
        <n v="5156"/>
        <n v="2790.5"/>
        <n v="4866"/>
        <n v="1382"/>
        <n v="2936.15"/>
        <n v="344"/>
        <n v="568"/>
        <n v="4535"/>
        <n v="4019.98"/>
        <n v="3762"/>
        <n v="4869"/>
        <n v="4923"/>
        <n v="4770"/>
        <n v="3654"/>
        <n v="4932"/>
        <n v="4740.5"/>
        <n v="1822.25"/>
        <n v="6430"/>
        <n v="3816"/>
        <n v="4167"/>
        <n v="3634.5"/>
        <n v="1391.5"/>
        <n v="3080"/>
        <n v="2915.75"/>
        <n v="415.4"/>
        <n v="3715"/>
        <n v="3444.25"/>
        <n v="-20"/>
      </sharedItems>
    </cacheField>
    <cacheField name="饭补" numFmtId="0">
      <sharedItems containsSemiMixedTypes="0" containsString="0" containsNumber="1" minValue="0" maxValue="137.5" count="22">
        <n v="95"/>
        <n v="100"/>
        <n v="55"/>
        <n v="125"/>
        <n v="52.5"/>
        <n v="50"/>
        <n v="5"/>
        <n v="115"/>
        <n v="70"/>
        <n v="30"/>
        <n v="85"/>
        <n v="10"/>
        <n v="12.5"/>
        <n v="105"/>
        <n v="87.5"/>
        <n v="110"/>
        <n v="137.5"/>
        <n v="40"/>
        <n v="80"/>
        <n v="15"/>
        <n v="92.5"/>
        <n v="0"/>
      </sharedItems>
    </cacheField>
    <cacheField name="工资合计" numFmtId="0">
      <sharedItems containsSemiMixedTypes="0" containsString="0" containsNumber="1" minValue="-20" maxValue="6567.5" count="35">
        <n v="3980.5"/>
        <n v="4185"/>
        <n v="2297"/>
        <n v="5350"/>
        <n v="2275.5"/>
        <n v="2121"/>
        <n v="157"/>
        <n v="5271"/>
        <n v="2860.5"/>
        <n v="4981"/>
        <n v="1412"/>
        <n v="3021.15"/>
        <n v="354"/>
        <n v="580.5"/>
        <n v="4640"/>
        <n v="4119.98"/>
        <n v="3849.5"/>
        <n v="4984"/>
        <n v="5038"/>
        <n v="4880"/>
        <n v="3739"/>
        <n v="5047"/>
        <n v="4855.5"/>
        <n v="1872.25"/>
        <n v="6567.5"/>
        <n v="3916"/>
        <n v="4272"/>
        <n v="3734.5"/>
        <n v="1431.5"/>
        <n v="3160"/>
        <n v="2995.75"/>
        <n v="430.4"/>
        <n v="3807.5"/>
        <n v="3531.75"/>
        <n v="-20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0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1"/>
    <x v="1"/>
    <x v="1"/>
    <x v="1"/>
  </r>
  <r>
    <x v="0"/>
    <x v="2"/>
    <x v="0"/>
    <x v="2"/>
    <x v="2"/>
    <x v="0"/>
    <x v="2"/>
    <x v="2"/>
    <x v="0"/>
    <x v="2"/>
    <x v="0"/>
    <x v="2"/>
    <x v="2"/>
    <x v="2"/>
  </r>
  <r>
    <x v="0"/>
    <x v="3"/>
    <x v="0"/>
    <x v="3"/>
    <x v="3"/>
    <x v="0"/>
    <x v="3"/>
    <x v="3"/>
    <x v="0"/>
    <x v="3"/>
    <x v="0"/>
    <x v="3"/>
    <x v="3"/>
    <x v="3"/>
  </r>
  <r>
    <x v="0"/>
    <x v="4"/>
    <x v="0"/>
    <x v="2"/>
    <x v="2"/>
    <x v="0"/>
    <x v="2"/>
    <x v="3"/>
    <x v="0"/>
    <x v="3"/>
    <x v="0"/>
    <x v="4"/>
    <x v="2"/>
    <x v="4"/>
  </r>
  <r>
    <x v="0"/>
    <x v="5"/>
    <x v="0"/>
    <x v="4"/>
    <x v="4"/>
    <x v="0"/>
    <x v="4"/>
    <x v="4"/>
    <x v="0"/>
    <x v="4"/>
    <x v="0"/>
    <x v="5"/>
    <x v="4"/>
    <x v="5"/>
  </r>
  <r>
    <x v="0"/>
    <x v="6"/>
    <x v="1"/>
    <x v="5"/>
    <x v="5"/>
    <x v="1"/>
    <x v="5"/>
    <x v="5"/>
    <x v="1"/>
    <x v="5"/>
    <x v="0"/>
    <x v="6"/>
    <x v="5"/>
    <x v="6"/>
  </r>
  <r>
    <x v="0"/>
    <x v="7"/>
    <x v="0"/>
    <x v="6"/>
    <x v="6"/>
    <x v="0"/>
    <x v="6"/>
    <x v="6"/>
    <x v="0"/>
    <x v="6"/>
    <x v="0"/>
    <x v="7"/>
    <x v="6"/>
    <x v="7"/>
  </r>
  <r>
    <x v="0"/>
    <x v="8"/>
    <x v="0"/>
    <x v="7"/>
    <x v="7"/>
    <x v="0"/>
    <x v="7"/>
    <x v="6"/>
    <x v="0"/>
    <x v="6"/>
    <x v="0"/>
    <x v="8"/>
    <x v="7"/>
    <x v="8"/>
  </r>
  <r>
    <x v="0"/>
    <x v="9"/>
    <x v="0"/>
    <x v="4"/>
    <x v="4"/>
    <x v="0"/>
    <x v="4"/>
    <x v="7"/>
    <x v="0"/>
    <x v="7"/>
    <x v="0"/>
    <x v="9"/>
    <x v="4"/>
    <x v="9"/>
  </r>
  <r>
    <x v="1"/>
    <x v="10"/>
    <x v="0"/>
    <x v="6"/>
    <x v="8"/>
    <x v="2"/>
    <x v="8"/>
    <x v="8"/>
    <x v="2"/>
    <x v="8"/>
    <x v="2"/>
    <x v="10"/>
    <x v="6"/>
    <x v="10"/>
  </r>
  <r>
    <x v="2"/>
    <x v="11"/>
    <x v="0"/>
    <x v="8"/>
    <x v="9"/>
    <x v="0"/>
    <x v="9"/>
    <x v="9"/>
    <x v="3"/>
    <x v="9"/>
    <x v="0"/>
    <x v="11"/>
    <x v="8"/>
    <x v="11"/>
  </r>
  <r>
    <x v="2"/>
    <x v="12"/>
    <x v="0"/>
    <x v="9"/>
    <x v="10"/>
    <x v="0"/>
    <x v="10"/>
    <x v="10"/>
    <x v="3"/>
    <x v="10"/>
    <x v="0"/>
    <x v="12"/>
    <x v="9"/>
    <x v="12"/>
  </r>
  <r>
    <x v="3"/>
    <x v="13"/>
    <x v="0"/>
    <x v="8"/>
    <x v="11"/>
    <x v="2"/>
    <x v="11"/>
    <x v="11"/>
    <x v="2"/>
    <x v="11"/>
    <x v="0"/>
    <x v="13"/>
    <x v="8"/>
    <x v="13"/>
  </r>
  <r>
    <x v="3"/>
    <x v="14"/>
    <x v="0"/>
    <x v="10"/>
    <x v="12"/>
    <x v="2"/>
    <x v="12"/>
    <x v="1"/>
    <x v="2"/>
    <x v="12"/>
    <x v="3"/>
    <x v="14"/>
    <x v="10"/>
    <x v="14"/>
  </r>
  <r>
    <x v="3"/>
    <x v="15"/>
    <x v="0"/>
    <x v="10"/>
    <x v="13"/>
    <x v="2"/>
    <x v="13"/>
    <x v="12"/>
    <x v="2"/>
    <x v="13"/>
    <x v="0"/>
    <x v="15"/>
    <x v="10"/>
    <x v="15"/>
  </r>
  <r>
    <x v="3"/>
    <x v="16"/>
    <x v="0"/>
    <x v="11"/>
    <x v="14"/>
    <x v="2"/>
    <x v="14"/>
    <x v="13"/>
    <x v="2"/>
    <x v="14"/>
    <x v="0"/>
    <x v="16"/>
    <x v="11"/>
    <x v="16"/>
  </r>
  <r>
    <x v="3"/>
    <x v="17"/>
    <x v="0"/>
    <x v="12"/>
    <x v="15"/>
    <x v="2"/>
    <x v="15"/>
    <x v="14"/>
    <x v="2"/>
    <x v="15"/>
    <x v="0"/>
    <x v="17"/>
    <x v="12"/>
    <x v="17"/>
  </r>
  <r>
    <x v="3"/>
    <x v="18"/>
    <x v="0"/>
    <x v="13"/>
    <x v="16"/>
    <x v="2"/>
    <x v="16"/>
    <x v="15"/>
    <x v="2"/>
    <x v="16"/>
    <x v="0"/>
    <x v="18"/>
    <x v="13"/>
    <x v="18"/>
  </r>
  <r>
    <x v="3"/>
    <x v="19"/>
    <x v="0"/>
    <x v="10"/>
    <x v="17"/>
    <x v="2"/>
    <x v="17"/>
    <x v="16"/>
    <x v="2"/>
    <x v="17"/>
    <x v="0"/>
    <x v="19"/>
    <x v="10"/>
    <x v="19"/>
  </r>
  <r>
    <x v="3"/>
    <x v="20"/>
    <x v="0"/>
    <x v="0"/>
    <x v="18"/>
    <x v="2"/>
    <x v="18"/>
    <x v="17"/>
    <x v="2"/>
    <x v="18"/>
    <x v="0"/>
    <x v="20"/>
    <x v="0"/>
    <x v="20"/>
  </r>
  <r>
    <x v="3"/>
    <x v="21"/>
    <x v="0"/>
    <x v="4"/>
    <x v="4"/>
    <x v="2"/>
    <x v="19"/>
    <x v="18"/>
    <x v="2"/>
    <x v="19"/>
    <x v="0"/>
    <x v="21"/>
    <x v="4"/>
    <x v="21"/>
  </r>
  <r>
    <x v="3"/>
    <x v="22"/>
    <x v="0"/>
    <x v="14"/>
    <x v="19"/>
    <x v="2"/>
    <x v="20"/>
    <x v="19"/>
    <x v="2"/>
    <x v="20"/>
    <x v="4"/>
    <x v="22"/>
    <x v="14"/>
    <x v="22"/>
  </r>
  <r>
    <x v="3"/>
    <x v="23"/>
    <x v="0"/>
    <x v="15"/>
    <x v="20"/>
    <x v="2"/>
    <x v="21"/>
    <x v="20"/>
    <x v="2"/>
    <x v="21"/>
    <x v="0"/>
    <x v="23"/>
    <x v="15"/>
    <x v="23"/>
  </r>
  <r>
    <x v="3"/>
    <x v="24"/>
    <x v="0"/>
    <x v="16"/>
    <x v="21"/>
    <x v="2"/>
    <x v="22"/>
    <x v="21"/>
    <x v="2"/>
    <x v="22"/>
    <x v="5"/>
    <x v="24"/>
    <x v="16"/>
    <x v="24"/>
  </r>
  <r>
    <x v="3"/>
    <x v="25"/>
    <x v="0"/>
    <x v="17"/>
    <x v="22"/>
    <x v="2"/>
    <x v="23"/>
    <x v="22"/>
    <x v="2"/>
    <x v="23"/>
    <x v="0"/>
    <x v="25"/>
    <x v="17"/>
    <x v="25"/>
  </r>
  <r>
    <x v="3"/>
    <x v="26"/>
    <x v="0"/>
    <x v="16"/>
    <x v="23"/>
    <x v="2"/>
    <x v="24"/>
    <x v="23"/>
    <x v="2"/>
    <x v="24"/>
    <x v="0"/>
    <x v="26"/>
    <x v="16"/>
    <x v="26"/>
  </r>
  <r>
    <x v="3"/>
    <x v="27"/>
    <x v="0"/>
    <x v="4"/>
    <x v="4"/>
    <x v="2"/>
    <x v="19"/>
    <x v="4"/>
    <x v="2"/>
    <x v="25"/>
    <x v="6"/>
    <x v="27"/>
    <x v="4"/>
    <x v="27"/>
  </r>
  <r>
    <x v="3"/>
    <x v="28"/>
    <x v="0"/>
    <x v="18"/>
    <x v="24"/>
    <x v="2"/>
    <x v="25"/>
    <x v="22"/>
    <x v="2"/>
    <x v="23"/>
    <x v="0"/>
    <x v="28"/>
    <x v="18"/>
    <x v="28"/>
  </r>
  <r>
    <x v="3"/>
    <x v="29"/>
    <x v="0"/>
    <x v="19"/>
    <x v="25"/>
    <x v="2"/>
    <x v="26"/>
    <x v="24"/>
    <x v="2"/>
    <x v="26"/>
    <x v="0"/>
    <x v="29"/>
    <x v="19"/>
    <x v="29"/>
  </r>
  <r>
    <x v="4"/>
    <x v="30"/>
    <x v="0"/>
    <x v="0"/>
    <x v="26"/>
    <x v="0"/>
    <x v="27"/>
    <x v="25"/>
    <x v="0"/>
    <x v="27"/>
    <x v="0"/>
    <x v="30"/>
    <x v="0"/>
    <x v="30"/>
  </r>
  <r>
    <x v="4"/>
    <x v="31"/>
    <x v="0"/>
    <x v="20"/>
    <x v="27"/>
    <x v="0"/>
    <x v="28"/>
    <x v="26"/>
    <x v="0"/>
    <x v="28"/>
    <x v="7"/>
    <x v="31"/>
    <x v="20"/>
    <x v="31"/>
  </r>
  <r>
    <x v="4"/>
    <x v="32"/>
    <x v="0"/>
    <x v="21"/>
    <x v="28"/>
    <x v="3"/>
    <x v="29"/>
    <x v="27"/>
    <x v="3"/>
    <x v="29"/>
    <x v="0"/>
    <x v="32"/>
    <x v="21"/>
    <x v="32"/>
  </r>
  <r>
    <x v="4"/>
    <x v="33"/>
    <x v="0"/>
    <x v="2"/>
    <x v="2"/>
    <x v="0"/>
    <x v="2"/>
    <x v="3"/>
    <x v="0"/>
    <x v="3"/>
    <x v="8"/>
    <x v="33"/>
    <x v="2"/>
    <x v="33"/>
  </r>
  <r>
    <x v="5"/>
    <x v="34"/>
    <x v="0"/>
    <x v="7"/>
    <x v="7"/>
    <x v="2"/>
    <x v="30"/>
    <x v="28"/>
    <x v="2"/>
    <x v="30"/>
    <x v="0"/>
    <x v="34"/>
    <x v="7"/>
    <x v="34"/>
  </r>
  <r>
    <x v="5"/>
    <x v="35"/>
    <x v="0"/>
    <x v="14"/>
    <x v="19"/>
    <x v="2"/>
    <x v="20"/>
    <x v="29"/>
    <x v="2"/>
    <x v="31"/>
    <x v="0"/>
    <x v="35"/>
    <x v="14"/>
    <x v="35"/>
  </r>
  <r>
    <x v="5"/>
    <x v="36"/>
    <x v="0"/>
    <x v="22"/>
    <x v="29"/>
    <x v="2"/>
    <x v="31"/>
    <x v="30"/>
    <x v="2"/>
    <x v="32"/>
    <x v="0"/>
    <x v="36"/>
    <x v="22"/>
    <x v="36"/>
  </r>
  <r>
    <x v="6"/>
    <x v="37"/>
    <x v="0"/>
    <x v="19"/>
    <x v="25"/>
    <x v="4"/>
    <x v="32"/>
    <x v="31"/>
    <x v="4"/>
    <x v="33"/>
    <x v="0"/>
    <x v="37"/>
    <x v="19"/>
    <x v="37"/>
  </r>
  <r>
    <x v="6"/>
    <x v="38"/>
    <x v="0"/>
    <x v="19"/>
    <x v="25"/>
    <x v="4"/>
    <x v="32"/>
    <x v="32"/>
    <x v="4"/>
    <x v="34"/>
    <x v="0"/>
    <x v="38"/>
    <x v="19"/>
    <x v="38"/>
  </r>
  <r>
    <x v="7"/>
    <x v="39"/>
    <x v="0"/>
    <x v="23"/>
    <x v="30"/>
    <x v="4"/>
    <x v="33"/>
    <x v="24"/>
    <x v="4"/>
    <x v="35"/>
    <x v="0"/>
    <x v="39"/>
    <x v="23"/>
    <x v="39"/>
  </r>
  <r>
    <x v="7"/>
    <x v="40"/>
    <x v="0"/>
    <x v="24"/>
    <x v="31"/>
    <x v="4"/>
    <x v="34"/>
    <x v="33"/>
    <x v="4"/>
    <x v="36"/>
    <x v="9"/>
    <x v="40"/>
    <x v="24"/>
    <x v="40"/>
  </r>
  <r>
    <x v="6"/>
    <x v="41"/>
    <x v="0"/>
    <x v="13"/>
    <x v="16"/>
    <x v="4"/>
    <x v="35"/>
    <x v="22"/>
    <x v="4"/>
    <x v="37"/>
    <x v="0"/>
    <x v="41"/>
    <x v="13"/>
    <x v="41"/>
  </r>
  <r>
    <x v="6"/>
    <x v="42"/>
    <x v="0"/>
    <x v="25"/>
    <x v="32"/>
    <x v="4"/>
    <x v="36"/>
    <x v="34"/>
    <x v="4"/>
    <x v="38"/>
    <x v="0"/>
    <x v="42"/>
    <x v="25"/>
    <x v="42"/>
  </r>
  <r>
    <x v="6"/>
    <x v="43"/>
    <x v="0"/>
    <x v="18"/>
    <x v="33"/>
    <x v="4"/>
    <x v="37"/>
    <x v="35"/>
    <x v="4"/>
    <x v="39"/>
    <x v="10"/>
    <x v="43"/>
    <x v="18"/>
    <x v="43"/>
  </r>
  <r>
    <x v="7"/>
    <x v="44"/>
    <x v="0"/>
    <x v="26"/>
    <x v="18"/>
    <x v="4"/>
    <x v="38"/>
    <x v="36"/>
    <x v="4"/>
    <x v="40"/>
    <x v="11"/>
    <x v="44"/>
    <x v="26"/>
    <x v="44"/>
  </r>
  <r>
    <x v="7"/>
    <x v="45"/>
    <x v="0"/>
    <x v="27"/>
    <x v="34"/>
    <x v="4"/>
    <x v="39"/>
    <x v="37"/>
    <x v="4"/>
    <x v="41"/>
    <x v="0"/>
    <x v="45"/>
    <x v="27"/>
    <x v="45"/>
  </r>
  <r>
    <x v="7"/>
    <x v="46"/>
    <x v="0"/>
    <x v="12"/>
    <x v="35"/>
    <x v="4"/>
    <x v="40"/>
    <x v="6"/>
    <x v="4"/>
    <x v="42"/>
    <x v="0"/>
    <x v="46"/>
    <x v="12"/>
    <x v="46"/>
  </r>
  <r>
    <x v="7"/>
    <x v="47"/>
    <x v="0"/>
    <x v="28"/>
    <x v="36"/>
    <x v="4"/>
    <x v="41"/>
    <x v="38"/>
    <x v="4"/>
    <x v="43"/>
    <x v="0"/>
    <x v="47"/>
    <x v="28"/>
    <x v="47"/>
  </r>
  <r>
    <x v="7"/>
    <x v="48"/>
    <x v="0"/>
    <x v="10"/>
    <x v="12"/>
    <x v="4"/>
    <x v="42"/>
    <x v="39"/>
    <x v="4"/>
    <x v="44"/>
    <x v="0"/>
    <x v="48"/>
    <x v="10"/>
    <x v="48"/>
  </r>
  <r>
    <x v="7"/>
    <x v="49"/>
    <x v="0"/>
    <x v="29"/>
    <x v="37"/>
    <x v="4"/>
    <x v="43"/>
    <x v="40"/>
    <x v="4"/>
    <x v="45"/>
    <x v="0"/>
    <x v="49"/>
    <x v="29"/>
    <x v="49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5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0"/>
    <x v="1"/>
    <x v="1"/>
    <x v="1"/>
  </r>
  <r>
    <x v="0"/>
    <x v="2"/>
    <x v="0"/>
    <x v="2"/>
    <x v="2"/>
    <x v="0"/>
    <x v="2"/>
    <x v="2"/>
    <x v="0"/>
    <x v="2"/>
    <x v="0"/>
    <x v="2"/>
    <x v="2"/>
    <x v="2"/>
  </r>
  <r>
    <x v="0"/>
    <x v="3"/>
    <x v="0"/>
    <x v="3"/>
    <x v="3"/>
    <x v="0"/>
    <x v="3"/>
    <x v="3"/>
    <x v="0"/>
    <x v="3"/>
    <x v="0"/>
    <x v="3"/>
    <x v="3"/>
    <x v="3"/>
  </r>
  <r>
    <x v="0"/>
    <x v="4"/>
    <x v="0"/>
    <x v="4"/>
    <x v="4"/>
    <x v="0"/>
    <x v="4"/>
    <x v="2"/>
    <x v="0"/>
    <x v="2"/>
    <x v="0"/>
    <x v="4"/>
    <x v="4"/>
    <x v="4"/>
  </r>
  <r>
    <x v="0"/>
    <x v="5"/>
    <x v="0"/>
    <x v="5"/>
    <x v="5"/>
    <x v="0"/>
    <x v="5"/>
    <x v="4"/>
    <x v="0"/>
    <x v="4"/>
    <x v="0"/>
    <x v="5"/>
    <x v="5"/>
    <x v="5"/>
  </r>
  <r>
    <x v="0"/>
    <x v="6"/>
    <x v="0"/>
    <x v="6"/>
    <x v="6"/>
    <x v="0"/>
    <x v="6"/>
    <x v="5"/>
    <x v="0"/>
    <x v="5"/>
    <x v="1"/>
    <x v="6"/>
    <x v="6"/>
    <x v="6"/>
  </r>
  <r>
    <x v="1"/>
    <x v="7"/>
    <x v="0"/>
    <x v="7"/>
    <x v="7"/>
    <x v="1"/>
    <x v="7"/>
    <x v="6"/>
    <x v="1"/>
    <x v="6"/>
    <x v="2"/>
    <x v="7"/>
    <x v="7"/>
    <x v="7"/>
  </r>
  <r>
    <x v="2"/>
    <x v="8"/>
    <x v="0"/>
    <x v="8"/>
    <x v="8"/>
    <x v="0"/>
    <x v="8"/>
    <x v="7"/>
    <x v="2"/>
    <x v="2"/>
    <x v="3"/>
    <x v="8"/>
    <x v="8"/>
    <x v="8"/>
  </r>
  <r>
    <x v="2"/>
    <x v="9"/>
    <x v="0"/>
    <x v="7"/>
    <x v="7"/>
    <x v="0"/>
    <x v="9"/>
    <x v="8"/>
    <x v="2"/>
    <x v="7"/>
    <x v="0"/>
    <x v="9"/>
    <x v="7"/>
    <x v="9"/>
  </r>
  <r>
    <x v="2"/>
    <x v="10"/>
    <x v="0"/>
    <x v="9"/>
    <x v="9"/>
    <x v="0"/>
    <x v="10"/>
    <x v="9"/>
    <x v="2"/>
    <x v="8"/>
    <x v="0"/>
    <x v="10"/>
    <x v="9"/>
    <x v="10"/>
  </r>
  <r>
    <x v="2"/>
    <x v="11"/>
    <x v="0"/>
    <x v="10"/>
    <x v="10"/>
    <x v="0"/>
    <x v="11"/>
    <x v="10"/>
    <x v="2"/>
    <x v="9"/>
    <x v="4"/>
    <x v="11"/>
    <x v="10"/>
    <x v="11"/>
  </r>
  <r>
    <x v="2"/>
    <x v="12"/>
    <x v="0"/>
    <x v="11"/>
    <x v="11"/>
    <x v="0"/>
    <x v="12"/>
    <x v="5"/>
    <x v="2"/>
    <x v="10"/>
    <x v="0"/>
    <x v="12"/>
    <x v="11"/>
    <x v="12"/>
  </r>
  <r>
    <x v="2"/>
    <x v="13"/>
    <x v="0"/>
    <x v="12"/>
    <x v="12"/>
    <x v="0"/>
    <x v="13"/>
    <x v="11"/>
    <x v="2"/>
    <x v="11"/>
    <x v="0"/>
    <x v="13"/>
    <x v="12"/>
    <x v="13"/>
  </r>
  <r>
    <x v="3"/>
    <x v="14"/>
    <x v="0"/>
    <x v="13"/>
    <x v="13"/>
    <x v="1"/>
    <x v="14"/>
    <x v="12"/>
    <x v="1"/>
    <x v="12"/>
    <x v="5"/>
    <x v="14"/>
    <x v="13"/>
    <x v="14"/>
  </r>
  <r>
    <x v="3"/>
    <x v="15"/>
    <x v="0"/>
    <x v="1"/>
    <x v="14"/>
    <x v="1"/>
    <x v="15"/>
    <x v="13"/>
    <x v="1"/>
    <x v="13"/>
    <x v="6"/>
    <x v="15"/>
    <x v="1"/>
    <x v="15"/>
  </r>
  <r>
    <x v="3"/>
    <x v="16"/>
    <x v="0"/>
    <x v="14"/>
    <x v="15"/>
    <x v="1"/>
    <x v="16"/>
    <x v="14"/>
    <x v="1"/>
    <x v="14"/>
    <x v="0"/>
    <x v="16"/>
    <x v="14"/>
    <x v="16"/>
  </r>
  <r>
    <x v="3"/>
    <x v="17"/>
    <x v="0"/>
    <x v="7"/>
    <x v="7"/>
    <x v="1"/>
    <x v="7"/>
    <x v="15"/>
    <x v="1"/>
    <x v="15"/>
    <x v="0"/>
    <x v="17"/>
    <x v="7"/>
    <x v="17"/>
  </r>
  <r>
    <x v="3"/>
    <x v="18"/>
    <x v="0"/>
    <x v="7"/>
    <x v="7"/>
    <x v="1"/>
    <x v="7"/>
    <x v="16"/>
    <x v="1"/>
    <x v="16"/>
    <x v="0"/>
    <x v="18"/>
    <x v="7"/>
    <x v="18"/>
  </r>
  <r>
    <x v="3"/>
    <x v="19"/>
    <x v="0"/>
    <x v="15"/>
    <x v="16"/>
    <x v="1"/>
    <x v="17"/>
    <x v="17"/>
    <x v="1"/>
    <x v="17"/>
    <x v="0"/>
    <x v="19"/>
    <x v="15"/>
    <x v="19"/>
  </r>
  <r>
    <x v="3"/>
    <x v="20"/>
    <x v="0"/>
    <x v="10"/>
    <x v="17"/>
    <x v="1"/>
    <x v="18"/>
    <x v="18"/>
    <x v="1"/>
    <x v="18"/>
    <x v="0"/>
    <x v="20"/>
    <x v="10"/>
    <x v="20"/>
  </r>
  <r>
    <x v="3"/>
    <x v="21"/>
    <x v="0"/>
    <x v="7"/>
    <x v="7"/>
    <x v="1"/>
    <x v="7"/>
    <x v="19"/>
    <x v="1"/>
    <x v="19"/>
    <x v="0"/>
    <x v="21"/>
    <x v="7"/>
    <x v="21"/>
  </r>
  <r>
    <x v="4"/>
    <x v="22"/>
    <x v="0"/>
    <x v="7"/>
    <x v="7"/>
    <x v="0"/>
    <x v="9"/>
    <x v="20"/>
    <x v="0"/>
    <x v="20"/>
    <x v="0"/>
    <x v="22"/>
    <x v="7"/>
    <x v="22"/>
  </r>
  <r>
    <x v="5"/>
    <x v="23"/>
    <x v="0"/>
    <x v="5"/>
    <x v="5"/>
    <x v="2"/>
    <x v="19"/>
    <x v="21"/>
    <x v="3"/>
    <x v="21"/>
    <x v="0"/>
    <x v="23"/>
    <x v="5"/>
    <x v="23"/>
  </r>
  <r>
    <x v="4"/>
    <x v="24"/>
    <x v="0"/>
    <x v="16"/>
    <x v="18"/>
    <x v="3"/>
    <x v="20"/>
    <x v="22"/>
    <x v="2"/>
    <x v="22"/>
    <x v="7"/>
    <x v="24"/>
    <x v="16"/>
    <x v="24"/>
  </r>
  <r>
    <x v="6"/>
    <x v="25"/>
    <x v="0"/>
    <x v="1"/>
    <x v="1"/>
    <x v="1"/>
    <x v="21"/>
    <x v="23"/>
    <x v="1"/>
    <x v="23"/>
    <x v="0"/>
    <x v="25"/>
    <x v="1"/>
    <x v="25"/>
  </r>
  <r>
    <x v="6"/>
    <x v="26"/>
    <x v="0"/>
    <x v="13"/>
    <x v="19"/>
    <x v="1"/>
    <x v="22"/>
    <x v="24"/>
    <x v="1"/>
    <x v="24"/>
    <x v="0"/>
    <x v="26"/>
    <x v="13"/>
    <x v="26"/>
  </r>
  <r>
    <x v="7"/>
    <x v="27"/>
    <x v="0"/>
    <x v="1"/>
    <x v="1"/>
    <x v="4"/>
    <x v="23"/>
    <x v="25"/>
    <x v="4"/>
    <x v="25"/>
    <x v="8"/>
    <x v="27"/>
    <x v="1"/>
    <x v="27"/>
  </r>
  <r>
    <x v="7"/>
    <x v="28"/>
    <x v="0"/>
    <x v="17"/>
    <x v="20"/>
    <x v="4"/>
    <x v="24"/>
    <x v="26"/>
    <x v="4"/>
    <x v="26"/>
    <x v="0"/>
    <x v="28"/>
    <x v="17"/>
    <x v="28"/>
  </r>
  <r>
    <x v="8"/>
    <x v="29"/>
    <x v="0"/>
    <x v="18"/>
    <x v="21"/>
    <x v="4"/>
    <x v="25"/>
    <x v="27"/>
    <x v="4"/>
    <x v="27"/>
    <x v="9"/>
    <x v="29"/>
    <x v="18"/>
    <x v="29"/>
  </r>
  <r>
    <x v="7"/>
    <x v="30"/>
    <x v="0"/>
    <x v="18"/>
    <x v="22"/>
    <x v="4"/>
    <x v="26"/>
    <x v="28"/>
    <x v="4"/>
    <x v="28"/>
    <x v="10"/>
    <x v="30"/>
    <x v="18"/>
    <x v="30"/>
  </r>
  <r>
    <x v="7"/>
    <x v="31"/>
    <x v="0"/>
    <x v="19"/>
    <x v="23"/>
    <x v="4"/>
    <x v="27"/>
    <x v="29"/>
    <x v="4"/>
    <x v="29"/>
    <x v="11"/>
    <x v="31"/>
    <x v="19"/>
    <x v="31"/>
  </r>
  <r>
    <x v="8"/>
    <x v="32"/>
    <x v="0"/>
    <x v="20"/>
    <x v="24"/>
    <x v="4"/>
    <x v="28"/>
    <x v="30"/>
    <x v="4"/>
    <x v="30"/>
    <x v="9"/>
    <x v="32"/>
    <x v="20"/>
    <x v="32"/>
  </r>
  <r>
    <x v="8"/>
    <x v="33"/>
    <x v="0"/>
    <x v="14"/>
    <x v="25"/>
    <x v="4"/>
    <x v="29"/>
    <x v="31"/>
    <x v="4"/>
    <x v="31"/>
    <x v="9"/>
    <x v="33"/>
    <x v="14"/>
    <x v="33"/>
  </r>
  <r>
    <x v="8"/>
    <x v="34"/>
    <x v="1"/>
    <x v="21"/>
    <x v="26"/>
    <x v="5"/>
    <x v="30"/>
    <x v="32"/>
    <x v="5"/>
    <x v="32"/>
    <x v="12"/>
    <x v="34"/>
    <x v="21"/>
    <x v="3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B45:C55" firstHeaderRow="1" firstDataRow="1" firstDataCol="1"/>
  <pivotFields count="14">
    <pivotField axis="axisRow" compact="0" showAll="0">
      <items count="10">
        <item x="7"/>
        <item x="8"/>
        <item x="0"/>
        <item x="2"/>
        <item x="3"/>
        <item x="5"/>
        <item x="4"/>
        <item x="6"/>
        <item x="1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>
      <items count="36">
        <item x="34"/>
        <item x="6"/>
        <item x="12"/>
        <item x="31"/>
        <item x="13"/>
        <item x="10"/>
        <item x="28"/>
        <item x="23"/>
        <item x="5"/>
        <item x="4"/>
        <item x="2"/>
        <item x="8"/>
        <item x="30"/>
        <item x="11"/>
        <item x="29"/>
        <item x="33"/>
        <item x="27"/>
        <item x="20"/>
        <item x="32"/>
        <item x="16"/>
        <item x="25"/>
        <item x="0"/>
        <item x="15"/>
        <item x="1"/>
        <item x="26"/>
        <item x="14"/>
        <item x="22"/>
        <item x="19"/>
        <item x="9"/>
        <item x="17"/>
        <item x="18"/>
        <item x="21"/>
        <item x="7"/>
        <item x="3"/>
        <item x="24"/>
        <item t="default"/>
      </items>
    </pivotField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9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S9:T20" firstHeaderRow="1" firstDataRow="1" firstDataCol="1"/>
  <pivotFields count="14">
    <pivotField axis="axisRow" compact="0" showAll="0">
      <items count="11">
        <item x="7"/>
        <item x="8"/>
        <item x="9"/>
        <item x="0"/>
        <item x="2"/>
        <item x="4"/>
        <item x="3"/>
        <item x="5"/>
        <item x="6"/>
        <item x="1"/>
        <item t="default"/>
      </items>
    </pivotField>
    <pivotField compact="0" showAll="0"/>
    <pivotField compact="0" showAll="0"/>
    <pivotField compact="0" showAll="0"/>
    <pivotField compact="0" showAll="0"/>
    <pivotField compact="0" numFmtId="176" showAll="0"/>
    <pivotField compact="0" showAll="0"/>
    <pivotField compact="0" showAll="0"/>
    <pivotField compact="0" numFmtId="176" showAll="0"/>
    <pivotField compact="0" showAll="0"/>
    <pivotField compact="0" showAll="0"/>
    <pivotField compact="0" showAll="0"/>
    <pivotField compact="0" showAll="0"/>
    <pivotField dataField="1" compact="0" showAll="0">
      <items count="56">
        <item x="17"/>
        <item x="22"/>
        <item x="33"/>
        <item x="20"/>
        <item x="24"/>
        <item x="43"/>
        <item x="10"/>
        <item x="19"/>
        <item x="18"/>
        <item x="8"/>
        <item x="40"/>
        <item x="28"/>
        <item x="21"/>
        <item x="42"/>
        <item x="25"/>
        <item x="16"/>
        <item x="27"/>
        <item x="2"/>
        <item x="44"/>
        <item x="26"/>
        <item x="30"/>
        <item x="31"/>
        <item x="41"/>
        <item x="23"/>
        <item x="47"/>
        <item x="7"/>
        <item x="49"/>
        <item x="12"/>
        <item x="4"/>
        <item x="9"/>
        <item x="34"/>
        <item x="1"/>
        <item x="5"/>
        <item x="36"/>
        <item x="0"/>
        <item x="45"/>
        <item x="15"/>
        <item x="14"/>
        <item x="32"/>
        <item x="3"/>
        <item x="52"/>
        <item x="35"/>
        <item x="6"/>
        <item x="29"/>
        <item x="37"/>
        <item x="11"/>
        <item x="38"/>
        <item x="48"/>
        <item x="39"/>
        <item x="13"/>
        <item x="46"/>
        <item x="50"/>
        <item x="51"/>
        <item x="53"/>
        <item x="54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6.xml"/><Relationship Id="rId8" Type="http://schemas.openxmlformats.org/officeDocument/2006/relationships/ctrlProp" Target="../ctrlProps/ctrlProp5.xml"/><Relationship Id="rId7" Type="http://schemas.openxmlformats.org/officeDocument/2006/relationships/ctrlProp" Target="../ctrlProps/ctrlProp4.xml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1" Type="http://schemas.openxmlformats.org/officeDocument/2006/relationships/ctrlProp" Target="../ctrlProps/ctrlProp38.xml"/><Relationship Id="rId40" Type="http://schemas.openxmlformats.org/officeDocument/2006/relationships/ctrlProp" Target="../ctrlProps/ctrlProp37.xml"/><Relationship Id="rId4" Type="http://schemas.openxmlformats.org/officeDocument/2006/relationships/ctrlProp" Target="../ctrlProps/ctrlProp1.xml"/><Relationship Id="rId39" Type="http://schemas.openxmlformats.org/officeDocument/2006/relationships/ctrlProp" Target="../ctrlProps/ctrlProp36.xml"/><Relationship Id="rId38" Type="http://schemas.openxmlformats.org/officeDocument/2006/relationships/ctrlProp" Target="../ctrlProps/ctrlProp35.xml"/><Relationship Id="rId37" Type="http://schemas.openxmlformats.org/officeDocument/2006/relationships/ctrlProp" Target="../ctrlProps/ctrlProp34.xml"/><Relationship Id="rId36" Type="http://schemas.openxmlformats.org/officeDocument/2006/relationships/ctrlProp" Target="../ctrlProps/ctrlProp33.xml"/><Relationship Id="rId35" Type="http://schemas.openxmlformats.org/officeDocument/2006/relationships/ctrlProp" Target="../ctrlProps/ctrlProp32.xml"/><Relationship Id="rId34" Type="http://schemas.openxmlformats.org/officeDocument/2006/relationships/ctrlProp" Target="../ctrlProps/ctrlProp31.xml"/><Relationship Id="rId33" Type="http://schemas.openxmlformats.org/officeDocument/2006/relationships/ctrlProp" Target="../ctrlProps/ctrlProp30.xml"/><Relationship Id="rId32" Type="http://schemas.openxmlformats.org/officeDocument/2006/relationships/ctrlProp" Target="../ctrlProps/ctrlProp29.xml"/><Relationship Id="rId31" Type="http://schemas.openxmlformats.org/officeDocument/2006/relationships/ctrlProp" Target="../ctrlProps/ctrlProp28.xml"/><Relationship Id="rId30" Type="http://schemas.openxmlformats.org/officeDocument/2006/relationships/ctrlProp" Target="../ctrlProps/ctrlProp27.xml"/><Relationship Id="rId3" Type="http://schemas.openxmlformats.org/officeDocument/2006/relationships/vmlDrawing" Target="../drawings/vmlDrawing1.vml"/><Relationship Id="rId29" Type="http://schemas.openxmlformats.org/officeDocument/2006/relationships/ctrlProp" Target="../ctrlProps/ctrlProp26.xml"/><Relationship Id="rId28" Type="http://schemas.openxmlformats.org/officeDocument/2006/relationships/ctrlProp" Target="../ctrlProps/ctrlProp25.xml"/><Relationship Id="rId27" Type="http://schemas.openxmlformats.org/officeDocument/2006/relationships/ctrlProp" Target="../ctrlProps/ctrlProp24.xml"/><Relationship Id="rId26" Type="http://schemas.openxmlformats.org/officeDocument/2006/relationships/ctrlProp" Target="../ctrlProps/ctrlProp23.xml"/><Relationship Id="rId25" Type="http://schemas.openxmlformats.org/officeDocument/2006/relationships/ctrlProp" Target="../ctrlProps/ctrlProp22.xml"/><Relationship Id="rId24" Type="http://schemas.openxmlformats.org/officeDocument/2006/relationships/ctrlProp" Target="../ctrlProps/ctrlProp21.xml"/><Relationship Id="rId23" Type="http://schemas.openxmlformats.org/officeDocument/2006/relationships/ctrlProp" Target="../ctrlProps/ctrlProp20.xml"/><Relationship Id="rId22" Type="http://schemas.openxmlformats.org/officeDocument/2006/relationships/ctrlProp" Target="../ctrlProps/ctrlProp19.xml"/><Relationship Id="rId21" Type="http://schemas.openxmlformats.org/officeDocument/2006/relationships/ctrlProp" Target="../ctrlProps/ctrlProp18.xml"/><Relationship Id="rId20" Type="http://schemas.openxmlformats.org/officeDocument/2006/relationships/ctrlProp" Target="../ctrlProps/ctrlProp17.xml"/><Relationship Id="rId2" Type="http://schemas.openxmlformats.org/officeDocument/2006/relationships/drawing" Target="../drawings/drawing1.xml"/><Relationship Id="rId19" Type="http://schemas.openxmlformats.org/officeDocument/2006/relationships/ctrlProp" Target="../ctrlProps/ctrlProp16.xml"/><Relationship Id="rId18" Type="http://schemas.openxmlformats.org/officeDocument/2006/relationships/ctrlProp" Target="../ctrlProps/ctrlProp15.xml"/><Relationship Id="rId17" Type="http://schemas.openxmlformats.org/officeDocument/2006/relationships/ctrlProp" Target="../ctrlProps/ctrlProp14.xml"/><Relationship Id="rId16" Type="http://schemas.openxmlformats.org/officeDocument/2006/relationships/ctrlProp" Target="../ctrlProps/ctrlProp13.xml"/><Relationship Id="rId15" Type="http://schemas.openxmlformats.org/officeDocument/2006/relationships/ctrlProp" Target="../ctrlProps/ctrlProp12.xml"/><Relationship Id="rId14" Type="http://schemas.openxmlformats.org/officeDocument/2006/relationships/ctrlProp" Target="../ctrlProps/ctrlProp11.xml"/><Relationship Id="rId13" Type="http://schemas.openxmlformats.org/officeDocument/2006/relationships/ctrlProp" Target="../ctrlProps/ctrlProp10.xml"/><Relationship Id="rId12" Type="http://schemas.openxmlformats.org/officeDocument/2006/relationships/ctrlProp" Target="../ctrlProps/ctrlProp9.xml"/><Relationship Id="rId11" Type="http://schemas.openxmlformats.org/officeDocument/2006/relationships/ctrlProp" Target="../ctrlProps/ctrlProp8.xml"/><Relationship Id="rId10" Type="http://schemas.openxmlformats.org/officeDocument/2006/relationships/ctrlProp" Target="../ctrlProps/ctrlProp7.xml"/><Relationship Id="rId1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43"/>
  <sheetViews>
    <sheetView workbookViewId="0">
      <selection activeCell="H9" sqref="H9"/>
    </sheetView>
  </sheetViews>
  <sheetFormatPr defaultColWidth="9" defaultRowHeight="14.25"/>
  <cols>
    <col min="1" max="1" width="5.375" style="172" customWidth="1"/>
    <col min="2" max="2" width="8.875" style="172"/>
    <col min="3" max="3" width="8.875" style="175"/>
    <col min="4" max="4" width="17.25" style="176"/>
    <col min="5" max="5" width="17.25" style="172"/>
    <col min="6" max="6" width="10" style="172" customWidth="1"/>
    <col min="7" max="7" width="7.375" style="172"/>
    <col min="8" max="8" width="17.25" style="172"/>
    <col min="9" max="9" width="9.375" style="172" customWidth="1"/>
    <col min="10" max="10" width="10.25" style="172" customWidth="1"/>
    <col min="11" max="11" width="11.5" style="172" customWidth="1"/>
    <col min="12" max="12" width="7.75" style="172" customWidth="1"/>
    <col min="13" max="13" width="10.375" style="172" customWidth="1"/>
    <col min="14" max="14" width="7.375" style="172" customWidth="1"/>
    <col min="15" max="15" width="16.125" style="172"/>
    <col min="16" max="16" width="11.5" style="172" customWidth="1"/>
    <col min="17" max="17" width="16.125" style="172"/>
    <col min="18" max="18" width="10.875" style="172" customWidth="1"/>
    <col min="19" max="24" width="10.875" style="172"/>
    <col min="25" max="25" width="5.125" style="172"/>
    <col min="26" max="16384" width="9" style="172"/>
  </cols>
  <sheetData>
    <row r="1" s="172" customFormat="1" ht="30" customHeight="1" spans="1:16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1"/>
    </row>
    <row r="2" s="171" customFormat="1" ht="30" customHeight="1" spans="1:21">
      <c r="A2" s="4" t="s">
        <v>1</v>
      </c>
      <c r="B2" s="1" t="s">
        <v>2</v>
      </c>
      <c r="C2" s="1" t="s">
        <v>3</v>
      </c>
      <c r="D2" s="1" t="s">
        <v>4</v>
      </c>
      <c r="E2" s="2" t="s">
        <v>5</v>
      </c>
      <c r="F2" s="2" t="s">
        <v>6</v>
      </c>
      <c r="G2" s="3" t="s">
        <v>7</v>
      </c>
      <c r="H2" s="4" t="s">
        <v>8</v>
      </c>
      <c r="I2" s="4" t="s">
        <v>9</v>
      </c>
      <c r="J2" s="3" t="s">
        <v>10</v>
      </c>
      <c r="K2" s="4" t="s">
        <v>11</v>
      </c>
      <c r="L2" s="4" t="s">
        <v>12</v>
      </c>
      <c r="M2" s="7" t="s">
        <v>13</v>
      </c>
      <c r="N2" s="7" t="s">
        <v>14</v>
      </c>
      <c r="O2" s="7" t="s">
        <v>15</v>
      </c>
      <c r="P2" s="188" t="s">
        <v>16</v>
      </c>
      <c r="Q2" s="172"/>
      <c r="T2" s="8"/>
      <c r="U2" s="8"/>
    </row>
    <row r="3" s="171" customFormat="1" ht="30" customHeight="1" spans="1:21">
      <c r="A3" s="4">
        <v>1</v>
      </c>
      <c r="B3" s="1" t="s">
        <v>17</v>
      </c>
      <c r="C3" s="178" t="s">
        <v>18</v>
      </c>
      <c r="D3" s="1" t="s">
        <v>19</v>
      </c>
      <c r="E3" s="2">
        <v>23</v>
      </c>
      <c r="F3" s="2">
        <v>184</v>
      </c>
      <c r="G3" s="3">
        <v>19</v>
      </c>
      <c r="H3" s="4">
        <v>3496</v>
      </c>
      <c r="I3" s="4">
        <v>72.5</v>
      </c>
      <c r="J3" s="3">
        <v>19</v>
      </c>
      <c r="K3" s="4">
        <v>1377.5</v>
      </c>
      <c r="L3" s="4">
        <v>0</v>
      </c>
      <c r="M3" s="7">
        <v>4873.5</v>
      </c>
      <c r="N3" s="7">
        <v>115</v>
      </c>
      <c r="O3" s="7">
        <v>4988.5</v>
      </c>
      <c r="P3" s="188" t="s">
        <v>20</v>
      </c>
      <c r="Q3" s="172"/>
      <c r="T3" s="8"/>
      <c r="U3" s="8"/>
    </row>
    <row r="4" s="171" customFormat="1" ht="30" customHeight="1" spans="1:21">
      <c r="A4" s="4">
        <v>2</v>
      </c>
      <c r="B4" s="1" t="s">
        <v>17</v>
      </c>
      <c r="C4" s="1" t="s">
        <v>21</v>
      </c>
      <c r="D4" s="1" t="s">
        <v>19</v>
      </c>
      <c r="E4" s="2">
        <v>24</v>
      </c>
      <c r="F4" s="2">
        <v>192</v>
      </c>
      <c r="G4" s="3">
        <v>19</v>
      </c>
      <c r="H4" s="4">
        <v>3648</v>
      </c>
      <c r="I4" s="4">
        <v>86.5</v>
      </c>
      <c r="J4" s="3">
        <v>19</v>
      </c>
      <c r="K4" s="4">
        <v>1643.5</v>
      </c>
      <c r="L4" s="4">
        <v>-70</v>
      </c>
      <c r="M4" s="7">
        <v>5221.5</v>
      </c>
      <c r="N4" s="7">
        <v>120</v>
      </c>
      <c r="O4" s="7">
        <v>5341.5</v>
      </c>
      <c r="P4" s="188" t="s">
        <v>22</v>
      </c>
      <c r="Q4" s="172"/>
      <c r="T4" s="8"/>
      <c r="U4" s="8"/>
    </row>
    <row r="5" s="171" customFormat="1" ht="30" customHeight="1" spans="1:21">
      <c r="A5" s="4">
        <v>3</v>
      </c>
      <c r="B5" s="1" t="s">
        <v>17</v>
      </c>
      <c r="C5" s="1" t="s">
        <v>23</v>
      </c>
      <c r="D5" s="1" t="s">
        <v>19</v>
      </c>
      <c r="E5" s="2">
        <v>3</v>
      </c>
      <c r="F5" s="2">
        <v>24</v>
      </c>
      <c r="G5" s="3">
        <v>19</v>
      </c>
      <c r="H5" s="4">
        <v>456</v>
      </c>
      <c r="I5" s="4">
        <v>6.5</v>
      </c>
      <c r="J5" s="3">
        <v>19</v>
      </c>
      <c r="K5" s="4">
        <v>123.5</v>
      </c>
      <c r="L5" s="4">
        <v>0</v>
      </c>
      <c r="M5" s="7">
        <v>579.5</v>
      </c>
      <c r="N5" s="7">
        <v>15</v>
      </c>
      <c r="O5" s="7">
        <v>594.5</v>
      </c>
      <c r="P5" s="188" t="s">
        <v>20</v>
      </c>
      <c r="Q5" s="172"/>
      <c r="T5" s="8"/>
      <c r="U5" s="8"/>
    </row>
    <row r="6" s="171" customFormat="1" ht="30" customHeight="1" spans="1:21">
      <c r="A6" s="4">
        <v>4</v>
      </c>
      <c r="B6" s="1" t="s">
        <v>17</v>
      </c>
      <c r="C6" s="1" t="s">
        <v>24</v>
      </c>
      <c r="D6" s="1" t="s">
        <v>19</v>
      </c>
      <c r="E6" s="2">
        <v>2.5</v>
      </c>
      <c r="F6" s="2">
        <v>20</v>
      </c>
      <c r="G6" s="3">
        <v>19</v>
      </c>
      <c r="H6" s="4">
        <v>380</v>
      </c>
      <c r="I6" s="4">
        <v>6</v>
      </c>
      <c r="J6" s="3">
        <v>19</v>
      </c>
      <c r="K6" s="4">
        <v>114</v>
      </c>
      <c r="L6" s="4">
        <v>0</v>
      </c>
      <c r="M6" s="7">
        <v>494</v>
      </c>
      <c r="N6" s="7">
        <v>12.5</v>
      </c>
      <c r="O6" s="7">
        <v>506.5</v>
      </c>
      <c r="P6" s="188" t="s">
        <v>20</v>
      </c>
      <c r="Q6" s="172"/>
      <c r="T6" s="8"/>
      <c r="U6" s="8"/>
    </row>
    <row r="7" s="171" customFormat="1" ht="30" customHeight="1" spans="1:21">
      <c r="A7" s="4">
        <v>5</v>
      </c>
      <c r="B7" s="1" t="s">
        <v>17</v>
      </c>
      <c r="C7" s="1" t="s">
        <v>25</v>
      </c>
      <c r="D7" s="1" t="s">
        <v>19</v>
      </c>
      <c r="E7" s="2">
        <v>3</v>
      </c>
      <c r="F7" s="2">
        <v>24</v>
      </c>
      <c r="G7" s="3">
        <v>19</v>
      </c>
      <c r="H7" s="4">
        <v>456</v>
      </c>
      <c r="I7" s="4">
        <v>6</v>
      </c>
      <c r="J7" s="3">
        <v>19</v>
      </c>
      <c r="K7" s="4">
        <v>114</v>
      </c>
      <c r="L7" s="4">
        <v>0</v>
      </c>
      <c r="M7" s="7">
        <v>570</v>
      </c>
      <c r="N7" s="7">
        <v>15</v>
      </c>
      <c r="O7" s="7">
        <v>585</v>
      </c>
      <c r="P7" s="188" t="s">
        <v>20</v>
      </c>
      <c r="Q7" s="172"/>
      <c r="T7" s="8"/>
      <c r="U7" s="8"/>
    </row>
    <row r="8" s="171" customFormat="1" ht="30" customHeight="1" spans="1:21">
      <c r="A8" s="4">
        <v>6</v>
      </c>
      <c r="B8" s="1" t="s">
        <v>17</v>
      </c>
      <c r="C8" s="1" t="s">
        <v>26</v>
      </c>
      <c r="D8" s="1" t="s">
        <v>19</v>
      </c>
      <c r="E8" s="2">
        <v>6</v>
      </c>
      <c r="F8" s="2">
        <v>48</v>
      </c>
      <c r="G8" s="3">
        <v>19</v>
      </c>
      <c r="H8" s="4">
        <v>912</v>
      </c>
      <c r="I8" s="4">
        <v>14.5</v>
      </c>
      <c r="J8" s="3">
        <v>19</v>
      </c>
      <c r="K8" s="4">
        <v>275.5</v>
      </c>
      <c r="L8" s="4">
        <v>0</v>
      </c>
      <c r="M8" s="7">
        <v>1187.5</v>
      </c>
      <c r="N8" s="7">
        <v>30</v>
      </c>
      <c r="O8" s="7">
        <v>1217.5</v>
      </c>
      <c r="P8" s="188" t="s">
        <v>20</v>
      </c>
      <c r="Q8" s="172"/>
      <c r="T8" s="8"/>
      <c r="U8" s="8"/>
    </row>
    <row r="9" s="171" customFormat="1" ht="30" customHeight="1" spans="1:21">
      <c r="A9" s="4">
        <v>7</v>
      </c>
      <c r="B9" s="1" t="s">
        <v>17</v>
      </c>
      <c r="C9" s="1" t="s">
        <v>27</v>
      </c>
      <c r="D9" s="1" t="s">
        <v>28</v>
      </c>
      <c r="E9" s="2">
        <v>20</v>
      </c>
      <c r="F9" s="2">
        <v>160</v>
      </c>
      <c r="G9" s="3">
        <v>28</v>
      </c>
      <c r="H9" s="4">
        <v>4480</v>
      </c>
      <c r="I9" s="4">
        <v>55.5</v>
      </c>
      <c r="J9" s="3">
        <v>28</v>
      </c>
      <c r="K9" s="4">
        <v>1554</v>
      </c>
      <c r="L9" s="4">
        <v>0</v>
      </c>
      <c r="M9" s="7">
        <v>6034</v>
      </c>
      <c r="N9" s="7">
        <v>100</v>
      </c>
      <c r="O9" s="7">
        <v>6134</v>
      </c>
      <c r="P9" s="188" t="s">
        <v>20</v>
      </c>
      <c r="Q9" s="172"/>
      <c r="T9" s="8"/>
      <c r="U9" s="8"/>
    </row>
    <row r="10" s="171" customFormat="1" ht="30" customHeight="1" spans="1:21">
      <c r="A10" s="4">
        <v>8</v>
      </c>
      <c r="B10" s="1" t="s">
        <v>17</v>
      </c>
      <c r="C10" s="1" t="s">
        <v>29</v>
      </c>
      <c r="D10" s="1" t="s">
        <v>19</v>
      </c>
      <c r="E10" s="2">
        <v>26</v>
      </c>
      <c r="F10" s="2">
        <v>212</v>
      </c>
      <c r="G10" s="3">
        <v>19</v>
      </c>
      <c r="H10" s="4">
        <v>4028</v>
      </c>
      <c r="I10" s="4">
        <v>89.5</v>
      </c>
      <c r="J10" s="3">
        <v>19</v>
      </c>
      <c r="K10" s="4">
        <v>1700.5</v>
      </c>
      <c r="L10" s="4">
        <v>0</v>
      </c>
      <c r="M10" s="7">
        <v>5728.5</v>
      </c>
      <c r="N10" s="7">
        <v>130</v>
      </c>
      <c r="O10" s="7">
        <v>5858.5</v>
      </c>
      <c r="P10" s="188" t="s">
        <v>20</v>
      </c>
      <c r="Q10" s="172"/>
      <c r="T10" s="8"/>
      <c r="U10" s="8"/>
    </row>
    <row r="11" s="171" customFormat="1" ht="30" customHeight="1" spans="1:21">
      <c r="A11" s="4">
        <v>9</v>
      </c>
      <c r="B11" s="1" t="s">
        <v>17</v>
      </c>
      <c r="C11" s="1" t="s">
        <v>30</v>
      </c>
      <c r="D11" s="1" t="s">
        <v>19</v>
      </c>
      <c r="E11" s="2">
        <v>25.5</v>
      </c>
      <c r="F11" s="2">
        <v>204</v>
      </c>
      <c r="G11" s="3">
        <v>19</v>
      </c>
      <c r="H11" s="4">
        <v>3876</v>
      </c>
      <c r="I11" s="4">
        <v>89.5</v>
      </c>
      <c r="J11" s="3">
        <v>19</v>
      </c>
      <c r="K11" s="4">
        <v>1700.5</v>
      </c>
      <c r="L11" s="4">
        <v>0</v>
      </c>
      <c r="M11" s="7">
        <v>5576.5</v>
      </c>
      <c r="N11" s="7">
        <v>127.5</v>
      </c>
      <c r="O11" s="7">
        <v>5704</v>
      </c>
      <c r="P11" s="188" t="s">
        <v>20</v>
      </c>
      <c r="Q11" s="172"/>
      <c r="T11" s="8"/>
      <c r="U11" s="8"/>
    </row>
    <row r="12" s="171" customFormat="1" ht="30" customHeight="1" spans="1:21">
      <c r="A12" s="4">
        <v>10</v>
      </c>
      <c r="B12" s="1" t="s">
        <v>17</v>
      </c>
      <c r="C12" s="1" t="s">
        <v>31</v>
      </c>
      <c r="D12" s="1" t="s">
        <v>19</v>
      </c>
      <c r="E12" s="2">
        <v>6</v>
      </c>
      <c r="F12" s="2">
        <v>48</v>
      </c>
      <c r="G12" s="3">
        <v>19</v>
      </c>
      <c r="H12" s="4">
        <v>912</v>
      </c>
      <c r="I12" s="4">
        <v>15</v>
      </c>
      <c r="J12" s="3">
        <v>19</v>
      </c>
      <c r="K12" s="4">
        <v>285</v>
      </c>
      <c r="L12" s="4">
        <v>0</v>
      </c>
      <c r="M12" s="7">
        <v>1197</v>
      </c>
      <c r="N12" s="7">
        <v>30</v>
      </c>
      <c r="O12" s="7">
        <v>1227</v>
      </c>
      <c r="P12" s="188" t="s">
        <v>20</v>
      </c>
      <c r="Q12" s="172"/>
      <c r="T12" s="8"/>
      <c r="U12" s="8"/>
    </row>
    <row r="13" s="171" customFormat="1" ht="30" customHeight="1" spans="1:21">
      <c r="A13" s="4">
        <v>11</v>
      </c>
      <c r="B13" s="1" t="s">
        <v>32</v>
      </c>
      <c r="C13" s="1" t="s">
        <v>33</v>
      </c>
      <c r="D13" s="1" t="s">
        <v>19</v>
      </c>
      <c r="E13" s="2">
        <v>26</v>
      </c>
      <c r="F13" s="2">
        <v>202</v>
      </c>
      <c r="G13" s="3">
        <v>18</v>
      </c>
      <c r="H13" s="4">
        <v>3636</v>
      </c>
      <c r="I13" s="4">
        <v>87.5</v>
      </c>
      <c r="J13" s="3">
        <v>18</v>
      </c>
      <c r="K13" s="4">
        <v>1575</v>
      </c>
      <c r="L13" s="4">
        <v>380</v>
      </c>
      <c r="M13" s="7">
        <v>5591</v>
      </c>
      <c r="N13" s="7">
        <v>130</v>
      </c>
      <c r="O13" s="7">
        <v>5721</v>
      </c>
      <c r="P13" s="188" t="s">
        <v>34</v>
      </c>
      <c r="Q13" s="172"/>
      <c r="T13" s="8"/>
      <c r="U13" s="8"/>
    </row>
    <row r="14" s="171" customFormat="1" ht="30" customHeight="1" spans="1:21">
      <c r="A14" s="4">
        <v>12</v>
      </c>
      <c r="B14" s="1" t="s">
        <v>35</v>
      </c>
      <c r="C14" s="1" t="s">
        <v>36</v>
      </c>
      <c r="D14" s="1" t="s">
        <v>19</v>
      </c>
      <c r="E14" s="2">
        <v>22</v>
      </c>
      <c r="F14" s="2">
        <v>176</v>
      </c>
      <c r="G14" s="3">
        <v>19</v>
      </c>
      <c r="H14" s="4">
        <v>3344</v>
      </c>
      <c r="I14" s="4">
        <v>73</v>
      </c>
      <c r="J14" s="3">
        <v>20</v>
      </c>
      <c r="K14" s="4">
        <v>1460</v>
      </c>
      <c r="L14" s="4">
        <v>0</v>
      </c>
      <c r="M14" s="7">
        <v>4804</v>
      </c>
      <c r="N14" s="7">
        <v>110</v>
      </c>
      <c r="O14" s="7">
        <v>4914</v>
      </c>
      <c r="P14" s="188"/>
      <c r="Q14" s="172"/>
      <c r="T14" s="8"/>
      <c r="U14" s="8"/>
    </row>
    <row r="15" s="171" customFormat="1" ht="30" customHeight="1" spans="1:21">
      <c r="A15" s="4">
        <v>13</v>
      </c>
      <c r="B15" s="1" t="s">
        <v>35</v>
      </c>
      <c r="C15" s="1" t="s">
        <v>37</v>
      </c>
      <c r="D15" s="1" t="s">
        <v>19</v>
      </c>
      <c r="E15" s="2">
        <v>9</v>
      </c>
      <c r="F15" s="2">
        <v>72</v>
      </c>
      <c r="G15" s="3">
        <v>19</v>
      </c>
      <c r="H15" s="4">
        <v>1368</v>
      </c>
      <c r="I15" s="4">
        <v>32.5</v>
      </c>
      <c r="J15" s="3">
        <v>20</v>
      </c>
      <c r="K15" s="4">
        <v>650</v>
      </c>
      <c r="L15" s="4">
        <v>0</v>
      </c>
      <c r="M15" s="7">
        <v>2018</v>
      </c>
      <c r="N15" s="7">
        <v>45</v>
      </c>
      <c r="O15" s="7">
        <v>2063</v>
      </c>
      <c r="P15" s="188" t="s">
        <v>20</v>
      </c>
      <c r="Q15" s="172"/>
      <c r="T15" s="8"/>
      <c r="U15" s="8"/>
    </row>
    <row r="16" s="171" customFormat="1" ht="30" customHeight="1" spans="1:21">
      <c r="A16" s="4">
        <v>14</v>
      </c>
      <c r="B16" s="1" t="s">
        <v>38</v>
      </c>
      <c r="C16" s="1" t="s">
        <v>39</v>
      </c>
      <c r="D16" s="1" t="s">
        <v>19</v>
      </c>
      <c r="E16" s="2">
        <v>22</v>
      </c>
      <c r="F16" s="2">
        <v>179.5</v>
      </c>
      <c r="G16" s="3">
        <v>18</v>
      </c>
      <c r="H16" s="4">
        <v>3231</v>
      </c>
      <c r="I16" s="4">
        <v>87</v>
      </c>
      <c r="J16" s="3">
        <v>18</v>
      </c>
      <c r="K16" s="4">
        <v>1566</v>
      </c>
      <c r="L16" s="4">
        <v>0</v>
      </c>
      <c r="M16" s="7">
        <v>4797</v>
      </c>
      <c r="N16" s="7">
        <v>110</v>
      </c>
      <c r="O16" s="7">
        <v>4907</v>
      </c>
      <c r="P16" s="188" t="s">
        <v>20</v>
      </c>
      <c r="Q16" s="172"/>
      <c r="T16" s="8"/>
      <c r="U16" s="8"/>
    </row>
    <row r="17" s="171" customFormat="1" ht="30" customHeight="1" spans="1:21">
      <c r="A17" s="4">
        <v>15</v>
      </c>
      <c r="B17" s="1" t="s">
        <v>38</v>
      </c>
      <c r="C17" s="1" t="s">
        <v>40</v>
      </c>
      <c r="D17" s="1" t="s">
        <v>19</v>
      </c>
      <c r="E17" s="2">
        <v>21.5</v>
      </c>
      <c r="F17" s="2">
        <v>172</v>
      </c>
      <c r="G17" s="3">
        <v>18</v>
      </c>
      <c r="H17" s="4">
        <v>3096</v>
      </c>
      <c r="I17" s="4">
        <v>86.5</v>
      </c>
      <c r="J17" s="3">
        <v>18</v>
      </c>
      <c r="K17" s="4">
        <v>1557</v>
      </c>
      <c r="L17" s="4">
        <v>-30.02</v>
      </c>
      <c r="M17" s="7">
        <v>4622.98</v>
      </c>
      <c r="N17" s="7">
        <v>107.5</v>
      </c>
      <c r="O17" s="7">
        <v>4730.48</v>
      </c>
      <c r="P17" s="188" t="s">
        <v>41</v>
      </c>
      <c r="Q17" s="172"/>
      <c r="T17" s="8"/>
      <c r="U17" s="8"/>
    </row>
    <row r="18" s="171" customFormat="1" ht="30" customHeight="1" spans="1:21">
      <c r="A18" s="4">
        <v>16</v>
      </c>
      <c r="B18" s="1" t="s">
        <v>38</v>
      </c>
      <c r="C18" s="1" t="s">
        <v>42</v>
      </c>
      <c r="D18" s="1" t="s">
        <v>19</v>
      </c>
      <c r="E18" s="2">
        <v>21.5</v>
      </c>
      <c r="F18" s="2">
        <v>173.5</v>
      </c>
      <c r="G18" s="3">
        <v>18</v>
      </c>
      <c r="H18" s="4">
        <v>3123</v>
      </c>
      <c r="I18" s="4">
        <v>99.5</v>
      </c>
      <c r="J18" s="3">
        <v>18</v>
      </c>
      <c r="K18" s="4">
        <v>1791</v>
      </c>
      <c r="L18" s="4">
        <v>0</v>
      </c>
      <c r="M18" s="7">
        <v>4914</v>
      </c>
      <c r="N18" s="7">
        <v>107.5</v>
      </c>
      <c r="O18" s="7">
        <v>5021.5</v>
      </c>
      <c r="P18" s="188" t="s">
        <v>20</v>
      </c>
      <c r="Q18" s="172"/>
      <c r="T18" s="8"/>
      <c r="U18" s="8"/>
    </row>
    <row r="19" s="171" customFormat="1" ht="30" customHeight="1" spans="1:21">
      <c r="A19" s="4">
        <v>17</v>
      </c>
      <c r="B19" s="1" t="s">
        <v>38</v>
      </c>
      <c r="C19" s="1" t="s">
        <v>43</v>
      </c>
      <c r="D19" s="1" t="s">
        <v>19</v>
      </c>
      <c r="E19" s="2">
        <v>16</v>
      </c>
      <c r="F19" s="2">
        <v>128</v>
      </c>
      <c r="G19" s="3">
        <v>18</v>
      </c>
      <c r="H19" s="4">
        <v>2304</v>
      </c>
      <c r="I19" s="4">
        <v>64</v>
      </c>
      <c r="J19" s="3">
        <v>18</v>
      </c>
      <c r="K19" s="4">
        <v>1152</v>
      </c>
      <c r="L19" s="4">
        <v>0</v>
      </c>
      <c r="M19" s="7">
        <v>3456</v>
      </c>
      <c r="N19" s="7">
        <v>80</v>
      </c>
      <c r="O19" s="7">
        <v>3536</v>
      </c>
      <c r="P19" s="188" t="s">
        <v>20</v>
      </c>
      <c r="Q19" s="172"/>
      <c r="T19" s="8"/>
      <c r="U19" s="8"/>
    </row>
    <row r="20" s="171" customFormat="1" ht="30" customHeight="1" spans="1:21">
      <c r="A20" s="4">
        <v>18</v>
      </c>
      <c r="B20" s="1" t="s">
        <v>38</v>
      </c>
      <c r="C20" s="1" t="s">
        <v>44</v>
      </c>
      <c r="D20" s="1" t="s">
        <v>19</v>
      </c>
      <c r="E20" s="2">
        <v>22.5</v>
      </c>
      <c r="F20" s="2">
        <v>184.5</v>
      </c>
      <c r="G20" s="3">
        <v>18</v>
      </c>
      <c r="H20" s="4">
        <v>3321</v>
      </c>
      <c r="I20" s="4">
        <v>85</v>
      </c>
      <c r="J20" s="3">
        <v>18</v>
      </c>
      <c r="K20" s="4">
        <v>1530</v>
      </c>
      <c r="L20" s="4">
        <v>0</v>
      </c>
      <c r="M20" s="7">
        <v>4851</v>
      </c>
      <c r="N20" s="7">
        <v>112.5</v>
      </c>
      <c r="O20" s="7">
        <v>4963.5</v>
      </c>
      <c r="P20" s="188" t="s">
        <v>20</v>
      </c>
      <c r="Q20" s="172"/>
      <c r="T20" s="8"/>
      <c r="U20" s="8"/>
    </row>
    <row r="21" s="171" customFormat="1" ht="30" customHeight="1" spans="1:21">
      <c r="A21" s="4">
        <v>19</v>
      </c>
      <c r="B21" s="1" t="s">
        <v>38</v>
      </c>
      <c r="C21" s="1" t="s">
        <v>45</v>
      </c>
      <c r="D21" s="1" t="s">
        <v>19</v>
      </c>
      <c r="E21" s="2">
        <v>5</v>
      </c>
      <c r="F21" s="2">
        <v>40</v>
      </c>
      <c r="G21" s="3">
        <v>18</v>
      </c>
      <c r="H21" s="4">
        <v>720</v>
      </c>
      <c r="I21" s="4">
        <v>16</v>
      </c>
      <c r="J21" s="3">
        <v>18</v>
      </c>
      <c r="K21" s="4">
        <v>288</v>
      </c>
      <c r="L21" s="4">
        <v>0</v>
      </c>
      <c r="M21" s="7">
        <v>1008</v>
      </c>
      <c r="N21" s="7">
        <v>25</v>
      </c>
      <c r="O21" s="7">
        <v>1033</v>
      </c>
      <c r="P21" s="188" t="s">
        <v>20</v>
      </c>
      <c r="Q21" s="172"/>
      <c r="T21" s="8"/>
      <c r="U21" s="8"/>
    </row>
    <row r="22" s="171" customFormat="1" ht="30" customHeight="1" spans="1:21">
      <c r="A22" s="4">
        <v>20</v>
      </c>
      <c r="B22" s="1" t="s">
        <v>38</v>
      </c>
      <c r="C22" s="1" t="s">
        <v>46</v>
      </c>
      <c r="D22" s="1" t="s">
        <v>19</v>
      </c>
      <c r="E22" s="2">
        <v>21.5</v>
      </c>
      <c r="F22" s="2">
        <v>171</v>
      </c>
      <c r="G22" s="3">
        <v>18</v>
      </c>
      <c r="H22" s="4">
        <v>3078</v>
      </c>
      <c r="I22" s="4">
        <v>81.5</v>
      </c>
      <c r="J22" s="3">
        <v>18</v>
      </c>
      <c r="K22" s="4">
        <v>1467</v>
      </c>
      <c r="L22" s="4">
        <v>0</v>
      </c>
      <c r="M22" s="7">
        <v>4545</v>
      </c>
      <c r="N22" s="7">
        <v>107.5</v>
      </c>
      <c r="O22" s="7">
        <v>4652.5</v>
      </c>
      <c r="P22" s="188" t="s">
        <v>20</v>
      </c>
      <c r="Q22" s="172"/>
      <c r="T22" s="8"/>
      <c r="U22" s="8"/>
    </row>
    <row r="23" s="171" customFormat="1" ht="30" customHeight="1" spans="1:21">
      <c r="A23" s="4">
        <v>21</v>
      </c>
      <c r="B23" s="1" t="s">
        <v>38</v>
      </c>
      <c r="C23" s="1" t="s">
        <v>47</v>
      </c>
      <c r="D23" s="1" t="s">
        <v>19</v>
      </c>
      <c r="E23" s="2">
        <v>23</v>
      </c>
      <c r="F23" s="2">
        <v>188</v>
      </c>
      <c r="G23" s="3">
        <v>18</v>
      </c>
      <c r="H23" s="4">
        <v>3384</v>
      </c>
      <c r="I23" s="4">
        <v>97.5</v>
      </c>
      <c r="J23" s="3">
        <v>18</v>
      </c>
      <c r="K23" s="4">
        <v>1755</v>
      </c>
      <c r="L23" s="4">
        <v>0</v>
      </c>
      <c r="M23" s="7">
        <v>5139</v>
      </c>
      <c r="N23" s="7">
        <v>115</v>
      </c>
      <c r="O23" s="7">
        <v>5254</v>
      </c>
      <c r="P23" s="188" t="s">
        <v>20</v>
      </c>
      <c r="Q23" s="172"/>
      <c r="T23" s="8"/>
      <c r="U23" s="8"/>
    </row>
    <row r="24" s="171" customFormat="1" ht="30" customHeight="1" spans="1:21">
      <c r="A24" s="4">
        <v>22</v>
      </c>
      <c r="B24" s="1" t="s">
        <v>38</v>
      </c>
      <c r="C24" s="1" t="s">
        <v>48</v>
      </c>
      <c r="D24" s="1" t="s">
        <v>19</v>
      </c>
      <c r="E24" s="2">
        <v>6</v>
      </c>
      <c r="F24" s="2">
        <v>48</v>
      </c>
      <c r="G24" s="3">
        <v>18</v>
      </c>
      <c r="H24" s="4">
        <v>864</v>
      </c>
      <c r="I24" s="4">
        <v>17</v>
      </c>
      <c r="J24" s="3">
        <v>18</v>
      </c>
      <c r="K24" s="4">
        <v>306</v>
      </c>
      <c r="L24" s="4">
        <v>0</v>
      </c>
      <c r="M24" s="7">
        <v>1170</v>
      </c>
      <c r="N24" s="7">
        <v>30</v>
      </c>
      <c r="O24" s="7">
        <v>1200</v>
      </c>
      <c r="P24" s="188" t="s">
        <v>20</v>
      </c>
      <c r="Q24" s="172"/>
      <c r="T24" s="8"/>
      <c r="U24" s="8"/>
    </row>
    <row r="25" s="171" customFormat="1" ht="30" customHeight="1" spans="1:21">
      <c r="A25" s="4">
        <v>23</v>
      </c>
      <c r="B25" s="1" t="s">
        <v>38</v>
      </c>
      <c r="C25" s="5" t="s">
        <v>49</v>
      </c>
      <c r="D25" s="1" t="s">
        <v>19</v>
      </c>
      <c r="E25" s="2">
        <v>2</v>
      </c>
      <c r="F25" s="2">
        <v>16</v>
      </c>
      <c r="G25" s="3">
        <v>18</v>
      </c>
      <c r="H25" s="4">
        <v>288</v>
      </c>
      <c r="I25" s="4">
        <v>7</v>
      </c>
      <c r="J25" s="3">
        <v>18</v>
      </c>
      <c r="K25" s="4">
        <v>126</v>
      </c>
      <c r="L25" s="4">
        <v>-82.8</v>
      </c>
      <c r="M25" s="7">
        <v>331.2</v>
      </c>
      <c r="N25" s="7">
        <v>10</v>
      </c>
      <c r="O25" s="7">
        <v>341.2</v>
      </c>
      <c r="P25" s="188">
        <v>0.8</v>
      </c>
      <c r="Q25" s="172"/>
      <c r="T25" s="8"/>
      <c r="U25" s="8"/>
    </row>
    <row r="26" s="171" customFormat="1" ht="30" customHeight="1" spans="1:21">
      <c r="A26" s="4">
        <v>24</v>
      </c>
      <c r="B26" s="1" t="s">
        <v>38</v>
      </c>
      <c r="C26" s="5" t="s">
        <v>50</v>
      </c>
      <c r="D26" s="1" t="s">
        <v>19</v>
      </c>
      <c r="E26" s="2">
        <v>6.5</v>
      </c>
      <c r="F26" s="2">
        <v>53.5</v>
      </c>
      <c r="G26" s="3">
        <v>18</v>
      </c>
      <c r="H26" s="4">
        <v>963</v>
      </c>
      <c r="I26" s="4">
        <v>23</v>
      </c>
      <c r="J26" s="3">
        <v>18</v>
      </c>
      <c r="K26" s="4">
        <v>414</v>
      </c>
      <c r="L26" s="4">
        <v>0</v>
      </c>
      <c r="M26" s="7">
        <v>1377</v>
      </c>
      <c r="N26" s="7">
        <v>32.5</v>
      </c>
      <c r="O26" s="7">
        <v>1409.5</v>
      </c>
      <c r="P26" s="188" t="s">
        <v>20</v>
      </c>
      <c r="Q26" s="172"/>
      <c r="T26" s="8"/>
      <c r="U26" s="8"/>
    </row>
    <row r="27" s="171" customFormat="1" ht="30" customHeight="1" spans="1:21">
      <c r="A27" s="4">
        <v>25</v>
      </c>
      <c r="B27" s="1" t="s">
        <v>38</v>
      </c>
      <c r="C27" s="1" t="s">
        <v>51</v>
      </c>
      <c r="D27" s="1" t="s">
        <v>19</v>
      </c>
      <c r="E27" s="2">
        <v>8</v>
      </c>
      <c r="F27" s="2">
        <v>64</v>
      </c>
      <c r="G27" s="3">
        <v>18</v>
      </c>
      <c r="H27" s="4">
        <v>1152</v>
      </c>
      <c r="I27" s="4">
        <v>28</v>
      </c>
      <c r="J27" s="3">
        <v>18</v>
      </c>
      <c r="K27" s="4">
        <v>504</v>
      </c>
      <c r="L27" s="4">
        <v>-51.71</v>
      </c>
      <c r="M27" s="7">
        <v>1604.29</v>
      </c>
      <c r="N27" s="7">
        <v>40</v>
      </c>
      <c r="O27" s="7">
        <v>1644.29</v>
      </c>
      <c r="P27" s="188" t="s">
        <v>41</v>
      </c>
      <c r="Q27" s="172"/>
      <c r="T27" s="8"/>
      <c r="U27" s="8"/>
    </row>
    <row r="28" s="171" customFormat="1" ht="30" customHeight="1" spans="1:21">
      <c r="A28" s="4">
        <v>26</v>
      </c>
      <c r="B28" s="1" t="s">
        <v>38</v>
      </c>
      <c r="C28" s="1" t="s">
        <v>52</v>
      </c>
      <c r="D28" s="1" t="s">
        <v>19</v>
      </c>
      <c r="E28" s="2">
        <v>4.5</v>
      </c>
      <c r="F28" s="2">
        <v>37.5</v>
      </c>
      <c r="G28" s="3">
        <v>18</v>
      </c>
      <c r="H28" s="4">
        <v>675</v>
      </c>
      <c r="I28" s="4">
        <v>16.5</v>
      </c>
      <c r="J28" s="3">
        <v>18</v>
      </c>
      <c r="K28" s="4">
        <v>297</v>
      </c>
      <c r="L28" s="4">
        <v>0</v>
      </c>
      <c r="M28" s="7">
        <v>972</v>
      </c>
      <c r="N28" s="7">
        <v>22.5</v>
      </c>
      <c r="O28" s="7">
        <v>994.5</v>
      </c>
      <c r="P28" s="188" t="s">
        <v>20</v>
      </c>
      <c r="Q28" s="172"/>
      <c r="T28" s="8"/>
      <c r="U28" s="8"/>
    </row>
    <row r="29" s="171" customFormat="1" ht="30" customHeight="1" spans="1:21">
      <c r="A29" s="4">
        <v>27</v>
      </c>
      <c r="B29" s="1" t="s">
        <v>38</v>
      </c>
      <c r="C29" s="1" t="s">
        <v>53</v>
      </c>
      <c r="D29" s="1" t="s">
        <v>19</v>
      </c>
      <c r="E29" s="2">
        <v>8</v>
      </c>
      <c r="F29" s="2">
        <v>62</v>
      </c>
      <c r="G29" s="3">
        <v>18</v>
      </c>
      <c r="H29" s="4">
        <v>1116</v>
      </c>
      <c r="I29" s="4">
        <v>25.5</v>
      </c>
      <c r="J29" s="3">
        <v>18</v>
      </c>
      <c r="K29" s="4">
        <v>459</v>
      </c>
      <c r="L29" s="4">
        <v>0</v>
      </c>
      <c r="M29" s="7">
        <v>1575</v>
      </c>
      <c r="N29" s="7">
        <v>40</v>
      </c>
      <c r="O29" s="7">
        <v>1615</v>
      </c>
      <c r="P29" s="188" t="s">
        <v>20</v>
      </c>
      <c r="Q29" s="172"/>
      <c r="T29" s="8"/>
      <c r="U29" s="8"/>
    </row>
    <row r="30" s="171" customFormat="1" ht="30" customHeight="1" spans="1:21">
      <c r="A30" s="4">
        <v>28</v>
      </c>
      <c r="B30" s="1" t="s">
        <v>38</v>
      </c>
      <c r="C30" s="1" t="s">
        <v>54</v>
      </c>
      <c r="D30" s="1" t="s">
        <v>19</v>
      </c>
      <c r="E30" s="2">
        <v>6</v>
      </c>
      <c r="F30" s="2">
        <v>48</v>
      </c>
      <c r="G30" s="3">
        <v>18</v>
      </c>
      <c r="H30" s="4">
        <v>864</v>
      </c>
      <c r="I30" s="4">
        <v>14.5</v>
      </c>
      <c r="J30" s="3">
        <v>18</v>
      </c>
      <c r="K30" s="4">
        <v>261</v>
      </c>
      <c r="L30" s="4">
        <v>-225</v>
      </c>
      <c r="M30" s="7">
        <v>900</v>
      </c>
      <c r="N30" s="7">
        <v>30</v>
      </c>
      <c r="O30" s="7">
        <v>930</v>
      </c>
      <c r="P30" s="188">
        <v>0.8</v>
      </c>
      <c r="Q30" s="172"/>
      <c r="T30" s="8"/>
      <c r="U30" s="8"/>
    </row>
    <row r="31" s="171" customFormat="1" ht="30" customHeight="1" spans="1:21">
      <c r="A31" s="4">
        <v>29</v>
      </c>
      <c r="B31" s="1" t="s">
        <v>38</v>
      </c>
      <c r="C31" s="1" t="s">
        <v>55</v>
      </c>
      <c r="D31" s="1" t="s">
        <v>19</v>
      </c>
      <c r="E31" s="2">
        <v>4</v>
      </c>
      <c r="F31" s="2">
        <v>33</v>
      </c>
      <c r="G31" s="3">
        <v>18</v>
      </c>
      <c r="H31" s="4">
        <v>594</v>
      </c>
      <c r="I31" s="4">
        <v>16.5</v>
      </c>
      <c r="J31" s="3">
        <v>18</v>
      </c>
      <c r="K31" s="4">
        <v>297</v>
      </c>
      <c r="L31" s="4">
        <v>0</v>
      </c>
      <c r="M31" s="7">
        <v>891</v>
      </c>
      <c r="N31" s="7">
        <v>20</v>
      </c>
      <c r="O31" s="7">
        <v>911</v>
      </c>
      <c r="P31" s="188" t="s">
        <v>20</v>
      </c>
      <c r="Q31" s="172"/>
      <c r="T31" s="8"/>
      <c r="U31" s="8"/>
    </row>
    <row r="32" s="171" customFormat="1" ht="30" customHeight="1" spans="1:21">
      <c r="A32" s="4">
        <v>30</v>
      </c>
      <c r="B32" s="1" t="s">
        <v>38</v>
      </c>
      <c r="C32" s="1" t="s">
        <v>56</v>
      </c>
      <c r="D32" s="1" t="s">
        <v>19</v>
      </c>
      <c r="E32" s="2">
        <v>21</v>
      </c>
      <c r="F32" s="2">
        <v>168</v>
      </c>
      <c r="G32" s="3">
        <v>18</v>
      </c>
      <c r="H32" s="4">
        <v>3024</v>
      </c>
      <c r="I32" s="4">
        <v>80</v>
      </c>
      <c r="J32" s="3">
        <v>18</v>
      </c>
      <c r="K32" s="4">
        <v>1440</v>
      </c>
      <c r="L32" s="4">
        <v>0</v>
      </c>
      <c r="M32" s="7">
        <v>4464</v>
      </c>
      <c r="N32" s="7">
        <v>105</v>
      </c>
      <c r="O32" s="7">
        <v>4569</v>
      </c>
      <c r="P32" s="188" t="s">
        <v>20</v>
      </c>
      <c r="Q32" s="172"/>
      <c r="T32" s="8"/>
      <c r="U32" s="8"/>
    </row>
    <row r="33" s="171" customFormat="1" ht="30" customHeight="1" spans="1:21">
      <c r="A33" s="4">
        <v>31</v>
      </c>
      <c r="B33" s="1" t="s">
        <v>57</v>
      </c>
      <c r="C33" s="1" t="s">
        <v>58</v>
      </c>
      <c r="D33" s="1" t="s">
        <v>19</v>
      </c>
      <c r="E33" s="2">
        <v>23</v>
      </c>
      <c r="F33" s="2">
        <v>186</v>
      </c>
      <c r="G33" s="3">
        <v>19</v>
      </c>
      <c r="H33" s="4">
        <v>3534</v>
      </c>
      <c r="I33" s="4">
        <v>56.5</v>
      </c>
      <c r="J33" s="3">
        <v>19</v>
      </c>
      <c r="K33" s="4">
        <v>1073.5</v>
      </c>
      <c r="L33" s="4">
        <v>0</v>
      </c>
      <c r="M33" s="7">
        <v>4607.5</v>
      </c>
      <c r="N33" s="7">
        <v>115</v>
      </c>
      <c r="O33" s="7">
        <v>4722.5</v>
      </c>
      <c r="P33" s="188" t="s">
        <v>20</v>
      </c>
      <c r="Q33" s="172"/>
      <c r="T33" s="8"/>
      <c r="U33" s="8"/>
    </row>
    <row r="34" s="171" customFormat="1" ht="30" customHeight="1" spans="1:21">
      <c r="A34" s="4">
        <v>32</v>
      </c>
      <c r="B34" s="1" t="s">
        <v>57</v>
      </c>
      <c r="C34" s="1" t="s">
        <v>59</v>
      </c>
      <c r="D34" s="1" t="s">
        <v>19</v>
      </c>
      <c r="E34" s="2">
        <v>11</v>
      </c>
      <c r="F34" s="2">
        <v>88</v>
      </c>
      <c r="G34" s="3">
        <v>19</v>
      </c>
      <c r="H34" s="4">
        <v>1672</v>
      </c>
      <c r="I34" s="4">
        <v>32</v>
      </c>
      <c r="J34" s="3">
        <v>19</v>
      </c>
      <c r="K34" s="4">
        <v>608</v>
      </c>
      <c r="L34" s="4">
        <v>200</v>
      </c>
      <c r="M34" s="7">
        <v>2480</v>
      </c>
      <c r="N34" s="7">
        <v>55</v>
      </c>
      <c r="O34" s="7">
        <v>2535</v>
      </c>
      <c r="P34" s="188" t="s">
        <v>60</v>
      </c>
      <c r="Q34" s="172"/>
      <c r="T34" s="8"/>
      <c r="U34" s="8"/>
    </row>
    <row r="35" s="171" customFormat="1" ht="30" customHeight="1" spans="1:21">
      <c r="A35" s="4">
        <v>33</v>
      </c>
      <c r="B35" s="1" t="s">
        <v>57</v>
      </c>
      <c r="C35" s="1" t="s">
        <v>61</v>
      </c>
      <c r="D35" s="1" t="s">
        <v>19</v>
      </c>
      <c r="E35" s="2">
        <v>25</v>
      </c>
      <c r="F35" s="2">
        <v>211</v>
      </c>
      <c r="G35" s="180">
        <v>20</v>
      </c>
      <c r="H35" s="4">
        <v>4220</v>
      </c>
      <c r="I35" s="4">
        <v>71</v>
      </c>
      <c r="J35" s="180">
        <v>20</v>
      </c>
      <c r="K35" s="4">
        <v>1420</v>
      </c>
      <c r="L35" s="4">
        <v>0</v>
      </c>
      <c r="M35" s="7">
        <v>5640</v>
      </c>
      <c r="N35" s="7">
        <v>125</v>
      </c>
      <c r="O35" s="7">
        <v>5765</v>
      </c>
      <c r="P35" s="188" t="s">
        <v>20</v>
      </c>
      <c r="Q35" s="172"/>
      <c r="T35" s="8"/>
      <c r="U35" s="8"/>
    </row>
    <row r="36" s="171" customFormat="1" ht="30" customHeight="1" spans="1:21">
      <c r="A36" s="4">
        <v>34</v>
      </c>
      <c r="B36" s="1" t="s">
        <v>57</v>
      </c>
      <c r="C36" s="1" t="s">
        <v>62</v>
      </c>
      <c r="D36" s="1" t="s">
        <v>19</v>
      </c>
      <c r="E36" s="2">
        <v>3</v>
      </c>
      <c r="F36" s="2">
        <v>24</v>
      </c>
      <c r="G36" s="3">
        <v>19</v>
      </c>
      <c r="H36" s="4">
        <v>456</v>
      </c>
      <c r="I36" s="4">
        <v>6</v>
      </c>
      <c r="J36" s="3">
        <v>19</v>
      </c>
      <c r="K36" s="4">
        <v>114</v>
      </c>
      <c r="L36" s="4">
        <v>60</v>
      </c>
      <c r="M36" s="7">
        <v>630</v>
      </c>
      <c r="N36" s="7">
        <v>15</v>
      </c>
      <c r="O36" s="7">
        <v>645</v>
      </c>
      <c r="P36" s="188" t="s">
        <v>60</v>
      </c>
      <c r="Q36" s="172"/>
      <c r="T36" s="8"/>
      <c r="U36" s="8"/>
    </row>
    <row r="37" s="171" customFormat="1" ht="30" customHeight="1" spans="1:21">
      <c r="A37" s="4">
        <v>35</v>
      </c>
      <c r="B37" s="1" t="s">
        <v>63</v>
      </c>
      <c r="C37" s="1" t="s">
        <v>64</v>
      </c>
      <c r="D37" s="1" t="s">
        <v>19</v>
      </c>
      <c r="E37" s="2">
        <v>25.5</v>
      </c>
      <c r="F37" s="2">
        <v>204</v>
      </c>
      <c r="G37" s="3">
        <v>18</v>
      </c>
      <c r="H37" s="4">
        <v>3672</v>
      </c>
      <c r="I37" s="4">
        <v>47</v>
      </c>
      <c r="J37" s="3">
        <v>18</v>
      </c>
      <c r="K37" s="4">
        <v>846</v>
      </c>
      <c r="L37" s="4">
        <v>0</v>
      </c>
      <c r="M37" s="7">
        <v>4518</v>
      </c>
      <c r="N37" s="7">
        <v>127.5</v>
      </c>
      <c r="O37" s="7">
        <v>4645.5</v>
      </c>
      <c r="P37" s="188" t="s">
        <v>20</v>
      </c>
      <c r="Q37" s="172"/>
      <c r="T37" s="8"/>
      <c r="U37" s="8"/>
    </row>
    <row r="38" s="171" customFormat="1" ht="30" customHeight="1" spans="1:21">
      <c r="A38" s="4">
        <v>36</v>
      </c>
      <c r="B38" s="1" t="s">
        <v>63</v>
      </c>
      <c r="C38" s="6" t="s">
        <v>65</v>
      </c>
      <c r="D38" s="1" t="s">
        <v>19</v>
      </c>
      <c r="E38" s="2">
        <v>2</v>
      </c>
      <c r="F38" s="2">
        <v>16</v>
      </c>
      <c r="G38" s="3">
        <v>18</v>
      </c>
      <c r="H38" s="4">
        <v>288</v>
      </c>
      <c r="I38" s="4">
        <v>11</v>
      </c>
      <c r="J38" s="3">
        <v>18</v>
      </c>
      <c r="K38" s="4">
        <v>198</v>
      </c>
      <c r="L38" s="4">
        <v>0</v>
      </c>
      <c r="M38" s="7">
        <v>486</v>
      </c>
      <c r="N38" s="7">
        <v>10</v>
      </c>
      <c r="O38" s="7">
        <v>496</v>
      </c>
      <c r="P38" s="188" t="s">
        <v>20</v>
      </c>
      <c r="Q38" s="172"/>
      <c r="T38" s="8"/>
      <c r="U38" s="8"/>
    </row>
    <row r="39" s="171" customFormat="1" ht="30" customHeight="1" spans="1:21">
      <c r="A39" s="4">
        <v>37</v>
      </c>
      <c r="B39" s="1" t="s">
        <v>63</v>
      </c>
      <c r="C39" s="5" t="s">
        <v>66</v>
      </c>
      <c r="D39" s="1" t="s">
        <v>19</v>
      </c>
      <c r="E39" s="2">
        <v>14.5</v>
      </c>
      <c r="F39" s="2">
        <v>115.5</v>
      </c>
      <c r="G39" s="3">
        <v>18</v>
      </c>
      <c r="H39" s="4">
        <v>2079</v>
      </c>
      <c r="I39" s="4">
        <v>43</v>
      </c>
      <c r="J39" s="3">
        <v>18</v>
      </c>
      <c r="K39" s="4">
        <v>774</v>
      </c>
      <c r="L39" s="4">
        <v>0</v>
      </c>
      <c r="M39" s="7">
        <v>2853</v>
      </c>
      <c r="N39" s="7">
        <v>72.5</v>
      </c>
      <c r="O39" s="7">
        <v>2925.5</v>
      </c>
      <c r="P39" s="188" t="s">
        <v>20</v>
      </c>
      <c r="Q39" s="172"/>
      <c r="T39" s="8"/>
      <c r="U39" s="8"/>
    </row>
    <row r="40" s="171" customFormat="1" ht="30" customHeight="1" spans="1:21">
      <c r="A40" s="4">
        <v>38</v>
      </c>
      <c r="B40" s="1" t="s">
        <v>67</v>
      </c>
      <c r="C40" s="179" t="s">
        <v>68</v>
      </c>
      <c r="D40" s="1" t="s">
        <v>19</v>
      </c>
      <c r="E40" s="2">
        <v>21</v>
      </c>
      <c r="F40" s="2">
        <v>168</v>
      </c>
      <c r="G40" s="3">
        <v>19.5</v>
      </c>
      <c r="H40" s="4">
        <v>3276</v>
      </c>
      <c r="I40" s="4">
        <v>44.5</v>
      </c>
      <c r="J40" s="3">
        <v>20.5</v>
      </c>
      <c r="K40" s="4">
        <v>912.25</v>
      </c>
      <c r="L40" s="4">
        <v>0</v>
      </c>
      <c r="M40" s="7">
        <v>4188.25</v>
      </c>
      <c r="N40" s="7">
        <v>105</v>
      </c>
      <c r="O40" s="7">
        <v>4293.25</v>
      </c>
      <c r="P40" s="188" t="s">
        <v>20</v>
      </c>
      <c r="Q40" s="172"/>
      <c r="T40" s="8"/>
      <c r="U40" s="8"/>
    </row>
    <row r="41" s="171" customFormat="1" ht="30" customHeight="1" spans="1:21">
      <c r="A41" s="4">
        <v>39</v>
      </c>
      <c r="B41" s="1" t="s">
        <v>67</v>
      </c>
      <c r="C41" s="1" t="s">
        <v>69</v>
      </c>
      <c r="D41" s="1" t="s">
        <v>19</v>
      </c>
      <c r="E41" s="2">
        <v>21</v>
      </c>
      <c r="F41" s="2">
        <v>168</v>
      </c>
      <c r="G41" s="3">
        <v>19.5</v>
      </c>
      <c r="H41" s="4">
        <v>3276</v>
      </c>
      <c r="I41" s="4">
        <v>39</v>
      </c>
      <c r="J41" s="3">
        <v>20.5</v>
      </c>
      <c r="K41" s="4">
        <v>799.5</v>
      </c>
      <c r="L41" s="4">
        <v>0</v>
      </c>
      <c r="M41" s="7">
        <v>4075.5</v>
      </c>
      <c r="N41" s="7">
        <v>105</v>
      </c>
      <c r="O41" s="7">
        <v>4180.5</v>
      </c>
      <c r="P41" s="188" t="s">
        <v>20</v>
      </c>
      <c r="Q41" s="172"/>
      <c r="T41" s="8"/>
      <c r="U41" s="8"/>
    </row>
    <row r="42" s="171" customFormat="1" ht="30" customHeight="1" spans="1:21">
      <c r="A42" s="4">
        <v>40</v>
      </c>
      <c r="B42" s="1" t="s">
        <v>70</v>
      </c>
      <c r="C42" s="1" t="s">
        <v>71</v>
      </c>
      <c r="D42" s="1" t="s">
        <v>19</v>
      </c>
      <c r="E42" s="2">
        <v>20.5</v>
      </c>
      <c r="F42" s="2">
        <v>164</v>
      </c>
      <c r="G42" s="3">
        <v>19.5</v>
      </c>
      <c r="H42" s="4">
        <v>3198</v>
      </c>
      <c r="I42" s="4">
        <v>80</v>
      </c>
      <c r="J42" s="3">
        <v>20.5</v>
      </c>
      <c r="K42" s="4">
        <v>1640</v>
      </c>
      <c r="L42" s="4">
        <v>0</v>
      </c>
      <c r="M42" s="7">
        <v>4838</v>
      </c>
      <c r="N42" s="7">
        <v>102.5</v>
      </c>
      <c r="O42" s="7">
        <v>4940.5</v>
      </c>
      <c r="P42" s="188" t="s">
        <v>20</v>
      </c>
      <c r="Q42" s="172"/>
      <c r="T42" s="8"/>
      <c r="U42" s="8"/>
    </row>
    <row r="43" s="171" customFormat="1" ht="30" customHeight="1" spans="1:21">
      <c r="A43" s="4">
        <v>41</v>
      </c>
      <c r="B43" s="1" t="s">
        <v>70</v>
      </c>
      <c r="C43" s="1" t="s">
        <v>72</v>
      </c>
      <c r="D43" s="1" t="s">
        <v>19</v>
      </c>
      <c r="E43" s="2">
        <v>16.5</v>
      </c>
      <c r="F43" s="2">
        <v>132</v>
      </c>
      <c r="G43" s="3">
        <v>19.5</v>
      </c>
      <c r="H43" s="4">
        <v>2574</v>
      </c>
      <c r="I43" s="4">
        <v>63.5</v>
      </c>
      <c r="J43" s="3">
        <v>20.5</v>
      </c>
      <c r="K43" s="4">
        <v>1301.75</v>
      </c>
      <c r="L43" s="4">
        <v>-775.15</v>
      </c>
      <c r="M43" s="7">
        <v>3100.6</v>
      </c>
      <c r="N43" s="7">
        <v>82.5</v>
      </c>
      <c r="O43" s="7">
        <v>3183.1</v>
      </c>
      <c r="P43" s="188">
        <v>0.8</v>
      </c>
      <c r="Q43" s="172"/>
      <c r="T43" s="8"/>
      <c r="U43" s="8"/>
    </row>
    <row r="44" s="171" customFormat="1" ht="30" customHeight="1" spans="1:21">
      <c r="A44" s="4">
        <v>42</v>
      </c>
      <c r="B44" s="1" t="s">
        <v>67</v>
      </c>
      <c r="C44" s="1" t="s">
        <v>73</v>
      </c>
      <c r="D44" s="1" t="s">
        <v>19</v>
      </c>
      <c r="E44" s="2">
        <v>5</v>
      </c>
      <c r="F44" s="2">
        <v>40</v>
      </c>
      <c r="G44" s="3">
        <v>19.5</v>
      </c>
      <c r="H44" s="4">
        <v>780</v>
      </c>
      <c r="I44" s="4">
        <v>16.5</v>
      </c>
      <c r="J44" s="3">
        <v>20.5</v>
      </c>
      <c r="K44" s="4">
        <v>338.25</v>
      </c>
      <c r="L44" s="4">
        <v>0</v>
      </c>
      <c r="M44" s="7">
        <v>1118.25</v>
      </c>
      <c r="N44" s="7">
        <v>25</v>
      </c>
      <c r="O44" s="7">
        <v>1143.25</v>
      </c>
      <c r="P44" s="188" t="s">
        <v>20</v>
      </c>
      <c r="Q44" s="172"/>
      <c r="T44" s="8"/>
      <c r="U44" s="8"/>
    </row>
    <row r="45" s="171" customFormat="1" ht="30" customHeight="1" spans="1:21">
      <c r="A45" s="4">
        <v>43</v>
      </c>
      <c r="B45" s="1" t="s">
        <v>67</v>
      </c>
      <c r="C45" s="1" t="s">
        <v>74</v>
      </c>
      <c r="D45" s="1" t="s">
        <v>19</v>
      </c>
      <c r="E45" s="2">
        <v>10</v>
      </c>
      <c r="F45" s="2">
        <v>80</v>
      </c>
      <c r="G45" s="3">
        <v>19.5</v>
      </c>
      <c r="H45" s="4">
        <v>1560</v>
      </c>
      <c r="I45" s="4">
        <v>23.5</v>
      </c>
      <c r="J45" s="3">
        <v>20.5</v>
      </c>
      <c r="K45" s="4">
        <v>481.75</v>
      </c>
      <c r="L45" s="4">
        <v>0</v>
      </c>
      <c r="M45" s="7">
        <v>2041.75</v>
      </c>
      <c r="N45" s="7">
        <v>50</v>
      </c>
      <c r="O45" s="7">
        <v>2091.75</v>
      </c>
      <c r="P45" s="188" t="s">
        <v>20</v>
      </c>
      <c r="Q45" s="172"/>
      <c r="T45" s="8"/>
      <c r="U45" s="8"/>
    </row>
    <row r="46" s="171" customFormat="1" ht="30" customHeight="1" spans="1:21">
      <c r="A46" s="4">
        <v>44</v>
      </c>
      <c r="B46" s="1" t="s">
        <v>67</v>
      </c>
      <c r="C46" s="179" t="s">
        <v>75</v>
      </c>
      <c r="D46" s="1" t="s">
        <v>19</v>
      </c>
      <c r="E46" s="2">
        <v>4</v>
      </c>
      <c r="F46" s="2">
        <v>32</v>
      </c>
      <c r="G46" s="3">
        <v>19.5</v>
      </c>
      <c r="H46" s="4">
        <v>624</v>
      </c>
      <c r="I46" s="4">
        <v>9</v>
      </c>
      <c r="J46" s="3">
        <v>20.5</v>
      </c>
      <c r="K46" s="4">
        <v>184.5</v>
      </c>
      <c r="L46" s="4">
        <v>-161.7</v>
      </c>
      <c r="M46" s="7">
        <v>646.8</v>
      </c>
      <c r="N46" s="7">
        <v>20</v>
      </c>
      <c r="O46" s="7">
        <v>666.8</v>
      </c>
      <c r="P46" s="188">
        <v>0.8</v>
      </c>
      <c r="Q46" s="172"/>
      <c r="T46" s="8"/>
      <c r="U46" s="8"/>
    </row>
    <row r="47" s="171" customFormat="1" ht="30" customHeight="1" spans="1:21">
      <c r="A47" s="4">
        <v>45</v>
      </c>
      <c r="B47" s="1" t="s">
        <v>70</v>
      </c>
      <c r="C47" s="1" t="s">
        <v>76</v>
      </c>
      <c r="D47" s="1" t="s">
        <v>19</v>
      </c>
      <c r="E47" s="2">
        <v>23.5</v>
      </c>
      <c r="F47" s="2">
        <v>188</v>
      </c>
      <c r="G47" s="3">
        <v>19.5</v>
      </c>
      <c r="H47" s="4">
        <v>3666</v>
      </c>
      <c r="I47" s="4">
        <v>93</v>
      </c>
      <c r="J47" s="3">
        <v>20.5</v>
      </c>
      <c r="K47" s="4">
        <v>1906.5</v>
      </c>
      <c r="L47" s="4">
        <v>-20</v>
      </c>
      <c r="M47" s="7">
        <v>5552.5</v>
      </c>
      <c r="N47" s="7">
        <v>117.5</v>
      </c>
      <c r="O47" s="7">
        <v>5670</v>
      </c>
      <c r="P47" s="188" t="s">
        <v>77</v>
      </c>
      <c r="Q47" s="172"/>
      <c r="T47" s="8"/>
      <c r="U47" s="8"/>
    </row>
    <row r="48" s="171" customFormat="1" ht="30" customHeight="1" spans="1:21">
      <c r="A48" s="4">
        <v>46</v>
      </c>
      <c r="B48" s="1" t="s">
        <v>70</v>
      </c>
      <c r="C48" s="1" t="s">
        <v>78</v>
      </c>
      <c r="D48" s="1" t="s">
        <v>19</v>
      </c>
      <c r="E48" s="2">
        <v>9.5</v>
      </c>
      <c r="F48" s="2">
        <v>76</v>
      </c>
      <c r="G48" s="3">
        <v>19.5</v>
      </c>
      <c r="H48" s="4">
        <v>1482</v>
      </c>
      <c r="I48" s="4">
        <v>40.5</v>
      </c>
      <c r="J48" s="3">
        <v>20.5</v>
      </c>
      <c r="K48" s="4">
        <v>830.25</v>
      </c>
      <c r="L48" s="4">
        <v>0</v>
      </c>
      <c r="M48" s="7">
        <v>2312.25</v>
      </c>
      <c r="N48" s="7">
        <v>47.5</v>
      </c>
      <c r="O48" s="7">
        <v>2359.75</v>
      </c>
      <c r="P48" s="188" t="s">
        <v>20</v>
      </c>
      <c r="Q48" s="172"/>
      <c r="T48" s="8"/>
      <c r="U48" s="8"/>
    </row>
    <row r="49" s="171" customFormat="1" ht="30" customHeight="1" spans="1:21">
      <c r="A49" s="4">
        <v>47</v>
      </c>
      <c r="B49" s="1" t="s">
        <v>70</v>
      </c>
      <c r="C49" s="1" t="s">
        <v>79</v>
      </c>
      <c r="D49" s="1" t="s">
        <v>19</v>
      </c>
      <c r="E49" s="2">
        <v>22.5</v>
      </c>
      <c r="F49" s="2">
        <v>180</v>
      </c>
      <c r="G49" s="3">
        <v>19.5</v>
      </c>
      <c r="H49" s="4">
        <v>3510</v>
      </c>
      <c r="I49" s="4">
        <v>89.5</v>
      </c>
      <c r="J49" s="3">
        <v>20.5</v>
      </c>
      <c r="K49" s="4">
        <v>1834.75</v>
      </c>
      <c r="L49" s="4">
        <v>0</v>
      </c>
      <c r="M49" s="7">
        <v>5344.75</v>
      </c>
      <c r="N49" s="7">
        <v>112.5</v>
      </c>
      <c r="O49" s="7">
        <v>5457.25</v>
      </c>
      <c r="P49" s="188" t="s">
        <v>20</v>
      </c>
      <c r="Q49" s="172"/>
      <c r="T49" s="8"/>
      <c r="U49" s="8"/>
    </row>
    <row r="50" s="171" customFormat="1" ht="30" customHeight="1" spans="1:21">
      <c r="A50" s="4">
        <v>48</v>
      </c>
      <c r="B50" s="1" t="s">
        <v>70</v>
      </c>
      <c r="C50" s="1" t="s">
        <v>80</v>
      </c>
      <c r="D50" s="1" t="s">
        <v>19</v>
      </c>
      <c r="E50" s="2">
        <v>5.5</v>
      </c>
      <c r="F50" s="2">
        <v>44</v>
      </c>
      <c r="G50" s="3">
        <v>19.5</v>
      </c>
      <c r="H50" s="4">
        <v>858</v>
      </c>
      <c r="I50" s="4">
        <v>29.5</v>
      </c>
      <c r="J50" s="3">
        <v>20.5</v>
      </c>
      <c r="K50" s="4">
        <v>604.75</v>
      </c>
      <c r="L50" s="4">
        <v>0</v>
      </c>
      <c r="M50" s="7">
        <v>1462.75</v>
      </c>
      <c r="N50" s="7">
        <v>27.5</v>
      </c>
      <c r="O50" s="7">
        <v>1490.25</v>
      </c>
      <c r="P50" s="188" t="s">
        <v>20</v>
      </c>
      <c r="Q50" s="172"/>
      <c r="T50" s="8"/>
      <c r="U50" s="8"/>
    </row>
    <row r="51" s="171" customFormat="1" ht="30" customHeight="1" spans="1:21">
      <c r="A51" s="4">
        <v>49</v>
      </c>
      <c r="B51" s="1" t="s">
        <v>70</v>
      </c>
      <c r="C51" s="1" t="s">
        <v>81</v>
      </c>
      <c r="D51" s="1" t="s">
        <v>19</v>
      </c>
      <c r="E51" s="2">
        <v>21.5</v>
      </c>
      <c r="F51" s="2">
        <v>172</v>
      </c>
      <c r="G51" s="3">
        <v>19.5</v>
      </c>
      <c r="H51" s="4">
        <v>3354</v>
      </c>
      <c r="I51" s="4">
        <v>94</v>
      </c>
      <c r="J51" s="3">
        <v>20.5</v>
      </c>
      <c r="K51" s="4">
        <v>1927</v>
      </c>
      <c r="L51" s="4">
        <v>0</v>
      </c>
      <c r="M51" s="7">
        <v>5281</v>
      </c>
      <c r="N51" s="7">
        <v>107.5</v>
      </c>
      <c r="O51" s="7">
        <v>5388.5</v>
      </c>
      <c r="P51" s="188" t="s">
        <v>20</v>
      </c>
      <c r="Q51" s="172"/>
      <c r="T51" s="8"/>
      <c r="U51" s="8"/>
    </row>
    <row r="52" s="171" customFormat="1" ht="30" customHeight="1" spans="1:21">
      <c r="A52" s="4">
        <v>50</v>
      </c>
      <c r="B52" s="1" t="s">
        <v>70</v>
      </c>
      <c r="C52" s="1" t="s">
        <v>82</v>
      </c>
      <c r="D52" s="1" t="s">
        <v>19</v>
      </c>
      <c r="E52" s="2">
        <v>0</v>
      </c>
      <c r="F52" s="2">
        <v>4</v>
      </c>
      <c r="G52" s="3">
        <v>19.5</v>
      </c>
      <c r="H52" s="4">
        <v>78</v>
      </c>
      <c r="I52" s="4">
        <v>0</v>
      </c>
      <c r="J52" s="3">
        <v>20.5</v>
      </c>
      <c r="K52" s="4">
        <v>0</v>
      </c>
      <c r="L52" s="4">
        <v>0</v>
      </c>
      <c r="M52" s="7">
        <v>78</v>
      </c>
      <c r="N52" s="7">
        <v>0</v>
      </c>
      <c r="O52" s="7">
        <v>78</v>
      </c>
      <c r="P52" s="188" t="s">
        <v>20</v>
      </c>
      <c r="Q52" s="172"/>
      <c r="T52" s="8"/>
      <c r="U52" s="8"/>
    </row>
    <row r="53" s="171" customFormat="1" ht="30" customHeight="1" spans="1:21">
      <c r="A53" s="25" t="s">
        <v>83</v>
      </c>
      <c r="B53" s="183"/>
      <c r="C53" s="182"/>
      <c r="D53" s="1"/>
      <c r="E53" s="2">
        <v>699.5</v>
      </c>
      <c r="F53" s="2">
        <v>5625</v>
      </c>
      <c r="G53" s="2">
        <v>945.5</v>
      </c>
      <c r="H53" s="2">
        <v>106946</v>
      </c>
      <c r="I53" s="2">
        <v>2368.5</v>
      </c>
      <c r="J53" s="2">
        <v>960.5</v>
      </c>
      <c r="K53" s="2">
        <v>45577.75</v>
      </c>
      <c r="L53" s="2">
        <v>-776.38</v>
      </c>
      <c r="M53" s="2">
        <v>151747.37</v>
      </c>
      <c r="N53" s="2">
        <v>3497.5</v>
      </c>
      <c r="O53" s="2">
        <v>155244.87</v>
      </c>
      <c r="P53" s="188"/>
      <c r="Q53" s="172"/>
      <c r="T53" s="8"/>
      <c r="U53" s="8"/>
    </row>
    <row r="54" s="172" customFormat="1" ht="25" customHeight="1" spans="1:16">
      <c r="A54" s="2" t="s">
        <v>84</v>
      </c>
      <c r="B54" s="2"/>
      <c r="C54" s="2">
        <v>164559.56</v>
      </c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</row>
    <row r="55" s="173" customFormat="1" ht="21" customHeight="1" spans="1:25">
      <c r="A55" s="184"/>
      <c r="B55" s="184"/>
      <c r="C55" s="185"/>
      <c r="D55" s="176"/>
      <c r="E55" s="172"/>
      <c r="F55" s="172"/>
      <c r="G55" s="172"/>
      <c r="H55" s="172"/>
      <c r="I55" s="172"/>
      <c r="J55" s="172"/>
      <c r="K55" s="172"/>
      <c r="L55" s="172"/>
      <c r="M55" s="172"/>
      <c r="N55" s="172"/>
      <c r="O55" s="172"/>
      <c r="P55" s="172"/>
      <c r="Q55" s="172"/>
      <c r="R55" s="172"/>
      <c r="S55" s="172"/>
      <c r="T55" s="8"/>
      <c r="U55" s="8"/>
      <c r="V55" s="172"/>
      <c r="W55" s="172"/>
      <c r="X55" s="172"/>
      <c r="Y55" s="172"/>
    </row>
    <row r="56" s="173" customFormat="1" ht="21" customHeight="1" spans="1:25">
      <c r="A56" s="184"/>
      <c r="B56" s="184"/>
      <c r="C56" s="185"/>
      <c r="D56" s="176"/>
      <c r="E56" s="172"/>
      <c r="F56" s="172"/>
      <c r="G56" s="172"/>
      <c r="H56" s="172"/>
      <c r="I56" s="172"/>
      <c r="J56" s="172"/>
      <c r="K56" s="172"/>
      <c r="L56" s="172"/>
      <c r="M56" s="172"/>
      <c r="N56" s="172"/>
      <c r="O56" s="172"/>
      <c r="P56" s="172"/>
      <c r="Q56" s="172"/>
      <c r="R56" s="172"/>
      <c r="S56" s="172"/>
      <c r="T56" s="172"/>
      <c r="U56" s="172"/>
      <c r="V56" s="172"/>
      <c r="W56" s="172"/>
      <c r="X56" s="172"/>
      <c r="Y56" s="172"/>
    </row>
    <row r="57" s="173" customFormat="1" spans="3:16">
      <c r="C57" s="185"/>
      <c r="D57" s="176"/>
      <c r="P57" s="172"/>
    </row>
    <row r="58" s="174" customFormat="1" ht="18" customHeight="1" spans="1:15">
      <c r="A58" s="186"/>
      <c r="B58" s="187" t="s">
        <v>85</v>
      </c>
      <c r="C58" s="185"/>
      <c r="D58" s="187"/>
      <c r="E58" s="187"/>
      <c r="F58" s="187"/>
      <c r="G58" s="187"/>
      <c r="H58" s="187" t="s">
        <v>86</v>
      </c>
      <c r="I58" s="186"/>
      <c r="J58" s="186"/>
      <c r="K58" s="186"/>
      <c r="L58" s="186"/>
      <c r="M58" s="186"/>
      <c r="N58" s="186"/>
      <c r="O58" s="186"/>
    </row>
    <row r="59" s="172" customFormat="1" ht="25" customHeight="1" spans="3:25">
      <c r="C59" s="185"/>
      <c r="D59" s="176"/>
      <c r="Q59" s="173"/>
      <c r="R59" s="173"/>
      <c r="S59" s="173"/>
      <c r="T59" s="173"/>
      <c r="U59" s="173"/>
      <c r="V59" s="173"/>
      <c r="W59" s="173"/>
      <c r="X59" s="173"/>
      <c r="Y59" s="173"/>
    </row>
    <row r="60" s="172" customFormat="1" spans="2:5">
      <c r="B60"/>
      <c r="C60"/>
      <c r="D60"/>
      <c r="E60"/>
    </row>
    <row r="61" s="172" customFormat="1" spans="2:5">
      <c r="B61"/>
      <c r="C61"/>
      <c r="D61"/>
      <c r="E61"/>
    </row>
    <row r="62" s="172" customFormat="1" spans="2:6">
      <c r="B62"/>
      <c r="C62" t="s">
        <v>2</v>
      </c>
      <c r="D62" t="s">
        <v>87</v>
      </c>
      <c r="E62"/>
      <c r="F62" s="8"/>
    </row>
    <row r="63" s="172" customFormat="1" spans="2:9">
      <c r="B63"/>
      <c r="C63" t="s">
        <v>67</v>
      </c>
      <c r="D63">
        <v>12375.55</v>
      </c>
      <c r="E63"/>
      <c r="F63" s="8"/>
      <c r="G63" s="8"/>
      <c r="H63" s="8"/>
      <c r="I63" s="8"/>
    </row>
    <row r="64" s="172" customFormat="1" spans="2:9">
      <c r="B64"/>
      <c r="C64" t="s">
        <v>70</v>
      </c>
      <c r="D64">
        <v>28567.35</v>
      </c>
      <c r="E64"/>
      <c r="F64" s="8"/>
      <c r="G64" s="8"/>
      <c r="H64" s="8"/>
      <c r="I64" s="8"/>
    </row>
    <row r="65" s="172" customFormat="1" spans="2:9">
      <c r="B65"/>
      <c r="C65" t="s">
        <v>17</v>
      </c>
      <c r="D65">
        <v>32157</v>
      </c>
      <c r="E65"/>
      <c r="F65" s="8"/>
      <c r="G65" s="8"/>
      <c r="H65" s="8"/>
      <c r="I65" s="8"/>
    </row>
    <row r="66" s="172" customFormat="1" spans="2:9">
      <c r="B66"/>
      <c r="C66" t="s">
        <v>35</v>
      </c>
      <c r="D66">
        <v>6977</v>
      </c>
      <c r="E66"/>
      <c r="F66" s="8"/>
      <c r="G66" s="8"/>
      <c r="H66" s="8"/>
      <c r="I66" s="8"/>
    </row>
    <row r="67" s="172" customFormat="1" spans="2:9">
      <c r="B67"/>
      <c r="C67" t="s">
        <v>38</v>
      </c>
      <c r="D67">
        <v>47712.47</v>
      </c>
      <c r="E67"/>
      <c r="G67" s="8"/>
      <c r="H67" s="8"/>
      <c r="I67" s="8"/>
    </row>
    <row r="68" s="172" customFormat="1" spans="2:9">
      <c r="B68"/>
      <c r="C68" t="s">
        <v>57</v>
      </c>
      <c r="D68">
        <v>13667.5</v>
      </c>
      <c r="E68"/>
      <c r="G68" s="8"/>
      <c r="H68" s="8"/>
      <c r="I68" s="8"/>
    </row>
    <row r="69" s="172" customFormat="1" spans="2:9">
      <c r="B69"/>
      <c r="C69" t="s">
        <v>63</v>
      </c>
      <c r="D69">
        <v>8067</v>
      </c>
      <c r="E69"/>
      <c r="G69" s="8"/>
      <c r="H69" s="8"/>
      <c r="I69" s="8"/>
    </row>
    <row r="70" s="172" customFormat="1" spans="2:9">
      <c r="B70"/>
      <c r="C70" t="s">
        <v>32</v>
      </c>
      <c r="D70">
        <v>5721</v>
      </c>
      <c r="E70"/>
      <c r="G70" s="8"/>
      <c r="H70" s="8"/>
      <c r="I70" s="8"/>
    </row>
    <row r="71" s="172" customFormat="1" spans="2:9">
      <c r="B71"/>
      <c r="C71" t="s">
        <v>88</v>
      </c>
      <c r="D71">
        <v>155244.87</v>
      </c>
      <c r="E71"/>
      <c r="G71" s="8"/>
      <c r="H71" s="8"/>
      <c r="I71" s="8"/>
    </row>
    <row r="72" s="172" customFormat="1" spans="2:9">
      <c r="B72"/>
      <c r="C72"/>
      <c r="D72"/>
      <c r="E72"/>
      <c r="G72" s="8"/>
      <c r="H72" s="8"/>
      <c r="I72" s="8"/>
    </row>
    <row r="73" s="172" customFormat="1" spans="2:9">
      <c r="B73"/>
      <c r="C73"/>
      <c r="D73"/>
      <c r="E73"/>
      <c r="G73" s="8"/>
      <c r="H73" s="8"/>
      <c r="I73" s="8"/>
    </row>
    <row r="74" s="172" customFormat="1" spans="2:9">
      <c r="B74"/>
      <c r="C74"/>
      <c r="D74"/>
      <c r="E74"/>
      <c r="G74" s="8"/>
      <c r="H74" s="8"/>
      <c r="I74" s="8"/>
    </row>
    <row r="75" s="172" customFormat="1" spans="2:9">
      <c r="B75"/>
      <c r="C75"/>
      <c r="D75"/>
      <c r="E75"/>
      <c r="G75" s="8"/>
      <c r="H75" s="8"/>
      <c r="I75" s="8"/>
    </row>
    <row r="76" s="172" customFormat="1" spans="2:9">
      <c r="B76"/>
      <c r="C76"/>
      <c r="D76"/>
      <c r="E76"/>
      <c r="G76" s="8"/>
      <c r="H76" s="8"/>
      <c r="I76" s="8"/>
    </row>
    <row r="77" s="172" customFormat="1" spans="2:9">
      <c r="B77"/>
      <c r="C77"/>
      <c r="D77"/>
      <c r="E77"/>
      <c r="G77" s="8"/>
      <c r="H77" s="8"/>
      <c r="I77" s="8"/>
    </row>
    <row r="78" s="172" customFormat="1" spans="2:9">
      <c r="B78"/>
      <c r="C78"/>
      <c r="D78"/>
      <c r="E78"/>
      <c r="G78" s="8"/>
      <c r="H78" s="8"/>
      <c r="I78" s="8"/>
    </row>
    <row r="79" s="172" customFormat="1" spans="2:9">
      <c r="B79"/>
      <c r="C79" s="179"/>
      <c r="D79" s="189"/>
      <c r="E79" s="189"/>
      <c r="G79" s="8"/>
      <c r="H79" s="8"/>
      <c r="I79" s="8"/>
    </row>
    <row r="80" s="172" customFormat="1" spans="2:9">
      <c r="B80"/>
      <c r="C80" s="179"/>
      <c r="D80" s="176"/>
      <c r="G80" s="8"/>
      <c r="H80" s="8"/>
      <c r="I80" s="8"/>
    </row>
    <row r="81" s="172" customFormat="1" spans="2:4">
      <c r="B81"/>
      <c r="C81" s="179"/>
      <c r="D81" s="176"/>
    </row>
    <row r="82" s="172" customFormat="1" spans="2:4">
      <c r="B82"/>
      <c r="C82" s="179"/>
      <c r="D82" s="176"/>
    </row>
    <row r="83" s="172" customFormat="1" spans="2:4">
      <c r="B83"/>
      <c r="C83" s="179"/>
      <c r="D83" s="176"/>
    </row>
    <row r="84" s="172" customFormat="1" spans="2:4">
      <c r="B84"/>
      <c r="C84" s="179"/>
      <c r="D84" s="176"/>
    </row>
    <row r="85" s="172" customFormat="1" spans="2:4">
      <c r="B85"/>
      <c r="C85" s="179"/>
      <c r="D85" s="176"/>
    </row>
    <row r="86" s="172" customFormat="1" spans="2:4">
      <c r="B86"/>
      <c r="C86" s="179"/>
      <c r="D86" s="176"/>
    </row>
    <row r="87" s="172" customFormat="1" spans="2:4">
      <c r="B87"/>
      <c r="C87" s="179"/>
      <c r="D87" s="176"/>
    </row>
    <row r="88" s="172" customFormat="1" spans="2:4">
      <c r="B88"/>
      <c r="C88" s="179"/>
      <c r="D88" s="176"/>
    </row>
    <row r="89" s="172" customFormat="1" spans="2:4">
      <c r="B89"/>
      <c r="C89" s="179"/>
      <c r="D89" s="176"/>
    </row>
    <row r="90" s="172" customFormat="1" spans="2:4">
      <c r="B90"/>
      <c r="C90" s="179"/>
      <c r="D90" s="176"/>
    </row>
    <row r="91" s="172" customFormat="1" spans="2:4">
      <c r="B91"/>
      <c r="C91" s="179"/>
      <c r="D91" s="176"/>
    </row>
    <row r="92" s="172" customFormat="1" spans="2:4">
      <c r="B92"/>
      <c r="C92" s="179"/>
      <c r="D92" s="176"/>
    </row>
    <row r="93" s="172" customFormat="1" spans="2:4">
      <c r="B93"/>
      <c r="C93" s="179"/>
      <c r="D93" s="176"/>
    </row>
    <row r="94" s="172" customFormat="1" spans="2:4">
      <c r="B94"/>
      <c r="C94" s="179"/>
      <c r="D94" s="176"/>
    </row>
    <row r="95" s="172" customFormat="1" spans="2:4">
      <c r="B95"/>
      <c r="C95" s="179"/>
      <c r="D95" s="176"/>
    </row>
    <row r="96" s="172" customFormat="1" spans="2:4">
      <c r="B96"/>
      <c r="C96" s="179"/>
      <c r="D96" s="176"/>
    </row>
    <row r="97" s="172" customFormat="1" spans="2:4">
      <c r="B97"/>
      <c r="C97" s="179"/>
      <c r="D97" s="176"/>
    </row>
    <row r="98" s="172" customFormat="1" spans="2:4">
      <c r="B98"/>
      <c r="C98" s="179"/>
      <c r="D98" s="176"/>
    </row>
    <row r="99" s="172" customFormat="1" spans="2:4">
      <c r="B99"/>
      <c r="C99" s="179"/>
      <c r="D99" s="176"/>
    </row>
    <row r="100" s="172" customFormat="1" spans="2:4">
      <c r="B100"/>
      <c r="C100" s="179"/>
      <c r="D100" s="176"/>
    </row>
    <row r="101" s="172" customFormat="1" spans="2:4">
      <c r="B101"/>
      <c r="C101" s="179"/>
      <c r="D101" s="176"/>
    </row>
    <row r="102" s="172" customFormat="1" spans="2:4">
      <c r="B102"/>
      <c r="C102" s="179"/>
      <c r="D102" s="176"/>
    </row>
    <row r="103" s="172" customFormat="1" spans="2:4">
      <c r="B103"/>
      <c r="C103" s="179"/>
      <c r="D103" s="176"/>
    </row>
    <row r="104" s="172" customFormat="1" spans="2:4">
      <c r="B104"/>
      <c r="C104" s="179"/>
      <c r="D104" s="176"/>
    </row>
    <row r="105" s="172" customFormat="1" spans="2:4">
      <c r="B105"/>
      <c r="C105" s="179"/>
      <c r="D105" s="176"/>
    </row>
    <row r="106" s="172" customFormat="1" spans="2:4">
      <c r="B106"/>
      <c r="C106" s="179"/>
      <c r="D106" s="176"/>
    </row>
    <row r="107" s="172" customFormat="1" spans="2:4">
      <c r="B107"/>
      <c r="C107" s="179"/>
      <c r="D107" s="176"/>
    </row>
    <row r="108" s="172" customFormat="1" spans="2:4">
      <c r="B108" s="8"/>
      <c r="C108" s="178"/>
      <c r="D108" s="176"/>
    </row>
    <row r="109" s="172" customFormat="1" spans="2:4">
      <c r="B109" s="8"/>
      <c r="C109" s="178"/>
      <c r="D109" s="176"/>
    </row>
    <row r="110" s="172" customFormat="1" spans="2:4">
      <c r="B110" s="8"/>
      <c r="C110" s="178"/>
      <c r="D110" s="176"/>
    </row>
    <row r="111" s="172" customFormat="1" spans="2:4">
      <c r="B111" s="8"/>
      <c r="C111" s="178"/>
      <c r="D111" s="176"/>
    </row>
    <row r="112" s="172" customFormat="1" spans="2:4">
      <c r="B112" s="8"/>
      <c r="C112" s="178"/>
      <c r="D112" s="176"/>
    </row>
    <row r="113" s="172" customFormat="1" spans="2:4">
      <c r="B113" s="8"/>
      <c r="C113" s="178"/>
      <c r="D113" s="176"/>
    </row>
    <row r="114" s="172" customFormat="1" spans="2:4">
      <c r="B114" s="8"/>
      <c r="C114" s="178"/>
      <c r="D114" s="176"/>
    </row>
    <row r="115" s="172" customFormat="1" spans="2:4">
      <c r="B115" s="8"/>
      <c r="C115" s="178"/>
      <c r="D115" s="176"/>
    </row>
    <row r="116" s="172" customFormat="1" spans="2:4">
      <c r="B116" s="8"/>
      <c r="C116" s="178"/>
      <c r="D116" s="176"/>
    </row>
    <row r="117" s="172" customFormat="1" spans="2:4">
      <c r="B117" s="8"/>
      <c r="C117" s="178"/>
      <c r="D117" s="176"/>
    </row>
    <row r="118" s="172" customFormat="1" spans="3:4">
      <c r="C118" s="175"/>
      <c r="D118" s="176"/>
    </row>
    <row r="119" s="172" customFormat="1" spans="3:4">
      <c r="C119" s="175"/>
      <c r="D119" s="176"/>
    </row>
    <row r="120" s="172" customFormat="1" spans="3:4">
      <c r="C120" s="175"/>
      <c r="D120" s="176"/>
    </row>
    <row r="121" s="172" customFormat="1" spans="3:4">
      <c r="C121" s="175"/>
      <c r="D121" s="176"/>
    </row>
    <row r="122" s="172" customFormat="1" spans="3:4">
      <c r="C122" s="175"/>
      <c r="D122" s="176"/>
    </row>
    <row r="123" s="172" customFormat="1" spans="3:4">
      <c r="C123" s="175"/>
      <c r="D123" s="176"/>
    </row>
    <row r="124" s="172" customFormat="1" spans="3:4">
      <c r="C124" s="175"/>
      <c r="D124" s="176"/>
    </row>
    <row r="125" s="172" customFormat="1" spans="3:4">
      <c r="C125" s="175"/>
      <c r="D125" s="176"/>
    </row>
    <row r="126" s="172" customFormat="1" spans="3:4">
      <c r="C126" s="175"/>
      <c r="D126" s="176"/>
    </row>
    <row r="127" s="172" customFormat="1" spans="3:4">
      <c r="C127" s="175"/>
      <c r="D127" s="176"/>
    </row>
    <row r="128" s="172" customFormat="1" spans="3:4">
      <c r="C128" s="175"/>
      <c r="D128" s="176"/>
    </row>
    <row r="129" s="172" customFormat="1" spans="3:4">
      <c r="C129" s="175"/>
      <c r="D129" s="176"/>
    </row>
    <row r="130" s="172" customFormat="1" spans="3:4">
      <c r="C130" s="175"/>
      <c r="D130" s="176"/>
    </row>
    <row r="131" s="172" customFormat="1" spans="3:4">
      <c r="C131" s="175"/>
      <c r="D131" s="176"/>
    </row>
    <row r="132" s="172" customFormat="1" spans="3:4">
      <c r="C132" s="175"/>
      <c r="D132" s="176"/>
    </row>
    <row r="133" s="172" customFormat="1" spans="3:4">
      <c r="C133" s="175"/>
      <c r="D133" s="176"/>
    </row>
    <row r="134" s="172" customFormat="1" spans="3:4">
      <c r="C134" s="175"/>
      <c r="D134" s="176"/>
    </row>
    <row r="135" s="172" customFormat="1" spans="3:4">
      <c r="C135" s="175"/>
      <c r="D135" s="176"/>
    </row>
    <row r="136" s="172" customFormat="1" spans="3:4">
      <c r="C136" s="175"/>
      <c r="D136" s="176"/>
    </row>
    <row r="137" s="172" customFormat="1" spans="3:4">
      <c r="C137" s="175"/>
      <c r="D137" s="176"/>
    </row>
    <row r="138" s="172" customFormat="1" spans="3:4">
      <c r="C138" s="175"/>
      <c r="D138" s="176"/>
    </row>
    <row r="139" s="172" customFormat="1" spans="3:4">
      <c r="C139" s="175"/>
      <c r="D139" s="176"/>
    </row>
    <row r="140" s="172" customFormat="1" spans="3:4">
      <c r="C140" s="175"/>
      <c r="D140" s="176"/>
    </row>
    <row r="141" s="172" customFormat="1" spans="3:4">
      <c r="C141" s="175"/>
      <c r="D141" s="176"/>
    </row>
    <row r="142" s="172" customFormat="1" spans="3:4">
      <c r="C142" s="175"/>
      <c r="D142" s="176"/>
    </row>
    <row r="143" s="172" customFormat="1" spans="3:4">
      <c r="C143" s="175"/>
      <c r="D143" s="176"/>
    </row>
  </sheetData>
  <mergeCells count="4">
    <mergeCell ref="A1:P1"/>
    <mergeCell ref="A53:C53"/>
    <mergeCell ref="A54:B54"/>
    <mergeCell ref="C54:P54"/>
  </mergeCells>
  <conditionalFormatting sqref="B1">
    <cfRule type="duplicateValues" dxfId="0" priority="892"/>
  </conditionalFormatting>
  <conditionalFormatting sqref="C1">
    <cfRule type="duplicateValues" dxfId="0" priority="903"/>
    <cfRule type="duplicateValues" dxfId="0" priority="902"/>
    <cfRule type="duplicateValues" dxfId="0" priority="901"/>
    <cfRule type="duplicateValues" dxfId="0" priority="900"/>
    <cfRule type="duplicateValues" dxfId="0" priority="899"/>
    <cfRule type="duplicateValues" dxfId="0" priority="898"/>
    <cfRule type="duplicateValues" dxfId="0" priority="897"/>
    <cfRule type="duplicateValues" dxfId="0" priority="896"/>
    <cfRule type="duplicateValues" dxfId="0" priority="895"/>
    <cfRule type="duplicateValues" dxfId="0" priority="894"/>
    <cfRule type="duplicateValues" dxfId="0" priority="893"/>
    <cfRule type="duplicateValues" dxfId="0" priority="891"/>
    <cfRule type="duplicateValues" dxfId="0" priority="890"/>
    <cfRule type="duplicateValues" dxfId="0" priority="889"/>
  </conditionalFormatting>
  <conditionalFormatting sqref="B2">
    <cfRule type="duplicateValues" dxfId="0" priority="1020"/>
    <cfRule type="duplicateValues" dxfId="0" priority="1019"/>
    <cfRule type="duplicateValues" dxfId="0" priority="1018"/>
    <cfRule type="duplicateValues" dxfId="0" priority="1017"/>
    <cfRule type="duplicateValues" dxfId="0" priority="1016"/>
    <cfRule type="duplicateValues" dxfId="0" priority="1014"/>
  </conditionalFormatting>
  <conditionalFormatting sqref="C2">
    <cfRule type="duplicateValues" dxfId="0" priority="1022"/>
    <cfRule type="duplicateValues" dxfId="0" priority="1021"/>
    <cfRule type="duplicateValues" dxfId="0" priority="1015"/>
    <cfRule type="duplicateValues" dxfId="0" priority="1013"/>
  </conditionalFormatting>
  <conditionalFormatting sqref="B3">
    <cfRule type="duplicateValues" dxfId="0" priority="1012"/>
    <cfRule type="duplicateValues" dxfId="0" priority="1011"/>
    <cfRule type="duplicateValues" dxfId="0" priority="1010"/>
    <cfRule type="duplicateValues" dxfId="0" priority="1009"/>
    <cfRule type="duplicateValues" dxfId="0" priority="1008"/>
    <cfRule type="duplicateValues" dxfId="0" priority="1007"/>
  </conditionalFormatting>
  <conditionalFormatting sqref="B4">
    <cfRule type="duplicateValues" dxfId="0" priority="646"/>
    <cfRule type="duplicateValues" dxfId="0" priority="640"/>
    <cfRule type="duplicateValues" dxfId="0" priority="634"/>
    <cfRule type="duplicateValues" dxfId="0" priority="628"/>
    <cfRule type="duplicateValues" dxfId="0" priority="622"/>
    <cfRule type="duplicateValues" dxfId="0" priority="616"/>
  </conditionalFormatting>
  <conditionalFormatting sqref="C4">
    <cfRule type="duplicateValues" dxfId="0" priority="670"/>
    <cfRule type="duplicateValues" dxfId="0" priority="664"/>
    <cfRule type="duplicateValues" dxfId="0" priority="658"/>
    <cfRule type="duplicateValues" dxfId="0" priority="652"/>
    <cfRule type="duplicateValues" dxfId="0" priority="610"/>
    <cfRule type="duplicateValues" dxfId="0" priority="604"/>
    <cfRule type="duplicateValues" dxfId="0" priority="598"/>
    <cfRule type="duplicateValues" dxfId="0" priority="592"/>
    <cfRule type="duplicateValues" dxfId="0" priority="586"/>
    <cfRule type="duplicateValues" dxfId="0" priority="580"/>
    <cfRule type="duplicateValues" dxfId="0" priority="574"/>
    <cfRule type="duplicateValues" dxfId="0" priority="568"/>
    <cfRule type="duplicateValues" dxfId="0" priority="562"/>
    <cfRule type="duplicateValues" dxfId="0" priority="556"/>
    <cfRule type="duplicateValues" dxfId="0" priority="550"/>
    <cfRule type="duplicateValues" dxfId="0" priority="544"/>
    <cfRule type="duplicateValues" dxfId="0" priority="538"/>
  </conditionalFormatting>
  <conditionalFormatting sqref="B5">
    <cfRule type="duplicateValues" dxfId="0" priority="645"/>
    <cfRule type="duplicateValues" dxfId="0" priority="639"/>
    <cfRule type="duplicateValues" dxfId="0" priority="633"/>
    <cfRule type="duplicateValues" dxfId="0" priority="627"/>
    <cfRule type="duplicateValues" dxfId="0" priority="621"/>
    <cfRule type="duplicateValues" dxfId="0" priority="615"/>
  </conditionalFormatting>
  <conditionalFormatting sqref="C5">
    <cfRule type="duplicateValues" dxfId="0" priority="669"/>
    <cfRule type="duplicateValues" dxfId="0" priority="663"/>
    <cfRule type="duplicateValues" dxfId="0" priority="657"/>
    <cfRule type="duplicateValues" dxfId="0" priority="651"/>
    <cfRule type="duplicateValues" dxfId="0" priority="609"/>
    <cfRule type="duplicateValues" dxfId="0" priority="603"/>
    <cfRule type="duplicateValues" dxfId="0" priority="597"/>
    <cfRule type="duplicateValues" dxfId="0" priority="591"/>
    <cfRule type="duplicateValues" dxfId="0" priority="585"/>
    <cfRule type="duplicateValues" dxfId="0" priority="579"/>
    <cfRule type="duplicateValues" dxfId="0" priority="573"/>
    <cfRule type="duplicateValues" dxfId="0" priority="567"/>
    <cfRule type="duplicateValues" dxfId="0" priority="561"/>
    <cfRule type="duplicateValues" dxfId="0" priority="555"/>
    <cfRule type="duplicateValues" dxfId="0" priority="549"/>
    <cfRule type="duplicateValues" dxfId="0" priority="543"/>
    <cfRule type="duplicateValues" dxfId="0" priority="537"/>
  </conditionalFormatting>
  <conditionalFormatting sqref="B6">
    <cfRule type="duplicateValues" dxfId="0" priority="97"/>
    <cfRule type="duplicateValues" dxfId="0" priority="95"/>
    <cfRule type="duplicateValues" dxfId="0" priority="93"/>
    <cfRule type="duplicateValues" dxfId="0" priority="91"/>
    <cfRule type="duplicateValues" dxfId="0" priority="89"/>
    <cfRule type="duplicateValues" dxfId="0" priority="87"/>
  </conditionalFormatting>
  <conditionalFormatting sqref="C6">
    <cfRule type="duplicateValues" dxfId="0" priority="105"/>
    <cfRule type="duplicateValues" dxfId="0" priority="103"/>
    <cfRule type="duplicateValues" dxfId="0" priority="101"/>
    <cfRule type="duplicateValues" dxfId="0" priority="99"/>
    <cfRule type="duplicateValues" dxfId="0" priority="85"/>
    <cfRule type="duplicateValues" dxfId="0" priority="83"/>
    <cfRule type="duplicateValues" dxfId="0" priority="81"/>
    <cfRule type="duplicateValues" dxfId="0" priority="79"/>
    <cfRule type="duplicateValues" dxfId="0" priority="77"/>
    <cfRule type="duplicateValues" dxfId="0" priority="75"/>
    <cfRule type="duplicateValues" dxfId="0" priority="73"/>
    <cfRule type="duplicateValues" dxfId="0" priority="71"/>
    <cfRule type="duplicateValues" dxfId="0" priority="69"/>
    <cfRule type="duplicateValues" dxfId="0" priority="67"/>
    <cfRule type="duplicateValues" dxfId="0" priority="65"/>
    <cfRule type="duplicateValues" dxfId="0" priority="63"/>
    <cfRule type="duplicateValues" dxfId="0" priority="61"/>
    <cfRule type="duplicateValues" dxfId="0" priority="59"/>
    <cfRule type="duplicateValues" dxfId="0" priority="57"/>
    <cfRule type="duplicateValues" dxfId="0" priority="55"/>
    <cfRule type="duplicateValues" dxfId="0" priority="53"/>
    <cfRule type="duplicateValues" dxfId="0" priority="51"/>
    <cfRule type="duplicateValues" dxfId="0" priority="49"/>
    <cfRule type="duplicateValues" dxfId="0" priority="47"/>
    <cfRule type="duplicateValues" dxfId="0" priority="45"/>
    <cfRule type="duplicateValues" dxfId="0" priority="43"/>
  </conditionalFormatting>
  <conditionalFormatting sqref="B7">
    <cfRule type="duplicateValues" dxfId="0" priority="96"/>
    <cfRule type="duplicateValues" dxfId="0" priority="94"/>
    <cfRule type="duplicateValues" dxfId="0" priority="92"/>
    <cfRule type="duplicateValues" dxfId="0" priority="90"/>
    <cfRule type="duplicateValues" dxfId="0" priority="88"/>
    <cfRule type="duplicateValues" dxfId="0" priority="86"/>
  </conditionalFormatting>
  <conditionalFormatting sqref="C7">
    <cfRule type="duplicateValues" dxfId="0" priority="104"/>
    <cfRule type="duplicateValues" dxfId="0" priority="102"/>
    <cfRule type="duplicateValues" dxfId="0" priority="100"/>
    <cfRule type="duplicateValues" dxfId="0" priority="98"/>
    <cfRule type="duplicateValues" dxfId="0" priority="84"/>
    <cfRule type="duplicateValues" dxfId="0" priority="82"/>
    <cfRule type="duplicateValues" dxfId="0" priority="80"/>
    <cfRule type="duplicateValues" dxfId="0" priority="78"/>
    <cfRule type="duplicateValues" dxfId="0" priority="76"/>
    <cfRule type="duplicateValues" dxfId="0" priority="74"/>
    <cfRule type="duplicateValues" dxfId="0" priority="72"/>
    <cfRule type="duplicateValues" dxfId="0" priority="70"/>
    <cfRule type="duplicateValues" dxfId="0" priority="68"/>
    <cfRule type="duplicateValues" dxfId="0" priority="66"/>
    <cfRule type="duplicateValues" dxfId="0" priority="64"/>
    <cfRule type="duplicateValues" dxfId="0" priority="62"/>
    <cfRule type="duplicateValues" dxfId="0" priority="60"/>
    <cfRule type="duplicateValues" dxfId="0" priority="58"/>
    <cfRule type="duplicateValues" dxfId="0" priority="56"/>
    <cfRule type="duplicateValues" dxfId="0" priority="54"/>
    <cfRule type="duplicateValues" dxfId="0" priority="52"/>
    <cfRule type="duplicateValues" dxfId="0" priority="50"/>
    <cfRule type="duplicateValues" dxfId="0" priority="48"/>
    <cfRule type="duplicateValues" dxfId="0" priority="46"/>
    <cfRule type="duplicateValues" dxfId="0" priority="44"/>
    <cfRule type="duplicateValues" dxfId="0" priority="42"/>
  </conditionalFormatting>
  <conditionalFormatting sqref="B8">
    <cfRule type="duplicateValues" dxfId="0" priority="644"/>
    <cfRule type="duplicateValues" dxfId="0" priority="638"/>
    <cfRule type="duplicateValues" dxfId="0" priority="632"/>
    <cfRule type="duplicateValues" dxfId="0" priority="626"/>
    <cfRule type="duplicateValues" dxfId="0" priority="620"/>
    <cfRule type="duplicateValues" dxfId="0" priority="614"/>
  </conditionalFormatting>
  <conditionalFormatting sqref="C8">
    <cfRule type="duplicateValues" dxfId="0" priority="668"/>
    <cfRule type="duplicateValues" dxfId="0" priority="662"/>
    <cfRule type="duplicateValues" dxfId="0" priority="656"/>
    <cfRule type="duplicateValues" dxfId="0" priority="650"/>
    <cfRule type="duplicateValues" dxfId="0" priority="608"/>
    <cfRule type="duplicateValues" dxfId="0" priority="602"/>
    <cfRule type="duplicateValues" dxfId="0" priority="596"/>
    <cfRule type="duplicateValues" dxfId="0" priority="590"/>
    <cfRule type="duplicateValues" dxfId="0" priority="584"/>
    <cfRule type="duplicateValues" dxfId="0" priority="578"/>
    <cfRule type="duplicateValues" dxfId="0" priority="572"/>
    <cfRule type="duplicateValues" dxfId="0" priority="566"/>
    <cfRule type="duplicateValues" dxfId="0" priority="560"/>
    <cfRule type="duplicateValues" dxfId="0" priority="554"/>
    <cfRule type="duplicateValues" dxfId="0" priority="548"/>
    <cfRule type="duplicateValues" dxfId="0" priority="542"/>
    <cfRule type="duplicateValues" dxfId="0" priority="536"/>
  </conditionalFormatting>
  <conditionalFormatting sqref="B9">
    <cfRule type="duplicateValues" dxfId="0" priority="643"/>
    <cfRule type="duplicateValues" dxfId="0" priority="637"/>
    <cfRule type="duplicateValues" dxfId="0" priority="631"/>
    <cfRule type="duplicateValues" dxfId="0" priority="625"/>
    <cfRule type="duplicateValues" dxfId="0" priority="619"/>
    <cfRule type="duplicateValues" dxfId="0" priority="613"/>
  </conditionalFormatting>
  <conditionalFormatting sqref="C9">
    <cfRule type="duplicateValues" dxfId="0" priority="667"/>
    <cfRule type="duplicateValues" dxfId="0" priority="661"/>
    <cfRule type="duplicateValues" dxfId="0" priority="655"/>
    <cfRule type="duplicateValues" dxfId="0" priority="649"/>
    <cfRule type="duplicateValues" dxfId="0" priority="607"/>
    <cfRule type="duplicateValues" dxfId="0" priority="601"/>
    <cfRule type="duplicateValues" dxfId="0" priority="595"/>
    <cfRule type="duplicateValues" dxfId="0" priority="589"/>
    <cfRule type="duplicateValues" dxfId="0" priority="583"/>
    <cfRule type="duplicateValues" dxfId="0" priority="577"/>
    <cfRule type="duplicateValues" dxfId="0" priority="571"/>
    <cfRule type="duplicateValues" dxfId="0" priority="565"/>
    <cfRule type="duplicateValues" dxfId="0" priority="559"/>
    <cfRule type="duplicateValues" dxfId="0" priority="553"/>
    <cfRule type="duplicateValues" dxfId="0" priority="547"/>
    <cfRule type="duplicateValues" dxfId="0" priority="541"/>
    <cfRule type="duplicateValues" dxfId="0" priority="535"/>
  </conditionalFormatting>
  <conditionalFormatting sqref="B10">
    <cfRule type="duplicateValues" dxfId="0" priority="642"/>
    <cfRule type="duplicateValues" dxfId="0" priority="636"/>
    <cfRule type="duplicateValues" dxfId="0" priority="630"/>
    <cfRule type="duplicateValues" dxfId="0" priority="624"/>
    <cfRule type="duplicateValues" dxfId="0" priority="618"/>
    <cfRule type="duplicateValues" dxfId="0" priority="612"/>
  </conditionalFormatting>
  <conditionalFormatting sqref="C10">
    <cfRule type="duplicateValues" dxfId="0" priority="666"/>
    <cfRule type="duplicateValues" dxfId="0" priority="660"/>
    <cfRule type="duplicateValues" dxfId="0" priority="654"/>
    <cfRule type="duplicateValues" dxfId="0" priority="648"/>
    <cfRule type="duplicateValues" dxfId="0" priority="606"/>
    <cfRule type="duplicateValues" dxfId="0" priority="600"/>
    <cfRule type="duplicateValues" dxfId="0" priority="594"/>
    <cfRule type="duplicateValues" dxfId="0" priority="588"/>
    <cfRule type="duplicateValues" dxfId="0" priority="582"/>
    <cfRule type="duplicateValues" dxfId="0" priority="576"/>
    <cfRule type="duplicateValues" dxfId="0" priority="570"/>
    <cfRule type="duplicateValues" dxfId="0" priority="564"/>
    <cfRule type="duplicateValues" dxfId="0" priority="558"/>
    <cfRule type="duplicateValues" dxfId="0" priority="552"/>
    <cfRule type="duplicateValues" dxfId="0" priority="546"/>
    <cfRule type="duplicateValues" dxfId="0" priority="540"/>
    <cfRule type="duplicateValues" dxfId="0" priority="534"/>
  </conditionalFormatting>
  <conditionalFormatting sqref="B11">
    <cfRule type="duplicateValues" dxfId="0" priority="523"/>
    <cfRule type="duplicateValues" dxfId="0" priority="521"/>
    <cfRule type="duplicateValues" dxfId="0" priority="519"/>
    <cfRule type="duplicateValues" dxfId="0" priority="517"/>
    <cfRule type="duplicateValues" dxfId="0" priority="515"/>
    <cfRule type="duplicateValues" dxfId="0" priority="513"/>
  </conditionalFormatting>
  <conditionalFormatting sqref="C11">
    <cfRule type="duplicateValues" dxfId="0" priority="531"/>
    <cfRule type="duplicateValues" dxfId="0" priority="529"/>
    <cfRule type="duplicateValues" dxfId="0" priority="527"/>
    <cfRule type="duplicateValues" dxfId="0" priority="525"/>
    <cfRule type="duplicateValues" dxfId="0" priority="511"/>
    <cfRule type="duplicateValues" dxfId="0" priority="509"/>
    <cfRule type="duplicateValues" dxfId="0" priority="507"/>
    <cfRule type="duplicateValues" dxfId="0" priority="505"/>
    <cfRule type="duplicateValues" dxfId="0" priority="503"/>
    <cfRule type="duplicateValues" dxfId="0" priority="501"/>
    <cfRule type="duplicateValues" dxfId="0" priority="499"/>
    <cfRule type="duplicateValues" dxfId="0" priority="497"/>
    <cfRule type="duplicateValues" dxfId="0" priority="495"/>
    <cfRule type="duplicateValues" dxfId="0" priority="493"/>
    <cfRule type="duplicateValues" dxfId="0" priority="491"/>
    <cfRule type="duplicateValues" dxfId="0" priority="489"/>
    <cfRule type="duplicateValues" dxfId="0" priority="487"/>
    <cfRule type="duplicateValues" dxfId="0" priority="485"/>
  </conditionalFormatting>
  <conditionalFormatting sqref="B12">
    <cfRule type="duplicateValues" dxfId="0" priority="522"/>
    <cfRule type="duplicateValues" dxfId="0" priority="520"/>
    <cfRule type="duplicateValues" dxfId="0" priority="518"/>
    <cfRule type="duplicateValues" dxfId="0" priority="516"/>
    <cfRule type="duplicateValues" dxfId="0" priority="514"/>
    <cfRule type="duplicateValues" dxfId="0" priority="512"/>
  </conditionalFormatting>
  <conditionalFormatting sqref="C12">
    <cfRule type="duplicateValues" dxfId="0" priority="530"/>
    <cfRule type="duplicateValues" dxfId="0" priority="528"/>
    <cfRule type="duplicateValues" dxfId="0" priority="526"/>
    <cfRule type="duplicateValues" dxfId="0" priority="524"/>
    <cfRule type="duplicateValues" dxfId="0" priority="510"/>
    <cfRule type="duplicateValues" dxfId="0" priority="508"/>
    <cfRule type="duplicateValues" dxfId="0" priority="506"/>
    <cfRule type="duplicateValues" dxfId="0" priority="504"/>
    <cfRule type="duplicateValues" dxfId="0" priority="502"/>
    <cfRule type="duplicateValues" dxfId="0" priority="500"/>
    <cfRule type="duplicateValues" dxfId="0" priority="498"/>
    <cfRule type="duplicateValues" dxfId="0" priority="496"/>
    <cfRule type="duplicateValues" dxfId="0" priority="494"/>
    <cfRule type="duplicateValues" dxfId="0" priority="492"/>
    <cfRule type="duplicateValues" dxfId="0" priority="490"/>
    <cfRule type="duplicateValues" dxfId="0" priority="488"/>
    <cfRule type="duplicateValues" dxfId="0" priority="486"/>
    <cfRule type="duplicateValues" dxfId="0" priority="484"/>
  </conditionalFormatting>
  <conditionalFormatting sqref="B13">
    <cfRule type="duplicateValues" dxfId="0" priority="641"/>
    <cfRule type="duplicateValues" dxfId="0" priority="635"/>
    <cfRule type="duplicateValues" dxfId="0" priority="629"/>
    <cfRule type="duplicateValues" dxfId="0" priority="623"/>
    <cfRule type="duplicateValues" dxfId="0" priority="617"/>
    <cfRule type="duplicateValues" dxfId="0" priority="611"/>
  </conditionalFormatting>
  <conditionalFormatting sqref="C13">
    <cfRule type="duplicateValues" dxfId="0" priority="665"/>
    <cfRule type="duplicateValues" dxfId="0" priority="659"/>
    <cfRule type="duplicateValues" dxfId="0" priority="653"/>
    <cfRule type="duplicateValues" dxfId="0" priority="647"/>
    <cfRule type="duplicateValues" dxfId="0" priority="605"/>
    <cfRule type="duplicateValues" dxfId="0" priority="599"/>
    <cfRule type="duplicateValues" dxfId="0" priority="593"/>
    <cfRule type="duplicateValues" dxfId="0" priority="587"/>
    <cfRule type="duplicateValues" dxfId="0" priority="581"/>
    <cfRule type="duplicateValues" dxfId="0" priority="575"/>
    <cfRule type="duplicateValues" dxfId="0" priority="569"/>
    <cfRule type="duplicateValues" dxfId="0" priority="563"/>
    <cfRule type="duplicateValues" dxfId="0" priority="557"/>
    <cfRule type="duplicateValues" dxfId="0" priority="551"/>
    <cfRule type="duplicateValues" dxfId="0" priority="545"/>
    <cfRule type="duplicateValues" dxfId="0" priority="539"/>
    <cfRule type="duplicateValues" dxfId="0" priority="533"/>
  </conditionalFormatting>
  <conditionalFormatting sqref="B14">
    <cfRule type="duplicateValues" dxfId="0" priority="816"/>
    <cfRule type="duplicateValues" dxfId="0" priority="815"/>
    <cfRule type="duplicateValues" dxfId="0" priority="814"/>
    <cfRule type="duplicateValues" dxfId="0" priority="813"/>
    <cfRule type="duplicateValues" dxfId="0" priority="812"/>
    <cfRule type="duplicateValues" dxfId="0" priority="810"/>
  </conditionalFormatting>
  <conditionalFormatting sqref="C14">
    <cfRule type="duplicateValues" dxfId="0" priority="818"/>
    <cfRule type="duplicateValues" dxfId="0" priority="817"/>
    <cfRule type="duplicateValues" dxfId="0" priority="811"/>
    <cfRule type="duplicateValues" dxfId="0" priority="809"/>
    <cfRule type="duplicateValues" dxfId="0" priority="808"/>
    <cfRule type="duplicateValues" dxfId="0" priority="807"/>
    <cfRule type="duplicateValues" dxfId="0" priority="806"/>
    <cfRule type="duplicateValues" dxfId="0" priority="805"/>
    <cfRule type="duplicateValues" dxfId="0" priority="804"/>
    <cfRule type="duplicateValues" dxfId="0" priority="803"/>
    <cfRule type="duplicateValues" dxfId="0" priority="802"/>
    <cfRule type="duplicateValues" dxfId="0" priority="801"/>
  </conditionalFormatting>
  <conditionalFormatting sqref="B15">
    <cfRule type="duplicateValues" dxfId="0" priority="975"/>
    <cfRule type="duplicateValues" dxfId="0" priority="973"/>
    <cfRule type="duplicateValues" dxfId="0" priority="971"/>
    <cfRule type="duplicateValues" dxfId="0" priority="969"/>
    <cfRule type="duplicateValues" dxfId="0" priority="967"/>
    <cfRule type="duplicateValues" dxfId="0" priority="962"/>
  </conditionalFormatting>
  <conditionalFormatting sqref="C15">
    <cfRule type="duplicateValues" dxfId="0" priority="981"/>
    <cfRule type="duplicateValues" dxfId="0" priority="978"/>
    <cfRule type="duplicateValues" dxfId="0" priority="965"/>
    <cfRule type="duplicateValues" dxfId="0" priority="960"/>
    <cfRule type="duplicateValues" dxfId="0" priority="957"/>
    <cfRule type="duplicateValues" dxfId="0" priority="954"/>
  </conditionalFormatting>
  <conditionalFormatting sqref="B16">
    <cfRule type="duplicateValues" dxfId="0" priority="349"/>
    <cfRule type="duplicateValues" dxfId="0" priority="343"/>
    <cfRule type="duplicateValues" dxfId="0" priority="337"/>
    <cfRule type="duplicateValues" dxfId="0" priority="331"/>
    <cfRule type="duplicateValues" dxfId="0" priority="325"/>
    <cfRule type="duplicateValues" dxfId="0" priority="313"/>
  </conditionalFormatting>
  <conditionalFormatting sqref="C16">
    <cfRule type="duplicateValues" dxfId="0" priority="361"/>
    <cfRule type="duplicateValues" dxfId="0" priority="355"/>
    <cfRule type="duplicateValues" dxfId="0" priority="319"/>
    <cfRule type="duplicateValues" dxfId="0" priority="307"/>
    <cfRule type="duplicateValues" dxfId="0" priority="301"/>
    <cfRule type="duplicateValues" dxfId="0" priority="295"/>
    <cfRule type="duplicateValues" dxfId="0" priority="289"/>
    <cfRule type="duplicateValues" dxfId="0" priority="283"/>
    <cfRule type="duplicateValues" dxfId="0" priority="277"/>
    <cfRule type="duplicateValues" dxfId="0" priority="271"/>
    <cfRule type="duplicateValues" dxfId="0" priority="265"/>
    <cfRule type="duplicateValues" dxfId="0" priority="259"/>
    <cfRule type="duplicateValues" dxfId="0" priority="253"/>
    <cfRule type="duplicateValues" dxfId="0" priority="247"/>
    <cfRule type="duplicateValues" dxfId="0" priority="241"/>
    <cfRule type="duplicateValues" dxfId="0" priority="235"/>
    <cfRule type="duplicateValues" dxfId="0" priority="229"/>
    <cfRule type="duplicateValues" dxfId="0" priority="223"/>
    <cfRule type="duplicateValues" dxfId="0" priority="217"/>
    <cfRule type="duplicateValues" dxfId="0" priority="211"/>
  </conditionalFormatting>
  <conditionalFormatting sqref="B17">
    <cfRule type="duplicateValues" dxfId="0" priority="348"/>
    <cfRule type="duplicateValues" dxfId="0" priority="342"/>
    <cfRule type="duplicateValues" dxfId="0" priority="336"/>
    <cfRule type="duplicateValues" dxfId="0" priority="330"/>
    <cfRule type="duplicateValues" dxfId="0" priority="324"/>
    <cfRule type="duplicateValues" dxfId="0" priority="312"/>
  </conditionalFormatting>
  <conditionalFormatting sqref="C17">
    <cfRule type="duplicateValues" dxfId="0" priority="360"/>
    <cfRule type="duplicateValues" dxfId="0" priority="354"/>
    <cfRule type="duplicateValues" dxfId="0" priority="318"/>
    <cfRule type="duplicateValues" dxfId="0" priority="306"/>
    <cfRule type="duplicateValues" dxfId="0" priority="300"/>
    <cfRule type="duplicateValues" dxfId="0" priority="294"/>
    <cfRule type="duplicateValues" dxfId="0" priority="288"/>
    <cfRule type="duplicateValues" dxfId="0" priority="282"/>
    <cfRule type="duplicateValues" dxfId="0" priority="276"/>
    <cfRule type="duplicateValues" dxfId="0" priority="270"/>
    <cfRule type="duplicateValues" dxfId="0" priority="264"/>
    <cfRule type="duplicateValues" dxfId="0" priority="258"/>
    <cfRule type="duplicateValues" dxfId="0" priority="252"/>
    <cfRule type="duplicateValues" dxfId="0" priority="246"/>
    <cfRule type="duplicateValues" dxfId="0" priority="240"/>
    <cfRule type="duplicateValues" dxfId="0" priority="234"/>
    <cfRule type="duplicateValues" dxfId="0" priority="228"/>
    <cfRule type="duplicateValues" dxfId="0" priority="222"/>
    <cfRule type="duplicateValues" dxfId="0" priority="216"/>
    <cfRule type="duplicateValues" dxfId="0" priority="210"/>
  </conditionalFormatting>
  <conditionalFormatting sqref="B18">
    <cfRule type="duplicateValues" dxfId="0" priority="347"/>
    <cfRule type="duplicateValues" dxfId="0" priority="341"/>
    <cfRule type="duplicateValues" dxfId="0" priority="335"/>
    <cfRule type="duplicateValues" dxfId="0" priority="329"/>
    <cfRule type="duplicateValues" dxfId="0" priority="323"/>
    <cfRule type="duplicateValues" dxfId="0" priority="311"/>
  </conditionalFormatting>
  <conditionalFormatting sqref="C18">
    <cfRule type="duplicateValues" dxfId="0" priority="359"/>
    <cfRule type="duplicateValues" dxfId="0" priority="353"/>
    <cfRule type="duplicateValues" dxfId="0" priority="317"/>
    <cfRule type="duplicateValues" dxfId="0" priority="305"/>
    <cfRule type="duplicateValues" dxfId="0" priority="299"/>
    <cfRule type="duplicateValues" dxfId="0" priority="293"/>
    <cfRule type="duplicateValues" dxfId="0" priority="287"/>
    <cfRule type="duplicateValues" dxfId="0" priority="281"/>
    <cfRule type="duplicateValues" dxfId="0" priority="275"/>
    <cfRule type="duplicateValues" dxfId="0" priority="269"/>
    <cfRule type="duplicateValues" dxfId="0" priority="263"/>
    <cfRule type="duplicateValues" dxfId="0" priority="257"/>
    <cfRule type="duplicateValues" dxfId="0" priority="251"/>
    <cfRule type="duplicateValues" dxfId="0" priority="245"/>
    <cfRule type="duplicateValues" dxfId="0" priority="239"/>
    <cfRule type="duplicateValues" dxfId="0" priority="233"/>
    <cfRule type="duplicateValues" dxfId="0" priority="227"/>
    <cfRule type="duplicateValues" dxfId="0" priority="221"/>
    <cfRule type="duplicateValues" dxfId="0" priority="215"/>
    <cfRule type="duplicateValues" dxfId="0" priority="209"/>
  </conditionalFormatting>
  <conditionalFormatting sqref="B19">
    <cfRule type="duplicateValues" dxfId="0" priority="346"/>
    <cfRule type="duplicateValues" dxfId="0" priority="340"/>
    <cfRule type="duplicateValues" dxfId="0" priority="334"/>
    <cfRule type="duplicateValues" dxfId="0" priority="328"/>
    <cfRule type="duplicateValues" dxfId="0" priority="322"/>
    <cfRule type="duplicateValues" dxfId="0" priority="310"/>
  </conditionalFormatting>
  <conditionalFormatting sqref="C19">
    <cfRule type="duplicateValues" dxfId="0" priority="358"/>
    <cfRule type="duplicateValues" dxfId="0" priority="352"/>
    <cfRule type="duplicateValues" dxfId="0" priority="316"/>
    <cfRule type="duplicateValues" dxfId="0" priority="304"/>
    <cfRule type="duplicateValues" dxfId="0" priority="298"/>
    <cfRule type="duplicateValues" dxfId="0" priority="292"/>
    <cfRule type="duplicateValues" dxfId="0" priority="286"/>
    <cfRule type="duplicateValues" dxfId="0" priority="280"/>
    <cfRule type="duplicateValues" dxfId="0" priority="274"/>
    <cfRule type="duplicateValues" dxfId="0" priority="268"/>
    <cfRule type="duplicateValues" dxfId="0" priority="262"/>
    <cfRule type="duplicateValues" dxfId="0" priority="256"/>
    <cfRule type="duplicateValues" dxfId="0" priority="250"/>
    <cfRule type="duplicateValues" dxfId="0" priority="244"/>
    <cfRule type="duplicateValues" dxfId="0" priority="238"/>
    <cfRule type="duplicateValues" dxfId="0" priority="232"/>
    <cfRule type="duplicateValues" dxfId="0" priority="226"/>
    <cfRule type="duplicateValues" dxfId="0" priority="220"/>
    <cfRule type="duplicateValues" dxfId="0" priority="214"/>
    <cfRule type="duplicateValues" dxfId="0" priority="208"/>
  </conditionalFormatting>
  <conditionalFormatting sqref="B20">
    <cfRule type="duplicateValues" dxfId="0" priority="345"/>
    <cfRule type="duplicateValues" dxfId="0" priority="339"/>
    <cfRule type="duplicateValues" dxfId="0" priority="333"/>
    <cfRule type="duplicateValues" dxfId="0" priority="327"/>
    <cfRule type="duplicateValues" dxfId="0" priority="321"/>
    <cfRule type="duplicateValues" dxfId="0" priority="309"/>
  </conditionalFormatting>
  <conditionalFormatting sqref="C20">
    <cfRule type="duplicateValues" dxfId="0" priority="357"/>
    <cfRule type="duplicateValues" dxfId="0" priority="351"/>
    <cfRule type="duplicateValues" dxfId="0" priority="315"/>
    <cfRule type="duplicateValues" dxfId="0" priority="303"/>
    <cfRule type="duplicateValues" dxfId="0" priority="297"/>
    <cfRule type="duplicateValues" dxfId="0" priority="291"/>
    <cfRule type="duplicateValues" dxfId="0" priority="285"/>
    <cfRule type="duplicateValues" dxfId="0" priority="279"/>
    <cfRule type="duplicateValues" dxfId="0" priority="273"/>
    <cfRule type="duplicateValues" dxfId="0" priority="267"/>
    <cfRule type="duplicateValues" dxfId="0" priority="261"/>
    <cfRule type="duplicateValues" dxfId="0" priority="255"/>
    <cfRule type="duplicateValues" dxfId="0" priority="249"/>
    <cfRule type="duplicateValues" dxfId="0" priority="243"/>
    <cfRule type="duplicateValues" dxfId="0" priority="237"/>
    <cfRule type="duplicateValues" dxfId="0" priority="231"/>
    <cfRule type="duplicateValues" dxfId="0" priority="225"/>
    <cfRule type="duplicateValues" dxfId="0" priority="219"/>
    <cfRule type="duplicateValues" dxfId="0" priority="213"/>
    <cfRule type="duplicateValues" dxfId="0" priority="207"/>
  </conditionalFormatting>
  <conditionalFormatting sqref="B21">
    <cfRule type="duplicateValues" dxfId="0" priority="344"/>
    <cfRule type="duplicateValues" dxfId="0" priority="338"/>
    <cfRule type="duplicateValues" dxfId="0" priority="332"/>
    <cfRule type="duplicateValues" dxfId="0" priority="326"/>
    <cfRule type="duplicateValues" dxfId="0" priority="320"/>
    <cfRule type="duplicateValues" dxfId="0" priority="308"/>
  </conditionalFormatting>
  <conditionalFormatting sqref="C21">
    <cfRule type="duplicateValues" dxfId="0" priority="356"/>
    <cfRule type="duplicateValues" dxfId="0" priority="350"/>
    <cfRule type="duplicateValues" dxfId="0" priority="314"/>
    <cfRule type="duplicateValues" dxfId="0" priority="302"/>
    <cfRule type="duplicateValues" dxfId="0" priority="296"/>
    <cfRule type="duplicateValues" dxfId="0" priority="290"/>
    <cfRule type="duplicateValues" dxfId="0" priority="284"/>
    <cfRule type="duplicateValues" dxfId="0" priority="278"/>
    <cfRule type="duplicateValues" dxfId="0" priority="272"/>
    <cfRule type="duplicateValues" dxfId="0" priority="266"/>
    <cfRule type="duplicateValues" dxfId="0" priority="260"/>
    <cfRule type="duplicateValues" dxfId="0" priority="254"/>
    <cfRule type="duplicateValues" dxfId="0" priority="248"/>
    <cfRule type="duplicateValues" dxfId="0" priority="242"/>
    <cfRule type="duplicateValues" dxfId="0" priority="236"/>
    <cfRule type="duplicateValues" dxfId="0" priority="230"/>
    <cfRule type="duplicateValues" dxfId="0" priority="224"/>
    <cfRule type="duplicateValues" dxfId="0" priority="218"/>
    <cfRule type="duplicateValues" dxfId="0" priority="212"/>
    <cfRule type="duplicateValues" dxfId="0" priority="206"/>
  </conditionalFormatting>
  <conditionalFormatting sqref="B22">
    <cfRule type="duplicateValues" dxfId="0" priority="946"/>
    <cfRule type="duplicateValues" dxfId="0" priority="944"/>
    <cfRule type="duplicateValues" dxfId="0" priority="942"/>
    <cfRule type="duplicateValues" dxfId="0" priority="940"/>
    <cfRule type="duplicateValues" dxfId="0" priority="938"/>
    <cfRule type="duplicateValues" dxfId="0" priority="934"/>
  </conditionalFormatting>
  <conditionalFormatting sqref="C22">
    <cfRule type="duplicateValues" dxfId="0" priority="950"/>
    <cfRule type="duplicateValues" dxfId="0" priority="948"/>
    <cfRule type="duplicateValues" dxfId="0" priority="936"/>
    <cfRule type="duplicateValues" dxfId="0" priority="932"/>
    <cfRule type="duplicateValues" dxfId="0" priority="930"/>
    <cfRule type="duplicateValues" dxfId="0" priority="928"/>
    <cfRule type="duplicateValues" dxfId="0" priority="926"/>
  </conditionalFormatting>
  <conditionalFormatting sqref="B23">
    <cfRule type="duplicateValues" dxfId="0" priority="945"/>
    <cfRule type="duplicateValues" dxfId="0" priority="943"/>
    <cfRule type="duplicateValues" dxfId="0" priority="941"/>
    <cfRule type="duplicateValues" dxfId="0" priority="939"/>
    <cfRule type="duplicateValues" dxfId="0" priority="937"/>
    <cfRule type="duplicateValues" dxfId="0" priority="933"/>
  </conditionalFormatting>
  <conditionalFormatting sqref="C23">
    <cfRule type="duplicateValues" dxfId="0" priority="949"/>
    <cfRule type="duplicateValues" dxfId="0" priority="947"/>
    <cfRule type="duplicateValues" dxfId="0" priority="935"/>
    <cfRule type="duplicateValues" dxfId="0" priority="931"/>
    <cfRule type="duplicateValues" dxfId="0" priority="929"/>
    <cfRule type="duplicateValues" dxfId="0" priority="927"/>
    <cfRule type="duplicateValues" dxfId="0" priority="925"/>
  </conditionalFormatting>
  <conditionalFormatting sqref="B24">
    <cfRule type="duplicateValues" dxfId="0" priority="922"/>
    <cfRule type="duplicateValues" dxfId="0" priority="920"/>
    <cfRule type="duplicateValues" dxfId="0" priority="918"/>
    <cfRule type="duplicateValues" dxfId="0" priority="916"/>
    <cfRule type="duplicateValues" dxfId="0" priority="914"/>
    <cfRule type="duplicateValues" dxfId="0" priority="911"/>
  </conditionalFormatting>
  <conditionalFormatting sqref="C24">
    <cfRule type="duplicateValues" dxfId="0" priority="924"/>
    <cfRule type="duplicateValues" dxfId="0" priority="923"/>
    <cfRule type="duplicateValues" dxfId="0" priority="912"/>
    <cfRule type="duplicateValues" dxfId="0" priority="909"/>
    <cfRule type="duplicateValues" dxfId="0" priority="908"/>
    <cfRule type="duplicateValues" dxfId="0" priority="907"/>
    <cfRule type="duplicateValues" dxfId="0" priority="906"/>
  </conditionalFormatting>
  <conditionalFormatting sqref="B25">
    <cfRule type="duplicateValues" dxfId="0" priority="921"/>
    <cfRule type="duplicateValues" dxfId="0" priority="919"/>
    <cfRule type="duplicateValues" dxfId="0" priority="917"/>
    <cfRule type="duplicateValues" dxfId="0" priority="915"/>
    <cfRule type="duplicateValues" dxfId="0" priority="913"/>
    <cfRule type="duplicateValues" dxfId="0" priority="910"/>
  </conditionalFormatting>
  <conditionalFormatting sqref="B26">
    <cfRule type="duplicateValues" dxfId="0" priority="882"/>
    <cfRule type="duplicateValues" dxfId="0" priority="878"/>
    <cfRule type="duplicateValues" dxfId="0" priority="874"/>
    <cfRule type="duplicateValues" dxfId="0" priority="870"/>
    <cfRule type="duplicateValues" dxfId="0" priority="866"/>
    <cfRule type="duplicateValues" dxfId="0" priority="859"/>
  </conditionalFormatting>
  <conditionalFormatting sqref="B27">
    <cfRule type="duplicateValues" dxfId="0" priority="881"/>
    <cfRule type="duplicateValues" dxfId="0" priority="877"/>
    <cfRule type="duplicateValues" dxfId="0" priority="873"/>
    <cfRule type="duplicateValues" dxfId="0" priority="869"/>
    <cfRule type="duplicateValues" dxfId="0" priority="865"/>
    <cfRule type="duplicateValues" dxfId="0" priority="858"/>
  </conditionalFormatting>
  <conditionalFormatting sqref="C27">
    <cfRule type="duplicateValues" dxfId="0" priority="888"/>
    <cfRule type="duplicateValues" dxfId="0" priority="885"/>
    <cfRule type="duplicateValues" dxfId="0" priority="862"/>
    <cfRule type="duplicateValues" dxfId="0" priority="855"/>
    <cfRule type="duplicateValues" dxfId="0" priority="852"/>
    <cfRule type="duplicateValues" dxfId="0" priority="849"/>
    <cfRule type="duplicateValues" dxfId="0" priority="846"/>
    <cfRule type="duplicateValues" dxfId="0" priority="843"/>
    <cfRule type="duplicateValues" dxfId="0" priority="840"/>
  </conditionalFormatting>
  <conditionalFormatting sqref="B28">
    <cfRule type="duplicateValues" dxfId="0" priority="880"/>
    <cfRule type="duplicateValues" dxfId="0" priority="876"/>
    <cfRule type="duplicateValues" dxfId="0" priority="872"/>
    <cfRule type="duplicateValues" dxfId="0" priority="868"/>
    <cfRule type="duplicateValues" dxfId="0" priority="864"/>
    <cfRule type="duplicateValues" dxfId="0" priority="857"/>
  </conditionalFormatting>
  <conditionalFormatting sqref="C28">
    <cfRule type="duplicateValues" dxfId="0" priority="887"/>
    <cfRule type="duplicateValues" dxfId="0" priority="884"/>
    <cfRule type="duplicateValues" dxfId="0" priority="861"/>
    <cfRule type="duplicateValues" dxfId="0" priority="854"/>
    <cfRule type="duplicateValues" dxfId="0" priority="851"/>
    <cfRule type="duplicateValues" dxfId="0" priority="848"/>
    <cfRule type="duplicateValues" dxfId="0" priority="845"/>
    <cfRule type="duplicateValues" dxfId="0" priority="842"/>
    <cfRule type="duplicateValues" dxfId="0" priority="839"/>
  </conditionalFormatting>
  <conditionalFormatting sqref="B29">
    <cfRule type="duplicateValues" dxfId="0" priority="879"/>
    <cfRule type="duplicateValues" dxfId="0" priority="875"/>
    <cfRule type="duplicateValues" dxfId="0" priority="871"/>
    <cfRule type="duplicateValues" dxfId="0" priority="867"/>
    <cfRule type="duplicateValues" dxfId="0" priority="863"/>
    <cfRule type="duplicateValues" dxfId="0" priority="856"/>
  </conditionalFormatting>
  <conditionalFormatting sqref="C29">
    <cfRule type="duplicateValues" dxfId="0" priority="886"/>
    <cfRule type="duplicateValues" dxfId="0" priority="883"/>
    <cfRule type="duplicateValues" dxfId="0" priority="860"/>
    <cfRule type="duplicateValues" dxfId="0" priority="853"/>
    <cfRule type="duplicateValues" dxfId="0" priority="850"/>
    <cfRule type="duplicateValues" dxfId="0" priority="847"/>
    <cfRule type="duplicateValues" dxfId="0" priority="844"/>
    <cfRule type="duplicateValues" dxfId="0" priority="841"/>
    <cfRule type="duplicateValues" dxfId="0" priority="838"/>
  </conditionalFormatting>
  <conditionalFormatting sqref="B30">
    <cfRule type="duplicateValues" dxfId="0" priority="794"/>
    <cfRule type="duplicateValues" dxfId="0" priority="791"/>
    <cfRule type="duplicateValues" dxfId="0" priority="788"/>
    <cfRule type="duplicateValues" dxfId="0" priority="785"/>
    <cfRule type="duplicateValues" dxfId="0" priority="782"/>
    <cfRule type="duplicateValues" dxfId="0" priority="776"/>
  </conditionalFormatting>
  <conditionalFormatting sqref="C30">
    <cfRule type="duplicateValues" dxfId="0" priority="800"/>
    <cfRule type="duplicateValues" dxfId="0" priority="797"/>
    <cfRule type="duplicateValues" dxfId="0" priority="779"/>
    <cfRule type="duplicateValues" dxfId="0" priority="773"/>
    <cfRule type="duplicateValues" dxfId="0" priority="770"/>
    <cfRule type="duplicateValues" dxfId="0" priority="767"/>
    <cfRule type="duplicateValues" dxfId="0" priority="764"/>
    <cfRule type="duplicateValues" dxfId="0" priority="761"/>
    <cfRule type="duplicateValues" dxfId="0" priority="758"/>
    <cfRule type="duplicateValues" dxfId="0" priority="755"/>
    <cfRule type="duplicateValues" dxfId="0" priority="752"/>
    <cfRule type="duplicateValues" dxfId="0" priority="749"/>
  </conditionalFormatting>
  <conditionalFormatting sqref="B31">
    <cfRule type="duplicateValues" dxfId="0" priority="793"/>
    <cfRule type="duplicateValues" dxfId="0" priority="790"/>
    <cfRule type="duplicateValues" dxfId="0" priority="787"/>
    <cfRule type="duplicateValues" dxfId="0" priority="784"/>
    <cfRule type="duplicateValues" dxfId="0" priority="781"/>
    <cfRule type="duplicateValues" dxfId="0" priority="775"/>
  </conditionalFormatting>
  <conditionalFormatting sqref="C31">
    <cfRule type="duplicateValues" dxfId="0" priority="799"/>
    <cfRule type="duplicateValues" dxfId="0" priority="796"/>
    <cfRule type="duplicateValues" dxfId="0" priority="778"/>
    <cfRule type="duplicateValues" dxfId="0" priority="772"/>
    <cfRule type="duplicateValues" dxfId="0" priority="769"/>
    <cfRule type="duplicateValues" dxfId="0" priority="766"/>
    <cfRule type="duplicateValues" dxfId="0" priority="763"/>
    <cfRule type="duplicateValues" dxfId="0" priority="760"/>
    <cfRule type="duplicateValues" dxfId="0" priority="757"/>
    <cfRule type="duplicateValues" dxfId="0" priority="754"/>
    <cfRule type="duplicateValues" dxfId="0" priority="751"/>
    <cfRule type="duplicateValues" dxfId="0" priority="748"/>
  </conditionalFormatting>
  <conditionalFormatting sqref="B32">
    <cfRule type="duplicateValues" dxfId="0" priority="792"/>
    <cfRule type="duplicateValues" dxfId="0" priority="789"/>
    <cfRule type="duplicateValues" dxfId="0" priority="786"/>
    <cfRule type="duplicateValues" dxfId="0" priority="783"/>
    <cfRule type="duplicateValues" dxfId="0" priority="780"/>
    <cfRule type="duplicateValues" dxfId="0" priority="774"/>
  </conditionalFormatting>
  <conditionalFormatting sqref="C32">
    <cfRule type="duplicateValues" dxfId="0" priority="798"/>
    <cfRule type="duplicateValues" dxfId="0" priority="795"/>
    <cfRule type="duplicateValues" dxfId="0" priority="777"/>
    <cfRule type="duplicateValues" dxfId="0" priority="771"/>
    <cfRule type="duplicateValues" dxfId="0" priority="768"/>
    <cfRule type="duplicateValues" dxfId="0" priority="765"/>
    <cfRule type="duplicateValues" dxfId="0" priority="762"/>
    <cfRule type="duplicateValues" dxfId="0" priority="759"/>
    <cfRule type="duplicateValues" dxfId="0" priority="756"/>
    <cfRule type="duplicateValues" dxfId="0" priority="753"/>
    <cfRule type="duplicateValues" dxfId="0" priority="750"/>
    <cfRule type="duplicateValues" dxfId="0" priority="747"/>
  </conditionalFormatting>
  <conditionalFormatting sqref="B33">
    <cfRule type="duplicateValues" dxfId="0" priority="741"/>
    <cfRule type="duplicateValues" dxfId="0" priority="739"/>
    <cfRule type="duplicateValues" dxfId="0" priority="737"/>
    <cfRule type="duplicateValues" dxfId="0" priority="735"/>
    <cfRule type="duplicateValues" dxfId="0" priority="733"/>
    <cfRule type="duplicateValues" dxfId="0" priority="729"/>
  </conditionalFormatting>
  <conditionalFormatting sqref="C33">
    <cfRule type="duplicateValues" dxfId="0" priority="745"/>
    <cfRule type="duplicateValues" dxfId="0" priority="743"/>
    <cfRule type="duplicateValues" dxfId="0" priority="731"/>
    <cfRule type="duplicateValues" dxfId="0" priority="727"/>
    <cfRule type="duplicateValues" dxfId="0" priority="725"/>
    <cfRule type="duplicateValues" dxfId="0" priority="723"/>
    <cfRule type="duplicateValues" dxfId="0" priority="721"/>
    <cfRule type="duplicateValues" dxfId="0" priority="719"/>
    <cfRule type="duplicateValues" dxfId="0" priority="717"/>
    <cfRule type="duplicateValues" dxfId="0" priority="715"/>
    <cfRule type="duplicateValues" dxfId="0" priority="713"/>
    <cfRule type="duplicateValues" dxfId="0" priority="711"/>
    <cfRule type="duplicateValues" dxfId="0" priority="709"/>
  </conditionalFormatting>
  <conditionalFormatting sqref="B34">
    <cfRule type="duplicateValues" dxfId="0" priority="740"/>
    <cfRule type="duplicateValues" dxfId="0" priority="738"/>
    <cfRule type="duplicateValues" dxfId="0" priority="736"/>
    <cfRule type="duplicateValues" dxfId="0" priority="734"/>
    <cfRule type="duplicateValues" dxfId="0" priority="732"/>
    <cfRule type="duplicateValues" dxfId="0" priority="728"/>
  </conditionalFormatting>
  <conditionalFormatting sqref="C34">
    <cfRule type="duplicateValues" dxfId="0" priority="744"/>
    <cfRule type="duplicateValues" dxfId="0" priority="742"/>
    <cfRule type="duplicateValues" dxfId="0" priority="730"/>
    <cfRule type="duplicateValues" dxfId="0" priority="726"/>
    <cfRule type="duplicateValues" dxfId="0" priority="724"/>
    <cfRule type="duplicateValues" dxfId="0" priority="722"/>
    <cfRule type="duplicateValues" dxfId="0" priority="720"/>
    <cfRule type="duplicateValues" dxfId="0" priority="718"/>
    <cfRule type="duplicateValues" dxfId="0" priority="716"/>
    <cfRule type="duplicateValues" dxfId="0" priority="714"/>
    <cfRule type="duplicateValues" dxfId="0" priority="712"/>
    <cfRule type="duplicateValues" dxfId="0" priority="710"/>
    <cfRule type="duplicateValues" dxfId="0" priority="708"/>
  </conditionalFormatting>
  <conditionalFormatting sqref="B35">
    <cfRule type="duplicateValues" dxfId="0" priority="974"/>
    <cfRule type="duplicateValues" dxfId="0" priority="972"/>
    <cfRule type="duplicateValues" dxfId="0" priority="970"/>
    <cfRule type="duplicateValues" dxfId="0" priority="968"/>
    <cfRule type="duplicateValues" dxfId="0" priority="966"/>
    <cfRule type="duplicateValues" dxfId="0" priority="961"/>
  </conditionalFormatting>
  <conditionalFormatting sqref="C35">
    <cfRule type="duplicateValues" dxfId="0" priority="980"/>
    <cfRule type="duplicateValues" dxfId="0" priority="977"/>
    <cfRule type="duplicateValues" dxfId="0" priority="964"/>
    <cfRule type="duplicateValues" dxfId="0" priority="959"/>
    <cfRule type="duplicateValues" dxfId="0" priority="956"/>
    <cfRule type="duplicateValues" dxfId="0" priority="953"/>
  </conditionalFormatting>
  <conditionalFormatting sqref="B36">
    <cfRule type="duplicateValues" dxfId="0" priority="703"/>
    <cfRule type="duplicateValues" dxfId="0" priority="702"/>
    <cfRule type="duplicateValues" dxfId="0" priority="701"/>
    <cfRule type="duplicateValues" dxfId="0" priority="700"/>
    <cfRule type="duplicateValues" dxfId="0" priority="699"/>
    <cfRule type="duplicateValues" dxfId="0" priority="697"/>
  </conditionalFormatting>
  <conditionalFormatting sqref="C36">
    <cfRule type="duplicateValues" dxfId="0" priority="705"/>
    <cfRule type="duplicateValues" dxfId="0" priority="704"/>
    <cfRule type="duplicateValues" dxfId="0" priority="698"/>
    <cfRule type="duplicateValues" dxfId="0" priority="696"/>
    <cfRule type="duplicateValues" dxfId="0" priority="695"/>
    <cfRule type="duplicateValues" dxfId="0" priority="694"/>
    <cfRule type="duplicateValues" dxfId="0" priority="693"/>
    <cfRule type="duplicateValues" dxfId="0" priority="692"/>
    <cfRule type="duplicateValues" dxfId="0" priority="691"/>
    <cfRule type="duplicateValues" dxfId="0" priority="690"/>
    <cfRule type="duplicateValues" dxfId="0" priority="689"/>
    <cfRule type="duplicateValues" dxfId="0" priority="688"/>
    <cfRule type="duplicateValues" dxfId="0" priority="687"/>
    <cfRule type="duplicateValues" dxfId="0" priority="686"/>
    <cfRule type="duplicateValues" dxfId="0" priority="685"/>
  </conditionalFormatting>
  <conditionalFormatting sqref="B37">
    <cfRule type="duplicateValues" dxfId="0" priority="683"/>
    <cfRule type="duplicateValues" dxfId="0" priority="682"/>
    <cfRule type="duplicateValues" dxfId="0" priority="681"/>
    <cfRule type="duplicateValues" dxfId="0" priority="680"/>
    <cfRule type="duplicateValues" dxfId="0" priority="679"/>
    <cfRule type="duplicateValues" dxfId="0" priority="678"/>
  </conditionalFormatting>
  <conditionalFormatting sqref="C37">
    <cfRule type="duplicateValues" dxfId="0" priority="979"/>
    <cfRule type="duplicateValues" dxfId="0" priority="976"/>
    <cfRule type="duplicateValues" dxfId="0" priority="963"/>
    <cfRule type="duplicateValues" dxfId="0" priority="958"/>
    <cfRule type="duplicateValues" dxfId="0" priority="955"/>
    <cfRule type="duplicateValues" dxfId="0" priority="952"/>
  </conditionalFormatting>
  <conditionalFormatting sqref="B38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</conditionalFormatting>
  <conditionalFormatting sqref="C38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B39">
    <cfRule type="duplicateValues" dxfId="0" priority="677"/>
    <cfRule type="duplicateValues" dxfId="0" priority="676"/>
    <cfRule type="duplicateValues" dxfId="0" priority="675"/>
    <cfRule type="duplicateValues" dxfId="0" priority="674"/>
    <cfRule type="duplicateValues" dxfId="0" priority="673"/>
    <cfRule type="duplicateValues" dxfId="0" priority="672"/>
  </conditionalFormatting>
  <conditionalFormatting sqref="B40">
    <cfRule type="duplicateValues" dxfId="0" priority="473"/>
    <cfRule type="duplicateValues" dxfId="0" priority="468"/>
    <cfRule type="duplicateValues" dxfId="0" priority="463"/>
    <cfRule type="duplicateValues" dxfId="0" priority="458"/>
    <cfRule type="duplicateValues" dxfId="0" priority="453"/>
    <cfRule type="duplicateValues" dxfId="0" priority="443"/>
  </conditionalFormatting>
  <conditionalFormatting sqref="B41">
    <cfRule type="duplicateValues" dxfId="0" priority="472"/>
    <cfRule type="duplicateValues" dxfId="0" priority="467"/>
    <cfRule type="duplicateValues" dxfId="0" priority="462"/>
    <cfRule type="duplicateValues" dxfId="0" priority="457"/>
    <cfRule type="duplicateValues" dxfId="0" priority="452"/>
    <cfRule type="duplicateValues" dxfId="0" priority="442"/>
  </conditionalFormatting>
  <conditionalFormatting sqref="C41">
    <cfRule type="duplicateValues" dxfId="0" priority="483"/>
    <cfRule type="duplicateValues" dxfId="0" priority="478"/>
    <cfRule type="duplicateValues" dxfId="0" priority="448"/>
    <cfRule type="duplicateValues" dxfId="0" priority="438"/>
    <cfRule type="duplicateValues" dxfId="0" priority="433"/>
    <cfRule type="duplicateValues" dxfId="0" priority="428"/>
    <cfRule type="duplicateValues" dxfId="0" priority="423"/>
    <cfRule type="duplicateValues" dxfId="0" priority="418"/>
    <cfRule type="duplicateValues" dxfId="0" priority="413"/>
    <cfRule type="duplicateValues" dxfId="0" priority="408"/>
    <cfRule type="duplicateValues" dxfId="0" priority="403"/>
    <cfRule type="duplicateValues" dxfId="0" priority="398"/>
    <cfRule type="duplicateValues" dxfId="0" priority="393"/>
    <cfRule type="duplicateValues" dxfId="0" priority="388"/>
    <cfRule type="duplicateValues" dxfId="0" priority="383"/>
    <cfRule type="duplicateValues" dxfId="0" priority="378"/>
    <cfRule type="duplicateValues" dxfId="0" priority="373"/>
    <cfRule type="duplicateValues" dxfId="0" priority="368"/>
  </conditionalFormatting>
  <conditionalFormatting sqref="C42">
    <cfRule type="duplicateValues" dxfId="0" priority="482"/>
    <cfRule type="duplicateValues" dxfId="0" priority="477"/>
    <cfRule type="duplicateValues" dxfId="0" priority="447"/>
    <cfRule type="duplicateValues" dxfId="0" priority="437"/>
    <cfRule type="duplicateValues" dxfId="0" priority="432"/>
    <cfRule type="duplicateValues" dxfId="0" priority="427"/>
    <cfRule type="duplicateValues" dxfId="0" priority="422"/>
    <cfRule type="duplicateValues" dxfId="0" priority="417"/>
    <cfRule type="duplicateValues" dxfId="0" priority="412"/>
    <cfRule type="duplicateValues" dxfId="0" priority="407"/>
    <cfRule type="duplicateValues" dxfId="0" priority="402"/>
    <cfRule type="duplicateValues" dxfId="0" priority="397"/>
    <cfRule type="duplicateValues" dxfId="0" priority="392"/>
    <cfRule type="duplicateValues" dxfId="0" priority="387"/>
    <cfRule type="duplicateValues" dxfId="0" priority="382"/>
    <cfRule type="duplicateValues" dxfId="0" priority="377"/>
    <cfRule type="duplicateValues" dxfId="0" priority="372"/>
    <cfRule type="duplicateValues" dxfId="0" priority="367"/>
  </conditionalFormatting>
  <conditionalFormatting sqref="C43">
    <cfRule type="duplicateValues" dxfId="0" priority="481"/>
    <cfRule type="duplicateValues" dxfId="0" priority="476"/>
    <cfRule type="duplicateValues" dxfId="0" priority="446"/>
    <cfRule type="duplicateValues" dxfId="0" priority="436"/>
    <cfRule type="duplicateValues" dxfId="0" priority="431"/>
    <cfRule type="duplicateValues" dxfId="0" priority="426"/>
    <cfRule type="duplicateValues" dxfId="0" priority="421"/>
    <cfRule type="duplicateValues" dxfId="0" priority="416"/>
    <cfRule type="duplicateValues" dxfId="0" priority="411"/>
    <cfRule type="duplicateValues" dxfId="0" priority="406"/>
    <cfRule type="duplicateValues" dxfId="0" priority="401"/>
    <cfRule type="duplicateValues" dxfId="0" priority="396"/>
    <cfRule type="duplicateValues" dxfId="0" priority="391"/>
    <cfRule type="duplicateValues" dxfId="0" priority="386"/>
    <cfRule type="duplicateValues" dxfId="0" priority="381"/>
    <cfRule type="duplicateValues" dxfId="0" priority="376"/>
    <cfRule type="duplicateValues" dxfId="0" priority="371"/>
    <cfRule type="duplicateValues" dxfId="0" priority="366"/>
  </conditionalFormatting>
  <conditionalFormatting sqref="B44">
    <cfRule type="duplicateValues" dxfId="0" priority="471"/>
    <cfRule type="duplicateValues" dxfId="0" priority="466"/>
    <cfRule type="duplicateValues" dxfId="0" priority="461"/>
    <cfRule type="duplicateValues" dxfId="0" priority="456"/>
    <cfRule type="duplicateValues" dxfId="0" priority="451"/>
    <cfRule type="duplicateValues" dxfId="0" priority="441"/>
  </conditionalFormatting>
  <conditionalFormatting sqref="C44">
    <cfRule type="duplicateValues" dxfId="0" priority="480"/>
    <cfRule type="duplicateValues" dxfId="0" priority="475"/>
    <cfRule type="duplicateValues" dxfId="0" priority="445"/>
    <cfRule type="duplicateValues" dxfId="0" priority="435"/>
    <cfRule type="duplicateValues" dxfId="0" priority="430"/>
    <cfRule type="duplicateValues" dxfId="0" priority="425"/>
    <cfRule type="duplicateValues" dxfId="0" priority="420"/>
    <cfRule type="duplicateValues" dxfId="0" priority="415"/>
    <cfRule type="duplicateValues" dxfId="0" priority="410"/>
    <cfRule type="duplicateValues" dxfId="0" priority="405"/>
    <cfRule type="duplicateValues" dxfId="0" priority="400"/>
    <cfRule type="duplicateValues" dxfId="0" priority="395"/>
    <cfRule type="duplicateValues" dxfId="0" priority="390"/>
    <cfRule type="duplicateValues" dxfId="0" priority="385"/>
    <cfRule type="duplicateValues" dxfId="0" priority="380"/>
    <cfRule type="duplicateValues" dxfId="0" priority="375"/>
    <cfRule type="duplicateValues" dxfId="0" priority="370"/>
    <cfRule type="duplicateValues" dxfId="0" priority="365"/>
  </conditionalFormatting>
  <conditionalFormatting sqref="B45">
    <cfRule type="duplicateValues" dxfId="0" priority="201"/>
    <cfRule type="duplicateValues" dxfId="0" priority="200"/>
    <cfRule type="duplicateValues" dxfId="0" priority="199"/>
    <cfRule type="duplicateValues" dxfId="0" priority="198"/>
    <cfRule type="duplicateValues" dxfId="0" priority="197"/>
    <cfRule type="duplicateValues" dxfId="0" priority="195"/>
  </conditionalFormatting>
  <conditionalFormatting sqref="C45">
    <cfRule type="duplicateValues" dxfId="0" priority="203"/>
    <cfRule type="duplicateValues" dxfId="0" priority="202"/>
    <cfRule type="duplicateValues" dxfId="0" priority="196"/>
    <cfRule type="duplicateValues" dxfId="0" priority="194"/>
    <cfRule type="duplicateValues" dxfId="0" priority="193"/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  <cfRule type="duplicateValues" dxfId="0" priority="180"/>
    <cfRule type="duplicateValues" dxfId="0" priority="179"/>
    <cfRule type="duplicateValues" dxfId="0" priority="178"/>
    <cfRule type="duplicateValues" dxfId="0" priority="177"/>
    <cfRule type="duplicateValues" dxfId="0" priority="176"/>
  </conditionalFormatting>
  <conditionalFormatting sqref="B46">
    <cfRule type="duplicateValues" dxfId="0" priority="470"/>
    <cfRule type="duplicateValues" dxfId="0" priority="465"/>
    <cfRule type="duplicateValues" dxfId="0" priority="460"/>
    <cfRule type="duplicateValues" dxfId="0" priority="455"/>
    <cfRule type="duplicateValues" dxfId="0" priority="450"/>
    <cfRule type="duplicateValues" dxfId="0" priority="440"/>
  </conditionalFormatting>
  <conditionalFormatting sqref="B47">
    <cfRule type="duplicateValues" dxfId="0" priority="469"/>
    <cfRule type="duplicateValues" dxfId="0" priority="464"/>
    <cfRule type="duplicateValues" dxfId="0" priority="459"/>
    <cfRule type="duplicateValues" dxfId="0" priority="454"/>
    <cfRule type="duplicateValues" dxfId="0" priority="449"/>
    <cfRule type="duplicateValues" dxfId="0" priority="439"/>
  </conditionalFormatting>
  <conditionalFormatting sqref="C47">
    <cfRule type="duplicateValues" dxfId="0" priority="479"/>
    <cfRule type="duplicateValues" dxfId="0" priority="474"/>
    <cfRule type="duplicateValues" dxfId="0" priority="444"/>
    <cfRule type="duplicateValues" dxfId="0" priority="434"/>
    <cfRule type="duplicateValues" dxfId="0" priority="429"/>
    <cfRule type="duplicateValues" dxfId="0" priority="424"/>
    <cfRule type="duplicateValues" dxfId="0" priority="419"/>
    <cfRule type="duplicateValues" dxfId="0" priority="414"/>
    <cfRule type="duplicateValues" dxfId="0" priority="409"/>
    <cfRule type="duplicateValues" dxfId="0" priority="404"/>
    <cfRule type="duplicateValues" dxfId="0" priority="399"/>
    <cfRule type="duplicateValues" dxfId="0" priority="394"/>
    <cfRule type="duplicateValues" dxfId="0" priority="389"/>
    <cfRule type="duplicateValues" dxfId="0" priority="384"/>
    <cfRule type="duplicateValues" dxfId="0" priority="379"/>
    <cfRule type="duplicateValues" dxfId="0" priority="374"/>
    <cfRule type="duplicateValues" dxfId="0" priority="369"/>
    <cfRule type="duplicateValues" dxfId="0" priority="364"/>
  </conditionalFormatting>
  <conditionalFormatting sqref="B48">
    <cfRule type="duplicateValues" dxfId="0" priority="1004"/>
    <cfRule type="duplicateValues" dxfId="0" priority="1003"/>
    <cfRule type="duplicateValues" dxfId="0" priority="1002"/>
    <cfRule type="duplicateValues" dxfId="0" priority="1001"/>
    <cfRule type="duplicateValues" dxfId="0" priority="1000"/>
    <cfRule type="duplicateValues" dxfId="0" priority="998"/>
  </conditionalFormatting>
  <conditionalFormatting sqref="C48">
    <cfRule type="duplicateValues" dxfId="0" priority="1006"/>
    <cfRule type="duplicateValues" dxfId="0" priority="1005"/>
    <cfRule type="duplicateValues" dxfId="0" priority="999"/>
    <cfRule type="duplicateValues" dxfId="0" priority="997"/>
  </conditionalFormatting>
  <conditionalFormatting sqref="B49">
    <cfRule type="duplicateValues" dxfId="0" priority="834"/>
    <cfRule type="duplicateValues" dxfId="0" priority="833"/>
    <cfRule type="duplicateValues" dxfId="0" priority="832"/>
    <cfRule type="duplicateValues" dxfId="0" priority="831"/>
    <cfRule type="duplicateValues" dxfId="0" priority="830"/>
    <cfRule type="duplicateValues" dxfId="0" priority="828"/>
  </conditionalFormatting>
  <conditionalFormatting sqref="C49">
    <cfRule type="duplicateValues" dxfId="0" priority="836"/>
    <cfRule type="duplicateValues" dxfId="0" priority="835"/>
    <cfRule type="duplicateValues" dxfId="0" priority="829"/>
    <cfRule type="duplicateValues" dxfId="0" priority="827"/>
    <cfRule type="duplicateValues" dxfId="0" priority="826"/>
    <cfRule type="duplicateValues" dxfId="0" priority="825"/>
    <cfRule type="duplicateValues" dxfId="0" priority="824"/>
    <cfRule type="duplicateValues" dxfId="0" priority="823"/>
    <cfRule type="duplicateValues" dxfId="0" priority="822"/>
    <cfRule type="duplicateValues" dxfId="0" priority="821"/>
  </conditionalFormatting>
  <conditionalFormatting sqref="B50"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7"/>
  </conditionalFormatting>
  <conditionalFormatting sqref="C50">
    <cfRule type="duplicateValues" dxfId="0" priority="175"/>
    <cfRule type="duplicateValues" dxfId="0" priority="174"/>
    <cfRule type="duplicateValues" dxfId="0" priority="168"/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  <cfRule type="duplicateValues" dxfId="0" priority="149"/>
    <cfRule type="duplicateValues" dxfId="0" priority="148"/>
  </conditionalFormatting>
  <conditionalFormatting sqref="B51"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  <cfRule type="duplicateValues" dxfId="0" priority="129"/>
  </conditionalFormatting>
  <conditionalFormatting sqref="C51">
    <cfRule type="duplicateValues" dxfId="0" priority="137"/>
    <cfRule type="duplicateValues" dxfId="0" priority="136"/>
    <cfRule type="duplicateValues" dxfId="0" priority="130"/>
    <cfRule type="duplicateValues" dxfId="0" priority="128"/>
    <cfRule type="duplicateValues" dxfId="0" priority="127"/>
    <cfRule type="duplicateValues" dxfId="0" priority="126"/>
    <cfRule type="duplicateValues" dxfId="0" priority="125"/>
    <cfRule type="duplicateValues" dxfId="0" priority="124"/>
    <cfRule type="duplicateValues" dxfId="0" priority="123"/>
    <cfRule type="duplicateValues" dxfId="0" priority="122"/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  <cfRule type="duplicateValues" dxfId="0" priority="113"/>
    <cfRule type="duplicateValues" dxfId="0" priority="112"/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</conditionalFormatting>
  <conditionalFormatting sqref="B52">
    <cfRule type="duplicateValues" dxfId="0" priority="994"/>
    <cfRule type="duplicateValues" dxfId="0" priority="993"/>
    <cfRule type="duplicateValues" dxfId="0" priority="992"/>
    <cfRule type="duplicateValues" dxfId="0" priority="991"/>
    <cfRule type="duplicateValues" dxfId="0" priority="990"/>
    <cfRule type="duplicateValues" dxfId="0" priority="988"/>
  </conditionalFormatting>
  <conditionalFormatting sqref="C52">
    <cfRule type="duplicateValues" dxfId="0" priority="996"/>
    <cfRule type="duplicateValues" dxfId="0" priority="995"/>
    <cfRule type="duplicateValues" dxfId="0" priority="989"/>
    <cfRule type="duplicateValues" dxfId="0" priority="987"/>
  </conditionalFormatting>
  <conditionalFormatting sqref="A53">
    <cfRule type="duplicateValues" dxfId="0" priority="1030"/>
    <cfRule type="duplicateValues" dxfId="0" priority="1029"/>
    <cfRule type="duplicateValues" dxfId="0" priority="1028"/>
    <cfRule type="duplicateValues" dxfId="0" priority="1027"/>
    <cfRule type="duplicateValues" dxfId="0" priority="1026"/>
  </conditionalFormatting>
  <conditionalFormatting sqref="C54">
    <cfRule type="duplicateValues" dxfId="0" priority="984"/>
    <cfRule type="duplicateValues" dxfId="0" priority="983"/>
    <cfRule type="duplicateValues" dxfId="0" priority="982"/>
  </conditionalFormatting>
  <conditionalFormatting sqref="C55">
    <cfRule type="duplicateValues" dxfId="0" priority="1044"/>
    <cfRule type="duplicateValues" dxfId="0" priority="1043"/>
  </conditionalFormatting>
  <conditionalFormatting sqref="C56">
    <cfRule type="duplicateValues" dxfId="0" priority="1042"/>
    <cfRule type="duplicateValues" dxfId="0" priority="1041"/>
  </conditionalFormatting>
  <conditionalFormatting sqref="C57">
    <cfRule type="duplicateValues" dxfId="0" priority="1040"/>
    <cfRule type="duplicateValues" dxfId="0" priority="1039"/>
  </conditionalFormatting>
  <conditionalFormatting sqref="C58">
    <cfRule type="duplicateValues" dxfId="0" priority="1038"/>
    <cfRule type="duplicateValues" dxfId="0" priority="1037"/>
  </conditionalFormatting>
  <conditionalFormatting sqref="C59">
    <cfRule type="duplicateValues" dxfId="0" priority="1046"/>
    <cfRule type="duplicateValues" dxfId="0" priority="1045"/>
  </conditionalFormatting>
  <conditionalFormatting sqref="B42:B43">
    <cfRule type="duplicateValues" dxfId="0" priority="145"/>
    <cfRule type="duplicateValues" dxfId="0" priority="144"/>
    <cfRule type="duplicateValues" dxfId="0" priority="143"/>
    <cfRule type="duplicateValues" dxfId="0" priority="142"/>
    <cfRule type="duplicateValues" dxfId="0" priority="141"/>
    <cfRule type="duplicateValues" dxfId="0" priority="140"/>
  </conditionalFormatting>
  <conditionalFormatting sqref="C$1:C$1048576">
    <cfRule type="duplicateValues" dxfId="0" priority="1"/>
  </conditionalFormatting>
  <conditionalFormatting sqref="C1:C2 C15 C35 C22:C24 C27:C29 C37 C52:C60 C118:C1048576 C48">
    <cfRule type="duplicateValues" dxfId="0" priority="837"/>
  </conditionalFormatting>
  <conditionalFormatting sqref="C1:C2 C15 C35 C22:C24 C27:C29 C37 C52:C60 C118:C1048576 C48:C49">
    <cfRule type="duplicateValues" dxfId="0" priority="820"/>
    <cfRule type="duplicateValues" dxfId="0" priority="819"/>
  </conditionalFormatting>
  <conditionalFormatting sqref="C1:C2 C14:C15 C22:C24 C37 C27:C32 C35 C52:C60 C48:C49 C118:C1048576">
    <cfRule type="duplicateValues" dxfId="0" priority="746"/>
  </conditionalFormatting>
  <conditionalFormatting sqref="C1:C2 C14:C15 C22:C24 C37 C27:C35 C52:C60 C48:C49 C118:C1048576">
    <cfRule type="duplicateValues" dxfId="0" priority="707"/>
    <cfRule type="duplicateValues" dxfId="0" priority="706"/>
  </conditionalFormatting>
  <conditionalFormatting sqref="C1:C2 C14:C15 C22:C24 C27:C37 C52:C60 C48:C49 C118:C1048576">
    <cfRule type="duplicateValues" dxfId="0" priority="684"/>
  </conditionalFormatting>
  <conditionalFormatting sqref="C1:C2 C22:C24 C14:C15 C27:C37 C52:C60 C118:C1048576 C48:C49">
    <cfRule type="duplicateValues" dxfId="0" priority="671"/>
  </conditionalFormatting>
  <conditionalFormatting sqref="C1:C2 C4:C5 C8:C10 C22:C24 C13:C15 C27:C37 C52:C60 C118:C1048576 C48:C49">
    <cfRule type="duplicateValues" dxfId="0" priority="532"/>
  </conditionalFormatting>
  <conditionalFormatting sqref="C1:C2 C4:C5 C8:C15 C22:C24 C27:C37 C118:C1048576 C47:C49 C52:C60 C41:C44">
    <cfRule type="duplicateValues" dxfId="0" priority="363"/>
  </conditionalFormatting>
  <conditionalFormatting sqref="C1:C5 C8:C15 C22:C24 C27:C37 C108:C1048576 C47:C49 C52:C60 C41:C44">
    <cfRule type="duplicateValues" dxfId="0" priority="362"/>
  </conditionalFormatting>
  <conditionalFormatting sqref="C1:C5 C8:C24 C27:C37 C47:C49 C108:C1048576 C41:C44 C52:C60">
    <cfRule type="duplicateValues" dxfId="0" priority="205"/>
  </conditionalFormatting>
  <conditionalFormatting sqref="C1:C5 C8:C24 C27:C37 C52:C60 C47:C49 C41:C44 C108:C1048576">
    <cfRule type="duplicateValues" dxfId="0" priority="204"/>
  </conditionalFormatting>
  <conditionalFormatting sqref="C1:C5 C8:C24 C27:C37 C108:C1048576 C41:C45 C47:C50 C52:C60">
    <cfRule type="duplicateValues" dxfId="0" priority="147"/>
  </conditionalFormatting>
  <conditionalFormatting sqref="C1:C5 C8:C37 C40:C50 C52:C60 C65:C1048576">
    <cfRule type="duplicateValues" dxfId="0" priority="146"/>
    <cfRule type="duplicateValues" dxfId="0" priority="139"/>
  </conditionalFormatting>
  <conditionalFormatting sqref="C1:C5 C8:C37 C39:C50 C52:C1048576">
    <cfRule type="duplicateValues" dxfId="0" priority="138"/>
  </conditionalFormatting>
  <conditionalFormatting sqref="C2 C48 C52:C53 C55:C60 C118:C1048576">
    <cfRule type="duplicateValues" dxfId="0" priority="986"/>
    <cfRule type="duplicateValues" dxfId="0" priority="985"/>
  </conditionalFormatting>
  <conditionalFormatting sqref="C2 C15 C35 C37 C52:C60 C48 C118:C1048576">
    <cfRule type="duplicateValues" dxfId="0" priority="951"/>
  </conditionalFormatting>
  <conditionalFormatting sqref="C2 C15 C35 C22:C24 C37 C52:C60 C118:C1048576 C48">
    <cfRule type="duplicateValues" dxfId="0" priority="905"/>
    <cfRule type="duplicateValues" dxfId="0" priority="904"/>
  </conditionalFormatting>
  <conditionalFormatting sqref="B53 B55:B60 B118:B1048576">
    <cfRule type="duplicateValues" dxfId="0" priority="1024"/>
  </conditionalFormatting>
  <conditionalFormatting sqref="C53 C55:C60 C118:C1048576">
    <cfRule type="duplicateValues" dxfId="0" priority="1023"/>
  </conditionalFormatting>
  <conditionalFormatting sqref="C55:C60 C118:C1048576">
    <cfRule type="duplicateValues" dxfId="0" priority="1036"/>
    <cfRule type="duplicateValues" dxfId="0" priority="1035"/>
    <cfRule type="duplicateValues" dxfId="0" priority="1034"/>
    <cfRule type="duplicateValues" dxfId="0" priority="1033"/>
    <cfRule type="duplicateValues" dxfId="0" priority="1032"/>
    <cfRule type="duplicateValues" dxfId="0" priority="1031"/>
    <cfRule type="duplicateValues" dxfId="0" priority="1025"/>
  </conditionalFormatting>
  <conditionalFormatting sqref="C60 C118:C1048576">
    <cfRule type="duplicateValues" dxfId="0" priority="1050"/>
    <cfRule type="duplicateValues" dxfId="0" priority="1049"/>
    <cfRule type="duplicateValues" dxfId="0" priority="1048"/>
    <cfRule type="duplicateValues" dxfId="0" priority="1047"/>
  </conditionalFormatting>
  <pageMargins left="0.251388888888889" right="0.251388888888889" top="0.196527777777778" bottom="0.196527777777778" header="0.298611111111111" footer="0.298611111111111"/>
  <pageSetup paperSize="9" scale="7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88"/>
  <sheetViews>
    <sheetView tabSelected="1" topLeftCell="A33" workbookViewId="0">
      <selection activeCell="D47" sqref="D47"/>
    </sheetView>
  </sheetViews>
  <sheetFormatPr defaultColWidth="9" defaultRowHeight="14.25"/>
  <cols>
    <col min="1" max="1" width="5.375" style="172" customWidth="1"/>
    <col min="2" max="2" width="8.875" style="172"/>
    <col min="3" max="3" width="17.25" style="175"/>
    <col min="4" max="4" width="17.25" style="176"/>
    <col min="5" max="5" width="17.25" style="172"/>
    <col min="6" max="6" width="10" style="172" customWidth="1"/>
    <col min="7" max="7" width="7.375" style="172"/>
    <col min="8" max="8" width="17.25" style="172"/>
    <col min="9" max="9" width="9.375" style="172" customWidth="1"/>
    <col min="10" max="10" width="10.25" style="172" customWidth="1"/>
    <col min="11" max="11" width="11.5" style="172" customWidth="1"/>
    <col min="12" max="12" width="7.75" style="172" customWidth="1"/>
    <col min="13" max="13" width="10.375" style="172" customWidth="1"/>
    <col min="14" max="14" width="7.375" style="172" customWidth="1"/>
    <col min="15" max="15" width="16.125" style="172"/>
    <col min="16" max="16" width="11.5" style="172" customWidth="1"/>
    <col min="17" max="17" width="16.125" style="172"/>
    <col min="18" max="18" width="10.875" style="172" customWidth="1"/>
    <col min="19" max="24" width="10.875" style="172"/>
    <col min="25" max="25" width="5.125" style="172"/>
    <col min="26" max="16384" width="9" style="172"/>
  </cols>
  <sheetData>
    <row r="1" ht="30" customHeight="1" spans="1:16">
      <c r="A1" s="177" t="s">
        <v>89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1"/>
    </row>
    <row r="2" s="171" customFormat="1" ht="30" customHeight="1" spans="1:21">
      <c r="A2" s="4" t="s">
        <v>1</v>
      </c>
      <c r="B2" s="1" t="s">
        <v>2</v>
      </c>
      <c r="C2" s="1" t="s">
        <v>3</v>
      </c>
      <c r="D2" s="1" t="s">
        <v>4</v>
      </c>
      <c r="E2" s="2" t="s">
        <v>5</v>
      </c>
      <c r="F2" s="2" t="s">
        <v>6</v>
      </c>
      <c r="G2" s="3" t="s">
        <v>7</v>
      </c>
      <c r="H2" s="4" t="s">
        <v>8</v>
      </c>
      <c r="I2" s="4" t="s">
        <v>9</v>
      </c>
      <c r="J2" s="3" t="s">
        <v>10</v>
      </c>
      <c r="K2" s="4" t="s">
        <v>11</v>
      </c>
      <c r="L2" s="4" t="s">
        <v>12</v>
      </c>
      <c r="M2" s="7" t="s">
        <v>13</v>
      </c>
      <c r="N2" s="7" t="s">
        <v>14</v>
      </c>
      <c r="O2" s="7" t="s">
        <v>15</v>
      </c>
      <c r="P2" s="188" t="s">
        <v>16</v>
      </c>
      <c r="Q2" s="172"/>
      <c r="T2" s="8"/>
      <c r="U2" s="8"/>
    </row>
    <row r="3" s="171" customFormat="1" ht="30" customHeight="1" spans="1:21">
      <c r="A3" s="4">
        <f t="shared" ref="A3:A9" si="0">ROW()-2</f>
        <v>1</v>
      </c>
      <c r="B3" s="1" t="s">
        <v>17</v>
      </c>
      <c r="C3" s="178" t="s">
        <v>18</v>
      </c>
      <c r="D3" s="1" t="s">
        <v>19</v>
      </c>
      <c r="E3" s="2">
        <f>VLOOKUP(C3,考勤!A:AM,35,0)</f>
        <v>19</v>
      </c>
      <c r="F3" s="2">
        <f>VLOOKUP(C3,考勤!$A$5:AP203,42,0)</f>
        <v>152</v>
      </c>
      <c r="G3" s="3">
        <v>19</v>
      </c>
      <c r="H3" s="4">
        <f t="shared" ref="H3:H9" si="1">G3*F3</f>
        <v>2888</v>
      </c>
      <c r="I3" s="4">
        <f>VLOOKUP(C3,考勤!$A$5:AP203,41,0)</f>
        <v>52.5</v>
      </c>
      <c r="J3" s="3">
        <v>19</v>
      </c>
      <c r="K3" s="4">
        <f t="shared" ref="K3:K9" si="2">J3*I3</f>
        <v>997.5</v>
      </c>
      <c r="L3" s="4">
        <f>IFERROR(VLOOKUP(C3,奖惩!B:D,3,0),0)</f>
        <v>0</v>
      </c>
      <c r="M3" s="7">
        <f t="shared" ref="M3:M9" si="3">H3+K3+L3</f>
        <v>3885.5</v>
      </c>
      <c r="N3" s="7">
        <f t="shared" ref="N3:N9" si="4">E3*5</f>
        <v>95</v>
      </c>
      <c r="O3" s="7">
        <f t="shared" ref="O3:O9" si="5">M3+N3</f>
        <v>3980.5</v>
      </c>
      <c r="P3" s="188" t="str">
        <f>IFERROR(VLOOKUP(C3,奖惩!B:C,2,0),"")</f>
        <v/>
      </c>
      <c r="Q3" s="172"/>
      <c r="T3" s="8"/>
      <c r="U3" s="8"/>
    </row>
    <row r="4" s="171" customFormat="1" ht="30" customHeight="1" spans="1:21">
      <c r="A4" s="4">
        <f t="shared" si="0"/>
        <v>2</v>
      </c>
      <c r="B4" s="1" t="s">
        <v>17</v>
      </c>
      <c r="C4" s="1" t="s">
        <v>21</v>
      </c>
      <c r="D4" s="1" t="s">
        <v>19</v>
      </c>
      <c r="E4" s="2">
        <f>VLOOKUP(C4,考勤!A:AM,35,0)</f>
        <v>20</v>
      </c>
      <c r="F4" s="2">
        <f>VLOOKUP(C4,考勤!$A$5:AP204,42,0)</f>
        <v>160</v>
      </c>
      <c r="G4" s="3">
        <v>19</v>
      </c>
      <c r="H4" s="4">
        <f t="shared" si="1"/>
        <v>3040</v>
      </c>
      <c r="I4" s="4">
        <f>VLOOKUP(C4,考勤!$A$5:AP204,41,0)</f>
        <v>55</v>
      </c>
      <c r="J4" s="3">
        <v>19</v>
      </c>
      <c r="K4" s="4">
        <f t="shared" si="2"/>
        <v>1045</v>
      </c>
      <c r="L4" s="4">
        <f>IFERROR(VLOOKUP(C4,奖惩!B:D,3,0),0)</f>
        <v>0</v>
      </c>
      <c r="M4" s="7">
        <f t="shared" si="3"/>
        <v>4085</v>
      </c>
      <c r="N4" s="7">
        <f t="shared" si="4"/>
        <v>100</v>
      </c>
      <c r="O4" s="7">
        <f t="shared" si="5"/>
        <v>4185</v>
      </c>
      <c r="P4" s="188" t="str">
        <f>IFERROR(VLOOKUP(C4,奖惩!B:C,2,0),"")</f>
        <v/>
      </c>
      <c r="Q4" s="172"/>
      <c r="T4" s="8"/>
      <c r="U4" s="8"/>
    </row>
    <row r="5" s="171" customFormat="1" ht="30" customHeight="1" spans="1:21">
      <c r="A5" s="4">
        <f t="shared" si="0"/>
        <v>3</v>
      </c>
      <c r="B5" s="1" t="s">
        <v>17</v>
      </c>
      <c r="C5" s="1" t="s">
        <v>23</v>
      </c>
      <c r="D5" s="1" t="s">
        <v>19</v>
      </c>
      <c r="E5" s="2">
        <f>VLOOKUP(C5,考勤!A:AM,35,0)</f>
        <v>11</v>
      </c>
      <c r="F5" s="2">
        <f>VLOOKUP(C5,考勤!$A$5:AP205,42,0)</f>
        <v>88</v>
      </c>
      <c r="G5" s="3">
        <v>19</v>
      </c>
      <c r="H5" s="4">
        <f t="shared" si="1"/>
        <v>1672</v>
      </c>
      <c r="I5" s="4">
        <f>VLOOKUP(C5,考勤!$A$5:AP205,41,0)</f>
        <v>30</v>
      </c>
      <c r="J5" s="3">
        <v>19</v>
      </c>
      <c r="K5" s="4">
        <f t="shared" si="2"/>
        <v>570</v>
      </c>
      <c r="L5" s="4">
        <f>IFERROR(VLOOKUP(C5,奖惩!B:D,3,0),0)</f>
        <v>0</v>
      </c>
      <c r="M5" s="7">
        <f t="shared" si="3"/>
        <v>2242</v>
      </c>
      <c r="N5" s="7">
        <f t="shared" si="4"/>
        <v>55</v>
      </c>
      <c r="O5" s="7">
        <f t="shared" si="5"/>
        <v>2297</v>
      </c>
      <c r="P5" s="188" t="str">
        <f>IFERROR(VLOOKUP(C5,奖惩!B:C,2,0),"")</f>
        <v/>
      </c>
      <c r="Q5" s="172"/>
      <c r="T5" s="8"/>
      <c r="U5" s="8"/>
    </row>
    <row r="6" s="171" customFormat="1" ht="30" customHeight="1" spans="1:21">
      <c r="A6" s="4">
        <f t="shared" si="0"/>
        <v>4</v>
      </c>
      <c r="B6" s="1" t="s">
        <v>17</v>
      </c>
      <c r="C6" s="1" t="s">
        <v>26</v>
      </c>
      <c r="D6" s="1" t="s">
        <v>19</v>
      </c>
      <c r="E6" s="2">
        <f>VLOOKUP(C6,考勤!A:AM,35,0)</f>
        <v>25</v>
      </c>
      <c r="F6" s="2">
        <f>VLOOKUP(C6,考勤!$A$5:AP206,42,0)</f>
        <v>200</v>
      </c>
      <c r="G6" s="3">
        <v>19</v>
      </c>
      <c r="H6" s="4">
        <f t="shared" si="1"/>
        <v>3800</v>
      </c>
      <c r="I6" s="4">
        <f>VLOOKUP(C6,考勤!$A$5:AP206,41,0)</f>
        <v>75</v>
      </c>
      <c r="J6" s="3">
        <v>19</v>
      </c>
      <c r="K6" s="4">
        <f t="shared" si="2"/>
        <v>1425</v>
      </c>
      <c r="L6" s="4">
        <f>IFERROR(VLOOKUP(C6,奖惩!B:D,3,0),0)</f>
        <v>0</v>
      </c>
      <c r="M6" s="7">
        <f t="shared" si="3"/>
        <v>5225</v>
      </c>
      <c r="N6" s="7">
        <f t="shared" si="4"/>
        <v>125</v>
      </c>
      <c r="O6" s="7">
        <f t="shared" si="5"/>
        <v>5350</v>
      </c>
      <c r="P6" s="188" t="str">
        <f>IFERROR(VLOOKUP(C6,奖惩!B:C,2,0),"")</f>
        <v/>
      </c>
      <c r="Q6" s="172"/>
      <c r="T6" s="8"/>
      <c r="U6" s="8"/>
    </row>
    <row r="7" s="171" customFormat="1" ht="30" customHeight="1" spans="1:21">
      <c r="A7" s="4">
        <f t="shared" si="0"/>
        <v>5</v>
      </c>
      <c r="B7" s="1" t="s">
        <v>17</v>
      </c>
      <c r="C7" s="1" t="s">
        <v>29</v>
      </c>
      <c r="D7" s="1" t="s">
        <v>19</v>
      </c>
      <c r="E7" s="2">
        <f>VLOOKUP(C7,考勤!A:AM,35,0)</f>
        <v>10.5</v>
      </c>
      <c r="F7" s="2">
        <f>VLOOKUP(C7,考勤!$A$5:AP209,42,0)</f>
        <v>87</v>
      </c>
      <c r="G7" s="3">
        <v>19</v>
      </c>
      <c r="H7" s="4">
        <f t="shared" si="1"/>
        <v>1653</v>
      </c>
      <c r="I7" s="4">
        <f>VLOOKUP(C7,考勤!$A$5:AP209,41,0)</f>
        <v>30</v>
      </c>
      <c r="J7" s="3">
        <v>19</v>
      </c>
      <c r="K7" s="4">
        <f t="shared" si="2"/>
        <v>570</v>
      </c>
      <c r="L7" s="4">
        <f>IFERROR(VLOOKUP(C7,奖惩!B:D,3,0),0)</f>
        <v>0</v>
      </c>
      <c r="M7" s="7">
        <f t="shared" si="3"/>
        <v>2223</v>
      </c>
      <c r="N7" s="7">
        <f t="shared" si="4"/>
        <v>52.5</v>
      </c>
      <c r="O7" s="7">
        <f t="shared" si="5"/>
        <v>2275.5</v>
      </c>
      <c r="P7" s="188" t="str">
        <f>IFERROR(VLOOKUP(C7,奖惩!B:C,2,0),"")</f>
        <v/>
      </c>
      <c r="Q7" s="172"/>
      <c r="T7" s="8"/>
      <c r="U7" s="8"/>
    </row>
    <row r="8" s="171" customFormat="1" ht="30" customHeight="1" spans="1:21">
      <c r="A8" s="4">
        <f t="shared" si="0"/>
        <v>6</v>
      </c>
      <c r="B8" s="1" t="s">
        <v>17</v>
      </c>
      <c r="C8" s="1" t="s">
        <v>30</v>
      </c>
      <c r="D8" s="1" t="s">
        <v>19</v>
      </c>
      <c r="E8" s="2">
        <f>VLOOKUP(C8,考勤!A:AM,35,0)</f>
        <v>10</v>
      </c>
      <c r="F8" s="2">
        <f>VLOOKUP(C8,考勤!$A$5:AP205,42,0)</f>
        <v>80</v>
      </c>
      <c r="G8" s="3">
        <v>19</v>
      </c>
      <c r="H8" s="4">
        <f t="shared" si="1"/>
        <v>1520</v>
      </c>
      <c r="I8" s="4">
        <f>VLOOKUP(C8,考勤!$A$5:AP205,41,0)</f>
        <v>29</v>
      </c>
      <c r="J8" s="3">
        <v>19</v>
      </c>
      <c r="K8" s="4">
        <f t="shared" si="2"/>
        <v>551</v>
      </c>
      <c r="L8" s="4">
        <f>IFERROR(VLOOKUP(C8,奖惩!B:D,3,0),0)</f>
        <v>0</v>
      </c>
      <c r="M8" s="7">
        <f t="shared" si="3"/>
        <v>2071</v>
      </c>
      <c r="N8" s="7">
        <f t="shared" si="4"/>
        <v>50</v>
      </c>
      <c r="O8" s="7">
        <f t="shared" si="5"/>
        <v>2121</v>
      </c>
      <c r="P8" s="188" t="str">
        <f>IFERROR(VLOOKUP(C8,奖惩!B:C,2,0),"")</f>
        <v/>
      </c>
      <c r="Q8" s="172"/>
      <c r="T8" s="8"/>
      <c r="U8" s="8"/>
    </row>
    <row r="9" s="171" customFormat="1" ht="30" customHeight="1" spans="1:21">
      <c r="A9" s="4">
        <f t="shared" si="0"/>
        <v>7</v>
      </c>
      <c r="B9" s="1" t="s">
        <v>17</v>
      </c>
      <c r="C9" s="1" t="s">
        <v>90</v>
      </c>
      <c r="D9" s="1" t="s">
        <v>19</v>
      </c>
      <c r="E9" s="2">
        <f>VLOOKUP(C9,考勤!A:AM,35,0)</f>
        <v>1</v>
      </c>
      <c r="F9" s="2">
        <f>VLOOKUP(C9,考勤!$A$5:AP206,42,0)</f>
        <v>8</v>
      </c>
      <c r="G9" s="3">
        <v>19</v>
      </c>
      <c r="H9" s="4">
        <f t="shared" si="1"/>
        <v>152</v>
      </c>
      <c r="I9" s="4">
        <f>VLOOKUP(C9,考勤!$A$5:AP206,41,0)</f>
        <v>2</v>
      </c>
      <c r="J9" s="3">
        <v>19</v>
      </c>
      <c r="K9" s="4">
        <f t="shared" si="2"/>
        <v>38</v>
      </c>
      <c r="L9" s="4">
        <f>IFERROR(VLOOKUP(C9,奖惩!B:D,3,0),0)</f>
        <v>-38</v>
      </c>
      <c r="M9" s="7">
        <f t="shared" si="3"/>
        <v>152</v>
      </c>
      <c r="N9" s="7">
        <f t="shared" si="4"/>
        <v>5</v>
      </c>
      <c r="O9" s="7">
        <f t="shared" si="5"/>
        <v>157</v>
      </c>
      <c r="P9" s="188">
        <f>IFERROR(VLOOKUP(C9,奖惩!B:C,2,0),"")</f>
        <v>0.8</v>
      </c>
      <c r="Q9" s="172"/>
      <c r="T9" s="8"/>
      <c r="U9" s="8"/>
    </row>
    <row r="10" s="171" customFormat="1" ht="30" customHeight="1" spans="1:21">
      <c r="A10" s="4">
        <f t="shared" ref="A10:A15" si="6">ROW()-2</f>
        <v>8</v>
      </c>
      <c r="B10" s="1" t="s">
        <v>32</v>
      </c>
      <c r="C10" s="1" t="s">
        <v>33</v>
      </c>
      <c r="D10" s="1" t="s">
        <v>19</v>
      </c>
      <c r="E10" s="2">
        <f>VLOOKUP(C10,考勤!A:AM,35,0)</f>
        <v>23</v>
      </c>
      <c r="F10" s="2">
        <f>VLOOKUP(C10,考勤!$A$5:AP210,42,0)</f>
        <v>184</v>
      </c>
      <c r="G10" s="3">
        <v>18</v>
      </c>
      <c r="H10" s="4">
        <f t="shared" ref="H10:H15" si="7">G10*F10</f>
        <v>3312</v>
      </c>
      <c r="I10" s="4">
        <f>VLOOKUP(C10,考勤!$A$5:AP210,41,0)</f>
        <v>78</v>
      </c>
      <c r="J10" s="3">
        <v>18</v>
      </c>
      <c r="K10" s="4">
        <f t="shared" ref="K10:K15" si="8">J10*I10</f>
        <v>1404</v>
      </c>
      <c r="L10" s="4">
        <f>IFERROR(VLOOKUP(C10,奖惩!B:D,3,0),0)</f>
        <v>440</v>
      </c>
      <c r="M10" s="7">
        <f t="shared" ref="M10:M15" si="9">H10+K10+L10</f>
        <v>5156</v>
      </c>
      <c r="N10" s="7">
        <f t="shared" ref="N10:N15" si="10">E10*5</f>
        <v>115</v>
      </c>
      <c r="O10" s="7">
        <f t="shared" ref="O10:O15" si="11">M10+N10</f>
        <v>5271</v>
      </c>
      <c r="P10" s="188" t="str">
        <f>IFERROR(VLOOKUP(C10,奖惩!B:C,2,0),"")</f>
        <v>夜班补助</v>
      </c>
      <c r="Q10" s="172"/>
      <c r="T10" s="8"/>
      <c r="U10" s="8"/>
    </row>
    <row r="11" s="171" customFormat="1" ht="30" customHeight="1" spans="1:21">
      <c r="A11" s="4">
        <f t="shared" si="6"/>
        <v>9</v>
      </c>
      <c r="B11" s="1" t="s">
        <v>35</v>
      </c>
      <c r="C11" s="1" t="s">
        <v>36</v>
      </c>
      <c r="D11" s="1" t="s">
        <v>19</v>
      </c>
      <c r="E11" s="2">
        <f>VLOOKUP(C11,考勤!A:AM,35,0)</f>
        <v>14</v>
      </c>
      <c r="F11" s="2">
        <f>VLOOKUP(C11,考勤!$A$5:AP223,42,0)</f>
        <v>119.5</v>
      </c>
      <c r="G11" s="3">
        <v>19</v>
      </c>
      <c r="H11" s="4">
        <f t="shared" si="7"/>
        <v>2270.5</v>
      </c>
      <c r="I11" s="4">
        <f>VLOOKUP(C11,考勤!$A$5:AP223,41,0)</f>
        <v>28.5</v>
      </c>
      <c r="J11" s="3">
        <v>20</v>
      </c>
      <c r="K11" s="4">
        <f t="shared" si="8"/>
        <v>570</v>
      </c>
      <c r="L11" s="4">
        <f>IFERROR(VLOOKUP(C11,奖惩!B:D,3,0),0)</f>
        <v>-50</v>
      </c>
      <c r="M11" s="7">
        <f t="shared" si="9"/>
        <v>2790.5</v>
      </c>
      <c r="N11" s="7">
        <f t="shared" si="10"/>
        <v>70</v>
      </c>
      <c r="O11" s="7">
        <f t="shared" si="11"/>
        <v>2860.5</v>
      </c>
      <c r="P11" s="188"/>
      <c r="Q11" s="172"/>
      <c r="T11" s="8"/>
      <c r="U11" s="8"/>
    </row>
    <row r="12" s="171" customFormat="1" ht="30" customHeight="1" spans="1:21">
      <c r="A12" s="4">
        <f t="shared" si="6"/>
        <v>10</v>
      </c>
      <c r="B12" s="1" t="s">
        <v>35</v>
      </c>
      <c r="C12" s="1" t="s">
        <v>91</v>
      </c>
      <c r="D12" s="1" t="s">
        <v>19</v>
      </c>
      <c r="E12" s="2">
        <f>VLOOKUP(C12,考勤!A:AM,35,0)</f>
        <v>23</v>
      </c>
      <c r="F12" s="2">
        <f>VLOOKUP(C12,考勤!$A$5:AP223,42,0)</f>
        <v>184</v>
      </c>
      <c r="G12" s="3">
        <v>19</v>
      </c>
      <c r="H12" s="4">
        <f t="shared" si="7"/>
        <v>3496</v>
      </c>
      <c r="I12" s="4">
        <f>VLOOKUP(C12,考勤!$A$5:AP220,41,0)</f>
        <v>68.5</v>
      </c>
      <c r="J12" s="3">
        <v>20</v>
      </c>
      <c r="K12" s="4">
        <f t="shared" si="8"/>
        <v>1370</v>
      </c>
      <c r="L12" s="4">
        <f>IFERROR(VLOOKUP(C12,奖惩!B:D,3,0),0)</f>
        <v>0</v>
      </c>
      <c r="M12" s="7">
        <f t="shared" si="9"/>
        <v>4866</v>
      </c>
      <c r="N12" s="7">
        <f t="shared" si="10"/>
        <v>115</v>
      </c>
      <c r="O12" s="7">
        <f t="shared" si="11"/>
        <v>4981</v>
      </c>
      <c r="P12" s="188" t="str">
        <f>IFERROR(VLOOKUP(C12,奖惩!B:C,2,0),"")</f>
        <v/>
      </c>
      <c r="Q12" s="172"/>
      <c r="T12" s="8"/>
      <c r="U12" s="8"/>
    </row>
    <row r="13" s="171" customFormat="1" ht="30" customHeight="1" spans="1:21">
      <c r="A13" s="4">
        <f t="shared" si="6"/>
        <v>11</v>
      </c>
      <c r="B13" s="1" t="s">
        <v>35</v>
      </c>
      <c r="C13" s="1" t="s">
        <v>92</v>
      </c>
      <c r="D13" s="1" t="s">
        <v>19</v>
      </c>
      <c r="E13" s="2">
        <f>VLOOKUP(C13,考勤!A:AM,35,0)</f>
        <v>6</v>
      </c>
      <c r="F13" s="2">
        <f>VLOOKUP(C13,考勤!$A$5:AP224,42,0)</f>
        <v>48</v>
      </c>
      <c r="G13" s="3">
        <v>19</v>
      </c>
      <c r="H13" s="4">
        <f t="shared" si="7"/>
        <v>912</v>
      </c>
      <c r="I13" s="4">
        <f>VLOOKUP(C13,考勤!$A$5:AP221,41,0)</f>
        <v>23.5</v>
      </c>
      <c r="J13" s="3">
        <v>20</v>
      </c>
      <c r="K13" s="4">
        <f t="shared" si="8"/>
        <v>470</v>
      </c>
      <c r="L13" s="4">
        <f>IFERROR(VLOOKUP(C13,奖惩!B:D,3,0),0)</f>
        <v>0</v>
      </c>
      <c r="M13" s="7">
        <f t="shared" si="9"/>
        <v>1382</v>
      </c>
      <c r="N13" s="7">
        <f t="shared" si="10"/>
        <v>30</v>
      </c>
      <c r="O13" s="7">
        <f t="shared" si="11"/>
        <v>1412</v>
      </c>
      <c r="P13" s="188" t="str">
        <f>IFERROR(VLOOKUP(C13,奖惩!B:C,2,0),"")</f>
        <v/>
      </c>
      <c r="Q13" s="172"/>
      <c r="T13" s="8"/>
      <c r="U13" s="8"/>
    </row>
    <row r="14" s="171" customFormat="1" ht="30" customHeight="1" spans="1:21">
      <c r="A14" s="4">
        <f t="shared" si="6"/>
        <v>12</v>
      </c>
      <c r="B14" s="1" t="s">
        <v>35</v>
      </c>
      <c r="C14" s="1" t="s">
        <v>93</v>
      </c>
      <c r="D14" s="1" t="s">
        <v>19</v>
      </c>
      <c r="E14" s="2">
        <f>VLOOKUP(C14,考勤!A:AM,35,0)</f>
        <v>17</v>
      </c>
      <c r="F14" s="2">
        <f>VLOOKUP(C14,考勤!$A$5:AP225,42,0)</f>
        <v>143</v>
      </c>
      <c r="G14" s="3">
        <v>19</v>
      </c>
      <c r="H14" s="4">
        <f t="shared" si="7"/>
        <v>2717</v>
      </c>
      <c r="I14" s="4">
        <f>VLOOKUP(C14,考勤!$A$5:AP222,41,0)</f>
        <v>61.5</v>
      </c>
      <c r="J14" s="3">
        <v>20</v>
      </c>
      <c r="K14" s="4">
        <f t="shared" si="8"/>
        <v>1230</v>
      </c>
      <c r="L14" s="4">
        <f>IFERROR(VLOOKUP(C14,奖惩!B:D,3,0),0)</f>
        <v>-1010.85</v>
      </c>
      <c r="M14" s="7">
        <f t="shared" si="9"/>
        <v>2936.15</v>
      </c>
      <c r="N14" s="7">
        <f t="shared" si="10"/>
        <v>85</v>
      </c>
      <c r="O14" s="7">
        <f t="shared" si="11"/>
        <v>3021.15</v>
      </c>
      <c r="P14" s="188" t="str">
        <f>IFERROR(VLOOKUP(C14,奖惩!B:C,2,0),"")</f>
        <v>旷工2天+80%</v>
      </c>
      <c r="Q14" s="172"/>
      <c r="T14" s="8"/>
      <c r="U14" s="8"/>
    </row>
    <row r="15" s="171" customFormat="1" ht="30" customHeight="1" spans="1:21">
      <c r="A15" s="4">
        <f t="shared" si="6"/>
        <v>13</v>
      </c>
      <c r="B15" s="1" t="s">
        <v>35</v>
      </c>
      <c r="C15" s="1" t="s">
        <v>94</v>
      </c>
      <c r="D15" s="1" t="s">
        <v>19</v>
      </c>
      <c r="E15" s="2">
        <f>VLOOKUP(C15,考勤!A:AM,35,0)</f>
        <v>2</v>
      </c>
      <c r="F15" s="2">
        <f>VLOOKUP(C15,考勤!$A$5:AP225,42,0)</f>
        <v>16</v>
      </c>
      <c r="G15" s="3">
        <v>19</v>
      </c>
      <c r="H15" s="4">
        <f t="shared" si="7"/>
        <v>304</v>
      </c>
      <c r="I15" s="4">
        <f>VLOOKUP(C15,考勤!$A$5:AP222,41,0)</f>
        <v>2</v>
      </c>
      <c r="J15" s="3">
        <v>20</v>
      </c>
      <c r="K15" s="4">
        <f t="shared" si="8"/>
        <v>40</v>
      </c>
      <c r="L15" s="4">
        <f>IFERROR(VLOOKUP(C15,奖惩!B:D,3,0),0)</f>
        <v>0</v>
      </c>
      <c r="M15" s="7">
        <f t="shared" si="9"/>
        <v>344</v>
      </c>
      <c r="N15" s="7">
        <f t="shared" si="10"/>
        <v>10</v>
      </c>
      <c r="O15" s="7">
        <f t="shared" si="11"/>
        <v>354</v>
      </c>
      <c r="P15" s="188" t="str">
        <f>IFERROR(VLOOKUP(C15,奖惩!B:C,2,0),"")</f>
        <v/>
      </c>
      <c r="Q15" s="172"/>
      <c r="T15" s="8"/>
      <c r="U15" s="8"/>
    </row>
    <row r="16" s="171" customFormat="1" ht="30" customHeight="1" spans="1:21">
      <c r="A16" s="4">
        <f t="shared" ref="A16:A36" si="12">ROW()-2</f>
        <v>14</v>
      </c>
      <c r="B16" s="1" t="s">
        <v>35</v>
      </c>
      <c r="C16" s="1" t="s">
        <v>95</v>
      </c>
      <c r="D16" s="1" t="s">
        <v>19</v>
      </c>
      <c r="E16" s="2">
        <f>VLOOKUP(C16,考勤!A:AM,35,0)</f>
        <v>2.5</v>
      </c>
      <c r="F16" s="2">
        <f>VLOOKUP(C16,考勤!$A$5:AP226,42,0)</f>
        <v>22</v>
      </c>
      <c r="G16" s="3">
        <v>19</v>
      </c>
      <c r="H16" s="4">
        <f t="shared" ref="H16:H36" si="13">G16*F16</f>
        <v>418</v>
      </c>
      <c r="I16" s="4">
        <f>VLOOKUP(C16,考勤!$A$5:AP223,41,0)</f>
        <v>7.5</v>
      </c>
      <c r="J16" s="3">
        <v>20</v>
      </c>
      <c r="K16" s="4">
        <f t="shared" ref="K16:K36" si="14">J16*I16</f>
        <v>150</v>
      </c>
      <c r="L16" s="4">
        <f>IFERROR(VLOOKUP(C16,奖惩!B:D,3,0),0)</f>
        <v>0</v>
      </c>
      <c r="M16" s="7">
        <f t="shared" ref="M16:M37" si="15">H16+K16+L16</f>
        <v>568</v>
      </c>
      <c r="N16" s="7">
        <f t="shared" ref="N16:N36" si="16">E16*5</f>
        <v>12.5</v>
      </c>
      <c r="O16" s="7">
        <f t="shared" ref="O16:O37" si="17">M16+N16</f>
        <v>580.5</v>
      </c>
      <c r="P16" s="188" t="str">
        <f>IFERROR(VLOOKUP(C16,奖惩!B:C,2,0),"")</f>
        <v/>
      </c>
      <c r="Q16" s="172"/>
      <c r="T16" s="8"/>
      <c r="U16" s="8"/>
    </row>
    <row r="17" s="171" customFormat="1" ht="30" customHeight="1" spans="1:21">
      <c r="A17" s="4">
        <f t="shared" si="12"/>
        <v>15</v>
      </c>
      <c r="B17" s="1" t="s">
        <v>38</v>
      </c>
      <c r="C17" s="1" t="s">
        <v>39</v>
      </c>
      <c r="D17" s="1" t="s">
        <v>19</v>
      </c>
      <c r="E17" s="2">
        <f>VLOOKUP(C17,考勤!A:AM,35,0)</f>
        <v>21</v>
      </c>
      <c r="F17" s="2">
        <f>VLOOKUP(C17,考勤!$A$5:AP222,42,0)</f>
        <v>168</v>
      </c>
      <c r="G17" s="3">
        <v>18</v>
      </c>
      <c r="H17" s="4">
        <f t="shared" si="13"/>
        <v>3024</v>
      </c>
      <c r="I17" s="4">
        <f>VLOOKUP(C17,考勤!$A$5:AP222,41,0)</f>
        <v>84.5</v>
      </c>
      <c r="J17" s="3">
        <v>18</v>
      </c>
      <c r="K17" s="4">
        <f t="shared" si="14"/>
        <v>1521</v>
      </c>
      <c r="L17" s="4">
        <f>IFERROR(VLOOKUP(C17,奖惩!B:D,3,0),0)</f>
        <v>-10</v>
      </c>
      <c r="M17" s="7">
        <f t="shared" si="15"/>
        <v>4535</v>
      </c>
      <c r="N17" s="7">
        <f t="shared" si="16"/>
        <v>105</v>
      </c>
      <c r="O17" s="7">
        <f t="shared" si="17"/>
        <v>4640</v>
      </c>
      <c r="P17" s="188" t="str">
        <f>IFERROR(VLOOKUP(C17,奖惩!B:C,2,0),"")</f>
        <v>未按照操作规定操作</v>
      </c>
      <c r="Q17" s="172"/>
      <c r="T17" s="8"/>
      <c r="U17" s="8"/>
    </row>
    <row r="18" s="171" customFormat="1" ht="30" customHeight="1" spans="1:21">
      <c r="A18" s="4">
        <f t="shared" si="12"/>
        <v>16</v>
      </c>
      <c r="B18" s="1" t="s">
        <v>38</v>
      </c>
      <c r="C18" s="1" t="s">
        <v>40</v>
      </c>
      <c r="D18" s="1" t="s">
        <v>19</v>
      </c>
      <c r="E18" s="2">
        <f>VLOOKUP(C18,考勤!A:AM,35,0)</f>
        <v>20</v>
      </c>
      <c r="F18" s="2">
        <f>VLOOKUP(C18,考勤!$A$5:AP223,42,0)</f>
        <v>164.5</v>
      </c>
      <c r="G18" s="3">
        <v>18</v>
      </c>
      <c r="H18" s="4">
        <f t="shared" si="13"/>
        <v>2961</v>
      </c>
      <c r="I18" s="4">
        <f>VLOOKUP(C18,考勤!$A$5:AP223,41,0)</f>
        <v>62</v>
      </c>
      <c r="J18" s="3">
        <v>18</v>
      </c>
      <c r="K18" s="4">
        <f t="shared" si="14"/>
        <v>1116</v>
      </c>
      <c r="L18" s="4">
        <f>IFERROR(VLOOKUP(C18,奖惩!B:D,3,0),0)</f>
        <v>-57.02</v>
      </c>
      <c r="M18" s="7">
        <f t="shared" si="15"/>
        <v>4019.98</v>
      </c>
      <c r="N18" s="7">
        <f t="shared" si="16"/>
        <v>100</v>
      </c>
      <c r="O18" s="7">
        <f t="shared" si="17"/>
        <v>4119.98</v>
      </c>
      <c r="P18" s="188" t="str">
        <f>IFERROR(VLOOKUP(C18,奖惩!B:C,2,0),"")</f>
        <v>未按照操作规定操作</v>
      </c>
      <c r="Q18" s="172"/>
      <c r="T18" s="8"/>
      <c r="U18" s="8"/>
    </row>
    <row r="19" s="171" customFormat="1" ht="30" customHeight="1" spans="1:21">
      <c r="A19" s="4">
        <f t="shared" si="12"/>
        <v>17</v>
      </c>
      <c r="B19" s="1" t="s">
        <v>38</v>
      </c>
      <c r="C19" s="1" t="s">
        <v>42</v>
      </c>
      <c r="D19" s="1" t="s">
        <v>19</v>
      </c>
      <c r="E19" s="2">
        <f>VLOOKUP(C19,考勤!A:AM,35,0)</f>
        <v>17.5</v>
      </c>
      <c r="F19" s="2">
        <f>VLOOKUP(C19,考勤!$A$5:AP224,42,0)</f>
        <v>139.5</v>
      </c>
      <c r="G19" s="3">
        <v>18</v>
      </c>
      <c r="H19" s="4">
        <f t="shared" si="13"/>
        <v>2511</v>
      </c>
      <c r="I19" s="4">
        <f>VLOOKUP(C19,考勤!$A$5:AP224,41,0)</f>
        <v>69.5</v>
      </c>
      <c r="J19" s="3">
        <v>18</v>
      </c>
      <c r="K19" s="4">
        <f t="shared" si="14"/>
        <v>1251</v>
      </c>
      <c r="L19" s="4">
        <f>IFERROR(VLOOKUP(C19,奖惩!B:D,3,0),0)</f>
        <v>0</v>
      </c>
      <c r="M19" s="7">
        <f t="shared" si="15"/>
        <v>3762</v>
      </c>
      <c r="N19" s="7">
        <f t="shared" si="16"/>
        <v>87.5</v>
      </c>
      <c r="O19" s="7">
        <f t="shared" si="17"/>
        <v>3849.5</v>
      </c>
      <c r="P19" s="188" t="str">
        <f>IFERROR(VLOOKUP(C19,奖惩!B:C,2,0),"")</f>
        <v/>
      </c>
      <c r="Q19" s="172"/>
      <c r="T19" s="8"/>
      <c r="U19" s="8"/>
    </row>
    <row r="20" s="171" customFormat="1" ht="30" customHeight="1" spans="1:21">
      <c r="A20" s="4">
        <f t="shared" si="12"/>
        <v>18</v>
      </c>
      <c r="B20" s="1" t="s">
        <v>38</v>
      </c>
      <c r="C20" s="1" t="s">
        <v>44</v>
      </c>
      <c r="D20" s="1" t="s">
        <v>19</v>
      </c>
      <c r="E20" s="2">
        <f>VLOOKUP(C20,考勤!A:AM,35,0)</f>
        <v>23</v>
      </c>
      <c r="F20" s="2">
        <f>VLOOKUP(C20,考勤!$A$5:AP229,42,0)</f>
        <v>184</v>
      </c>
      <c r="G20" s="3">
        <v>18</v>
      </c>
      <c r="H20" s="4">
        <f t="shared" si="13"/>
        <v>3312</v>
      </c>
      <c r="I20" s="4">
        <f>VLOOKUP(C20,考勤!$A$5:AP229,41,0)</f>
        <v>86.5</v>
      </c>
      <c r="J20" s="3">
        <v>18</v>
      </c>
      <c r="K20" s="4">
        <f t="shared" si="14"/>
        <v>1557</v>
      </c>
      <c r="L20" s="4">
        <f>IFERROR(VLOOKUP(C20,奖惩!B:D,3,0),0)</f>
        <v>0</v>
      </c>
      <c r="M20" s="7">
        <f t="shared" si="15"/>
        <v>4869</v>
      </c>
      <c r="N20" s="7">
        <f t="shared" si="16"/>
        <v>115</v>
      </c>
      <c r="O20" s="7">
        <f t="shared" si="17"/>
        <v>4984</v>
      </c>
      <c r="P20" s="188" t="str">
        <f>IFERROR(VLOOKUP(C20,奖惩!B:C,2,0),"")</f>
        <v/>
      </c>
      <c r="Q20" s="172"/>
      <c r="T20" s="8"/>
      <c r="U20" s="8"/>
    </row>
    <row r="21" s="171" customFormat="1" ht="30" customHeight="1" spans="1:21">
      <c r="A21" s="4">
        <f t="shared" si="12"/>
        <v>19</v>
      </c>
      <c r="B21" s="1" t="s">
        <v>38</v>
      </c>
      <c r="C21" s="1" t="s">
        <v>46</v>
      </c>
      <c r="D21" s="1" t="s">
        <v>19</v>
      </c>
      <c r="E21" s="2">
        <f>VLOOKUP(C21,考勤!A:AM,35,0)</f>
        <v>23</v>
      </c>
      <c r="F21" s="2">
        <f>VLOOKUP(C21,考勤!$A$5:AP225,42,0)</f>
        <v>184</v>
      </c>
      <c r="G21" s="3">
        <v>18</v>
      </c>
      <c r="H21" s="4">
        <f t="shared" si="13"/>
        <v>3312</v>
      </c>
      <c r="I21" s="4">
        <f>VLOOKUP(C21,考勤!$A$5:AP225,41,0)</f>
        <v>89.5</v>
      </c>
      <c r="J21" s="3">
        <v>18</v>
      </c>
      <c r="K21" s="4">
        <f t="shared" si="14"/>
        <v>1611</v>
      </c>
      <c r="L21" s="4">
        <f>IFERROR(VLOOKUP(C21,奖惩!B:D,3,0),0)</f>
        <v>0</v>
      </c>
      <c r="M21" s="7">
        <f t="shared" si="15"/>
        <v>4923</v>
      </c>
      <c r="N21" s="7">
        <f t="shared" si="16"/>
        <v>115</v>
      </c>
      <c r="O21" s="7">
        <f t="shared" si="17"/>
        <v>5038</v>
      </c>
      <c r="P21" s="188" t="str">
        <f>IFERROR(VLOOKUP(C21,奖惩!B:C,2,0),"")</f>
        <v/>
      </c>
      <c r="Q21" s="172"/>
      <c r="T21" s="8"/>
      <c r="U21" s="8"/>
    </row>
    <row r="22" s="171" customFormat="1" ht="30" customHeight="1" spans="1:21">
      <c r="A22" s="4">
        <f t="shared" si="12"/>
        <v>20</v>
      </c>
      <c r="B22" s="1" t="s">
        <v>38</v>
      </c>
      <c r="C22" s="1" t="s">
        <v>47</v>
      </c>
      <c r="D22" s="1" t="s">
        <v>19</v>
      </c>
      <c r="E22" s="2">
        <f>VLOOKUP(C22,考勤!A:AM,35,0)</f>
        <v>22</v>
      </c>
      <c r="F22" s="2">
        <f>VLOOKUP(C22,考勤!$A$5:AP228,42,0)</f>
        <v>176</v>
      </c>
      <c r="G22" s="3">
        <v>18</v>
      </c>
      <c r="H22" s="4">
        <f t="shared" si="13"/>
        <v>3168</v>
      </c>
      <c r="I22" s="4">
        <f>VLOOKUP(C22,考勤!$A$5:AP228,41,0)</f>
        <v>89</v>
      </c>
      <c r="J22" s="3">
        <v>18</v>
      </c>
      <c r="K22" s="4">
        <f t="shared" si="14"/>
        <v>1602</v>
      </c>
      <c r="L22" s="4">
        <f>IFERROR(VLOOKUP(C22,奖惩!B:D,3,0),0)</f>
        <v>0</v>
      </c>
      <c r="M22" s="7">
        <f t="shared" si="15"/>
        <v>4770</v>
      </c>
      <c r="N22" s="7">
        <f t="shared" si="16"/>
        <v>110</v>
      </c>
      <c r="O22" s="7">
        <f t="shared" si="17"/>
        <v>4880</v>
      </c>
      <c r="P22" s="188" t="str">
        <f>IFERROR(VLOOKUP(C22,奖惩!B:C,2,0),"")</f>
        <v/>
      </c>
      <c r="Q22" s="172"/>
      <c r="T22" s="8"/>
      <c r="U22" s="8"/>
    </row>
    <row r="23" s="171" customFormat="1" ht="30" customHeight="1" spans="1:21">
      <c r="A23" s="4">
        <f t="shared" si="12"/>
        <v>21</v>
      </c>
      <c r="B23" s="1" t="s">
        <v>38</v>
      </c>
      <c r="C23" s="179" t="s">
        <v>96</v>
      </c>
      <c r="D23" s="1" t="s">
        <v>19</v>
      </c>
      <c r="E23" s="2">
        <f>VLOOKUP(C23,考勤!A:AM,35,0)</f>
        <v>17</v>
      </c>
      <c r="F23" s="2">
        <f>VLOOKUP(C23,考勤!$A$5:AP227,42,0)</f>
        <v>136</v>
      </c>
      <c r="G23" s="3">
        <v>18</v>
      </c>
      <c r="H23" s="4">
        <f t="shared" si="13"/>
        <v>2448</v>
      </c>
      <c r="I23" s="4">
        <f>VLOOKUP(C23,考勤!$A$5:AP227,41,0)</f>
        <v>67</v>
      </c>
      <c r="J23" s="3">
        <v>18</v>
      </c>
      <c r="K23" s="4">
        <f t="shared" si="14"/>
        <v>1206</v>
      </c>
      <c r="L23" s="4">
        <f>IFERROR(VLOOKUP(C23,奖惩!B:D,3,0),0)</f>
        <v>0</v>
      </c>
      <c r="M23" s="7">
        <f t="shared" si="15"/>
        <v>3654</v>
      </c>
      <c r="N23" s="7">
        <f t="shared" si="16"/>
        <v>85</v>
      </c>
      <c r="O23" s="7">
        <f t="shared" si="17"/>
        <v>3739</v>
      </c>
      <c r="P23" s="188" t="str">
        <f>IFERROR(VLOOKUP(C23,奖惩!B:C,2,0),"")</f>
        <v/>
      </c>
      <c r="Q23" s="172"/>
      <c r="T23" s="8"/>
      <c r="U23" s="8"/>
    </row>
    <row r="24" s="171" customFormat="1" ht="30" customHeight="1" spans="1:21">
      <c r="A24" s="4">
        <f t="shared" si="12"/>
        <v>22</v>
      </c>
      <c r="B24" s="1" t="s">
        <v>38</v>
      </c>
      <c r="C24" s="1" t="s">
        <v>56</v>
      </c>
      <c r="D24" s="1" t="s">
        <v>19</v>
      </c>
      <c r="E24" s="2">
        <f>VLOOKUP(C24,考勤!A:AM,35,0)</f>
        <v>23</v>
      </c>
      <c r="F24" s="2">
        <f>VLOOKUP(C24,考勤!$A$5:AP215,42,0)</f>
        <v>184</v>
      </c>
      <c r="G24" s="3">
        <v>18</v>
      </c>
      <c r="H24" s="4">
        <f t="shared" si="13"/>
        <v>3312</v>
      </c>
      <c r="I24" s="4">
        <f>VLOOKUP(C24,考勤!$A$5:AP215,41,0)</f>
        <v>90</v>
      </c>
      <c r="J24" s="3">
        <v>18</v>
      </c>
      <c r="K24" s="4">
        <f t="shared" si="14"/>
        <v>1620</v>
      </c>
      <c r="L24" s="4">
        <f>IFERROR(VLOOKUP(C24,奖惩!B:D,3,0),0)</f>
        <v>0</v>
      </c>
      <c r="M24" s="7">
        <f t="shared" si="15"/>
        <v>4932</v>
      </c>
      <c r="N24" s="7">
        <f t="shared" si="16"/>
        <v>115</v>
      </c>
      <c r="O24" s="7">
        <f t="shared" si="17"/>
        <v>5047</v>
      </c>
      <c r="P24" s="188" t="str">
        <f>IFERROR(VLOOKUP(C24,奖惩!B:C,2,0),"")</f>
        <v/>
      </c>
      <c r="Q24" s="172"/>
      <c r="T24" s="8"/>
      <c r="U24" s="8"/>
    </row>
    <row r="25" s="171" customFormat="1" ht="30" customHeight="1" spans="1:21">
      <c r="A25" s="4">
        <f t="shared" si="12"/>
        <v>23</v>
      </c>
      <c r="B25" s="1" t="s">
        <v>57</v>
      </c>
      <c r="C25" s="1" t="s">
        <v>58</v>
      </c>
      <c r="D25" s="1" t="s">
        <v>19</v>
      </c>
      <c r="E25" s="2">
        <f>VLOOKUP(C25,考勤!A:AM,35,0)</f>
        <v>23</v>
      </c>
      <c r="F25" s="2">
        <f>VLOOKUP(C25,考勤!$A$5:AP236,42,0)</f>
        <v>184</v>
      </c>
      <c r="G25" s="3">
        <v>19</v>
      </c>
      <c r="H25" s="4">
        <f t="shared" si="13"/>
        <v>3496</v>
      </c>
      <c r="I25" s="4">
        <f>VLOOKUP(C25,考勤!$A$5:AP236,41,0)</f>
        <v>65.5</v>
      </c>
      <c r="J25" s="3">
        <v>19</v>
      </c>
      <c r="K25" s="4">
        <f t="shared" si="14"/>
        <v>1244.5</v>
      </c>
      <c r="L25" s="4">
        <f>IFERROR(VLOOKUP(C25,奖惩!B:D,3,0),0)</f>
        <v>0</v>
      </c>
      <c r="M25" s="7">
        <f t="shared" si="15"/>
        <v>4740.5</v>
      </c>
      <c r="N25" s="7">
        <f t="shared" si="16"/>
        <v>115</v>
      </c>
      <c r="O25" s="7">
        <f t="shared" si="17"/>
        <v>4855.5</v>
      </c>
      <c r="P25" s="188" t="str">
        <f>IFERROR(VLOOKUP(C25,奖惩!B:C,2,0),"")</f>
        <v/>
      </c>
      <c r="Q25" s="172"/>
      <c r="T25" s="8"/>
      <c r="U25" s="8"/>
    </row>
    <row r="26" s="171" customFormat="1" ht="30" customHeight="1" spans="1:21">
      <c r="A26" s="4">
        <f t="shared" si="12"/>
        <v>24</v>
      </c>
      <c r="B26" s="1" t="s">
        <v>97</v>
      </c>
      <c r="C26" s="179" t="s">
        <v>98</v>
      </c>
      <c r="D26" s="1" t="s">
        <v>19</v>
      </c>
      <c r="E26" s="2">
        <f>VLOOKUP(C26,考勤!A:AM,35,0)</f>
        <v>10</v>
      </c>
      <c r="F26" s="2">
        <f>VLOOKUP(C26,考勤!$A$5:AP238,42,0)</f>
        <v>80</v>
      </c>
      <c r="G26" s="3">
        <v>18.5</v>
      </c>
      <c r="H26" s="4">
        <f t="shared" si="13"/>
        <v>1480</v>
      </c>
      <c r="I26" s="4">
        <f>VLOOKUP(C26,考勤!$A$5:AP238,41,0)</f>
        <v>18.5</v>
      </c>
      <c r="J26" s="3">
        <v>18.5</v>
      </c>
      <c r="K26" s="4">
        <f t="shared" si="14"/>
        <v>342.25</v>
      </c>
      <c r="L26" s="4">
        <f>IFERROR(VLOOKUP(C26,奖惩!B:D,3,0),0)</f>
        <v>0</v>
      </c>
      <c r="M26" s="7">
        <f t="shared" si="15"/>
        <v>1822.25</v>
      </c>
      <c r="N26" s="7">
        <f t="shared" si="16"/>
        <v>50</v>
      </c>
      <c r="O26" s="7">
        <f t="shared" si="17"/>
        <v>1872.25</v>
      </c>
      <c r="P26" s="188" t="str">
        <f>IFERROR(VLOOKUP(C26,奖惩!B:C,2,0),"")</f>
        <v/>
      </c>
      <c r="Q26" s="172"/>
      <c r="T26" s="8"/>
      <c r="U26" s="8"/>
    </row>
    <row r="27" s="171" customFormat="1" ht="30" customHeight="1" spans="1:21">
      <c r="A27" s="4">
        <f t="shared" si="12"/>
        <v>25</v>
      </c>
      <c r="B27" s="1" t="s">
        <v>57</v>
      </c>
      <c r="C27" s="1" t="s">
        <v>61</v>
      </c>
      <c r="D27" s="1" t="s">
        <v>19</v>
      </c>
      <c r="E27" s="2">
        <f>VLOOKUP(C27,考勤!A:AM,35,0)</f>
        <v>27.5</v>
      </c>
      <c r="F27" s="2">
        <f>VLOOKUP(C27,考勤!$A$5:AP236,42,0)</f>
        <v>224</v>
      </c>
      <c r="G27" s="180">
        <v>20</v>
      </c>
      <c r="H27" s="4">
        <f t="shared" si="13"/>
        <v>4480</v>
      </c>
      <c r="I27" s="4">
        <f>VLOOKUP(C27,考勤!$A$5:AP236,41,0)</f>
        <v>82.5</v>
      </c>
      <c r="J27" s="180">
        <v>20</v>
      </c>
      <c r="K27" s="4">
        <f t="shared" si="14"/>
        <v>1650</v>
      </c>
      <c r="L27" s="4">
        <f>IFERROR(VLOOKUP(C27,奖惩!B:D,3,0),0)</f>
        <v>300</v>
      </c>
      <c r="M27" s="7">
        <f t="shared" si="15"/>
        <v>6430</v>
      </c>
      <c r="N27" s="7">
        <f t="shared" si="16"/>
        <v>137.5</v>
      </c>
      <c r="O27" s="7">
        <f t="shared" si="17"/>
        <v>6567.5</v>
      </c>
      <c r="P27" s="188" t="str">
        <f>IFERROR(VLOOKUP(C27,奖惩!B:C,2,0),"")</f>
        <v>夜班补助</v>
      </c>
      <c r="Q27" s="172"/>
      <c r="T27" s="8"/>
      <c r="U27" s="8"/>
    </row>
    <row r="28" s="171" customFormat="1" ht="30" customHeight="1" spans="1:21">
      <c r="A28" s="4">
        <f t="shared" si="12"/>
        <v>26</v>
      </c>
      <c r="B28" s="1" t="s">
        <v>63</v>
      </c>
      <c r="C28" s="1" t="s">
        <v>64</v>
      </c>
      <c r="D28" s="1" t="s">
        <v>19</v>
      </c>
      <c r="E28" s="2">
        <f>VLOOKUP(C28,考勤!A:AM,35,0)</f>
        <v>20</v>
      </c>
      <c r="F28" s="2">
        <f>VLOOKUP(C28,考勤!$A$5:AP243,42,0)</f>
        <v>160</v>
      </c>
      <c r="G28" s="3">
        <v>18</v>
      </c>
      <c r="H28" s="4">
        <f t="shared" si="13"/>
        <v>2880</v>
      </c>
      <c r="I28" s="4">
        <f>VLOOKUP(C28,考勤!$A$5:AP239,41,0)</f>
        <v>52</v>
      </c>
      <c r="J28" s="3">
        <v>18</v>
      </c>
      <c r="K28" s="4">
        <f t="shared" si="14"/>
        <v>936</v>
      </c>
      <c r="L28" s="4">
        <f>IFERROR(VLOOKUP(C28,奖惩!B:D,3,0),0)</f>
        <v>0</v>
      </c>
      <c r="M28" s="7">
        <f t="shared" si="15"/>
        <v>3816</v>
      </c>
      <c r="N28" s="7">
        <f t="shared" si="16"/>
        <v>100</v>
      </c>
      <c r="O28" s="7">
        <f t="shared" si="17"/>
        <v>3916</v>
      </c>
      <c r="P28" s="188" t="str">
        <f>IFERROR(VLOOKUP(C28,奖惩!B:C,2,0),"")</f>
        <v/>
      </c>
      <c r="Q28" s="172"/>
      <c r="T28" s="8"/>
      <c r="U28" s="8"/>
    </row>
    <row r="29" s="171" customFormat="1" ht="30" customHeight="1" spans="1:21">
      <c r="A29" s="4">
        <f t="shared" si="12"/>
        <v>27</v>
      </c>
      <c r="B29" s="1" t="s">
        <v>63</v>
      </c>
      <c r="C29" s="5" t="s">
        <v>66</v>
      </c>
      <c r="D29" s="1" t="s">
        <v>19</v>
      </c>
      <c r="E29" s="2">
        <f>VLOOKUP(C29,考勤!A:AM,35,0)</f>
        <v>21</v>
      </c>
      <c r="F29" s="2">
        <f>VLOOKUP(C29,考勤!$A$5:AP238,42,0)</f>
        <v>169</v>
      </c>
      <c r="G29" s="3">
        <v>18</v>
      </c>
      <c r="H29" s="4">
        <f t="shared" si="13"/>
        <v>3042</v>
      </c>
      <c r="I29" s="4">
        <f>VLOOKUP(C29,考勤!$A$5:AP238,41,0)</f>
        <v>62.5</v>
      </c>
      <c r="J29" s="3">
        <v>18</v>
      </c>
      <c r="K29" s="4">
        <f t="shared" si="14"/>
        <v>1125</v>
      </c>
      <c r="L29" s="4">
        <f>IFERROR(VLOOKUP(C29,奖惩!B:D,3,0),0)</f>
        <v>0</v>
      </c>
      <c r="M29" s="7">
        <f t="shared" si="15"/>
        <v>4167</v>
      </c>
      <c r="N29" s="7">
        <f t="shared" si="16"/>
        <v>105</v>
      </c>
      <c r="O29" s="7">
        <f t="shared" si="17"/>
        <v>4272</v>
      </c>
      <c r="P29" s="188" t="str">
        <f>IFERROR(VLOOKUP(C29,奖惩!B:C,2,0),"")</f>
        <v/>
      </c>
      <c r="Q29" s="172"/>
      <c r="T29" s="8"/>
      <c r="U29" s="8"/>
    </row>
    <row r="30" s="171" customFormat="1" ht="30" customHeight="1" spans="1:21">
      <c r="A30" s="4">
        <f t="shared" si="12"/>
        <v>28</v>
      </c>
      <c r="B30" s="1" t="s">
        <v>67</v>
      </c>
      <c r="C30" s="179" t="s">
        <v>68</v>
      </c>
      <c r="D30" s="1" t="s">
        <v>19</v>
      </c>
      <c r="E30" s="2">
        <f>VLOOKUP(C30,考勤!A:AM,35,0)</f>
        <v>20</v>
      </c>
      <c r="F30" s="2">
        <f>VLOOKUP(C30,考勤!$A$5:AP404,42,0)</f>
        <v>160</v>
      </c>
      <c r="G30" s="3">
        <v>19.5</v>
      </c>
      <c r="H30" s="4">
        <f t="shared" si="13"/>
        <v>3120</v>
      </c>
      <c r="I30" s="4">
        <f>VLOOKUP(C30,考勤!$A$5:AP222,41,0)</f>
        <v>31</v>
      </c>
      <c r="J30" s="3">
        <v>20.5</v>
      </c>
      <c r="K30" s="4">
        <f t="shared" si="14"/>
        <v>635.5</v>
      </c>
      <c r="L30" s="4">
        <f>IFERROR(VLOOKUP(C30,奖惩!B:D,3,0),0)</f>
        <v>-121</v>
      </c>
      <c r="M30" s="7">
        <f t="shared" si="15"/>
        <v>3634.5</v>
      </c>
      <c r="N30" s="7">
        <f t="shared" si="16"/>
        <v>100</v>
      </c>
      <c r="O30" s="7">
        <f t="shared" si="17"/>
        <v>3734.5</v>
      </c>
      <c r="P30" s="188" t="str">
        <f>IFERROR(VLOOKUP(C30,奖惩!B:C,2,0),"")</f>
        <v>厂区吸烟区丢烟头考核</v>
      </c>
      <c r="Q30" s="172"/>
      <c r="T30" s="8"/>
      <c r="U30" s="8"/>
    </row>
    <row r="31" s="171" customFormat="1" ht="30" customHeight="1" spans="1:21">
      <c r="A31" s="4">
        <f t="shared" si="12"/>
        <v>29</v>
      </c>
      <c r="B31" s="1" t="s">
        <v>67</v>
      </c>
      <c r="C31" s="1" t="s">
        <v>69</v>
      </c>
      <c r="D31" s="1" t="s">
        <v>19</v>
      </c>
      <c r="E31" s="2">
        <f>VLOOKUP(C31,考勤!A:AM,35,0)</f>
        <v>8</v>
      </c>
      <c r="F31" s="2">
        <f>VLOOKUP(C31,考勤!$A$5:AP219,42,0)</f>
        <v>64</v>
      </c>
      <c r="G31" s="3">
        <v>19.5</v>
      </c>
      <c r="H31" s="4">
        <f t="shared" si="13"/>
        <v>1248</v>
      </c>
      <c r="I31" s="4">
        <f>VLOOKUP(C31,考勤!$A$5:AP225,41,0)</f>
        <v>7</v>
      </c>
      <c r="J31" s="3">
        <v>20.5</v>
      </c>
      <c r="K31" s="4">
        <f t="shared" si="14"/>
        <v>143.5</v>
      </c>
      <c r="L31" s="4">
        <f>IFERROR(VLOOKUP(C31,奖惩!B:D,3,0),0)</f>
        <v>0</v>
      </c>
      <c r="M31" s="7">
        <f t="shared" si="15"/>
        <v>1391.5</v>
      </c>
      <c r="N31" s="7">
        <f t="shared" si="16"/>
        <v>40</v>
      </c>
      <c r="O31" s="7">
        <f t="shared" si="17"/>
        <v>1431.5</v>
      </c>
      <c r="P31" s="188" t="str">
        <f>IFERROR(VLOOKUP(C31,奖惩!B:C,2,0),"")</f>
        <v/>
      </c>
      <c r="Q31" s="172"/>
      <c r="T31" s="8"/>
      <c r="U31" s="8"/>
    </row>
    <row r="32" s="171" customFormat="1" ht="30" customHeight="1" spans="1:21">
      <c r="A32" s="4">
        <f t="shared" si="12"/>
        <v>30</v>
      </c>
      <c r="B32" s="1" t="s">
        <v>70</v>
      </c>
      <c r="C32" s="1" t="s">
        <v>71</v>
      </c>
      <c r="D32" s="1" t="s">
        <v>19</v>
      </c>
      <c r="E32" s="2">
        <f>VLOOKUP(C32,考勤!A:AM,35,0)</f>
        <v>16</v>
      </c>
      <c r="F32" s="2">
        <f>VLOOKUP(C32,考勤!$A$5:AP220,42,0)</f>
        <v>127.5</v>
      </c>
      <c r="G32" s="3">
        <v>19.5</v>
      </c>
      <c r="H32" s="4">
        <f t="shared" si="13"/>
        <v>2486.25</v>
      </c>
      <c r="I32" s="4">
        <f>VLOOKUP(C32,考勤!$A$5:AP226,41,0)</f>
        <v>35.5</v>
      </c>
      <c r="J32" s="3">
        <v>20.5</v>
      </c>
      <c r="K32" s="4">
        <f t="shared" si="14"/>
        <v>727.75</v>
      </c>
      <c r="L32" s="4">
        <f>IFERROR(VLOOKUP(C32,奖惩!B:D,3,0),0)</f>
        <v>-134</v>
      </c>
      <c r="M32" s="7">
        <f t="shared" si="15"/>
        <v>3080</v>
      </c>
      <c r="N32" s="7">
        <f t="shared" si="16"/>
        <v>80</v>
      </c>
      <c r="O32" s="7">
        <f t="shared" si="17"/>
        <v>3160</v>
      </c>
      <c r="P32" s="188" t="str">
        <f>IFERROR(VLOOKUP(C32,奖惩!B:C,2,0),"")</f>
        <v>车间绩效考核</v>
      </c>
      <c r="Q32" s="172"/>
      <c r="T32" s="8"/>
      <c r="U32" s="8"/>
    </row>
    <row r="33" s="171" customFormat="1" ht="30" customHeight="1" spans="1:21">
      <c r="A33" s="4">
        <f t="shared" si="12"/>
        <v>31</v>
      </c>
      <c r="B33" s="1" t="s">
        <v>67</v>
      </c>
      <c r="C33" s="5" t="s">
        <v>99</v>
      </c>
      <c r="D33" s="1" t="s">
        <v>19</v>
      </c>
      <c r="E33" s="2">
        <f>VLOOKUP(C33,考勤!A:AM,35,0)</f>
        <v>16</v>
      </c>
      <c r="F33" s="2">
        <f>VLOOKUP(C33,考勤!$A$5:AP222,42,0)</f>
        <v>128</v>
      </c>
      <c r="G33" s="3">
        <v>19.5</v>
      </c>
      <c r="H33" s="4">
        <f t="shared" si="13"/>
        <v>2496</v>
      </c>
      <c r="I33" s="4">
        <f>VLOOKUP(C33,考勤!$A$5:AP228,41,0)</f>
        <v>21.5</v>
      </c>
      <c r="J33" s="3">
        <v>20.5</v>
      </c>
      <c r="K33" s="4">
        <f t="shared" si="14"/>
        <v>440.75</v>
      </c>
      <c r="L33" s="4">
        <f>IFERROR(VLOOKUP(C33,奖惩!B:D,3,0),0)</f>
        <v>-21</v>
      </c>
      <c r="M33" s="7">
        <f t="shared" si="15"/>
        <v>2915.75</v>
      </c>
      <c r="N33" s="7">
        <f t="shared" si="16"/>
        <v>80</v>
      </c>
      <c r="O33" s="7">
        <f t="shared" si="17"/>
        <v>2995.75</v>
      </c>
      <c r="P33" s="188" t="str">
        <f>IFERROR(VLOOKUP(C33,奖惩!B:C,2,0),"")</f>
        <v>车间绩效考核</v>
      </c>
      <c r="Q33" s="172"/>
      <c r="T33" s="8"/>
      <c r="U33" s="8"/>
    </row>
    <row r="34" s="171" customFormat="1" ht="30" customHeight="1" spans="1:21">
      <c r="A34" s="4">
        <f t="shared" si="12"/>
        <v>32</v>
      </c>
      <c r="B34" s="1" t="s">
        <v>67</v>
      </c>
      <c r="C34" s="5" t="s">
        <v>75</v>
      </c>
      <c r="D34" s="1" t="s">
        <v>19</v>
      </c>
      <c r="E34" s="2">
        <f>VLOOKUP(C34,考勤!A:AM,35,0)</f>
        <v>3</v>
      </c>
      <c r="F34" s="2">
        <f>VLOOKUP(C34,考勤!$A$5:AP223,42,0)</f>
        <v>24</v>
      </c>
      <c r="G34" s="3">
        <v>19.5</v>
      </c>
      <c r="H34" s="4">
        <f t="shared" si="13"/>
        <v>468</v>
      </c>
      <c r="I34" s="4">
        <f>VLOOKUP(C34,考勤!$A$5:AP229,41,0)</f>
        <v>2.5</v>
      </c>
      <c r="J34" s="3">
        <v>20.5</v>
      </c>
      <c r="K34" s="4">
        <f t="shared" si="14"/>
        <v>51.25</v>
      </c>
      <c r="L34" s="4">
        <f>IFERROR(VLOOKUP(C34,奖惩!B:D,3,0),0)</f>
        <v>-103.85</v>
      </c>
      <c r="M34" s="7">
        <f t="shared" si="15"/>
        <v>415.4</v>
      </c>
      <c r="N34" s="7">
        <f t="shared" si="16"/>
        <v>15</v>
      </c>
      <c r="O34" s="7">
        <f t="shared" si="17"/>
        <v>430.4</v>
      </c>
      <c r="P34" s="188">
        <f>IFERROR(VLOOKUP(C34,奖惩!B:C,2,0),"")</f>
        <v>0.8</v>
      </c>
      <c r="Q34" s="172"/>
      <c r="T34" s="8"/>
      <c r="U34" s="8"/>
    </row>
    <row r="35" s="171" customFormat="1" ht="30" customHeight="1" spans="1:21">
      <c r="A35" s="4">
        <f t="shared" si="12"/>
        <v>33</v>
      </c>
      <c r="B35" s="1" t="s">
        <v>70</v>
      </c>
      <c r="C35" s="1" t="s">
        <v>76</v>
      </c>
      <c r="D35" s="1" t="s">
        <v>19</v>
      </c>
      <c r="E35" s="2">
        <f>VLOOKUP(C35,考勤!A:AM,35,0)</f>
        <v>18.5</v>
      </c>
      <c r="F35" s="2">
        <f>VLOOKUP(C35,考勤!$A$5:AP224,42,0)</f>
        <v>148.5</v>
      </c>
      <c r="G35" s="3">
        <v>19.5</v>
      </c>
      <c r="H35" s="4">
        <f t="shared" si="13"/>
        <v>2895.75</v>
      </c>
      <c r="I35" s="4">
        <f>VLOOKUP(C35,考勤!$A$5:AP230,41,0)</f>
        <v>46.5</v>
      </c>
      <c r="J35" s="3">
        <v>20.5</v>
      </c>
      <c r="K35" s="4">
        <f t="shared" si="14"/>
        <v>953.25</v>
      </c>
      <c r="L35" s="4">
        <f>IFERROR(VLOOKUP(C35,奖惩!B:D,3,0),0)</f>
        <v>-134</v>
      </c>
      <c r="M35" s="7">
        <f t="shared" si="15"/>
        <v>3715</v>
      </c>
      <c r="N35" s="7">
        <f t="shared" si="16"/>
        <v>92.5</v>
      </c>
      <c r="O35" s="7">
        <f t="shared" si="17"/>
        <v>3807.5</v>
      </c>
      <c r="P35" s="188" t="str">
        <f>IFERROR(VLOOKUP(C35,奖惩!B:C,2,0),"")</f>
        <v>车间绩效考核</v>
      </c>
      <c r="Q35" s="172"/>
      <c r="T35" s="8"/>
      <c r="U35" s="8"/>
    </row>
    <row r="36" s="171" customFormat="1" ht="30" customHeight="1" spans="1:21">
      <c r="A36" s="4">
        <f t="shared" si="12"/>
        <v>34</v>
      </c>
      <c r="B36" s="1" t="s">
        <v>70</v>
      </c>
      <c r="C36" s="1" t="s">
        <v>79</v>
      </c>
      <c r="D36" s="1" t="s">
        <v>19</v>
      </c>
      <c r="E36" s="2">
        <f>VLOOKUP(C36,考勤!A:AM,35,0)</f>
        <v>17.5</v>
      </c>
      <c r="F36" s="2">
        <f>VLOOKUP(C36,考勤!$A$5:AP225,42,0)</f>
        <v>142.5</v>
      </c>
      <c r="G36" s="3">
        <v>19.5</v>
      </c>
      <c r="H36" s="4">
        <f t="shared" si="13"/>
        <v>2778.75</v>
      </c>
      <c r="I36" s="4">
        <f>VLOOKUP(C36,考勤!$A$5:AP231,41,0)</f>
        <v>39</v>
      </c>
      <c r="J36" s="3">
        <v>20.5</v>
      </c>
      <c r="K36" s="4">
        <f t="shared" si="14"/>
        <v>799.5</v>
      </c>
      <c r="L36" s="4">
        <f>IFERROR(VLOOKUP(C36,奖惩!B:D,3,0),0)</f>
        <v>-134</v>
      </c>
      <c r="M36" s="7">
        <f t="shared" si="15"/>
        <v>3444.25</v>
      </c>
      <c r="N36" s="7">
        <f t="shared" si="16"/>
        <v>87.5</v>
      </c>
      <c r="O36" s="7">
        <f t="shared" si="17"/>
        <v>3531.75</v>
      </c>
      <c r="P36" s="188" t="str">
        <f>IFERROR(VLOOKUP(C36,奖惩!B:C,2,0),"")</f>
        <v>车间绩效考核</v>
      </c>
      <c r="Q36" s="172"/>
      <c r="T36" s="8"/>
      <c r="U36" s="8"/>
    </row>
    <row r="37" s="171" customFormat="1" ht="30" customHeight="1" spans="1:21">
      <c r="A37" s="181"/>
      <c r="B37" s="1" t="s">
        <v>70</v>
      </c>
      <c r="C37" s="182" t="s">
        <v>100</v>
      </c>
      <c r="D37" s="1"/>
      <c r="E37" s="2"/>
      <c r="F37" s="2"/>
      <c r="G37" s="3"/>
      <c r="H37" s="4">
        <v>-20</v>
      </c>
      <c r="I37" s="4"/>
      <c r="J37" s="3"/>
      <c r="K37" s="4">
        <v>0</v>
      </c>
      <c r="L37" s="4"/>
      <c r="M37" s="7">
        <f t="shared" si="15"/>
        <v>-20</v>
      </c>
      <c r="N37" s="7">
        <v>0</v>
      </c>
      <c r="O37" s="7">
        <f t="shared" si="17"/>
        <v>-20</v>
      </c>
      <c r="P37" s="188"/>
      <c r="Q37" s="172"/>
      <c r="T37" s="8"/>
      <c r="U37" s="8"/>
    </row>
    <row r="38" s="171" customFormat="1" ht="30" customHeight="1" spans="1:21">
      <c r="A38" s="25" t="s">
        <v>83</v>
      </c>
      <c r="B38" s="183"/>
      <c r="C38" s="182"/>
      <c r="D38" s="1"/>
      <c r="E38" s="2">
        <f t="shared" ref="E38:O38" si="18">SUM(E3:E37)</f>
        <v>551</v>
      </c>
      <c r="F38" s="2">
        <f t="shared" si="18"/>
        <v>4439</v>
      </c>
      <c r="G38" s="2">
        <f t="shared" si="18"/>
        <v>639</v>
      </c>
      <c r="H38" s="2">
        <f t="shared" si="18"/>
        <v>83053.25</v>
      </c>
      <c r="I38" s="2">
        <f t="shared" si="18"/>
        <v>1645</v>
      </c>
      <c r="J38" s="2">
        <f t="shared" si="18"/>
        <v>652</v>
      </c>
      <c r="K38" s="2">
        <f t="shared" si="18"/>
        <v>30963.75</v>
      </c>
      <c r="L38" s="2">
        <f t="shared" si="18"/>
        <v>-1073.72</v>
      </c>
      <c r="M38" s="2">
        <f t="shared" si="18"/>
        <v>112943.28</v>
      </c>
      <c r="N38" s="2">
        <f t="shared" si="18"/>
        <v>2755</v>
      </c>
      <c r="O38" s="2">
        <f t="shared" si="18"/>
        <v>115698.28</v>
      </c>
      <c r="P38" s="188"/>
      <c r="Q38" s="172"/>
      <c r="T38" s="8"/>
      <c r="U38" s="8"/>
    </row>
    <row r="39" s="172" customFormat="1" ht="25" customHeight="1" spans="1:16">
      <c r="A39" s="2" t="s">
        <v>84</v>
      </c>
      <c r="B39" s="2"/>
      <c r="C39" s="2">
        <f>ROUND(O38*1.06,2)</f>
        <v>122640.18</v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</row>
    <row r="40" s="173" customFormat="1" ht="21" customHeight="1" spans="1:25">
      <c r="A40" s="184"/>
      <c r="B40" s="184"/>
      <c r="C40" s="185"/>
      <c r="D40" s="176"/>
      <c r="E40" s="172"/>
      <c r="F40" s="172"/>
      <c r="G40" s="172"/>
      <c r="H40" s="172"/>
      <c r="I40" s="172"/>
      <c r="J40" s="172"/>
      <c r="K40" s="172"/>
      <c r="L40" s="172"/>
      <c r="M40" s="172"/>
      <c r="N40" s="172"/>
      <c r="O40" s="172"/>
      <c r="P40" s="172"/>
      <c r="Q40" s="172"/>
      <c r="R40" s="172"/>
      <c r="S40" s="172"/>
      <c r="T40" s="8"/>
      <c r="U40" s="8"/>
      <c r="V40" s="172"/>
      <c r="W40" s="172"/>
      <c r="X40" s="172"/>
      <c r="Y40" s="172"/>
    </row>
    <row r="41" s="173" customFormat="1" ht="21" customHeight="1" spans="1:25">
      <c r="A41" s="184"/>
      <c r="B41" s="184"/>
      <c r="C41" s="185"/>
      <c r="D41" s="176"/>
      <c r="E41" s="172"/>
      <c r="F41" s="172"/>
      <c r="G41" s="172"/>
      <c r="H41" s="172"/>
      <c r="I41" s="172"/>
      <c r="J41" s="172"/>
      <c r="K41" s="172"/>
      <c r="L41" s="172"/>
      <c r="M41" s="172"/>
      <c r="N41" s="172"/>
      <c r="O41" s="172"/>
      <c r="P41" s="172"/>
      <c r="Q41" s="172"/>
      <c r="R41" s="172"/>
      <c r="S41" s="172"/>
      <c r="T41" s="172"/>
      <c r="U41" s="172"/>
      <c r="V41" s="172"/>
      <c r="W41" s="172"/>
      <c r="X41" s="172"/>
      <c r="Y41" s="172"/>
    </row>
    <row r="42" s="173" customFormat="1" spans="3:16">
      <c r="C42" s="185"/>
      <c r="D42" s="176"/>
      <c r="P42" s="172"/>
    </row>
    <row r="43" s="174" customFormat="1" ht="18" customHeight="1" spans="1:15">
      <c r="A43" s="186"/>
      <c r="B43" s="187" t="s">
        <v>85</v>
      </c>
      <c r="C43" s="185"/>
      <c r="D43" s="187"/>
      <c r="E43" s="187"/>
      <c r="F43" s="187"/>
      <c r="G43" s="187"/>
      <c r="H43" s="187" t="s">
        <v>86</v>
      </c>
      <c r="I43" s="186"/>
      <c r="J43" s="186"/>
      <c r="K43" s="186"/>
      <c r="L43" s="186"/>
      <c r="M43" s="186"/>
      <c r="N43" s="186"/>
      <c r="O43" s="186"/>
    </row>
    <row r="44" ht="25" customHeight="1" spans="3:25">
      <c r="C44" s="185"/>
      <c r="Q44" s="173"/>
      <c r="R44" s="173"/>
      <c r="S44" s="173"/>
      <c r="T44" s="173"/>
      <c r="U44" s="173"/>
      <c r="V44" s="173"/>
      <c r="W44" s="173"/>
      <c r="X44" s="173"/>
      <c r="Y44" s="173"/>
    </row>
    <row r="45" spans="2:5">
      <c r="B45" t="s">
        <v>2</v>
      </c>
      <c r="C45" t="s">
        <v>87</v>
      </c>
      <c r="D45"/>
      <c r="E45"/>
    </row>
    <row r="46" spans="2:9">
      <c r="B46" t="s">
        <v>67</v>
      </c>
      <c r="C46">
        <v>8592.15</v>
      </c>
      <c r="D46"/>
      <c r="E46"/>
      <c r="G46" s="8"/>
      <c r="H46" s="8"/>
      <c r="I46" s="8"/>
    </row>
    <row r="47" spans="2:9">
      <c r="B47" t="s">
        <v>70</v>
      </c>
      <c r="C47">
        <v>10479.25</v>
      </c>
      <c r="D47"/>
      <c r="E47"/>
      <c r="G47" s="8"/>
      <c r="H47" s="8"/>
      <c r="I47" s="8"/>
    </row>
    <row r="48" spans="2:9">
      <c r="B48" t="s">
        <v>17</v>
      </c>
      <c r="C48">
        <v>20366</v>
      </c>
      <c r="D48"/>
      <c r="E48"/>
      <c r="G48" s="8"/>
      <c r="H48" s="8"/>
      <c r="I48" s="8"/>
    </row>
    <row r="49" spans="2:9">
      <c r="B49" t="s">
        <v>35</v>
      </c>
      <c r="C49">
        <v>13209.15</v>
      </c>
      <c r="D49"/>
      <c r="E49"/>
      <c r="G49" s="8"/>
      <c r="H49" s="8"/>
      <c r="I49" s="8"/>
    </row>
    <row r="50" spans="2:9">
      <c r="B50" t="s">
        <v>38</v>
      </c>
      <c r="C50">
        <v>36297.48</v>
      </c>
      <c r="D50"/>
      <c r="E50"/>
      <c r="G50" s="8"/>
      <c r="H50" s="8"/>
      <c r="I50" s="8"/>
    </row>
    <row r="51" spans="2:9">
      <c r="B51" t="s">
        <v>97</v>
      </c>
      <c r="C51">
        <v>1872.25</v>
      </c>
      <c r="D51"/>
      <c r="G51" s="8"/>
      <c r="H51" s="8"/>
      <c r="I51" s="8"/>
    </row>
    <row r="52" spans="2:4">
      <c r="B52" t="s">
        <v>57</v>
      </c>
      <c r="C52">
        <v>11423</v>
      </c>
      <c r="D52"/>
    </row>
    <row r="53" spans="2:4">
      <c r="B53" t="s">
        <v>63</v>
      </c>
      <c r="C53">
        <v>8188</v>
      </c>
      <c r="D53"/>
    </row>
    <row r="54" spans="2:4">
      <c r="B54" t="s">
        <v>32</v>
      </c>
      <c r="C54">
        <v>5271</v>
      </c>
      <c r="D54"/>
    </row>
    <row r="55" spans="2:4">
      <c r="B55" t="s">
        <v>88</v>
      </c>
      <c r="C55">
        <v>115698.28</v>
      </c>
      <c r="D55"/>
    </row>
    <row r="56" spans="2:4">
      <c r="B56"/>
      <c r="C56"/>
      <c r="D56"/>
    </row>
    <row r="57" spans="2:4">
      <c r="B57"/>
      <c r="C57"/>
      <c r="D57"/>
    </row>
    <row r="58" spans="2:4">
      <c r="B58"/>
      <c r="C58"/>
      <c r="D58"/>
    </row>
    <row r="59" spans="2:4">
      <c r="B59"/>
      <c r="C59"/>
      <c r="D59"/>
    </row>
    <row r="60" spans="2:4">
      <c r="B60"/>
      <c r="C60"/>
      <c r="D60"/>
    </row>
    <row r="61" spans="2:4">
      <c r="B61"/>
      <c r="C61"/>
      <c r="D61"/>
    </row>
    <row r="62" spans="2:4">
      <c r="B62"/>
      <c r="C62"/>
      <c r="D62"/>
    </row>
    <row r="63" spans="2:3">
      <c r="B63"/>
      <c r="C63" s="179"/>
    </row>
    <row r="64" spans="2:3">
      <c r="B64"/>
      <c r="C64" s="179"/>
    </row>
    <row r="65" spans="2:3">
      <c r="B65"/>
      <c r="C65" s="179"/>
    </row>
    <row r="66" spans="2:3">
      <c r="B66"/>
      <c r="C66" s="179"/>
    </row>
    <row r="67" spans="2:3">
      <c r="B67"/>
      <c r="C67" s="179"/>
    </row>
    <row r="68" spans="2:3">
      <c r="B68"/>
      <c r="C68" s="179"/>
    </row>
    <row r="69" spans="2:3">
      <c r="B69"/>
      <c r="C69" s="179"/>
    </row>
    <row r="70" spans="2:3">
      <c r="B70"/>
      <c r="C70" s="179"/>
    </row>
    <row r="71" spans="2:3">
      <c r="B71"/>
      <c r="C71" s="179"/>
    </row>
    <row r="72" spans="2:3">
      <c r="B72"/>
      <c r="C72" s="179"/>
    </row>
    <row r="73" spans="2:3">
      <c r="B73"/>
      <c r="C73" s="179"/>
    </row>
    <row r="74" spans="2:3">
      <c r="B74"/>
      <c r="C74" s="179"/>
    </row>
    <row r="75" spans="2:3">
      <c r="B75"/>
      <c r="C75" s="179"/>
    </row>
    <row r="76" spans="2:3">
      <c r="B76"/>
      <c r="C76" s="179"/>
    </row>
    <row r="77" spans="2:3">
      <c r="B77"/>
      <c r="C77" s="179"/>
    </row>
    <row r="78" spans="2:3">
      <c r="B78"/>
      <c r="C78" s="179"/>
    </row>
    <row r="79" spans="2:3">
      <c r="B79" s="8"/>
      <c r="C79" s="178"/>
    </row>
    <row r="80" spans="2:3">
      <c r="B80" s="8"/>
      <c r="C80" s="178"/>
    </row>
    <row r="81" spans="2:3">
      <c r="B81" s="8"/>
      <c r="C81" s="178"/>
    </row>
    <row r="82" spans="2:3">
      <c r="B82" s="8"/>
      <c r="C82" s="178"/>
    </row>
    <row r="83" spans="2:3">
      <c r="B83" s="8"/>
      <c r="C83" s="178"/>
    </row>
    <row r="84" spans="2:3">
      <c r="B84" s="8"/>
      <c r="C84" s="178"/>
    </row>
    <row r="85" spans="2:3">
      <c r="B85" s="8"/>
      <c r="C85" s="178"/>
    </row>
    <row r="86" spans="2:3">
      <c r="B86" s="8"/>
      <c r="C86" s="178"/>
    </row>
    <row r="87" spans="2:3">
      <c r="B87" s="8"/>
      <c r="C87" s="178"/>
    </row>
    <row r="88" spans="2:3">
      <c r="B88" s="8"/>
      <c r="C88" s="178"/>
    </row>
  </sheetData>
  <autoFilter xmlns:etc="http://www.wps.cn/officeDocument/2017/etCustomData" ref="A2:Y39" etc:filterBottomFollowUsedRange="0">
    <sortState ref="A2:Y39">
      <sortCondition ref="B2" descending="1"/>
    </sortState>
    <extLst/>
  </autoFilter>
  <sortState ref="B3:P71">
    <sortCondition ref="B3:B71"/>
    <sortCondition ref="D3:D71"/>
  </sortState>
  <mergeCells count="4">
    <mergeCell ref="A1:P1"/>
    <mergeCell ref="A38:C38"/>
    <mergeCell ref="A39:B39"/>
    <mergeCell ref="C39:P39"/>
  </mergeCells>
  <conditionalFormatting sqref="B1">
    <cfRule type="duplicateValues" dxfId="0" priority="2551"/>
  </conditionalFormatting>
  <conditionalFormatting sqref="C1">
    <cfRule type="duplicateValues" dxfId="0" priority="2562"/>
    <cfRule type="duplicateValues" dxfId="0" priority="2561"/>
    <cfRule type="duplicateValues" dxfId="0" priority="2560"/>
    <cfRule type="duplicateValues" dxfId="0" priority="2559"/>
    <cfRule type="duplicateValues" dxfId="0" priority="2558"/>
    <cfRule type="duplicateValues" dxfId="0" priority="2557"/>
    <cfRule type="duplicateValues" dxfId="0" priority="2556"/>
    <cfRule type="duplicateValues" dxfId="0" priority="2555"/>
    <cfRule type="duplicateValues" dxfId="0" priority="2554"/>
    <cfRule type="duplicateValues" dxfId="0" priority="2553"/>
    <cfRule type="duplicateValues" dxfId="0" priority="2552"/>
    <cfRule type="duplicateValues" dxfId="0" priority="2550"/>
    <cfRule type="duplicateValues" dxfId="0" priority="2549"/>
    <cfRule type="duplicateValues" dxfId="0" priority="2548"/>
  </conditionalFormatting>
  <conditionalFormatting sqref="B2">
    <cfRule type="duplicateValues" dxfId="0" priority="3491"/>
    <cfRule type="duplicateValues" dxfId="0" priority="3474"/>
    <cfRule type="duplicateValues" dxfId="0" priority="3457"/>
    <cfRule type="duplicateValues" dxfId="0" priority="3440"/>
    <cfRule type="duplicateValues" dxfId="0" priority="3423"/>
    <cfRule type="duplicateValues" dxfId="0" priority="3389"/>
  </conditionalFormatting>
  <conditionalFormatting sqref="C2">
    <cfRule type="duplicateValues" dxfId="0" priority="3525"/>
    <cfRule type="duplicateValues" dxfId="0" priority="3508"/>
    <cfRule type="duplicateValues" dxfId="0" priority="3406"/>
    <cfRule type="duplicateValues" dxfId="0" priority="3372"/>
  </conditionalFormatting>
  <conditionalFormatting sqref="B3">
    <cfRule type="duplicateValues" dxfId="0" priority="3344"/>
    <cfRule type="duplicateValues" dxfId="0" priority="3345"/>
    <cfRule type="duplicateValues" dxfId="0" priority="3346"/>
    <cfRule type="duplicateValues" dxfId="0" priority="3347"/>
    <cfRule type="duplicateValues" dxfId="0" priority="3348"/>
    <cfRule type="duplicateValues" dxfId="0" priority="3349"/>
  </conditionalFormatting>
  <conditionalFormatting sqref="B4">
    <cfRule type="duplicateValues" dxfId="0" priority="1433"/>
    <cfRule type="duplicateValues" dxfId="0" priority="1426"/>
    <cfRule type="duplicateValues" dxfId="0" priority="1419"/>
    <cfRule type="duplicateValues" dxfId="0" priority="1412"/>
    <cfRule type="duplicateValues" dxfId="0" priority="1405"/>
    <cfRule type="duplicateValues" dxfId="0" priority="1398"/>
  </conditionalFormatting>
  <conditionalFormatting sqref="C4">
    <cfRule type="duplicateValues" dxfId="0" priority="1461"/>
    <cfRule type="duplicateValues" dxfId="0" priority="1454"/>
    <cfRule type="duplicateValues" dxfId="0" priority="1447"/>
    <cfRule type="duplicateValues" dxfId="0" priority="1440"/>
    <cfRule type="duplicateValues" dxfId="0" priority="1391"/>
    <cfRule type="duplicateValues" dxfId="0" priority="1384"/>
    <cfRule type="duplicateValues" dxfId="0" priority="1377"/>
    <cfRule type="duplicateValues" dxfId="0" priority="1370"/>
    <cfRule type="duplicateValues" dxfId="0" priority="1363"/>
    <cfRule type="duplicateValues" dxfId="0" priority="1356"/>
    <cfRule type="duplicateValues" dxfId="0" priority="1349"/>
    <cfRule type="duplicateValues" dxfId="0" priority="1342"/>
    <cfRule type="duplicateValues" dxfId="0" priority="1335"/>
    <cfRule type="duplicateValues" dxfId="0" priority="1328"/>
    <cfRule type="duplicateValues" dxfId="0" priority="1321"/>
    <cfRule type="duplicateValues" dxfId="0" priority="1314"/>
    <cfRule type="duplicateValues" dxfId="0" priority="1307"/>
  </conditionalFormatting>
  <conditionalFormatting sqref="B5">
    <cfRule type="duplicateValues" dxfId="0" priority="1397"/>
    <cfRule type="duplicateValues" dxfId="0" priority="1404"/>
    <cfRule type="duplicateValues" dxfId="0" priority="1411"/>
    <cfRule type="duplicateValues" dxfId="0" priority="1418"/>
    <cfRule type="duplicateValues" dxfId="0" priority="1425"/>
    <cfRule type="duplicateValues" dxfId="0" priority="1432"/>
  </conditionalFormatting>
  <conditionalFormatting sqref="C5">
    <cfRule type="duplicateValues" dxfId="0" priority="1306"/>
    <cfRule type="duplicateValues" dxfId="0" priority="1313"/>
    <cfRule type="duplicateValues" dxfId="0" priority="1320"/>
    <cfRule type="duplicateValues" dxfId="0" priority="1327"/>
    <cfRule type="duplicateValues" dxfId="0" priority="1334"/>
    <cfRule type="duplicateValues" dxfId="0" priority="1341"/>
    <cfRule type="duplicateValues" dxfId="0" priority="1348"/>
    <cfRule type="duplicateValues" dxfId="0" priority="1355"/>
    <cfRule type="duplicateValues" dxfId="0" priority="1362"/>
    <cfRule type="duplicateValues" dxfId="0" priority="1369"/>
    <cfRule type="duplicateValues" dxfId="0" priority="1376"/>
    <cfRule type="duplicateValues" dxfId="0" priority="1383"/>
    <cfRule type="duplicateValues" dxfId="0" priority="1390"/>
    <cfRule type="duplicateValues" dxfId="0" priority="1439"/>
    <cfRule type="duplicateValues" dxfId="0" priority="1446"/>
    <cfRule type="duplicateValues" dxfId="0" priority="1453"/>
    <cfRule type="duplicateValues" dxfId="0" priority="1460"/>
  </conditionalFormatting>
  <conditionalFormatting sqref="B6">
    <cfRule type="duplicateValues" dxfId="0" priority="1396"/>
    <cfRule type="duplicateValues" dxfId="0" priority="1403"/>
    <cfRule type="duplicateValues" dxfId="0" priority="1410"/>
    <cfRule type="duplicateValues" dxfId="0" priority="1417"/>
    <cfRule type="duplicateValues" dxfId="0" priority="1424"/>
    <cfRule type="duplicateValues" dxfId="0" priority="1431"/>
  </conditionalFormatting>
  <conditionalFormatting sqref="C6">
    <cfRule type="duplicateValues" dxfId="0" priority="1305"/>
    <cfRule type="duplicateValues" dxfId="0" priority="1312"/>
    <cfRule type="duplicateValues" dxfId="0" priority="1319"/>
    <cfRule type="duplicateValues" dxfId="0" priority="1326"/>
    <cfRule type="duplicateValues" dxfId="0" priority="1333"/>
    <cfRule type="duplicateValues" dxfId="0" priority="1340"/>
    <cfRule type="duplicateValues" dxfId="0" priority="1347"/>
    <cfRule type="duplicateValues" dxfId="0" priority="1354"/>
    <cfRule type="duplicateValues" dxfId="0" priority="1361"/>
    <cfRule type="duplicateValues" dxfId="0" priority="1368"/>
    <cfRule type="duplicateValues" dxfId="0" priority="1375"/>
    <cfRule type="duplicateValues" dxfId="0" priority="1382"/>
    <cfRule type="duplicateValues" dxfId="0" priority="1389"/>
    <cfRule type="duplicateValues" dxfId="0" priority="1438"/>
    <cfRule type="duplicateValues" dxfId="0" priority="1445"/>
    <cfRule type="duplicateValues" dxfId="0" priority="1452"/>
    <cfRule type="duplicateValues" dxfId="0" priority="1459"/>
  </conditionalFormatting>
  <conditionalFormatting sqref="B7">
    <cfRule type="duplicateValues" dxfId="0" priority="1393"/>
    <cfRule type="duplicateValues" dxfId="0" priority="1400"/>
    <cfRule type="duplicateValues" dxfId="0" priority="1407"/>
    <cfRule type="duplicateValues" dxfId="0" priority="1414"/>
    <cfRule type="duplicateValues" dxfId="0" priority="1421"/>
    <cfRule type="duplicateValues" dxfId="0" priority="1428"/>
  </conditionalFormatting>
  <conditionalFormatting sqref="C7">
    <cfRule type="duplicateValues" dxfId="0" priority="1302"/>
    <cfRule type="duplicateValues" dxfId="0" priority="1309"/>
    <cfRule type="duplicateValues" dxfId="0" priority="1316"/>
    <cfRule type="duplicateValues" dxfId="0" priority="1323"/>
    <cfRule type="duplicateValues" dxfId="0" priority="1330"/>
    <cfRule type="duplicateValues" dxfId="0" priority="1337"/>
    <cfRule type="duplicateValues" dxfId="0" priority="1344"/>
    <cfRule type="duplicateValues" dxfId="0" priority="1351"/>
    <cfRule type="duplicateValues" dxfId="0" priority="1358"/>
    <cfRule type="duplicateValues" dxfId="0" priority="1365"/>
    <cfRule type="duplicateValues" dxfId="0" priority="1372"/>
    <cfRule type="duplicateValues" dxfId="0" priority="1379"/>
    <cfRule type="duplicateValues" dxfId="0" priority="1386"/>
    <cfRule type="duplicateValues" dxfId="0" priority="1435"/>
    <cfRule type="duplicateValues" dxfId="0" priority="1442"/>
    <cfRule type="duplicateValues" dxfId="0" priority="1449"/>
    <cfRule type="duplicateValues" dxfId="0" priority="1456"/>
  </conditionalFormatting>
  <conditionalFormatting sqref="B8">
    <cfRule type="duplicateValues" dxfId="0" priority="1213"/>
    <cfRule type="duplicateValues" dxfId="0" priority="1218"/>
    <cfRule type="duplicateValues" dxfId="0" priority="1223"/>
    <cfRule type="duplicateValues" dxfId="0" priority="1228"/>
    <cfRule type="duplicateValues" dxfId="0" priority="1233"/>
    <cfRule type="duplicateValues" dxfId="0" priority="1238"/>
  </conditionalFormatting>
  <conditionalFormatting sqref="C8">
    <cfRule type="duplicateValues" dxfId="0" priority="1143"/>
    <cfRule type="duplicateValues" dxfId="0" priority="1148"/>
    <cfRule type="duplicateValues" dxfId="0" priority="1153"/>
    <cfRule type="duplicateValues" dxfId="0" priority="1158"/>
    <cfRule type="duplicateValues" dxfId="0" priority="1163"/>
    <cfRule type="duplicateValues" dxfId="0" priority="1168"/>
    <cfRule type="duplicateValues" dxfId="0" priority="1173"/>
    <cfRule type="duplicateValues" dxfId="0" priority="1178"/>
    <cfRule type="duplicateValues" dxfId="0" priority="1183"/>
    <cfRule type="duplicateValues" dxfId="0" priority="1188"/>
    <cfRule type="duplicateValues" dxfId="0" priority="1193"/>
    <cfRule type="duplicateValues" dxfId="0" priority="1198"/>
    <cfRule type="duplicateValues" dxfId="0" priority="1203"/>
    <cfRule type="duplicateValues" dxfId="0" priority="1208"/>
    <cfRule type="duplicateValues" dxfId="0" priority="1243"/>
    <cfRule type="duplicateValues" dxfId="0" priority="1248"/>
    <cfRule type="duplicateValues" dxfId="0" priority="1253"/>
    <cfRule type="duplicateValues" dxfId="0" priority="1258"/>
  </conditionalFormatting>
  <conditionalFormatting sqref="B9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C9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B10">
    <cfRule type="duplicateValues" dxfId="0" priority="1392"/>
    <cfRule type="duplicateValues" dxfId="0" priority="1399"/>
    <cfRule type="duplicateValues" dxfId="0" priority="1406"/>
    <cfRule type="duplicateValues" dxfId="0" priority="1413"/>
    <cfRule type="duplicateValues" dxfId="0" priority="1420"/>
    <cfRule type="duplicateValues" dxfId="0" priority="1427"/>
  </conditionalFormatting>
  <conditionalFormatting sqref="C10">
    <cfRule type="duplicateValues" dxfId="0" priority="1301"/>
    <cfRule type="duplicateValues" dxfId="0" priority="1308"/>
    <cfRule type="duplicateValues" dxfId="0" priority="1315"/>
    <cfRule type="duplicateValues" dxfId="0" priority="1322"/>
    <cfRule type="duplicateValues" dxfId="0" priority="1329"/>
    <cfRule type="duplicateValues" dxfId="0" priority="1336"/>
    <cfRule type="duplicateValues" dxfId="0" priority="1343"/>
    <cfRule type="duplicateValues" dxfId="0" priority="1350"/>
    <cfRule type="duplicateValues" dxfId="0" priority="1357"/>
    <cfRule type="duplicateValues" dxfId="0" priority="1364"/>
    <cfRule type="duplicateValues" dxfId="0" priority="1371"/>
    <cfRule type="duplicateValues" dxfId="0" priority="1378"/>
    <cfRule type="duplicateValues" dxfId="0" priority="1385"/>
    <cfRule type="duplicateValues" dxfId="0" priority="1434"/>
    <cfRule type="duplicateValues" dxfId="0" priority="1441"/>
    <cfRule type="duplicateValues" dxfId="0" priority="1448"/>
    <cfRule type="duplicateValues" dxfId="0" priority="1455"/>
  </conditionalFormatting>
  <conditionalFormatting sqref="B11">
    <cfRule type="duplicateValues" dxfId="0" priority="2026"/>
    <cfRule type="duplicateValues" dxfId="0" priority="2032"/>
    <cfRule type="duplicateValues" dxfId="0" priority="2035"/>
    <cfRule type="duplicateValues" dxfId="0" priority="2038"/>
    <cfRule type="duplicateValues" dxfId="0" priority="2041"/>
    <cfRule type="duplicateValues" dxfId="0" priority="2044"/>
  </conditionalFormatting>
  <conditionalFormatting sqref="C11">
    <cfRule type="duplicateValues" dxfId="0" priority="1999"/>
    <cfRule type="duplicateValues" dxfId="0" priority="2002"/>
    <cfRule type="duplicateValues" dxfId="0" priority="2005"/>
    <cfRule type="duplicateValues" dxfId="0" priority="2008"/>
    <cfRule type="duplicateValues" dxfId="0" priority="2011"/>
    <cfRule type="duplicateValues" dxfId="0" priority="2014"/>
    <cfRule type="duplicateValues" dxfId="0" priority="2017"/>
    <cfRule type="duplicateValues" dxfId="0" priority="2020"/>
    <cfRule type="duplicateValues" dxfId="0" priority="2023"/>
    <cfRule type="duplicateValues" dxfId="0" priority="2029"/>
    <cfRule type="duplicateValues" dxfId="0" priority="2047"/>
    <cfRule type="duplicateValues" dxfId="0" priority="2050"/>
  </conditionalFormatting>
  <conditionalFormatting sqref="B12">
    <cfRule type="duplicateValues" dxfId="0" priority="172"/>
    <cfRule type="duplicateValues" dxfId="0" priority="180"/>
    <cfRule type="duplicateValues" dxfId="0" priority="184"/>
    <cfRule type="duplicateValues" dxfId="0" priority="188"/>
    <cfRule type="duplicateValues" dxfId="0" priority="192"/>
    <cfRule type="duplicateValues" dxfId="0" priority="196"/>
  </conditionalFormatting>
  <conditionalFormatting sqref="C12">
    <cfRule type="duplicateValues" dxfId="0" priority="76"/>
    <cfRule type="duplicateValues" dxfId="0" priority="80"/>
    <cfRule type="duplicateValues" dxfId="0" priority="84"/>
    <cfRule type="duplicateValues" dxfId="0" priority="88"/>
    <cfRule type="duplicateValues" dxfId="0" priority="92"/>
    <cfRule type="duplicateValues" dxfId="0" priority="96"/>
    <cfRule type="duplicateValues" dxfId="0" priority="100"/>
    <cfRule type="duplicateValues" dxfId="0" priority="104"/>
    <cfRule type="duplicateValues" dxfId="0" priority="108"/>
    <cfRule type="duplicateValues" dxfId="0" priority="112"/>
    <cfRule type="duplicateValues" dxfId="0" priority="116"/>
    <cfRule type="duplicateValues" dxfId="0" priority="120"/>
    <cfRule type="duplicateValues" dxfId="0" priority="124"/>
    <cfRule type="duplicateValues" dxfId="0" priority="128"/>
    <cfRule type="duplicateValues" dxfId="0" priority="132"/>
    <cfRule type="duplicateValues" dxfId="0" priority="136"/>
    <cfRule type="duplicateValues" dxfId="0" priority="140"/>
    <cfRule type="duplicateValues" dxfId="0" priority="144"/>
    <cfRule type="duplicateValues" dxfId="0" priority="148"/>
    <cfRule type="duplicateValues" dxfId="0" priority="152"/>
    <cfRule type="duplicateValues" dxfId="0" priority="156"/>
    <cfRule type="duplicateValues" dxfId="0" priority="160"/>
    <cfRule type="duplicateValues" dxfId="0" priority="164"/>
    <cfRule type="duplicateValues" dxfId="0" priority="168"/>
    <cfRule type="duplicateValues" dxfId="0" priority="176"/>
    <cfRule type="duplicateValues" dxfId="0" priority="200"/>
    <cfRule type="duplicateValues" dxfId="0" priority="204"/>
  </conditionalFormatting>
  <conditionalFormatting sqref="B13">
    <cfRule type="duplicateValues" dxfId="0" priority="171"/>
    <cfRule type="duplicateValues" dxfId="0" priority="179"/>
    <cfRule type="duplicateValues" dxfId="0" priority="183"/>
    <cfRule type="duplicateValues" dxfId="0" priority="187"/>
    <cfRule type="duplicateValues" dxfId="0" priority="191"/>
    <cfRule type="duplicateValues" dxfId="0" priority="195"/>
  </conditionalFormatting>
  <conditionalFormatting sqref="C13">
    <cfRule type="duplicateValues" dxfId="0" priority="75"/>
    <cfRule type="duplicateValues" dxfId="0" priority="79"/>
    <cfRule type="duplicateValues" dxfId="0" priority="83"/>
    <cfRule type="duplicateValues" dxfId="0" priority="87"/>
    <cfRule type="duplicateValues" dxfId="0" priority="91"/>
    <cfRule type="duplicateValues" dxfId="0" priority="95"/>
    <cfRule type="duplicateValues" dxfId="0" priority="99"/>
    <cfRule type="duplicateValues" dxfId="0" priority="103"/>
    <cfRule type="duplicateValues" dxfId="0" priority="107"/>
    <cfRule type="duplicateValues" dxfId="0" priority="111"/>
    <cfRule type="duplicateValues" dxfId="0" priority="115"/>
    <cfRule type="duplicateValues" dxfId="0" priority="119"/>
    <cfRule type="duplicateValues" dxfId="0" priority="123"/>
    <cfRule type="duplicateValues" dxfId="0" priority="127"/>
    <cfRule type="duplicateValues" dxfId="0" priority="131"/>
    <cfRule type="duplicateValues" dxfId="0" priority="135"/>
    <cfRule type="duplicateValues" dxfId="0" priority="139"/>
    <cfRule type="duplicateValues" dxfId="0" priority="143"/>
    <cfRule type="duplicateValues" dxfId="0" priority="147"/>
    <cfRule type="duplicateValues" dxfId="0" priority="151"/>
    <cfRule type="duplicateValues" dxfId="0" priority="155"/>
    <cfRule type="duplicateValues" dxfId="0" priority="159"/>
    <cfRule type="duplicateValues" dxfId="0" priority="163"/>
    <cfRule type="duplicateValues" dxfId="0" priority="167"/>
    <cfRule type="duplicateValues" dxfId="0" priority="175"/>
    <cfRule type="duplicateValues" dxfId="0" priority="199"/>
    <cfRule type="duplicateValues" dxfId="0" priority="203"/>
  </conditionalFormatting>
  <conditionalFormatting sqref="B14">
    <cfRule type="duplicateValues" dxfId="0" priority="170"/>
    <cfRule type="duplicateValues" dxfId="0" priority="178"/>
    <cfRule type="duplicateValues" dxfId="0" priority="182"/>
    <cfRule type="duplicateValues" dxfId="0" priority="186"/>
    <cfRule type="duplicateValues" dxfId="0" priority="190"/>
    <cfRule type="duplicateValues" dxfId="0" priority="194"/>
  </conditionalFormatting>
  <conditionalFormatting sqref="C14">
    <cfRule type="duplicateValues" dxfId="0" priority="74"/>
    <cfRule type="duplicateValues" dxfId="0" priority="78"/>
    <cfRule type="duplicateValues" dxfId="0" priority="82"/>
    <cfRule type="duplicateValues" dxfId="0" priority="86"/>
    <cfRule type="duplicateValues" dxfId="0" priority="90"/>
    <cfRule type="duplicateValues" dxfId="0" priority="94"/>
    <cfRule type="duplicateValues" dxfId="0" priority="98"/>
    <cfRule type="duplicateValues" dxfId="0" priority="102"/>
    <cfRule type="duplicateValues" dxfId="0" priority="106"/>
    <cfRule type="duplicateValues" dxfId="0" priority="110"/>
    <cfRule type="duplicateValues" dxfId="0" priority="114"/>
    <cfRule type="duplicateValues" dxfId="0" priority="118"/>
    <cfRule type="duplicateValues" dxfId="0" priority="122"/>
    <cfRule type="duplicateValues" dxfId="0" priority="126"/>
    <cfRule type="duplicateValues" dxfId="0" priority="130"/>
    <cfRule type="duplicateValues" dxfId="0" priority="134"/>
    <cfRule type="duplicateValues" dxfId="0" priority="138"/>
    <cfRule type="duplicateValues" dxfId="0" priority="142"/>
    <cfRule type="duplicateValues" dxfId="0" priority="146"/>
    <cfRule type="duplicateValues" dxfId="0" priority="150"/>
    <cfRule type="duplicateValues" dxfId="0" priority="154"/>
    <cfRule type="duplicateValues" dxfId="0" priority="158"/>
    <cfRule type="duplicateValues" dxfId="0" priority="162"/>
    <cfRule type="duplicateValues" dxfId="0" priority="166"/>
    <cfRule type="duplicateValues" dxfId="0" priority="174"/>
    <cfRule type="duplicateValues" dxfId="0" priority="198"/>
    <cfRule type="duplicateValues" dxfId="0" priority="202"/>
  </conditionalFormatting>
  <conditionalFormatting sqref="B15">
    <cfRule type="duplicateValues" dxfId="0" priority="62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C15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3"/>
    <cfRule type="duplicateValues" dxfId="0" priority="69"/>
    <cfRule type="duplicateValues" dxfId="0" priority="70"/>
  </conditionalFormatting>
  <conditionalFormatting sqref="B16">
    <cfRule type="duplicateValues" dxfId="0" priority="169"/>
    <cfRule type="duplicateValues" dxfId="0" priority="177"/>
    <cfRule type="duplicateValues" dxfId="0" priority="181"/>
    <cfRule type="duplicateValues" dxfId="0" priority="185"/>
    <cfRule type="duplicateValues" dxfId="0" priority="189"/>
    <cfRule type="duplicateValues" dxfId="0" priority="193"/>
  </conditionalFormatting>
  <conditionalFormatting sqref="C16">
    <cfRule type="duplicateValues" dxfId="0" priority="73"/>
    <cfRule type="duplicateValues" dxfId="0" priority="77"/>
    <cfRule type="duplicateValues" dxfId="0" priority="81"/>
    <cfRule type="duplicateValues" dxfId="0" priority="85"/>
    <cfRule type="duplicateValues" dxfId="0" priority="89"/>
    <cfRule type="duplicateValues" dxfId="0" priority="93"/>
    <cfRule type="duplicateValues" dxfId="0" priority="97"/>
    <cfRule type="duplicateValues" dxfId="0" priority="101"/>
    <cfRule type="duplicateValues" dxfId="0" priority="105"/>
    <cfRule type="duplicateValues" dxfId="0" priority="109"/>
    <cfRule type="duplicateValues" dxfId="0" priority="113"/>
    <cfRule type="duplicateValues" dxfId="0" priority="117"/>
    <cfRule type="duplicateValues" dxfId="0" priority="121"/>
    <cfRule type="duplicateValues" dxfId="0" priority="125"/>
    <cfRule type="duplicateValues" dxfId="0" priority="129"/>
    <cfRule type="duplicateValues" dxfId="0" priority="133"/>
    <cfRule type="duplicateValues" dxfId="0" priority="137"/>
    <cfRule type="duplicateValues" dxfId="0" priority="141"/>
    <cfRule type="duplicateValues" dxfId="0" priority="145"/>
    <cfRule type="duplicateValues" dxfId="0" priority="149"/>
    <cfRule type="duplicateValues" dxfId="0" priority="153"/>
    <cfRule type="duplicateValues" dxfId="0" priority="157"/>
    <cfRule type="duplicateValues" dxfId="0" priority="161"/>
    <cfRule type="duplicateValues" dxfId="0" priority="165"/>
    <cfRule type="duplicateValues" dxfId="0" priority="173"/>
    <cfRule type="duplicateValues" dxfId="0" priority="197"/>
    <cfRule type="duplicateValues" dxfId="0" priority="201"/>
  </conditionalFormatting>
  <conditionalFormatting sqref="B17">
    <cfRule type="duplicateValues" dxfId="0" priority="710"/>
    <cfRule type="duplicateValues" dxfId="0" priority="732"/>
    <cfRule type="duplicateValues" dxfId="0" priority="743"/>
    <cfRule type="duplicateValues" dxfId="0" priority="754"/>
    <cfRule type="duplicateValues" dxfId="0" priority="765"/>
    <cfRule type="duplicateValues" dxfId="0" priority="776"/>
  </conditionalFormatting>
  <conditionalFormatting sqref="C17">
    <cfRule type="duplicateValues" dxfId="0" priority="523"/>
    <cfRule type="duplicateValues" dxfId="0" priority="534"/>
    <cfRule type="duplicateValues" dxfId="0" priority="545"/>
    <cfRule type="duplicateValues" dxfId="0" priority="556"/>
    <cfRule type="duplicateValues" dxfId="0" priority="567"/>
    <cfRule type="duplicateValues" dxfId="0" priority="578"/>
    <cfRule type="duplicateValues" dxfId="0" priority="589"/>
    <cfRule type="duplicateValues" dxfId="0" priority="600"/>
    <cfRule type="duplicateValues" dxfId="0" priority="611"/>
    <cfRule type="duplicateValues" dxfId="0" priority="622"/>
    <cfRule type="duplicateValues" dxfId="0" priority="633"/>
    <cfRule type="duplicateValues" dxfId="0" priority="644"/>
    <cfRule type="duplicateValues" dxfId="0" priority="655"/>
    <cfRule type="duplicateValues" dxfId="0" priority="666"/>
    <cfRule type="duplicateValues" dxfId="0" priority="677"/>
    <cfRule type="duplicateValues" dxfId="0" priority="688"/>
    <cfRule type="duplicateValues" dxfId="0" priority="699"/>
    <cfRule type="duplicateValues" dxfId="0" priority="721"/>
    <cfRule type="duplicateValues" dxfId="0" priority="787"/>
    <cfRule type="duplicateValues" dxfId="0" priority="798"/>
  </conditionalFormatting>
  <conditionalFormatting sqref="B18">
    <cfRule type="duplicateValues" dxfId="0" priority="709"/>
    <cfRule type="duplicateValues" dxfId="0" priority="731"/>
    <cfRule type="duplicateValues" dxfId="0" priority="742"/>
    <cfRule type="duplicateValues" dxfId="0" priority="753"/>
    <cfRule type="duplicateValues" dxfId="0" priority="764"/>
    <cfRule type="duplicateValues" dxfId="0" priority="775"/>
  </conditionalFormatting>
  <conditionalFormatting sqref="C18">
    <cfRule type="duplicateValues" dxfId="0" priority="522"/>
    <cfRule type="duplicateValues" dxfId="0" priority="533"/>
    <cfRule type="duplicateValues" dxfId="0" priority="544"/>
    <cfRule type="duplicateValues" dxfId="0" priority="555"/>
    <cfRule type="duplicateValues" dxfId="0" priority="566"/>
    <cfRule type="duplicateValues" dxfId="0" priority="577"/>
    <cfRule type="duplicateValues" dxfId="0" priority="588"/>
    <cfRule type="duplicateValues" dxfId="0" priority="599"/>
    <cfRule type="duplicateValues" dxfId="0" priority="610"/>
    <cfRule type="duplicateValues" dxfId="0" priority="621"/>
    <cfRule type="duplicateValues" dxfId="0" priority="632"/>
    <cfRule type="duplicateValues" dxfId="0" priority="643"/>
    <cfRule type="duplicateValues" dxfId="0" priority="654"/>
    <cfRule type="duplicateValues" dxfId="0" priority="665"/>
    <cfRule type="duplicateValues" dxfId="0" priority="676"/>
    <cfRule type="duplicateValues" dxfId="0" priority="687"/>
    <cfRule type="duplicateValues" dxfId="0" priority="698"/>
    <cfRule type="duplicateValues" dxfId="0" priority="720"/>
    <cfRule type="duplicateValues" dxfId="0" priority="786"/>
    <cfRule type="duplicateValues" dxfId="0" priority="797"/>
  </conditionalFormatting>
  <conditionalFormatting sqref="B19">
    <cfRule type="duplicateValues" dxfId="0" priority="708"/>
    <cfRule type="duplicateValues" dxfId="0" priority="730"/>
    <cfRule type="duplicateValues" dxfId="0" priority="741"/>
    <cfRule type="duplicateValues" dxfId="0" priority="752"/>
    <cfRule type="duplicateValues" dxfId="0" priority="763"/>
    <cfRule type="duplicateValues" dxfId="0" priority="774"/>
  </conditionalFormatting>
  <conditionalFormatting sqref="C19">
    <cfRule type="duplicateValues" dxfId="0" priority="521"/>
    <cfRule type="duplicateValues" dxfId="0" priority="532"/>
    <cfRule type="duplicateValues" dxfId="0" priority="543"/>
    <cfRule type="duplicateValues" dxfId="0" priority="554"/>
    <cfRule type="duplicateValues" dxfId="0" priority="565"/>
    <cfRule type="duplicateValues" dxfId="0" priority="576"/>
    <cfRule type="duplicateValues" dxfId="0" priority="587"/>
    <cfRule type="duplicateValues" dxfId="0" priority="598"/>
    <cfRule type="duplicateValues" dxfId="0" priority="609"/>
    <cfRule type="duplicateValues" dxfId="0" priority="620"/>
    <cfRule type="duplicateValues" dxfId="0" priority="631"/>
    <cfRule type="duplicateValues" dxfId="0" priority="642"/>
    <cfRule type="duplicateValues" dxfId="0" priority="653"/>
    <cfRule type="duplicateValues" dxfId="0" priority="664"/>
    <cfRule type="duplicateValues" dxfId="0" priority="675"/>
    <cfRule type="duplicateValues" dxfId="0" priority="686"/>
    <cfRule type="duplicateValues" dxfId="0" priority="697"/>
    <cfRule type="duplicateValues" dxfId="0" priority="719"/>
    <cfRule type="duplicateValues" dxfId="0" priority="785"/>
    <cfRule type="duplicateValues" dxfId="0" priority="796"/>
  </conditionalFormatting>
  <conditionalFormatting sqref="B20">
    <cfRule type="duplicateValues" dxfId="0" priority="703"/>
    <cfRule type="duplicateValues" dxfId="0" priority="725"/>
    <cfRule type="duplicateValues" dxfId="0" priority="736"/>
    <cfRule type="duplicateValues" dxfId="0" priority="747"/>
    <cfRule type="duplicateValues" dxfId="0" priority="758"/>
    <cfRule type="duplicateValues" dxfId="0" priority="769"/>
  </conditionalFormatting>
  <conditionalFormatting sqref="C20">
    <cfRule type="duplicateValues" dxfId="0" priority="516"/>
    <cfRule type="duplicateValues" dxfId="0" priority="527"/>
    <cfRule type="duplicateValues" dxfId="0" priority="538"/>
    <cfRule type="duplicateValues" dxfId="0" priority="549"/>
    <cfRule type="duplicateValues" dxfId="0" priority="560"/>
    <cfRule type="duplicateValues" dxfId="0" priority="571"/>
    <cfRule type="duplicateValues" dxfId="0" priority="582"/>
    <cfRule type="duplicateValues" dxfId="0" priority="593"/>
    <cfRule type="duplicateValues" dxfId="0" priority="604"/>
    <cfRule type="duplicateValues" dxfId="0" priority="615"/>
    <cfRule type="duplicateValues" dxfId="0" priority="626"/>
    <cfRule type="duplicateValues" dxfId="0" priority="637"/>
    <cfRule type="duplicateValues" dxfId="0" priority="648"/>
    <cfRule type="duplicateValues" dxfId="0" priority="659"/>
    <cfRule type="duplicateValues" dxfId="0" priority="670"/>
    <cfRule type="duplicateValues" dxfId="0" priority="681"/>
    <cfRule type="duplicateValues" dxfId="0" priority="692"/>
    <cfRule type="duplicateValues" dxfId="0" priority="714"/>
    <cfRule type="duplicateValues" dxfId="0" priority="780"/>
    <cfRule type="duplicateValues" dxfId="0" priority="791"/>
  </conditionalFormatting>
  <conditionalFormatting sqref="B21">
    <cfRule type="duplicateValues" dxfId="0" priority="2764"/>
    <cfRule type="duplicateValues" dxfId="0" priority="2782"/>
    <cfRule type="duplicateValues" dxfId="0" priority="2791"/>
    <cfRule type="duplicateValues" dxfId="0" priority="2800"/>
    <cfRule type="duplicateValues" dxfId="0" priority="2809"/>
    <cfRule type="duplicateValues" dxfId="0" priority="2818"/>
  </conditionalFormatting>
  <conditionalFormatting sqref="C21">
    <cfRule type="duplicateValues" dxfId="0" priority="2728"/>
    <cfRule type="duplicateValues" dxfId="0" priority="2737"/>
    <cfRule type="duplicateValues" dxfId="0" priority="2746"/>
    <cfRule type="duplicateValues" dxfId="0" priority="2755"/>
    <cfRule type="duplicateValues" dxfId="0" priority="2773"/>
    <cfRule type="duplicateValues" dxfId="0" priority="2827"/>
    <cfRule type="duplicateValues" dxfId="0" priority="2836"/>
  </conditionalFormatting>
  <conditionalFormatting sqref="B22">
    <cfRule type="duplicateValues" dxfId="0" priority="2761"/>
    <cfRule type="duplicateValues" dxfId="0" priority="2779"/>
    <cfRule type="duplicateValues" dxfId="0" priority="2788"/>
    <cfRule type="duplicateValues" dxfId="0" priority="2797"/>
    <cfRule type="duplicateValues" dxfId="0" priority="2806"/>
    <cfRule type="duplicateValues" dxfId="0" priority="2815"/>
  </conditionalFormatting>
  <conditionalFormatting sqref="C22">
    <cfRule type="duplicateValues" dxfId="0" priority="2725"/>
    <cfRule type="duplicateValues" dxfId="0" priority="2734"/>
    <cfRule type="duplicateValues" dxfId="0" priority="2743"/>
    <cfRule type="duplicateValues" dxfId="0" priority="2752"/>
    <cfRule type="duplicateValues" dxfId="0" priority="2770"/>
    <cfRule type="duplicateValues" dxfId="0" priority="2824"/>
    <cfRule type="duplicateValues" dxfId="0" priority="2833"/>
  </conditionalFormatting>
  <conditionalFormatting sqref="B23">
    <cfRule type="duplicateValues" dxfId="0" priority="2690"/>
    <cfRule type="duplicateValues" dxfId="0" priority="2698"/>
    <cfRule type="duplicateValues" dxfId="0" priority="2702"/>
    <cfRule type="duplicateValues" dxfId="0" priority="2706"/>
    <cfRule type="duplicateValues" dxfId="0" priority="2710"/>
    <cfRule type="duplicateValues" dxfId="0" priority="2714"/>
  </conditionalFormatting>
  <conditionalFormatting sqref="B24">
    <cfRule type="duplicateValues" dxfId="0" priority="1876"/>
    <cfRule type="duplicateValues" dxfId="0" priority="1906"/>
    <cfRule type="duplicateValues" dxfId="0" priority="1921"/>
    <cfRule type="duplicateValues" dxfId="0" priority="1936"/>
    <cfRule type="duplicateValues" dxfId="0" priority="1951"/>
    <cfRule type="duplicateValues" dxfId="0" priority="1966"/>
  </conditionalFormatting>
  <conditionalFormatting sqref="C24">
    <cfRule type="duplicateValues" dxfId="0" priority="1741"/>
    <cfRule type="duplicateValues" dxfId="0" priority="1756"/>
    <cfRule type="duplicateValues" dxfId="0" priority="1771"/>
    <cfRule type="duplicateValues" dxfId="0" priority="1786"/>
    <cfRule type="duplicateValues" dxfId="0" priority="1801"/>
    <cfRule type="duplicateValues" dxfId="0" priority="1816"/>
    <cfRule type="duplicateValues" dxfId="0" priority="1831"/>
    <cfRule type="duplicateValues" dxfId="0" priority="1846"/>
    <cfRule type="duplicateValues" dxfId="0" priority="1861"/>
    <cfRule type="duplicateValues" dxfId="0" priority="1891"/>
    <cfRule type="duplicateValues" dxfId="0" priority="1981"/>
    <cfRule type="duplicateValues" dxfId="0" priority="1996"/>
  </conditionalFormatting>
  <conditionalFormatting sqref="B25">
    <cfRule type="duplicateValues" dxfId="0" priority="1695"/>
    <cfRule type="duplicateValues" dxfId="0" priority="1703"/>
    <cfRule type="duplicateValues" dxfId="0" priority="1707"/>
    <cfRule type="duplicateValues" dxfId="0" priority="1711"/>
    <cfRule type="duplicateValues" dxfId="0" priority="1715"/>
    <cfRule type="duplicateValues" dxfId="0" priority="1719"/>
  </conditionalFormatting>
  <conditionalFormatting sqref="C25">
    <cfRule type="duplicateValues" dxfId="0" priority="1655"/>
    <cfRule type="duplicateValues" dxfId="0" priority="1659"/>
    <cfRule type="duplicateValues" dxfId="0" priority="1663"/>
    <cfRule type="duplicateValues" dxfId="0" priority="1667"/>
    <cfRule type="duplicateValues" dxfId="0" priority="1671"/>
    <cfRule type="duplicateValues" dxfId="0" priority="1675"/>
    <cfRule type="duplicateValues" dxfId="0" priority="1679"/>
    <cfRule type="duplicateValues" dxfId="0" priority="1683"/>
    <cfRule type="duplicateValues" dxfId="0" priority="1687"/>
    <cfRule type="duplicateValues" dxfId="0" priority="1691"/>
    <cfRule type="duplicateValues" dxfId="0" priority="1699"/>
    <cfRule type="duplicateValues" dxfId="0" priority="1723"/>
    <cfRule type="duplicateValues" dxfId="0" priority="1727"/>
  </conditionalFormatting>
  <conditionalFormatting sqref="B26">
    <cfRule type="duplicateValues" dxfId="0" priority="1693"/>
    <cfRule type="duplicateValues" dxfId="0" priority="1701"/>
    <cfRule type="duplicateValues" dxfId="0" priority="1705"/>
    <cfRule type="duplicateValues" dxfId="0" priority="1709"/>
    <cfRule type="duplicateValues" dxfId="0" priority="1713"/>
    <cfRule type="duplicateValues" dxfId="0" priority="1717"/>
  </conditionalFormatting>
  <conditionalFormatting sqref="B27">
    <cfRule type="duplicateValues" dxfId="0" priority="2947"/>
    <cfRule type="duplicateValues" dxfId="0" priority="2979"/>
    <cfRule type="duplicateValues" dxfId="0" priority="2995"/>
    <cfRule type="duplicateValues" dxfId="0" priority="3011"/>
    <cfRule type="duplicateValues" dxfId="0" priority="3027"/>
    <cfRule type="duplicateValues" dxfId="0" priority="3043"/>
  </conditionalFormatting>
  <conditionalFormatting sqref="C27">
    <cfRule type="duplicateValues" dxfId="0" priority="2899"/>
    <cfRule type="duplicateValues" dxfId="0" priority="2915"/>
    <cfRule type="duplicateValues" dxfId="0" priority="2931"/>
    <cfRule type="duplicateValues" dxfId="0" priority="2963"/>
    <cfRule type="duplicateValues" dxfId="0" priority="3059"/>
    <cfRule type="duplicateValues" dxfId="0" priority="3075"/>
  </conditionalFormatting>
  <conditionalFormatting sqref="B28">
    <cfRule type="duplicateValues" dxfId="0" priority="1475"/>
    <cfRule type="duplicateValues" dxfId="0" priority="1476"/>
    <cfRule type="duplicateValues" dxfId="0" priority="1477"/>
    <cfRule type="duplicateValues" dxfId="0" priority="1478"/>
    <cfRule type="duplicateValues" dxfId="0" priority="1479"/>
    <cfRule type="duplicateValues" dxfId="0" priority="1480"/>
  </conditionalFormatting>
  <conditionalFormatting sqref="C28">
    <cfRule type="duplicateValues" dxfId="0" priority="2896"/>
    <cfRule type="duplicateValues" dxfId="0" priority="2912"/>
    <cfRule type="duplicateValues" dxfId="0" priority="2928"/>
    <cfRule type="duplicateValues" dxfId="0" priority="2960"/>
    <cfRule type="duplicateValues" dxfId="0" priority="3056"/>
    <cfRule type="duplicateValues" dxfId="0" priority="3072"/>
  </conditionalFormatting>
  <conditionalFormatting sqref="B29">
    <cfRule type="duplicateValues" dxfId="0" priority="1469"/>
    <cfRule type="duplicateValues" dxfId="0" priority="1470"/>
    <cfRule type="duplicateValues" dxfId="0" priority="1471"/>
    <cfRule type="duplicateValues" dxfId="0" priority="1472"/>
    <cfRule type="duplicateValues" dxfId="0" priority="1473"/>
    <cfRule type="duplicateValues" dxfId="0" priority="1474"/>
  </conditionalFormatting>
  <conditionalFormatting sqref="B30">
    <cfRule type="duplicateValues" dxfId="0" priority="205"/>
    <cfRule type="duplicateValues" dxfId="0" priority="206"/>
    <cfRule type="duplicateValues" dxfId="0" priority="207"/>
    <cfRule type="duplicateValues" dxfId="0" priority="208"/>
    <cfRule type="duplicateValues" dxfId="0" priority="209"/>
    <cfRule type="duplicateValues" dxfId="0" priority="210"/>
  </conditionalFormatting>
  <conditionalFormatting sqref="B31">
    <cfRule type="duplicateValues" dxfId="0" priority="1027"/>
    <cfRule type="duplicateValues" dxfId="0" priority="1053"/>
    <cfRule type="duplicateValues" dxfId="0" priority="1066"/>
    <cfRule type="duplicateValues" dxfId="0" priority="1079"/>
    <cfRule type="duplicateValues" dxfId="0" priority="1092"/>
    <cfRule type="duplicateValues" dxfId="0" priority="1105"/>
  </conditionalFormatting>
  <conditionalFormatting sqref="C31">
    <cfRule type="duplicateValues" dxfId="0" priority="832"/>
    <cfRule type="duplicateValues" dxfId="0" priority="845"/>
    <cfRule type="duplicateValues" dxfId="0" priority="858"/>
    <cfRule type="duplicateValues" dxfId="0" priority="871"/>
    <cfRule type="duplicateValues" dxfId="0" priority="884"/>
    <cfRule type="duplicateValues" dxfId="0" priority="897"/>
    <cfRule type="duplicateValues" dxfId="0" priority="910"/>
    <cfRule type="duplicateValues" dxfId="0" priority="923"/>
    <cfRule type="duplicateValues" dxfId="0" priority="936"/>
    <cfRule type="duplicateValues" dxfId="0" priority="949"/>
    <cfRule type="duplicateValues" dxfId="0" priority="962"/>
    <cfRule type="duplicateValues" dxfId="0" priority="975"/>
    <cfRule type="duplicateValues" dxfId="0" priority="988"/>
    <cfRule type="duplicateValues" dxfId="0" priority="1001"/>
    <cfRule type="duplicateValues" dxfId="0" priority="1014"/>
    <cfRule type="duplicateValues" dxfId="0" priority="1040"/>
    <cfRule type="duplicateValues" dxfId="0" priority="1118"/>
    <cfRule type="duplicateValues" dxfId="0" priority="1131"/>
  </conditionalFormatting>
  <conditionalFormatting sqref="B32">
    <cfRule type="duplicateValues" dxfId="0" priority="350"/>
    <cfRule type="duplicateValues" dxfId="0" priority="351"/>
    <cfRule type="duplicateValues" dxfId="0" priority="352"/>
    <cfRule type="duplicateValues" dxfId="0" priority="353"/>
    <cfRule type="duplicateValues" dxfId="0" priority="354"/>
    <cfRule type="duplicateValues" dxfId="0" priority="355"/>
  </conditionalFormatting>
  <conditionalFormatting sqref="C32">
    <cfRule type="duplicateValues" dxfId="0" priority="831"/>
    <cfRule type="duplicateValues" dxfId="0" priority="844"/>
    <cfRule type="duplicateValues" dxfId="0" priority="857"/>
    <cfRule type="duplicateValues" dxfId="0" priority="870"/>
    <cfRule type="duplicateValues" dxfId="0" priority="883"/>
    <cfRule type="duplicateValues" dxfId="0" priority="896"/>
    <cfRule type="duplicateValues" dxfId="0" priority="909"/>
    <cfRule type="duplicateValues" dxfId="0" priority="922"/>
    <cfRule type="duplicateValues" dxfId="0" priority="935"/>
    <cfRule type="duplicateValues" dxfId="0" priority="948"/>
    <cfRule type="duplicateValues" dxfId="0" priority="961"/>
    <cfRule type="duplicateValues" dxfId="0" priority="974"/>
    <cfRule type="duplicateValues" dxfId="0" priority="987"/>
    <cfRule type="duplicateValues" dxfId="0" priority="1000"/>
    <cfRule type="duplicateValues" dxfId="0" priority="1013"/>
    <cfRule type="duplicateValues" dxfId="0" priority="1039"/>
    <cfRule type="duplicateValues" dxfId="0" priority="1117"/>
    <cfRule type="duplicateValues" dxfId="0" priority="1130"/>
  </conditionalFormatting>
  <conditionalFormatting sqref="B33">
    <cfRule type="duplicateValues" dxfId="0" priority="1024"/>
    <cfRule type="duplicateValues" dxfId="0" priority="1050"/>
    <cfRule type="duplicateValues" dxfId="0" priority="1063"/>
    <cfRule type="duplicateValues" dxfId="0" priority="1076"/>
    <cfRule type="duplicateValues" dxfId="0" priority="1089"/>
    <cfRule type="duplicateValues" dxfId="0" priority="1102"/>
  </conditionalFormatting>
  <conditionalFormatting sqref="B34">
    <cfRule type="duplicateValues" dxfId="0" priority="1023"/>
    <cfRule type="duplicateValues" dxfId="0" priority="1049"/>
    <cfRule type="duplicateValues" dxfId="0" priority="1062"/>
    <cfRule type="duplicateValues" dxfId="0" priority="1075"/>
    <cfRule type="duplicateValues" dxfId="0" priority="1088"/>
    <cfRule type="duplicateValues" dxfId="0" priority="1101"/>
  </conditionalFormatting>
  <conditionalFormatting sqref="B35">
    <cfRule type="duplicateValues" dxfId="0" priority="1022"/>
    <cfRule type="duplicateValues" dxfId="0" priority="1048"/>
    <cfRule type="duplicateValues" dxfId="0" priority="1061"/>
    <cfRule type="duplicateValues" dxfId="0" priority="1074"/>
    <cfRule type="duplicateValues" dxfId="0" priority="1087"/>
    <cfRule type="duplicateValues" dxfId="0" priority="1100"/>
  </conditionalFormatting>
  <conditionalFormatting sqref="C35">
    <cfRule type="duplicateValues" dxfId="0" priority="827"/>
    <cfRule type="duplicateValues" dxfId="0" priority="840"/>
    <cfRule type="duplicateValues" dxfId="0" priority="853"/>
    <cfRule type="duplicateValues" dxfId="0" priority="866"/>
    <cfRule type="duplicateValues" dxfId="0" priority="879"/>
    <cfRule type="duplicateValues" dxfId="0" priority="892"/>
    <cfRule type="duplicateValues" dxfId="0" priority="905"/>
    <cfRule type="duplicateValues" dxfId="0" priority="918"/>
    <cfRule type="duplicateValues" dxfId="0" priority="931"/>
    <cfRule type="duplicateValues" dxfId="0" priority="944"/>
    <cfRule type="duplicateValues" dxfId="0" priority="957"/>
    <cfRule type="duplicateValues" dxfId="0" priority="970"/>
    <cfRule type="duplicateValues" dxfId="0" priority="983"/>
    <cfRule type="duplicateValues" dxfId="0" priority="996"/>
    <cfRule type="duplicateValues" dxfId="0" priority="1009"/>
    <cfRule type="duplicateValues" dxfId="0" priority="1035"/>
    <cfRule type="duplicateValues" dxfId="0" priority="1113"/>
    <cfRule type="duplicateValues" dxfId="0" priority="1126"/>
  </conditionalFormatting>
  <conditionalFormatting sqref="A38">
    <cfRule type="duplicateValues" dxfId="0" priority="4141"/>
    <cfRule type="duplicateValues" dxfId="0" priority="4212"/>
    <cfRule type="duplicateValues" dxfId="0" priority="4283"/>
    <cfRule type="duplicateValues" dxfId="0" priority="4354"/>
    <cfRule type="duplicateValues" dxfId="0" priority="4425"/>
  </conditionalFormatting>
  <conditionalFormatting sqref="C39">
    <cfRule type="duplicateValues" dxfId="0" priority="3087"/>
    <cfRule type="duplicateValues" dxfId="0" priority="3088"/>
    <cfRule type="duplicateValues" dxfId="0" priority="3089"/>
  </conditionalFormatting>
  <conditionalFormatting sqref="C40">
    <cfRule type="duplicateValues" dxfId="0" priority="7405"/>
    <cfRule type="duplicateValues" dxfId="0" priority="7406"/>
  </conditionalFormatting>
  <conditionalFormatting sqref="C41">
    <cfRule type="duplicateValues" dxfId="0" priority="7403"/>
    <cfRule type="duplicateValues" dxfId="0" priority="7404"/>
  </conditionalFormatting>
  <conditionalFormatting sqref="C42">
    <cfRule type="duplicateValues" dxfId="0" priority="7399"/>
    <cfRule type="duplicateValues" dxfId="0" priority="7400"/>
  </conditionalFormatting>
  <conditionalFormatting sqref="C43">
    <cfRule type="duplicateValues" dxfId="0" priority="7397"/>
    <cfRule type="duplicateValues" dxfId="0" priority="7398"/>
  </conditionalFormatting>
  <conditionalFormatting sqref="C44">
    <cfRule type="duplicateValues" dxfId="0" priority="7413"/>
    <cfRule type="duplicateValues" dxfId="0" priority="7414"/>
  </conditionalFormatting>
  <conditionalFormatting sqref="B36:B37">
    <cfRule type="duplicateValues" dxfId="0" priority="2185"/>
    <cfRule type="duplicateValues" dxfId="0" priority="2187"/>
    <cfRule type="duplicateValues" dxfId="0" priority="2188"/>
    <cfRule type="duplicateValues" dxfId="0" priority="2189"/>
    <cfRule type="duplicateValues" dxfId="0" priority="2190"/>
    <cfRule type="duplicateValues" dxfId="0" priority="2191"/>
  </conditionalFormatting>
  <conditionalFormatting sqref="C36:C37">
    <cfRule type="duplicateValues" dxfId="0" priority="2178"/>
    <cfRule type="duplicateValues" dxfId="0" priority="2179"/>
    <cfRule type="duplicateValues" dxfId="0" priority="2180"/>
    <cfRule type="duplicateValues" dxfId="0" priority="2181"/>
    <cfRule type="duplicateValues" dxfId="0" priority="2182"/>
    <cfRule type="duplicateValues" dxfId="0" priority="2183"/>
    <cfRule type="duplicateValues" dxfId="0" priority="2184"/>
    <cfRule type="duplicateValues" dxfId="0" priority="2186"/>
    <cfRule type="duplicateValues" dxfId="0" priority="2192"/>
    <cfRule type="duplicateValues" dxfId="0" priority="2193"/>
  </conditionalFormatting>
  <conditionalFormatting sqref="C1:C8 C10:C11 C17:C1048576">
    <cfRule type="duplicateValues" dxfId="0" priority="211"/>
    <cfRule type="duplicateValues" dxfId="0" priority="348"/>
  </conditionalFormatting>
  <conditionalFormatting sqref="C1:C8 C10:C14 C16:C1048576">
    <cfRule type="duplicateValues" dxfId="0" priority="71"/>
    <cfRule type="duplicateValues" dxfId="0" priority="72"/>
  </conditionalFormatting>
  <conditionalFormatting sqref="C1:C2 C27:C28 C38:C45 C21:C22 C89:C1048576">
    <cfRule type="duplicateValues" dxfId="0" priority="2290"/>
  </conditionalFormatting>
  <conditionalFormatting sqref="C1:C2 C27:C28 C21:C22 C36:C45 C89:C1048576">
    <cfRule type="duplicateValues" dxfId="0" priority="2125"/>
    <cfRule type="duplicateValues" dxfId="0" priority="2177"/>
  </conditionalFormatting>
  <conditionalFormatting sqref="C1:C2 C11 C21:C22 C27:C28 C24 C36:C45 C89:C1048576">
    <cfRule type="duplicateValues" dxfId="0" priority="1728"/>
  </conditionalFormatting>
  <conditionalFormatting sqref="C1:C2 C11 C27:C28 C36:C45 C21:C22 C24:C25 C89:C1048576">
    <cfRule type="duplicateValues" dxfId="0" priority="1462"/>
  </conditionalFormatting>
  <conditionalFormatting sqref="C1:C2 C11 C21:C22 C24:C25 C27:C28 C36:C45 C89:C1048576">
    <cfRule type="duplicateValues" dxfId="0" priority="1503"/>
    <cfRule type="duplicateValues" dxfId="0" priority="1630"/>
    <cfRule type="duplicateValues" dxfId="0" priority="1651"/>
  </conditionalFormatting>
  <conditionalFormatting sqref="C1:C2 C4:C7 C10:C11 C27:C28 C36:C45 C21:C22 C24:C25 C89:C1048576">
    <cfRule type="duplicateValues" dxfId="0" priority="1259"/>
  </conditionalFormatting>
  <conditionalFormatting sqref="C1:C8 C10:C11 C17:C22 C31:C32 C24:C25 C27:C28 C35:C45 C79:C1048576">
    <cfRule type="duplicateValues" dxfId="0" priority="396"/>
    <cfRule type="duplicateValues" dxfId="0" priority="509"/>
  </conditionalFormatting>
  <conditionalFormatting sqref="C1:C8 C10:C11 C17:C22 C31:C32 C35:C45 C24:C25 C27:C28 C79:C1048576">
    <cfRule type="duplicateValues" dxfId="0" priority="512"/>
  </conditionalFormatting>
  <conditionalFormatting sqref="C1:C8 C10:C11 C21:C22 C31:C32 C24:C25 C27:C28 C35:C45 C79:C1048576">
    <cfRule type="duplicateValues" dxfId="0" priority="800"/>
  </conditionalFormatting>
  <conditionalFormatting sqref="C1:C2 C4:C8 C10:C11 C21:C22 C31:C32 C24:C25 C27:C28 C35:C45 C89:C1048576">
    <cfRule type="duplicateValues" dxfId="0" priority="826"/>
  </conditionalFormatting>
  <conditionalFormatting sqref="C1:C8 C10:C11 C17:C28 C30:C1048576">
    <cfRule type="duplicateValues" dxfId="0" priority="349"/>
    <cfRule type="duplicateValues" dxfId="0" priority="356"/>
  </conditionalFormatting>
  <conditionalFormatting sqref="C2 C38 C40:C45 C89:C1048576">
    <cfRule type="duplicateValues" dxfId="0" priority="3117"/>
    <cfRule type="duplicateValues" dxfId="0" priority="3133"/>
  </conditionalFormatting>
  <conditionalFormatting sqref="C2 C27:C28 C38:C45 C89:C1048576">
    <cfRule type="duplicateValues" dxfId="0" priority="2882"/>
  </conditionalFormatting>
  <conditionalFormatting sqref="C2 C27:C28 C38:C45 C21:C22 C89:C1048576">
    <cfRule type="duplicateValues" dxfId="0" priority="2586"/>
    <cfRule type="duplicateValues" dxfId="0" priority="2671"/>
  </conditionalFormatting>
  <conditionalFormatting sqref="B38 B40:B45 B89:B1048576">
    <cfRule type="duplicateValues" dxfId="0" priority="3942"/>
  </conditionalFormatting>
  <conditionalFormatting sqref="C38 C40:C45 C89:C1048576">
    <cfRule type="duplicateValues" dxfId="0" priority="3893"/>
  </conditionalFormatting>
  <conditionalFormatting sqref="C40:C45 C89:C1048576">
    <cfRule type="duplicateValues" dxfId="0" priority="4107"/>
    <cfRule type="duplicateValues" dxfId="0" priority="4777"/>
    <cfRule type="duplicateValues" dxfId="0" priority="4793"/>
    <cfRule type="duplicateValues" dxfId="0" priority="5499"/>
    <cfRule type="duplicateValues" dxfId="0" priority="5785"/>
    <cfRule type="duplicateValues" dxfId="0" priority="7168"/>
    <cfRule type="duplicateValues" dxfId="0" priority="7394"/>
  </conditionalFormatting>
  <conditionalFormatting sqref="C45 C89:C1048576">
    <cfRule type="duplicateValues" dxfId="0" priority="7416"/>
    <cfRule type="duplicateValues" dxfId="0" priority="7420"/>
    <cfRule type="duplicateValues" dxfId="0" priority="7607"/>
    <cfRule type="duplicateValues" dxfId="0" priority="7663"/>
  </conditionalFormatting>
  <pageMargins left="0.75" right="0.511805555555556" top="0.393055555555556" bottom="0.393055555555556" header="0.5" footer="0.5"/>
  <pageSetup paperSize="9" scale="5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54"/>
  <sheetViews>
    <sheetView zoomScale="115" zoomScaleNormal="115" workbookViewId="0">
      <pane xSplit="3" ySplit="4" topLeftCell="E97" activePane="bottomRight" state="frozen"/>
      <selection/>
      <selection pane="topRight"/>
      <selection pane="bottomLeft"/>
      <selection pane="bottomRight" activeCell="A104" sqref="A104:A106"/>
    </sheetView>
  </sheetViews>
  <sheetFormatPr defaultColWidth="9" defaultRowHeight="13.5"/>
  <cols>
    <col min="1" max="1" width="11.125" style="62" customWidth="1"/>
    <col min="2" max="2" width="9.25" style="62" customWidth="1"/>
    <col min="3" max="3" width="6.25" style="62" customWidth="1"/>
    <col min="4" max="16" width="4.275" style="62" customWidth="1"/>
    <col min="17" max="20" width="6.19166666666667" style="62" customWidth="1"/>
    <col min="21" max="33" width="4.275" style="62" customWidth="1"/>
    <col min="34" max="34" width="5" style="62" customWidth="1"/>
    <col min="35" max="35" width="7.75" style="62" customWidth="1"/>
    <col min="36" max="36" width="6.63333333333333" style="62" customWidth="1"/>
    <col min="37" max="37" width="7.63333333333333" style="62" customWidth="1"/>
    <col min="38" max="38" width="5.5" style="62" customWidth="1"/>
    <col min="39" max="39" width="10.3833333333333" style="62" customWidth="1"/>
    <col min="40" max="40" width="7.88333333333333" style="62" customWidth="1"/>
    <col min="41" max="41" width="8" style="63" customWidth="1"/>
    <col min="42" max="16381" width="9" style="62"/>
    <col min="16382" max="16384" width="9" style="64"/>
  </cols>
  <sheetData>
    <row r="1" s="62" customFormat="1" ht="30" customHeight="1" spans="1:16381">
      <c r="A1" s="65" t="s">
        <v>101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108"/>
      <c r="AK1" s="108"/>
      <c r="AL1" s="109">
        <v>2025</v>
      </c>
      <c r="AM1" s="109"/>
      <c r="AN1" s="110">
        <v>5</v>
      </c>
      <c r="XEZ1" s="64"/>
      <c r="XFA1" s="64"/>
    </row>
    <row r="2" s="62" customFormat="1" ht="21" customHeight="1" spans="1:16381">
      <c r="A2" s="65" t="str">
        <f>AL1&amp;"年"&amp;AN1&amp;"月"&amp;"("&amp;TEXT(DATE(AL1,AN1,1),"mm月dd日")&amp;"-"&amp;TEXT(EOMONTH(DATE(AL1,AN1,1),0),"mm月dd日")&amp;")"&amp;AJ1&amp;AJ2&amp;"考勤表"</f>
        <v>2025年5月(05月01日-05月31日)金属件厂焊接车间考勤表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111" t="s">
        <v>102</v>
      </c>
      <c r="AK2" s="111"/>
      <c r="AL2" s="111"/>
      <c r="AM2" s="66" t="s">
        <v>103</v>
      </c>
      <c r="AN2" s="112"/>
      <c r="XEZ2" s="64"/>
      <c r="XFA2" s="64"/>
    </row>
    <row r="3" s="62" customFormat="1" ht="15" customHeight="1" spans="1:16381">
      <c r="A3" s="67" t="s">
        <v>104</v>
      </c>
      <c r="B3" s="68" t="s">
        <v>105</v>
      </c>
      <c r="C3" s="68" t="s">
        <v>106</v>
      </c>
      <c r="D3" s="69">
        <f t="shared" ref="D3:AE3" si="0">DATE($AL$1,$AN$1,1)+COLUMN(A:A)-1</f>
        <v>45778</v>
      </c>
      <c r="E3" s="69">
        <f t="shared" si="0"/>
        <v>45779</v>
      </c>
      <c r="F3" s="69">
        <f t="shared" si="0"/>
        <v>45780</v>
      </c>
      <c r="G3" s="69">
        <f t="shared" si="0"/>
        <v>45781</v>
      </c>
      <c r="H3" s="69">
        <f t="shared" si="0"/>
        <v>45782</v>
      </c>
      <c r="I3" s="69">
        <f t="shared" si="0"/>
        <v>45783</v>
      </c>
      <c r="J3" s="69">
        <f t="shared" si="0"/>
        <v>45784</v>
      </c>
      <c r="K3" s="69">
        <f t="shared" si="0"/>
        <v>45785</v>
      </c>
      <c r="L3" s="69">
        <f t="shared" si="0"/>
        <v>45786</v>
      </c>
      <c r="M3" s="69">
        <f t="shared" si="0"/>
        <v>45787</v>
      </c>
      <c r="N3" s="69">
        <f t="shared" si="0"/>
        <v>45788</v>
      </c>
      <c r="O3" s="69">
        <f t="shared" si="0"/>
        <v>45789</v>
      </c>
      <c r="P3" s="69">
        <f t="shared" si="0"/>
        <v>45790</v>
      </c>
      <c r="Q3" s="69">
        <f t="shared" si="0"/>
        <v>45791</v>
      </c>
      <c r="R3" s="69">
        <f t="shared" si="0"/>
        <v>45792</v>
      </c>
      <c r="S3" s="69">
        <f t="shared" si="0"/>
        <v>45793</v>
      </c>
      <c r="T3" s="69">
        <f t="shared" si="0"/>
        <v>45794</v>
      </c>
      <c r="U3" s="69">
        <f t="shared" si="0"/>
        <v>45795</v>
      </c>
      <c r="V3" s="69">
        <f t="shared" si="0"/>
        <v>45796</v>
      </c>
      <c r="W3" s="69">
        <f t="shared" si="0"/>
        <v>45797</v>
      </c>
      <c r="X3" s="69">
        <f t="shared" si="0"/>
        <v>45798</v>
      </c>
      <c r="Y3" s="69">
        <f t="shared" si="0"/>
        <v>45799</v>
      </c>
      <c r="Z3" s="69">
        <f t="shared" si="0"/>
        <v>45800</v>
      </c>
      <c r="AA3" s="69">
        <f t="shared" si="0"/>
        <v>45801</v>
      </c>
      <c r="AB3" s="69">
        <f t="shared" si="0"/>
        <v>45802</v>
      </c>
      <c r="AC3" s="69">
        <f t="shared" si="0"/>
        <v>45803</v>
      </c>
      <c r="AD3" s="69">
        <f t="shared" si="0"/>
        <v>45804</v>
      </c>
      <c r="AE3" s="69">
        <f t="shared" si="0"/>
        <v>45805</v>
      </c>
      <c r="AF3" s="69">
        <f>IF(DAY(DATE($AL$1,$AN$1,1)+COLUMN(AC:AC)-1)&lt;5,"",DATE($AL$1,$AN$1,1)+COLUMN(AC:AC)-1)</f>
        <v>45806</v>
      </c>
      <c r="AG3" s="69">
        <f>IF(DAY(DATE($AL$1,$AN$1,1)+COLUMN(AD:AD)-1)&lt;5,"",DATE($AL$1,$AN$1,1)+COLUMN(AD:AD)-1)</f>
        <v>45807</v>
      </c>
      <c r="AH3" s="69">
        <f>IF(DAY(DATE($AL$1,$AN$1,1)+COLUMN(AE:AE)-1)&lt;5,"",DATE($AL$1,$AN$1,1)+COLUMN(AE:AE)-1)</f>
        <v>45808</v>
      </c>
      <c r="AI3" s="113" t="s">
        <v>107</v>
      </c>
      <c r="AJ3" s="114" t="s">
        <v>108</v>
      </c>
      <c r="AK3" s="114" t="s">
        <v>109</v>
      </c>
      <c r="AL3" s="114"/>
      <c r="AM3" s="114" t="s">
        <v>110</v>
      </c>
      <c r="AN3" s="68" t="s">
        <v>111</v>
      </c>
      <c r="AO3" s="118" t="s">
        <v>112</v>
      </c>
      <c r="AP3" s="118" t="s">
        <v>113</v>
      </c>
      <c r="AQ3" s="118"/>
      <c r="XEY3" s="64"/>
      <c r="XEZ3" s="64"/>
      <c r="XFA3" s="64"/>
    </row>
    <row r="4" s="62" customFormat="1" ht="15" customHeight="1" spans="1:16381">
      <c r="A4" s="67" t="s">
        <v>3</v>
      </c>
      <c r="B4" s="68"/>
      <c r="C4" s="68"/>
      <c r="D4" s="70" t="str">
        <f t="shared" ref="D4:AH4" si="1">TEXT(D3,"aaa")</f>
        <v>四</v>
      </c>
      <c r="E4" s="70" t="str">
        <f t="shared" si="1"/>
        <v>五</v>
      </c>
      <c r="F4" s="70" t="str">
        <f t="shared" si="1"/>
        <v>六</v>
      </c>
      <c r="G4" s="70" t="str">
        <f t="shared" si="1"/>
        <v>日</v>
      </c>
      <c r="H4" s="70" t="str">
        <f t="shared" si="1"/>
        <v>一</v>
      </c>
      <c r="I4" s="70" t="str">
        <f t="shared" si="1"/>
        <v>二</v>
      </c>
      <c r="J4" s="70" t="str">
        <f t="shared" si="1"/>
        <v>三</v>
      </c>
      <c r="K4" s="70" t="str">
        <f t="shared" si="1"/>
        <v>四</v>
      </c>
      <c r="L4" s="70" t="str">
        <f t="shared" si="1"/>
        <v>五</v>
      </c>
      <c r="M4" s="70" t="str">
        <f t="shared" si="1"/>
        <v>六</v>
      </c>
      <c r="N4" s="70" t="str">
        <f t="shared" si="1"/>
        <v>日</v>
      </c>
      <c r="O4" s="70" t="str">
        <f t="shared" si="1"/>
        <v>一</v>
      </c>
      <c r="P4" s="70" t="str">
        <f t="shared" si="1"/>
        <v>二</v>
      </c>
      <c r="Q4" s="70" t="str">
        <f t="shared" si="1"/>
        <v>三</v>
      </c>
      <c r="R4" s="70" t="str">
        <f t="shared" si="1"/>
        <v>四</v>
      </c>
      <c r="S4" s="70" t="str">
        <f t="shared" si="1"/>
        <v>五</v>
      </c>
      <c r="T4" s="70" t="str">
        <f t="shared" si="1"/>
        <v>六</v>
      </c>
      <c r="U4" s="70" t="str">
        <f t="shared" si="1"/>
        <v>日</v>
      </c>
      <c r="V4" s="70" t="str">
        <f t="shared" si="1"/>
        <v>一</v>
      </c>
      <c r="W4" s="70" t="str">
        <f t="shared" si="1"/>
        <v>二</v>
      </c>
      <c r="X4" s="70" t="str">
        <f t="shared" si="1"/>
        <v>三</v>
      </c>
      <c r="Y4" s="70" t="str">
        <f t="shared" si="1"/>
        <v>四</v>
      </c>
      <c r="Z4" s="70" t="str">
        <f t="shared" si="1"/>
        <v>五</v>
      </c>
      <c r="AA4" s="70" t="str">
        <f t="shared" si="1"/>
        <v>六</v>
      </c>
      <c r="AB4" s="70" t="str">
        <f t="shared" si="1"/>
        <v>日</v>
      </c>
      <c r="AC4" s="70" t="str">
        <f t="shared" si="1"/>
        <v>一</v>
      </c>
      <c r="AD4" s="70" t="str">
        <f t="shared" si="1"/>
        <v>二</v>
      </c>
      <c r="AE4" s="70" t="str">
        <f t="shared" si="1"/>
        <v>三</v>
      </c>
      <c r="AF4" s="70" t="str">
        <f t="shared" si="1"/>
        <v>四</v>
      </c>
      <c r="AG4" s="70" t="str">
        <f t="shared" si="1"/>
        <v>五</v>
      </c>
      <c r="AH4" s="70" t="str">
        <f t="shared" si="1"/>
        <v>六</v>
      </c>
      <c r="AI4" s="113"/>
      <c r="AJ4" s="114"/>
      <c r="AK4" s="114" t="s">
        <v>114</v>
      </c>
      <c r="AL4" s="114" t="s">
        <v>115</v>
      </c>
      <c r="AM4" s="114"/>
      <c r="AN4" s="68"/>
      <c r="AO4" s="118"/>
      <c r="AP4" s="118"/>
      <c r="AQ4" s="118"/>
      <c r="XEY4" s="64"/>
      <c r="XEZ4" s="64"/>
      <c r="XFA4" s="64"/>
    </row>
    <row r="5" s="62" customFormat="1" ht="19" customHeight="1" spans="1:44">
      <c r="A5" s="71" t="s">
        <v>33</v>
      </c>
      <c r="B5" s="72" t="s">
        <v>32</v>
      </c>
      <c r="C5" s="71" t="s">
        <v>116</v>
      </c>
      <c r="D5" s="71" t="s">
        <v>117</v>
      </c>
      <c r="E5" s="71" t="s">
        <v>117</v>
      </c>
      <c r="F5" s="71" t="s">
        <v>117</v>
      </c>
      <c r="G5" s="71" t="s">
        <v>117</v>
      </c>
      <c r="H5" s="71">
        <v>11.5</v>
      </c>
      <c r="I5" s="71">
        <v>11.5</v>
      </c>
      <c r="J5" s="71">
        <v>11.5</v>
      </c>
      <c r="K5" s="71">
        <v>11.5</v>
      </c>
      <c r="L5" s="71">
        <v>11.5</v>
      </c>
      <c r="M5" s="71">
        <v>11.5</v>
      </c>
      <c r="N5" s="71">
        <v>11.5</v>
      </c>
      <c r="O5" s="71">
        <v>9.5</v>
      </c>
      <c r="P5" s="71">
        <v>12</v>
      </c>
      <c r="Q5" s="71">
        <v>12</v>
      </c>
      <c r="R5" s="71">
        <v>11.5</v>
      </c>
      <c r="S5" s="71">
        <v>9</v>
      </c>
      <c r="T5" s="71" t="s">
        <v>118</v>
      </c>
      <c r="U5" s="71" t="s">
        <v>118</v>
      </c>
      <c r="V5" s="71">
        <v>11.5</v>
      </c>
      <c r="W5" s="71">
        <v>11.5</v>
      </c>
      <c r="X5" s="71">
        <v>11.5</v>
      </c>
      <c r="Y5" s="71">
        <v>11.5</v>
      </c>
      <c r="Z5" s="71">
        <v>11.5</v>
      </c>
      <c r="AA5" s="71">
        <v>11.5</v>
      </c>
      <c r="AB5" s="71" t="s">
        <v>118</v>
      </c>
      <c r="AC5" s="71">
        <v>11.5</v>
      </c>
      <c r="AD5" s="71">
        <v>11.5</v>
      </c>
      <c r="AE5" s="71">
        <v>12</v>
      </c>
      <c r="AF5" s="68">
        <v>12</v>
      </c>
      <c r="AG5" s="68">
        <v>11.5</v>
      </c>
      <c r="AH5" s="68"/>
      <c r="AI5" s="115">
        <f>IF(A5="","",COUNTIF(D5:AH6,"&gt;2"))</f>
        <v>23</v>
      </c>
      <c r="AJ5" s="115" cm="1">
        <f t="array" ref="AJ5">SUMPRODUCT(IFERROR((IFERROR(WEEKDAY($D$3:$AH$3,2),999)&lt;6)*D5:AH6,0))</f>
        <v>227.5</v>
      </c>
      <c r="AK5" s="115">
        <f>SUMPRODUCT((IFERROR(WEEKDAY($D$3:$AH$3,2),999)&lt;6)*D7:AH7)</f>
        <v>0</v>
      </c>
      <c r="AL5" s="115">
        <f>SUMPRODUCT(IFERROR((IFERROR(WEEKDAY($D$3:$AH$3,2),0)&gt;5)*D5:AH7,0))</f>
        <v>34.5</v>
      </c>
      <c r="AM5" s="115">
        <f>IFERROR(SUM(AJ5:AL7),"")</f>
        <v>262</v>
      </c>
      <c r="AN5" s="68" t="e">
        <f>VLOOKUP(A5,[1]Sheet1!$D:$M,10,0)</f>
        <v>#N/A</v>
      </c>
      <c r="AO5" s="115" cm="1">
        <f t="array" ref="AO5">SUMPRODUCT((IFERROR((D5:AH5+D6:AH6+D7:AH7),0)&gt;8)*1,IFERROR((D5:AH5+D6:AH6+D7:AH7-8),0))</f>
        <v>78</v>
      </c>
      <c r="AP5" s="115">
        <f>AM5-AO5</f>
        <v>184</v>
      </c>
      <c r="AQ5" s="115"/>
      <c r="AR5" s="115"/>
    </row>
    <row r="6" s="62" customFormat="1" ht="19" customHeight="1" spans="1:44">
      <c r="A6" s="71"/>
      <c r="B6" s="73"/>
      <c r="C6" s="71" t="s">
        <v>119</v>
      </c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102"/>
      <c r="AG6" s="102"/>
      <c r="AH6" s="102"/>
      <c r="AI6" s="115"/>
      <c r="AJ6" s="115"/>
      <c r="AK6" s="115"/>
      <c r="AL6" s="115"/>
      <c r="AM6" s="115"/>
      <c r="AN6" s="68"/>
      <c r="AO6" s="115"/>
      <c r="AP6" s="115"/>
      <c r="AQ6" s="115"/>
      <c r="AR6" s="115"/>
    </row>
    <row r="7" s="62" customFormat="1" ht="20" customHeight="1" spans="1:44">
      <c r="A7" s="68" t="s">
        <v>120</v>
      </c>
      <c r="B7" s="74"/>
      <c r="C7" s="75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102"/>
      <c r="AG7" s="102"/>
      <c r="AH7" s="102"/>
      <c r="AI7" s="115"/>
      <c r="AJ7" s="115"/>
      <c r="AK7" s="115"/>
      <c r="AL7" s="115"/>
      <c r="AM7" s="115"/>
      <c r="AN7" s="68"/>
      <c r="AO7" s="115"/>
      <c r="AP7" s="115"/>
      <c r="AQ7" s="115"/>
      <c r="AR7" s="115"/>
    </row>
    <row r="8" s="62" customFormat="1" ht="19" customHeight="1" spans="1:44">
      <c r="A8" s="76" t="s">
        <v>56</v>
      </c>
      <c r="B8" s="77" t="s">
        <v>121</v>
      </c>
      <c r="C8" s="78" t="s">
        <v>122</v>
      </c>
      <c r="D8" s="79" t="s">
        <v>117</v>
      </c>
      <c r="E8" s="79" t="s">
        <v>117</v>
      </c>
      <c r="F8" s="79" t="s">
        <v>117</v>
      </c>
      <c r="G8" s="79" t="s">
        <v>117</v>
      </c>
      <c r="H8" s="79">
        <v>4</v>
      </c>
      <c r="I8" s="79">
        <v>4</v>
      </c>
      <c r="J8" s="79">
        <v>4</v>
      </c>
      <c r="K8" s="79">
        <v>4</v>
      </c>
      <c r="L8" s="79">
        <v>4</v>
      </c>
      <c r="M8" s="79">
        <v>4</v>
      </c>
      <c r="N8" s="79" t="s">
        <v>117</v>
      </c>
      <c r="O8" s="79">
        <v>4</v>
      </c>
      <c r="P8" s="79">
        <v>4</v>
      </c>
      <c r="Q8" s="79">
        <v>4</v>
      </c>
      <c r="R8" s="99">
        <v>4</v>
      </c>
      <c r="S8" s="99">
        <v>4</v>
      </c>
      <c r="T8" s="99">
        <v>4</v>
      </c>
      <c r="U8" s="96" t="s">
        <v>117</v>
      </c>
      <c r="V8" s="79">
        <v>4</v>
      </c>
      <c r="W8" s="79">
        <v>4</v>
      </c>
      <c r="X8" s="79">
        <v>4</v>
      </c>
      <c r="Y8" s="79">
        <v>4</v>
      </c>
      <c r="Z8" s="79">
        <v>4</v>
      </c>
      <c r="AA8" s="79">
        <v>4</v>
      </c>
      <c r="AB8" s="79" t="s">
        <v>117</v>
      </c>
      <c r="AC8" s="79">
        <v>4</v>
      </c>
      <c r="AD8" s="79">
        <v>4</v>
      </c>
      <c r="AE8" s="79">
        <v>4</v>
      </c>
      <c r="AF8" s="79">
        <v>4</v>
      </c>
      <c r="AG8" s="79">
        <v>4</v>
      </c>
      <c r="AH8" s="79" t="s">
        <v>117</v>
      </c>
      <c r="AI8" s="115">
        <f>IF(A8="","",COUNTIF(D8:AH9,"&gt;2")/2)</f>
        <v>23</v>
      </c>
      <c r="AJ8" s="115">
        <f>SUMPRODUCT(IFERROR((IFERROR(WEEKDAY($D$3:$AH$3,2),999)&lt;6)*D8:AH9,0))</f>
        <v>160</v>
      </c>
      <c r="AK8" s="115">
        <f>SUMPRODUCT((IFERROR(WEEKDAY($D$3:$AH$3,2),999)&lt;6)*D10:AH10)</f>
        <v>75.5</v>
      </c>
      <c r="AL8" s="115">
        <f>SUMPRODUCT(IFERROR((IFERROR(WEEKDAY($D$3:$AH$3,2),0)&gt;5)*D8:AH10,0))</f>
        <v>38.5</v>
      </c>
      <c r="AM8" s="115">
        <f>IFERROR(SUM(AJ8:AL10),"")</f>
        <v>274</v>
      </c>
      <c r="AN8" s="68" t="e">
        <f>VLOOKUP(A8,[1]Sheet1!$D:$M,10,0)</f>
        <v>#N/A</v>
      </c>
      <c r="AO8" s="115">
        <f>SUMPRODUCT((IFERROR((D8:AH8+D9:AH9+D10:AH10),0)&gt;8)*1,IFERROR((D8:AH8+D9:AH9+D10:AH10-8),0))</f>
        <v>90</v>
      </c>
      <c r="AP8" s="115">
        <f>AM8-AO8</f>
        <v>184</v>
      </c>
      <c r="AQ8" s="115"/>
      <c r="AR8" s="115"/>
    </row>
    <row r="9" s="62" customFormat="1" ht="19" customHeight="1" spans="1:44">
      <c r="A9" s="76"/>
      <c r="B9" s="78"/>
      <c r="C9" s="78" t="s">
        <v>123</v>
      </c>
      <c r="D9" s="79" t="s">
        <v>117</v>
      </c>
      <c r="E9" s="79" t="s">
        <v>117</v>
      </c>
      <c r="F9" s="79" t="s">
        <v>117</v>
      </c>
      <c r="G9" s="79" t="s">
        <v>117</v>
      </c>
      <c r="H9" s="79">
        <v>4</v>
      </c>
      <c r="I9" s="79">
        <v>4</v>
      </c>
      <c r="J9" s="79">
        <v>4</v>
      </c>
      <c r="K9" s="79">
        <v>4</v>
      </c>
      <c r="L9" s="79">
        <v>4</v>
      </c>
      <c r="M9" s="79">
        <v>4</v>
      </c>
      <c r="N9" s="79" t="s">
        <v>117</v>
      </c>
      <c r="O9" s="79">
        <v>4</v>
      </c>
      <c r="P9" s="79">
        <v>4</v>
      </c>
      <c r="Q9" s="79">
        <v>4</v>
      </c>
      <c r="R9" s="99">
        <v>4</v>
      </c>
      <c r="S9" s="99">
        <v>4</v>
      </c>
      <c r="T9" s="99">
        <v>4</v>
      </c>
      <c r="U9" s="97" t="s">
        <v>117</v>
      </c>
      <c r="V9" s="79">
        <v>4</v>
      </c>
      <c r="W9" s="79">
        <v>4</v>
      </c>
      <c r="X9" s="79">
        <v>4</v>
      </c>
      <c r="Y9" s="79">
        <v>4</v>
      </c>
      <c r="Z9" s="79">
        <v>4</v>
      </c>
      <c r="AA9" s="79">
        <v>4</v>
      </c>
      <c r="AB9" s="79" t="s">
        <v>117</v>
      </c>
      <c r="AC9" s="79">
        <v>4</v>
      </c>
      <c r="AD9" s="79">
        <v>4</v>
      </c>
      <c r="AE9" s="79">
        <v>4</v>
      </c>
      <c r="AF9" s="79">
        <v>4</v>
      </c>
      <c r="AG9" s="116">
        <v>4</v>
      </c>
      <c r="AH9" s="79" t="s">
        <v>117</v>
      </c>
      <c r="AI9" s="115"/>
      <c r="AJ9" s="115"/>
      <c r="AK9" s="115"/>
      <c r="AL9" s="115"/>
      <c r="AM9" s="115"/>
      <c r="AN9" s="68"/>
      <c r="AO9" s="115"/>
      <c r="AP9" s="115"/>
      <c r="AQ9" s="115"/>
      <c r="AR9" s="115"/>
    </row>
    <row r="10" s="62" customFormat="1" ht="20" customHeight="1" spans="1:44">
      <c r="A10" s="76"/>
      <c r="B10" s="78"/>
      <c r="C10" s="78" t="s">
        <v>120</v>
      </c>
      <c r="D10" s="79"/>
      <c r="E10" s="79"/>
      <c r="F10" s="79"/>
      <c r="G10" s="79"/>
      <c r="H10" s="79">
        <v>3</v>
      </c>
      <c r="I10" s="79">
        <v>4</v>
      </c>
      <c r="J10" s="79">
        <v>3</v>
      </c>
      <c r="K10" s="79">
        <v>3</v>
      </c>
      <c r="L10" s="79">
        <v>5</v>
      </c>
      <c r="M10" s="79">
        <v>3</v>
      </c>
      <c r="N10" s="79"/>
      <c r="O10" s="79">
        <v>3</v>
      </c>
      <c r="P10" s="79">
        <v>4</v>
      </c>
      <c r="Q10" s="79">
        <v>5</v>
      </c>
      <c r="R10" s="99">
        <v>3</v>
      </c>
      <c r="S10" s="99">
        <v>3</v>
      </c>
      <c r="T10" s="99">
        <v>3</v>
      </c>
      <c r="U10" s="79"/>
      <c r="V10" s="79">
        <v>4</v>
      </c>
      <c r="W10" s="79">
        <v>3</v>
      </c>
      <c r="X10" s="79">
        <v>3</v>
      </c>
      <c r="Y10" s="79">
        <v>5</v>
      </c>
      <c r="Z10" s="79">
        <v>3</v>
      </c>
      <c r="AA10" s="79">
        <v>8.5</v>
      </c>
      <c r="AB10" s="79"/>
      <c r="AC10" s="79">
        <v>5.5</v>
      </c>
      <c r="AD10" s="79">
        <v>5</v>
      </c>
      <c r="AE10" s="79">
        <v>5</v>
      </c>
      <c r="AF10" s="79">
        <v>5</v>
      </c>
      <c r="AG10" s="79">
        <v>1</v>
      </c>
      <c r="AH10" s="79"/>
      <c r="AI10" s="115"/>
      <c r="AJ10" s="115"/>
      <c r="AK10" s="115"/>
      <c r="AL10" s="115"/>
      <c r="AM10" s="115"/>
      <c r="AN10" s="68"/>
      <c r="AO10" s="115"/>
      <c r="AP10" s="115"/>
      <c r="AQ10" s="115"/>
      <c r="AR10" s="115"/>
    </row>
    <row r="11" s="62" customFormat="1" ht="15" customHeight="1" spans="1:16383">
      <c r="A11" s="76" t="s">
        <v>42</v>
      </c>
      <c r="B11" s="77" t="s">
        <v>121</v>
      </c>
      <c r="C11" s="78" t="s">
        <v>122</v>
      </c>
      <c r="D11" s="79" t="s">
        <v>117</v>
      </c>
      <c r="E11" s="79" t="s">
        <v>117</v>
      </c>
      <c r="F11" s="79" t="s">
        <v>117</v>
      </c>
      <c r="G11" s="79" t="s">
        <v>117</v>
      </c>
      <c r="H11" s="79">
        <v>4</v>
      </c>
      <c r="I11" s="79">
        <v>4</v>
      </c>
      <c r="J11" s="79">
        <v>4</v>
      </c>
      <c r="K11" s="79">
        <v>4</v>
      </c>
      <c r="L11" s="79">
        <v>4</v>
      </c>
      <c r="M11" s="79" t="s">
        <v>117</v>
      </c>
      <c r="N11" s="79" t="s">
        <v>117</v>
      </c>
      <c r="O11" s="79">
        <v>4</v>
      </c>
      <c r="P11" s="79">
        <v>3.5</v>
      </c>
      <c r="Q11" s="79" t="s">
        <v>124</v>
      </c>
      <c r="R11" s="79" t="s">
        <v>124</v>
      </c>
      <c r="S11" s="79" t="s">
        <v>124</v>
      </c>
      <c r="T11" s="79"/>
      <c r="U11" s="79"/>
      <c r="V11" s="79">
        <v>4</v>
      </c>
      <c r="W11" s="79">
        <v>4</v>
      </c>
      <c r="X11" s="79">
        <v>4</v>
      </c>
      <c r="Y11" s="79">
        <v>4</v>
      </c>
      <c r="Z11" s="79">
        <v>4</v>
      </c>
      <c r="AA11" s="79">
        <v>4</v>
      </c>
      <c r="AB11" s="79" t="s">
        <v>117</v>
      </c>
      <c r="AC11" s="79">
        <v>4</v>
      </c>
      <c r="AD11" s="79">
        <v>4</v>
      </c>
      <c r="AE11" s="79">
        <v>4</v>
      </c>
      <c r="AF11" s="79">
        <v>4</v>
      </c>
      <c r="AG11" s="79">
        <v>4</v>
      </c>
      <c r="AH11" s="79" t="s">
        <v>117</v>
      </c>
      <c r="AI11" s="115">
        <f>IF(A11="","",COUNTIF(D11:AH12,"&gt;2")/2)</f>
        <v>17.5</v>
      </c>
      <c r="AJ11" s="115">
        <f>SUMPRODUCT(IFERROR((IFERROR(WEEKDAY($D$3:$AH$3,2),999)&lt;6)*D11:AH12,0))</f>
        <v>131.5</v>
      </c>
      <c r="AK11" s="115">
        <f>SUMPRODUCT((IFERROR(WEEKDAY($D$3:$AH$3,2),999)&lt;6)*D13:AH13)</f>
        <v>60</v>
      </c>
      <c r="AL11" s="115">
        <f>SUMPRODUCT(IFERROR((IFERROR(WEEKDAY($D$3:$AH$3,2),0)&gt;5)*D11:AH13,0))</f>
        <v>17.5</v>
      </c>
      <c r="AM11" s="115">
        <f>IFERROR(SUM(AJ11:AL13),"")</f>
        <v>209</v>
      </c>
      <c r="AN11" s="68" t="e">
        <f>VLOOKUP(A11,[1]Sheet1!$D:$M,10,0)</f>
        <v>#N/A</v>
      </c>
      <c r="AO11" s="115">
        <f>SUMPRODUCT((IFERROR((D11:AH11+D12:AH12+D13:AH13),0)&gt;8)*1,IFERROR((D11:AH11+D12:AH12+D13:AH13-8),0))</f>
        <v>69.5</v>
      </c>
      <c r="AP11" s="115">
        <f>AM11-AO11</f>
        <v>139.5</v>
      </c>
      <c r="AQ11" s="115"/>
      <c r="AR11" s="115"/>
      <c r="XFA11" s="119"/>
      <c r="XFB11" s="119"/>
      <c r="XFC11" s="119"/>
    </row>
    <row r="12" s="62" customFormat="1" ht="15" customHeight="1" spans="1:16383">
      <c r="A12" s="76"/>
      <c r="B12" s="78"/>
      <c r="C12" s="78" t="s">
        <v>123</v>
      </c>
      <c r="D12" s="79" t="s">
        <v>117</v>
      </c>
      <c r="E12" s="79" t="s">
        <v>117</v>
      </c>
      <c r="F12" s="79" t="s">
        <v>117</v>
      </c>
      <c r="G12" s="79" t="s">
        <v>117</v>
      </c>
      <c r="H12" s="79">
        <v>4</v>
      </c>
      <c r="I12" s="79">
        <v>4</v>
      </c>
      <c r="J12" s="79">
        <v>4</v>
      </c>
      <c r="K12" s="79">
        <v>4</v>
      </c>
      <c r="L12" s="79">
        <v>4</v>
      </c>
      <c r="M12" s="79" t="s">
        <v>117</v>
      </c>
      <c r="N12" s="79" t="s">
        <v>117</v>
      </c>
      <c r="O12" s="79">
        <v>4</v>
      </c>
      <c r="P12" s="79" t="s">
        <v>124</v>
      </c>
      <c r="Q12" s="79" t="s">
        <v>124</v>
      </c>
      <c r="R12" s="79" t="s">
        <v>124</v>
      </c>
      <c r="S12" s="79" t="s">
        <v>124</v>
      </c>
      <c r="T12" s="79"/>
      <c r="U12" s="79"/>
      <c r="V12" s="79">
        <v>4</v>
      </c>
      <c r="W12" s="79">
        <v>4</v>
      </c>
      <c r="X12" s="79">
        <v>4</v>
      </c>
      <c r="Y12" s="79">
        <v>4</v>
      </c>
      <c r="Z12" s="79">
        <v>4</v>
      </c>
      <c r="AA12" s="79">
        <v>4</v>
      </c>
      <c r="AB12" s="79" t="s">
        <v>117</v>
      </c>
      <c r="AC12" s="79">
        <v>4</v>
      </c>
      <c r="AD12" s="79">
        <v>4</v>
      </c>
      <c r="AE12" s="79">
        <v>4</v>
      </c>
      <c r="AF12" s="79">
        <v>4</v>
      </c>
      <c r="AG12" s="79">
        <v>4</v>
      </c>
      <c r="AH12" s="79" t="s">
        <v>117</v>
      </c>
      <c r="AI12" s="115"/>
      <c r="AJ12" s="115"/>
      <c r="AK12" s="115"/>
      <c r="AL12" s="115"/>
      <c r="AM12" s="115"/>
      <c r="AN12" s="68"/>
      <c r="AO12" s="115"/>
      <c r="AP12" s="115"/>
      <c r="AQ12" s="115"/>
      <c r="AR12" s="115"/>
      <c r="XFA12" s="119"/>
      <c r="XFB12" s="119"/>
      <c r="XFC12" s="119"/>
    </row>
    <row r="13" s="62" customFormat="1" ht="15" customHeight="1" spans="1:16383">
      <c r="A13" s="76"/>
      <c r="B13" s="78"/>
      <c r="C13" s="78" t="s">
        <v>120</v>
      </c>
      <c r="D13" s="79"/>
      <c r="E13" s="79"/>
      <c r="F13" s="79"/>
      <c r="G13" s="79"/>
      <c r="H13" s="79">
        <v>3</v>
      </c>
      <c r="I13" s="79">
        <v>4</v>
      </c>
      <c r="J13" s="79">
        <v>3</v>
      </c>
      <c r="K13" s="79">
        <v>3</v>
      </c>
      <c r="L13" s="79">
        <v>5</v>
      </c>
      <c r="M13" s="79"/>
      <c r="N13" s="79"/>
      <c r="O13" s="79">
        <v>4</v>
      </c>
      <c r="P13" s="79"/>
      <c r="Q13" s="79"/>
      <c r="R13" s="79"/>
      <c r="S13" s="79"/>
      <c r="T13" s="79"/>
      <c r="U13" s="79"/>
      <c r="V13" s="79">
        <v>4</v>
      </c>
      <c r="W13" s="79">
        <v>3</v>
      </c>
      <c r="X13" s="79">
        <v>3</v>
      </c>
      <c r="Y13" s="79">
        <v>3</v>
      </c>
      <c r="Z13" s="79">
        <v>3</v>
      </c>
      <c r="AA13" s="79">
        <v>9.5</v>
      </c>
      <c r="AB13" s="79"/>
      <c r="AC13" s="79">
        <v>5.5</v>
      </c>
      <c r="AD13" s="79">
        <v>5.5</v>
      </c>
      <c r="AE13" s="79">
        <v>5</v>
      </c>
      <c r="AF13" s="79">
        <v>5</v>
      </c>
      <c r="AG13" s="79">
        <v>1</v>
      </c>
      <c r="AH13" s="79"/>
      <c r="AI13" s="115"/>
      <c r="AJ13" s="115"/>
      <c r="AK13" s="115"/>
      <c r="AL13" s="115"/>
      <c r="AM13" s="115"/>
      <c r="AN13" s="68"/>
      <c r="AO13" s="115"/>
      <c r="AP13" s="115"/>
      <c r="AQ13" s="115"/>
      <c r="AR13" s="115"/>
      <c r="XFA13" s="119"/>
      <c r="XFB13" s="119"/>
      <c r="XFC13" s="119"/>
    </row>
    <row r="14" s="62" customFormat="1" ht="15" customHeight="1" spans="1:16383">
      <c r="A14" s="76" t="s">
        <v>39</v>
      </c>
      <c r="B14" s="77" t="s">
        <v>121</v>
      </c>
      <c r="C14" s="78" t="s">
        <v>122</v>
      </c>
      <c r="D14" s="79" t="s">
        <v>117</v>
      </c>
      <c r="E14" s="79" t="s">
        <v>117</v>
      </c>
      <c r="F14" s="79" t="s">
        <v>117</v>
      </c>
      <c r="G14" s="79" t="s">
        <v>117</v>
      </c>
      <c r="H14" s="79">
        <v>4</v>
      </c>
      <c r="I14" s="79">
        <v>4</v>
      </c>
      <c r="J14" s="79">
        <v>4</v>
      </c>
      <c r="K14" s="79">
        <v>4</v>
      </c>
      <c r="L14" s="79">
        <v>4</v>
      </c>
      <c r="M14" s="79" t="s">
        <v>117</v>
      </c>
      <c r="N14" s="79" t="s">
        <v>117</v>
      </c>
      <c r="O14" s="79">
        <v>4</v>
      </c>
      <c r="P14" s="79">
        <v>4</v>
      </c>
      <c r="Q14" s="96">
        <v>4</v>
      </c>
      <c r="R14" s="99">
        <v>4</v>
      </c>
      <c r="S14" s="99">
        <v>4</v>
      </c>
      <c r="T14" s="96" t="s">
        <v>117</v>
      </c>
      <c r="U14" s="96" t="s">
        <v>117</v>
      </c>
      <c r="V14" s="79">
        <v>4</v>
      </c>
      <c r="W14" s="79">
        <v>4</v>
      </c>
      <c r="X14" s="79">
        <v>4</v>
      </c>
      <c r="Y14" s="79">
        <v>4</v>
      </c>
      <c r="Z14" s="79">
        <v>4</v>
      </c>
      <c r="AA14" s="79">
        <v>4</v>
      </c>
      <c r="AB14" s="79" t="s">
        <v>117</v>
      </c>
      <c r="AC14" s="79">
        <v>4</v>
      </c>
      <c r="AD14" s="79">
        <v>4</v>
      </c>
      <c r="AE14" s="103">
        <v>4</v>
      </c>
      <c r="AF14" s="103">
        <v>4</v>
      </c>
      <c r="AG14" s="103">
        <v>4</v>
      </c>
      <c r="AH14" s="79" t="s">
        <v>117</v>
      </c>
      <c r="AI14" s="115">
        <f>IF(A14="","",COUNTIF(D14:AH15,"&gt;2")/2)</f>
        <v>21</v>
      </c>
      <c r="AJ14" s="115">
        <f>SUMPRODUCT(IFERROR((IFERROR(WEEKDAY($D$3:$AH$3,2),999)&lt;6)*D14:AH15,0))</f>
        <v>160</v>
      </c>
      <c r="AK14" s="115">
        <f>SUMPRODUCT((IFERROR(WEEKDAY($D$3:$AH$3,2),999)&lt;6)*D16:AH16)</f>
        <v>76.5</v>
      </c>
      <c r="AL14" s="115">
        <f>SUMPRODUCT(IFERROR((IFERROR(WEEKDAY($D$3:$AH$3,2),0)&gt;5)*D14:AH16,0))</f>
        <v>16</v>
      </c>
      <c r="AM14" s="115">
        <f>IFERROR(SUM(AJ14:AL16),"")</f>
        <v>252.5</v>
      </c>
      <c r="AN14" s="68" t="e">
        <f>VLOOKUP(A14,[1]Sheet1!$D:$M,10,0)</f>
        <v>#N/A</v>
      </c>
      <c r="AO14" s="115">
        <f>SUMPRODUCT((IFERROR((D14:AH14+D15:AH15+D16:AH16),0)&gt;8)*1,IFERROR((D14:AH14+D15:AH15+D16:AH16-8),0))</f>
        <v>84.5</v>
      </c>
      <c r="AP14" s="115">
        <f>AM14-AO14</f>
        <v>168</v>
      </c>
      <c r="AQ14" s="115"/>
      <c r="AR14" s="115"/>
      <c r="XFA14" s="119"/>
      <c r="XFB14" s="119"/>
      <c r="XFC14" s="119"/>
    </row>
    <row r="15" s="62" customFormat="1" ht="15" customHeight="1" spans="1:16383">
      <c r="A15" s="76"/>
      <c r="B15" s="78"/>
      <c r="C15" s="78" t="s">
        <v>123</v>
      </c>
      <c r="D15" s="79" t="s">
        <v>117</v>
      </c>
      <c r="E15" s="79" t="s">
        <v>117</v>
      </c>
      <c r="F15" s="79" t="s">
        <v>117</v>
      </c>
      <c r="G15" s="79" t="s">
        <v>117</v>
      </c>
      <c r="H15" s="79">
        <v>4</v>
      </c>
      <c r="I15" s="79">
        <v>4</v>
      </c>
      <c r="J15" s="79">
        <v>4</v>
      </c>
      <c r="K15" s="79">
        <v>4</v>
      </c>
      <c r="L15" s="79">
        <v>4</v>
      </c>
      <c r="M15" s="79" t="s">
        <v>117</v>
      </c>
      <c r="N15" s="79" t="s">
        <v>117</v>
      </c>
      <c r="O15" s="79">
        <v>4</v>
      </c>
      <c r="P15" s="79">
        <v>4</v>
      </c>
      <c r="Q15" s="97">
        <v>4</v>
      </c>
      <c r="R15" s="99">
        <v>4</v>
      </c>
      <c r="S15" s="99">
        <v>4</v>
      </c>
      <c r="T15" s="97" t="s">
        <v>117</v>
      </c>
      <c r="U15" s="97" t="s">
        <v>117</v>
      </c>
      <c r="V15" s="79">
        <v>4</v>
      </c>
      <c r="W15" s="79">
        <v>4</v>
      </c>
      <c r="X15" s="79">
        <v>4</v>
      </c>
      <c r="Y15" s="79">
        <v>4</v>
      </c>
      <c r="Z15" s="79">
        <v>4</v>
      </c>
      <c r="AA15" s="79">
        <v>4</v>
      </c>
      <c r="AB15" s="79" t="s">
        <v>117</v>
      </c>
      <c r="AC15" s="79">
        <v>4</v>
      </c>
      <c r="AD15" s="79">
        <v>4</v>
      </c>
      <c r="AE15" s="103">
        <v>4</v>
      </c>
      <c r="AF15" s="103">
        <v>4</v>
      </c>
      <c r="AG15" s="103">
        <v>4</v>
      </c>
      <c r="AH15" s="79" t="s">
        <v>117</v>
      </c>
      <c r="AI15" s="115"/>
      <c r="AJ15" s="115"/>
      <c r="AK15" s="115"/>
      <c r="AL15" s="115"/>
      <c r="AM15" s="115"/>
      <c r="AN15" s="68"/>
      <c r="AO15" s="115"/>
      <c r="AP15" s="115"/>
      <c r="AQ15" s="115"/>
      <c r="AR15" s="115"/>
      <c r="XFA15" s="119"/>
      <c r="XFB15" s="119"/>
      <c r="XFC15" s="119"/>
    </row>
    <row r="16" s="62" customFormat="1" ht="15" customHeight="1" spans="1:16383">
      <c r="A16" s="76"/>
      <c r="B16" s="78"/>
      <c r="C16" s="78" t="s">
        <v>120</v>
      </c>
      <c r="D16" s="79"/>
      <c r="E16" s="79"/>
      <c r="F16" s="79"/>
      <c r="G16" s="79"/>
      <c r="H16" s="79">
        <v>3</v>
      </c>
      <c r="I16" s="79">
        <v>4</v>
      </c>
      <c r="J16" s="79">
        <v>3</v>
      </c>
      <c r="K16" s="79">
        <v>3</v>
      </c>
      <c r="L16" s="79">
        <v>5</v>
      </c>
      <c r="M16" s="79"/>
      <c r="N16" s="79"/>
      <c r="O16" s="79">
        <v>3</v>
      </c>
      <c r="P16" s="79">
        <v>3</v>
      </c>
      <c r="Q16" s="79">
        <v>5.5</v>
      </c>
      <c r="R16" s="99">
        <v>3</v>
      </c>
      <c r="S16" s="99">
        <v>3</v>
      </c>
      <c r="T16" s="79"/>
      <c r="U16" s="79"/>
      <c r="V16" s="79">
        <v>4</v>
      </c>
      <c r="W16" s="79">
        <v>3</v>
      </c>
      <c r="X16" s="79">
        <v>3</v>
      </c>
      <c r="Y16" s="79">
        <v>3</v>
      </c>
      <c r="Z16" s="79">
        <v>5</v>
      </c>
      <c r="AA16" s="79">
        <v>8</v>
      </c>
      <c r="AB16" s="79"/>
      <c r="AC16" s="79">
        <v>6</v>
      </c>
      <c r="AD16" s="79">
        <v>5</v>
      </c>
      <c r="AE16" s="103">
        <v>5</v>
      </c>
      <c r="AF16" s="103">
        <v>6</v>
      </c>
      <c r="AG16" s="103">
        <v>1</v>
      </c>
      <c r="AH16" s="79"/>
      <c r="AI16" s="115"/>
      <c r="AJ16" s="115"/>
      <c r="AK16" s="115"/>
      <c r="AL16" s="115"/>
      <c r="AM16" s="115"/>
      <c r="AN16" s="68"/>
      <c r="AO16" s="115"/>
      <c r="AP16" s="115"/>
      <c r="AQ16" s="115"/>
      <c r="AR16" s="115"/>
      <c r="XFA16" s="119"/>
      <c r="XFB16" s="119"/>
      <c r="XFC16" s="119"/>
    </row>
    <row r="17" s="62" customFormat="1" ht="15" customHeight="1" spans="1:16383">
      <c r="A17" s="76" t="s">
        <v>40</v>
      </c>
      <c r="B17" s="77" t="s">
        <v>121</v>
      </c>
      <c r="C17" s="78" t="s">
        <v>122</v>
      </c>
      <c r="D17" s="79" t="s">
        <v>117</v>
      </c>
      <c r="E17" s="79" t="s">
        <v>117</v>
      </c>
      <c r="F17" s="79" t="s">
        <v>117</v>
      </c>
      <c r="G17" s="79" t="s">
        <v>117</v>
      </c>
      <c r="H17" s="79">
        <v>4</v>
      </c>
      <c r="I17" s="79">
        <v>4</v>
      </c>
      <c r="J17" s="79">
        <v>4</v>
      </c>
      <c r="K17" s="79">
        <v>4</v>
      </c>
      <c r="L17" s="79">
        <v>4</v>
      </c>
      <c r="M17" s="79" t="s">
        <v>117</v>
      </c>
      <c r="N17" s="79" t="s">
        <v>117</v>
      </c>
      <c r="O17" s="79">
        <v>4</v>
      </c>
      <c r="P17" s="79">
        <v>4</v>
      </c>
      <c r="Q17" s="79">
        <v>4</v>
      </c>
      <c r="R17" s="99">
        <v>4</v>
      </c>
      <c r="S17" s="99">
        <v>4</v>
      </c>
      <c r="T17" s="79" t="s">
        <v>117</v>
      </c>
      <c r="U17" s="79" t="s">
        <v>117</v>
      </c>
      <c r="V17" s="79">
        <v>4</v>
      </c>
      <c r="W17" s="79">
        <v>4</v>
      </c>
      <c r="X17" s="79">
        <v>4</v>
      </c>
      <c r="Y17" s="79">
        <v>4</v>
      </c>
      <c r="Z17" s="79">
        <v>4</v>
      </c>
      <c r="AA17" s="79">
        <v>4</v>
      </c>
      <c r="AB17" s="79" t="s">
        <v>117</v>
      </c>
      <c r="AC17" s="79">
        <v>4</v>
      </c>
      <c r="AD17" s="103">
        <v>4</v>
      </c>
      <c r="AE17" s="79" t="s">
        <v>124</v>
      </c>
      <c r="AF17" s="96">
        <v>4</v>
      </c>
      <c r="AG17" s="96">
        <v>4</v>
      </c>
      <c r="AH17" s="79" t="s">
        <v>117</v>
      </c>
      <c r="AI17" s="115">
        <f>IF(A17="","",COUNTIF(D17:AH18,"&gt;2")/2)</f>
        <v>20</v>
      </c>
      <c r="AJ17" s="115">
        <f>SUMPRODUCT(IFERROR((IFERROR(WEEKDAY($D$3:$AH$3,2),999)&lt;6)*D17:AH18,0))</f>
        <v>152</v>
      </c>
      <c r="AK17" s="115">
        <f>SUMPRODUCT((IFERROR(WEEKDAY($D$3:$AH$3,2),999)&lt;6)*D19:AH19)</f>
        <v>66</v>
      </c>
      <c r="AL17" s="115">
        <f>SUMPRODUCT(IFERROR((IFERROR(WEEKDAY($D$3:$AH$3,2),0)&gt;5)*D17:AH19,0))</f>
        <v>8.5</v>
      </c>
      <c r="AM17" s="115">
        <f>IFERROR(SUM(AJ17:AL19),"")</f>
        <v>226.5</v>
      </c>
      <c r="AN17" s="68" t="e">
        <f>VLOOKUP(A17,[1]Sheet1!$D:$M,10,0)</f>
        <v>#N/A</v>
      </c>
      <c r="AO17" s="115">
        <f>SUMPRODUCT((IFERROR((D17:AH17+D18:AH18+D19:AH19),0)&gt;8)*1,IFERROR((D17:AH17+D18:AH18+D19:AH19-8),0))</f>
        <v>62</v>
      </c>
      <c r="AP17" s="115">
        <f>AM17-AO17</f>
        <v>164.5</v>
      </c>
      <c r="AQ17" s="115"/>
      <c r="AR17" s="115"/>
      <c r="XFA17" s="119"/>
      <c r="XFB17" s="119"/>
      <c r="XFC17" s="119"/>
    </row>
    <row r="18" s="62" customFormat="1" ht="15" customHeight="1" spans="1:16383">
      <c r="A18" s="76"/>
      <c r="B18" s="78"/>
      <c r="C18" s="78" t="s">
        <v>123</v>
      </c>
      <c r="D18" s="79" t="s">
        <v>117</v>
      </c>
      <c r="E18" s="79" t="s">
        <v>117</v>
      </c>
      <c r="F18" s="79" t="s">
        <v>117</v>
      </c>
      <c r="G18" s="79" t="s">
        <v>117</v>
      </c>
      <c r="H18" s="79">
        <v>1</v>
      </c>
      <c r="I18" s="79">
        <v>4</v>
      </c>
      <c r="J18" s="79">
        <v>4</v>
      </c>
      <c r="K18" s="79">
        <v>4</v>
      </c>
      <c r="L18" s="79">
        <v>4</v>
      </c>
      <c r="M18" s="79" t="s">
        <v>117</v>
      </c>
      <c r="N18" s="79" t="s">
        <v>117</v>
      </c>
      <c r="O18" s="79">
        <v>4</v>
      </c>
      <c r="P18" s="79">
        <v>4</v>
      </c>
      <c r="Q18" s="97">
        <v>4</v>
      </c>
      <c r="R18" s="99">
        <v>4</v>
      </c>
      <c r="S18" s="99">
        <v>4</v>
      </c>
      <c r="T18" s="97" t="s">
        <v>117</v>
      </c>
      <c r="U18" s="97" t="s">
        <v>117</v>
      </c>
      <c r="V18" s="79">
        <v>4</v>
      </c>
      <c r="W18" s="79">
        <v>4</v>
      </c>
      <c r="X18" s="79">
        <v>4</v>
      </c>
      <c r="Y18" s="79">
        <v>4</v>
      </c>
      <c r="Z18" s="79">
        <v>4</v>
      </c>
      <c r="AA18" s="79">
        <v>4</v>
      </c>
      <c r="AB18" s="79" t="s">
        <v>117</v>
      </c>
      <c r="AC18" s="79">
        <v>4</v>
      </c>
      <c r="AD18" s="103">
        <v>3</v>
      </c>
      <c r="AE18" s="79">
        <v>4</v>
      </c>
      <c r="AF18" s="96">
        <v>4</v>
      </c>
      <c r="AG18" s="96">
        <v>4</v>
      </c>
      <c r="AH18" s="79" t="s">
        <v>117</v>
      </c>
      <c r="AI18" s="115"/>
      <c r="AJ18" s="115"/>
      <c r="AK18" s="115"/>
      <c r="AL18" s="115"/>
      <c r="AM18" s="115"/>
      <c r="AN18" s="68"/>
      <c r="AO18" s="115"/>
      <c r="AP18" s="115"/>
      <c r="AQ18" s="115"/>
      <c r="AR18" s="115"/>
      <c r="XFA18" s="119"/>
      <c r="XFB18" s="119"/>
      <c r="XFC18" s="119"/>
    </row>
    <row r="19" s="62" customFormat="1" ht="15" customHeight="1" spans="1:16383">
      <c r="A19" s="76"/>
      <c r="B19" s="78"/>
      <c r="C19" s="78" t="s">
        <v>120</v>
      </c>
      <c r="D19" s="79"/>
      <c r="E19" s="79"/>
      <c r="F19" s="79"/>
      <c r="G19" s="79"/>
      <c r="H19" s="79">
        <v>3</v>
      </c>
      <c r="I19" s="79">
        <v>4</v>
      </c>
      <c r="J19" s="79">
        <v>3</v>
      </c>
      <c r="K19" s="79">
        <v>2.5</v>
      </c>
      <c r="L19" s="79">
        <v>1</v>
      </c>
      <c r="M19" s="79"/>
      <c r="N19" s="79"/>
      <c r="O19" s="79">
        <v>4</v>
      </c>
      <c r="P19" s="79">
        <v>3</v>
      </c>
      <c r="Q19" s="79">
        <v>5</v>
      </c>
      <c r="R19" s="99">
        <v>3</v>
      </c>
      <c r="S19" s="99">
        <v>3</v>
      </c>
      <c r="T19" s="79"/>
      <c r="U19" s="79"/>
      <c r="V19" s="79">
        <v>4</v>
      </c>
      <c r="W19" s="79">
        <v>3</v>
      </c>
      <c r="X19" s="79">
        <v>5</v>
      </c>
      <c r="Y19" s="79">
        <v>5</v>
      </c>
      <c r="Z19" s="79">
        <v>3</v>
      </c>
      <c r="AA19" s="79">
        <v>0.5</v>
      </c>
      <c r="AB19" s="79"/>
      <c r="AC19" s="79">
        <v>5.5</v>
      </c>
      <c r="AD19" s="103"/>
      <c r="AE19" s="79">
        <v>1.5</v>
      </c>
      <c r="AF19" s="96">
        <v>5</v>
      </c>
      <c r="AG19" s="96">
        <v>2.5</v>
      </c>
      <c r="AH19" s="79"/>
      <c r="AI19" s="115"/>
      <c r="AJ19" s="115"/>
      <c r="AK19" s="115"/>
      <c r="AL19" s="115"/>
      <c r="AM19" s="115"/>
      <c r="AN19" s="68"/>
      <c r="AO19" s="115"/>
      <c r="AP19" s="115"/>
      <c r="AQ19" s="115"/>
      <c r="AR19" s="115"/>
      <c r="XFA19" s="119"/>
      <c r="XFB19" s="119"/>
      <c r="XFC19" s="119"/>
    </row>
    <row r="20" s="62" customFormat="1" ht="15" customHeight="1" spans="1:16383">
      <c r="A20" s="76" t="s">
        <v>44</v>
      </c>
      <c r="B20" s="77" t="s">
        <v>121</v>
      </c>
      <c r="C20" s="78" t="s">
        <v>122</v>
      </c>
      <c r="D20" s="79" t="s">
        <v>117</v>
      </c>
      <c r="E20" s="79" t="s">
        <v>117</v>
      </c>
      <c r="F20" s="79" t="s">
        <v>117</v>
      </c>
      <c r="G20" s="79" t="s">
        <v>117</v>
      </c>
      <c r="H20" s="79">
        <v>4</v>
      </c>
      <c r="I20" s="79">
        <v>4</v>
      </c>
      <c r="J20" s="79">
        <v>4</v>
      </c>
      <c r="K20" s="79">
        <v>4</v>
      </c>
      <c r="L20" s="79">
        <v>4</v>
      </c>
      <c r="M20" s="96">
        <v>4</v>
      </c>
      <c r="N20" s="79" t="s">
        <v>117</v>
      </c>
      <c r="O20" s="79">
        <v>4</v>
      </c>
      <c r="P20" s="79">
        <v>4</v>
      </c>
      <c r="Q20" s="79">
        <v>4</v>
      </c>
      <c r="R20" s="99">
        <v>4</v>
      </c>
      <c r="S20" s="99">
        <v>4</v>
      </c>
      <c r="T20" s="99">
        <v>4</v>
      </c>
      <c r="U20" s="79" t="s">
        <v>117</v>
      </c>
      <c r="V20" s="79">
        <v>4</v>
      </c>
      <c r="W20" s="79">
        <v>4</v>
      </c>
      <c r="X20" s="79">
        <v>4</v>
      </c>
      <c r="Y20" s="79">
        <v>4</v>
      </c>
      <c r="Z20" s="79">
        <v>4</v>
      </c>
      <c r="AA20" s="79">
        <v>4</v>
      </c>
      <c r="AB20" s="79" t="s">
        <v>117</v>
      </c>
      <c r="AC20" s="79">
        <v>4</v>
      </c>
      <c r="AD20" s="79">
        <v>4</v>
      </c>
      <c r="AE20" s="79">
        <v>4</v>
      </c>
      <c r="AF20" s="79">
        <v>4</v>
      </c>
      <c r="AG20" s="79">
        <v>4</v>
      </c>
      <c r="AH20" s="79" t="s">
        <v>117</v>
      </c>
      <c r="AI20" s="115">
        <f>IF(A20="","",COUNTIF(D20:AH21,"&gt;2")/2)</f>
        <v>23</v>
      </c>
      <c r="AJ20" s="115" cm="1">
        <f t="array" ref="AJ20">SUMPRODUCT(IFERROR((IFERROR(WEEKDAY($D$3:$AH$3,2),999)&lt;6)*D20:AH21,0))</f>
        <v>160</v>
      </c>
      <c r="AK20" s="115" cm="1">
        <f t="array" ref="AK20">SUMPRODUCT((IFERROR(WEEKDAY($D$3:$AH$3,2),999)&lt;6)*D22:AH22)</f>
        <v>72.5</v>
      </c>
      <c r="AL20" s="115" cm="1">
        <f t="array" ref="AL20">SUMPRODUCT(IFERROR((IFERROR(WEEKDAY($D$3:$AH$3,2),0)&gt;5)*D20:AH22,0))</f>
        <v>38</v>
      </c>
      <c r="AM20" s="115">
        <f>IFERROR(SUM(AJ20:AL22),"")</f>
        <v>270.5</v>
      </c>
      <c r="AN20" s="68" t="e">
        <f>VLOOKUP(A20,[1]Sheet1!$D:$M,10,0)</f>
        <v>#N/A</v>
      </c>
      <c r="AO20" s="115">
        <f>SUMPRODUCT((IFERROR((D20:AH20+D21:AH21+D22:AH22),0)&gt;8)*1,IFERROR((D20:AH20+D21:AH21+D22:AH22-8),0))</f>
        <v>86.5</v>
      </c>
      <c r="AP20" s="115">
        <f>AM20-AO20</f>
        <v>184</v>
      </c>
      <c r="AQ20" s="115"/>
      <c r="AR20" s="115"/>
      <c r="XFA20" s="119"/>
      <c r="XFB20" s="119"/>
      <c r="XFC20" s="119"/>
    </row>
    <row r="21" s="62" customFormat="1" ht="15" customHeight="1" spans="1:16383">
      <c r="A21" s="76"/>
      <c r="B21" s="78"/>
      <c r="C21" s="78" t="s">
        <v>123</v>
      </c>
      <c r="D21" s="79" t="s">
        <v>117</v>
      </c>
      <c r="E21" s="79" t="s">
        <v>117</v>
      </c>
      <c r="F21" s="79" t="s">
        <v>117</v>
      </c>
      <c r="G21" s="79" t="s">
        <v>117</v>
      </c>
      <c r="H21" s="79">
        <v>4</v>
      </c>
      <c r="I21" s="79">
        <v>4</v>
      </c>
      <c r="J21" s="79">
        <v>4</v>
      </c>
      <c r="K21" s="79">
        <v>4</v>
      </c>
      <c r="L21" s="79">
        <v>4</v>
      </c>
      <c r="M21" s="79">
        <v>4</v>
      </c>
      <c r="N21" s="79" t="s">
        <v>117</v>
      </c>
      <c r="O21" s="79">
        <v>4</v>
      </c>
      <c r="P21" s="79">
        <v>4</v>
      </c>
      <c r="Q21" s="97">
        <v>4</v>
      </c>
      <c r="R21" s="99">
        <v>4</v>
      </c>
      <c r="S21" s="99">
        <v>4</v>
      </c>
      <c r="T21" s="99">
        <v>4</v>
      </c>
      <c r="U21" s="79" t="s">
        <v>117</v>
      </c>
      <c r="V21" s="79">
        <v>4</v>
      </c>
      <c r="W21" s="79">
        <v>4</v>
      </c>
      <c r="X21" s="79">
        <v>4</v>
      </c>
      <c r="Y21" s="79">
        <v>4</v>
      </c>
      <c r="Z21" s="79">
        <v>4</v>
      </c>
      <c r="AA21" s="79">
        <v>4</v>
      </c>
      <c r="AB21" s="79" t="s">
        <v>117</v>
      </c>
      <c r="AC21" s="104">
        <v>4</v>
      </c>
      <c r="AD21" s="104">
        <v>4</v>
      </c>
      <c r="AE21" s="104">
        <v>4</v>
      </c>
      <c r="AF21" s="104">
        <v>4</v>
      </c>
      <c r="AG21" s="104">
        <v>4</v>
      </c>
      <c r="AH21" s="79" t="s">
        <v>117</v>
      </c>
      <c r="AI21" s="115"/>
      <c r="AJ21" s="115"/>
      <c r="AK21" s="115"/>
      <c r="AL21" s="115"/>
      <c r="AM21" s="115"/>
      <c r="AN21" s="68"/>
      <c r="AO21" s="115"/>
      <c r="AP21" s="115"/>
      <c r="AQ21" s="115"/>
      <c r="AR21" s="115"/>
      <c r="XFA21" s="119"/>
      <c r="XFB21" s="119"/>
      <c r="XFC21" s="119"/>
    </row>
    <row r="22" s="62" customFormat="1" ht="15" customHeight="1" spans="1:16383">
      <c r="A22" s="76"/>
      <c r="B22" s="78"/>
      <c r="C22" s="78" t="s">
        <v>120</v>
      </c>
      <c r="D22" s="79"/>
      <c r="E22" s="79"/>
      <c r="F22" s="79"/>
      <c r="G22" s="79"/>
      <c r="H22" s="79">
        <v>3</v>
      </c>
      <c r="I22" s="79">
        <v>4</v>
      </c>
      <c r="J22" s="79">
        <v>3</v>
      </c>
      <c r="K22" s="79">
        <v>3</v>
      </c>
      <c r="L22" s="79">
        <v>5</v>
      </c>
      <c r="M22" s="79">
        <v>3</v>
      </c>
      <c r="N22" s="79"/>
      <c r="O22" s="79">
        <v>3</v>
      </c>
      <c r="P22" s="79">
        <v>3</v>
      </c>
      <c r="Q22" s="79">
        <v>5</v>
      </c>
      <c r="R22" s="99">
        <v>3</v>
      </c>
      <c r="S22" s="99">
        <v>3</v>
      </c>
      <c r="T22" s="99">
        <v>3</v>
      </c>
      <c r="U22" s="79"/>
      <c r="V22" s="79">
        <v>4</v>
      </c>
      <c r="W22" s="79">
        <v>3</v>
      </c>
      <c r="X22" s="79">
        <v>3</v>
      </c>
      <c r="Y22" s="79">
        <v>3</v>
      </c>
      <c r="Z22" s="79">
        <v>3</v>
      </c>
      <c r="AA22" s="79">
        <v>8</v>
      </c>
      <c r="AB22" s="79"/>
      <c r="AC22" s="96">
        <v>5.5</v>
      </c>
      <c r="AD22" s="96">
        <v>5</v>
      </c>
      <c r="AE22" s="96">
        <v>5</v>
      </c>
      <c r="AF22" s="96">
        <v>5</v>
      </c>
      <c r="AG22" s="96">
        <v>1</v>
      </c>
      <c r="AH22" s="79"/>
      <c r="AI22" s="115"/>
      <c r="AJ22" s="115"/>
      <c r="AK22" s="115"/>
      <c r="AL22" s="115"/>
      <c r="AM22" s="115"/>
      <c r="AN22" s="68"/>
      <c r="AO22" s="115"/>
      <c r="AP22" s="115"/>
      <c r="AQ22" s="115"/>
      <c r="AR22" s="115"/>
      <c r="XFA22" s="119"/>
      <c r="XFB22" s="119"/>
      <c r="XFC22" s="119"/>
    </row>
    <row r="23" s="62" customFormat="1" ht="15" customHeight="1" spans="1:16383">
      <c r="A23" s="76" t="s">
        <v>46</v>
      </c>
      <c r="B23" s="77" t="s">
        <v>121</v>
      </c>
      <c r="C23" s="78" t="s">
        <v>122</v>
      </c>
      <c r="D23" s="79" t="s">
        <v>117</v>
      </c>
      <c r="E23" s="79" t="s">
        <v>117</v>
      </c>
      <c r="F23" s="79" t="s">
        <v>117</v>
      </c>
      <c r="G23" s="79" t="s">
        <v>117</v>
      </c>
      <c r="H23" s="79">
        <v>4</v>
      </c>
      <c r="I23" s="79">
        <v>4</v>
      </c>
      <c r="J23" s="79">
        <v>4</v>
      </c>
      <c r="K23" s="79">
        <v>4</v>
      </c>
      <c r="L23" s="79">
        <v>4</v>
      </c>
      <c r="M23" s="96">
        <v>4</v>
      </c>
      <c r="N23" s="79" t="s">
        <v>117</v>
      </c>
      <c r="O23" s="79">
        <v>4</v>
      </c>
      <c r="P23" s="79">
        <v>4</v>
      </c>
      <c r="Q23" s="79">
        <v>4</v>
      </c>
      <c r="R23" s="99">
        <v>4</v>
      </c>
      <c r="S23" s="99">
        <v>4</v>
      </c>
      <c r="T23" s="99">
        <v>4</v>
      </c>
      <c r="U23" s="79" t="s">
        <v>117</v>
      </c>
      <c r="V23" s="79">
        <v>4</v>
      </c>
      <c r="W23" s="79">
        <v>4</v>
      </c>
      <c r="X23" s="79">
        <v>4</v>
      </c>
      <c r="Y23" s="79">
        <v>4</v>
      </c>
      <c r="Z23" s="79">
        <v>4</v>
      </c>
      <c r="AA23" s="79">
        <v>4</v>
      </c>
      <c r="AB23" s="79" t="s">
        <v>117</v>
      </c>
      <c r="AC23" s="79">
        <v>4</v>
      </c>
      <c r="AD23" s="79">
        <v>4</v>
      </c>
      <c r="AE23" s="79">
        <v>4</v>
      </c>
      <c r="AF23" s="96">
        <v>4</v>
      </c>
      <c r="AG23" s="96">
        <v>4</v>
      </c>
      <c r="AH23" s="79" t="s">
        <v>117</v>
      </c>
      <c r="AI23" s="115">
        <f>IF(A23="","",COUNTIF(D23:AH24,"&gt;2")/2)</f>
        <v>23</v>
      </c>
      <c r="AJ23" s="115">
        <f>SUMPRODUCT(IFERROR((IFERROR(WEEKDAY($D$3:$AH$3,2),999)&lt;6)*D23:AH24,0))</f>
        <v>160</v>
      </c>
      <c r="AK23" s="115">
        <f>SUMPRODUCT((IFERROR(WEEKDAY($D$3:$AH$3,2),999)&lt;6)*D25:AH25)</f>
        <v>75.5</v>
      </c>
      <c r="AL23" s="115">
        <f>SUMPRODUCT(IFERROR((IFERROR(WEEKDAY($D$3:$AH$3,2),0)&gt;5)*D23:AH25,0))</f>
        <v>38</v>
      </c>
      <c r="AM23" s="115">
        <f>IFERROR(SUM(AJ23:AL25),"")</f>
        <v>273.5</v>
      </c>
      <c r="AN23" s="68" t="e">
        <f>VLOOKUP(A23,[1]Sheet1!$D:$M,10,0)</f>
        <v>#N/A</v>
      </c>
      <c r="AO23" s="115">
        <f>SUMPRODUCT((IFERROR((D23:AH23+D24:AH24+D25:AH25),0)&gt;8)*1,IFERROR((D23:AH23+D24:AH24+D25:AH25-8),0))</f>
        <v>89.5</v>
      </c>
      <c r="AP23" s="115">
        <f>AM23-AO23</f>
        <v>184</v>
      </c>
      <c r="AQ23" s="115"/>
      <c r="AR23" s="115"/>
      <c r="XFA23" s="119"/>
      <c r="XFB23" s="119"/>
      <c r="XFC23" s="119"/>
    </row>
    <row r="24" s="62" customFormat="1" ht="15" customHeight="1" spans="1:16383">
      <c r="A24" s="76"/>
      <c r="B24" s="78"/>
      <c r="C24" s="78" t="s">
        <v>123</v>
      </c>
      <c r="D24" s="79" t="s">
        <v>117</v>
      </c>
      <c r="E24" s="79" t="s">
        <v>117</v>
      </c>
      <c r="F24" s="79" t="s">
        <v>117</v>
      </c>
      <c r="G24" s="79" t="s">
        <v>117</v>
      </c>
      <c r="H24" s="79">
        <v>4</v>
      </c>
      <c r="I24" s="79">
        <v>4</v>
      </c>
      <c r="J24" s="79">
        <v>4</v>
      </c>
      <c r="K24" s="79">
        <v>4</v>
      </c>
      <c r="L24" s="79">
        <v>4</v>
      </c>
      <c r="M24" s="79">
        <v>4</v>
      </c>
      <c r="N24" s="79" t="s">
        <v>117</v>
      </c>
      <c r="O24" s="79">
        <v>4</v>
      </c>
      <c r="P24" s="79">
        <v>4</v>
      </c>
      <c r="Q24" s="97">
        <v>4</v>
      </c>
      <c r="R24" s="99">
        <v>4</v>
      </c>
      <c r="S24" s="99">
        <v>4</v>
      </c>
      <c r="T24" s="99">
        <v>4</v>
      </c>
      <c r="U24" s="79" t="s">
        <v>117</v>
      </c>
      <c r="V24" s="79">
        <v>4</v>
      </c>
      <c r="W24" s="79">
        <v>4</v>
      </c>
      <c r="X24" s="79">
        <v>4</v>
      </c>
      <c r="Y24" s="79">
        <v>4</v>
      </c>
      <c r="Z24" s="79">
        <v>4</v>
      </c>
      <c r="AA24" s="79">
        <v>4</v>
      </c>
      <c r="AB24" s="79" t="s">
        <v>117</v>
      </c>
      <c r="AC24" s="79">
        <v>4</v>
      </c>
      <c r="AD24" s="79">
        <v>4</v>
      </c>
      <c r="AE24" s="79">
        <v>4</v>
      </c>
      <c r="AF24" s="96">
        <v>4</v>
      </c>
      <c r="AG24" s="96">
        <v>4</v>
      </c>
      <c r="AH24" s="79" t="s">
        <v>117</v>
      </c>
      <c r="AI24" s="115"/>
      <c r="AJ24" s="115"/>
      <c r="AK24" s="115"/>
      <c r="AL24" s="115"/>
      <c r="AM24" s="115"/>
      <c r="AN24" s="68"/>
      <c r="AO24" s="115"/>
      <c r="AP24" s="115"/>
      <c r="AQ24" s="115"/>
      <c r="AR24" s="115"/>
      <c r="XFA24" s="119"/>
      <c r="XFB24" s="119"/>
      <c r="XFC24" s="119"/>
    </row>
    <row r="25" s="62" customFormat="1" ht="15" customHeight="1" spans="1:16383">
      <c r="A25" s="76"/>
      <c r="B25" s="78"/>
      <c r="C25" s="78" t="s">
        <v>120</v>
      </c>
      <c r="D25" s="79"/>
      <c r="E25" s="79"/>
      <c r="F25" s="79"/>
      <c r="G25" s="79"/>
      <c r="H25" s="79">
        <v>3</v>
      </c>
      <c r="I25" s="79">
        <v>4</v>
      </c>
      <c r="J25" s="79">
        <v>3</v>
      </c>
      <c r="K25" s="79">
        <v>3</v>
      </c>
      <c r="L25" s="79">
        <v>5</v>
      </c>
      <c r="M25" s="79">
        <v>3</v>
      </c>
      <c r="N25" s="79"/>
      <c r="O25" s="79">
        <v>4</v>
      </c>
      <c r="P25" s="79">
        <v>3</v>
      </c>
      <c r="Q25" s="79">
        <v>5</v>
      </c>
      <c r="R25" s="99">
        <v>3</v>
      </c>
      <c r="S25" s="99">
        <v>3</v>
      </c>
      <c r="T25" s="99">
        <v>3</v>
      </c>
      <c r="U25" s="79"/>
      <c r="V25" s="79">
        <v>4</v>
      </c>
      <c r="W25" s="79">
        <v>3</v>
      </c>
      <c r="X25" s="79">
        <v>5</v>
      </c>
      <c r="Y25" s="79">
        <v>3</v>
      </c>
      <c r="Z25" s="79">
        <v>3</v>
      </c>
      <c r="AA25" s="79">
        <v>8</v>
      </c>
      <c r="AB25" s="79"/>
      <c r="AC25" s="79">
        <v>5.5</v>
      </c>
      <c r="AD25" s="79">
        <v>5</v>
      </c>
      <c r="AE25" s="79">
        <v>5</v>
      </c>
      <c r="AF25" s="96">
        <v>5</v>
      </c>
      <c r="AG25" s="96">
        <v>1</v>
      </c>
      <c r="AH25" s="79"/>
      <c r="AI25" s="115"/>
      <c r="AJ25" s="115"/>
      <c r="AK25" s="115"/>
      <c r="AL25" s="115"/>
      <c r="AM25" s="115"/>
      <c r="AN25" s="68"/>
      <c r="AO25" s="115"/>
      <c r="AP25" s="115"/>
      <c r="AQ25" s="115"/>
      <c r="AR25" s="115"/>
      <c r="XFA25" s="119"/>
      <c r="XFB25" s="119"/>
      <c r="XFC25" s="119"/>
    </row>
    <row r="26" s="62" customFormat="1" ht="15" customHeight="1" spans="1:16383">
      <c r="A26" s="76" t="s">
        <v>47</v>
      </c>
      <c r="B26" s="77" t="s">
        <v>121</v>
      </c>
      <c r="C26" s="78" t="s">
        <v>122</v>
      </c>
      <c r="D26" s="79" t="s">
        <v>117</v>
      </c>
      <c r="E26" s="79" t="s">
        <v>117</v>
      </c>
      <c r="F26" s="79" t="s">
        <v>117</v>
      </c>
      <c r="G26" s="79" t="s">
        <v>117</v>
      </c>
      <c r="H26" s="79">
        <v>4</v>
      </c>
      <c r="I26" s="79">
        <v>4</v>
      </c>
      <c r="J26" s="79">
        <v>4</v>
      </c>
      <c r="K26" s="79">
        <v>4</v>
      </c>
      <c r="L26" s="79">
        <v>4</v>
      </c>
      <c r="M26" s="96">
        <v>4</v>
      </c>
      <c r="N26" s="79" t="s">
        <v>117</v>
      </c>
      <c r="O26" s="79">
        <v>4</v>
      </c>
      <c r="P26" s="79">
        <v>4</v>
      </c>
      <c r="Q26" s="79">
        <v>4</v>
      </c>
      <c r="R26" s="99">
        <v>4</v>
      </c>
      <c r="S26" s="99">
        <v>4</v>
      </c>
      <c r="T26" s="99">
        <v>4</v>
      </c>
      <c r="U26" s="79" t="s">
        <v>117</v>
      </c>
      <c r="V26" s="79">
        <v>4</v>
      </c>
      <c r="W26" s="79">
        <v>4</v>
      </c>
      <c r="X26" s="79">
        <v>4</v>
      </c>
      <c r="Y26" s="79">
        <v>4</v>
      </c>
      <c r="Z26" s="79">
        <v>4</v>
      </c>
      <c r="AA26" s="79">
        <v>4</v>
      </c>
      <c r="AB26" s="79" t="s">
        <v>117</v>
      </c>
      <c r="AC26" s="79">
        <v>4</v>
      </c>
      <c r="AD26" s="79">
        <v>4</v>
      </c>
      <c r="AE26" s="79">
        <v>4</v>
      </c>
      <c r="AF26" s="96">
        <v>4</v>
      </c>
      <c r="AG26" s="96" t="s">
        <v>124</v>
      </c>
      <c r="AH26" s="79" t="s">
        <v>117</v>
      </c>
      <c r="AI26" s="115">
        <f>IF(A26="","",COUNTIF(D26:AH27,"&gt;2")/2)</f>
        <v>22</v>
      </c>
      <c r="AJ26" s="115">
        <f>SUMPRODUCT(IFERROR((IFERROR(WEEKDAY($D$3:$AH$3,2),999)&lt;6)*D26:AH27,0))</f>
        <v>152</v>
      </c>
      <c r="AK26" s="115">
        <f>SUMPRODUCT((IFERROR(WEEKDAY($D$3:$AH$3,2),999)&lt;6)*D28:AH28)</f>
        <v>75</v>
      </c>
      <c r="AL26" s="115">
        <f>SUMPRODUCT(IFERROR((IFERROR(WEEKDAY($D$3:$AH$3,2),0)&gt;5)*D26:AH28,0))</f>
        <v>38</v>
      </c>
      <c r="AM26" s="115">
        <f>IFERROR(SUM(AJ26:AL28),"")</f>
        <v>265</v>
      </c>
      <c r="AN26" s="68" t="e">
        <f>VLOOKUP(A26,[1]Sheet1!$D:$M,10,0)</f>
        <v>#N/A</v>
      </c>
      <c r="AO26" s="115">
        <f>SUMPRODUCT((IFERROR((D26:AH26+D27:AH27+D28:AH28),0)&gt;8)*1,IFERROR((D26:AH26+D27:AH27+D28:AH28-8),0))</f>
        <v>89</v>
      </c>
      <c r="AP26" s="115">
        <f>AM26-AO26</f>
        <v>176</v>
      </c>
      <c r="AQ26" s="115"/>
      <c r="AR26" s="115"/>
      <c r="XFA26" s="119"/>
      <c r="XFB26" s="119"/>
      <c r="XFC26" s="119"/>
    </row>
    <row r="27" s="62" customFormat="1" ht="15" customHeight="1" spans="1:16383">
      <c r="A27" s="76"/>
      <c r="B27" s="78"/>
      <c r="C27" s="78" t="s">
        <v>123</v>
      </c>
      <c r="D27" s="79" t="s">
        <v>117</v>
      </c>
      <c r="E27" s="79" t="s">
        <v>117</v>
      </c>
      <c r="F27" s="79" t="s">
        <v>117</v>
      </c>
      <c r="G27" s="79" t="s">
        <v>117</v>
      </c>
      <c r="H27" s="79">
        <v>4</v>
      </c>
      <c r="I27" s="79">
        <v>4</v>
      </c>
      <c r="J27" s="79">
        <v>4</v>
      </c>
      <c r="K27" s="79">
        <v>4</v>
      </c>
      <c r="L27" s="79">
        <v>4</v>
      </c>
      <c r="M27" s="79">
        <v>4</v>
      </c>
      <c r="N27" s="79" t="s">
        <v>117</v>
      </c>
      <c r="O27" s="79">
        <v>4</v>
      </c>
      <c r="P27" s="79">
        <v>4</v>
      </c>
      <c r="Q27" s="97">
        <v>4</v>
      </c>
      <c r="R27" s="99">
        <v>4</v>
      </c>
      <c r="S27" s="99">
        <v>4</v>
      </c>
      <c r="T27" s="99">
        <v>4</v>
      </c>
      <c r="U27" s="79" t="s">
        <v>117</v>
      </c>
      <c r="V27" s="79">
        <v>4</v>
      </c>
      <c r="W27" s="79">
        <v>4</v>
      </c>
      <c r="X27" s="79">
        <v>4</v>
      </c>
      <c r="Y27" s="79">
        <v>4</v>
      </c>
      <c r="Z27" s="79">
        <v>4</v>
      </c>
      <c r="AA27" s="79">
        <v>4</v>
      </c>
      <c r="AB27" s="79" t="s">
        <v>117</v>
      </c>
      <c r="AC27" s="79">
        <v>4</v>
      </c>
      <c r="AD27" s="79">
        <v>4</v>
      </c>
      <c r="AE27" s="79">
        <v>4</v>
      </c>
      <c r="AF27" s="96">
        <v>4</v>
      </c>
      <c r="AG27" s="96" t="s">
        <v>124</v>
      </c>
      <c r="AH27" s="79" t="s">
        <v>117</v>
      </c>
      <c r="AI27" s="115"/>
      <c r="AJ27" s="115"/>
      <c r="AK27" s="115"/>
      <c r="AL27" s="115"/>
      <c r="AM27" s="115"/>
      <c r="AN27" s="68"/>
      <c r="AO27" s="115"/>
      <c r="AP27" s="115"/>
      <c r="AQ27" s="115"/>
      <c r="AR27" s="115"/>
      <c r="XFA27" s="119"/>
      <c r="XFB27" s="119"/>
      <c r="XFC27" s="119"/>
    </row>
    <row r="28" s="62" customFormat="1" ht="15" customHeight="1" spans="1:16383">
      <c r="A28" s="76"/>
      <c r="B28" s="78"/>
      <c r="C28" s="78" t="s">
        <v>120</v>
      </c>
      <c r="D28" s="79"/>
      <c r="E28" s="79"/>
      <c r="F28" s="79"/>
      <c r="G28" s="79"/>
      <c r="H28" s="79">
        <v>3</v>
      </c>
      <c r="I28" s="79">
        <v>4</v>
      </c>
      <c r="J28" s="79">
        <v>3</v>
      </c>
      <c r="K28" s="79">
        <v>3</v>
      </c>
      <c r="L28" s="79">
        <v>5</v>
      </c>
      <c r="M28" s="79">
        <v>3</v>
      </c>
      <c r="N28" s="79"/>
      <c r="O28" s="79">
        <v>4</v>
      </c>
      <c r="P28" s="79">
        <v>3</v>
      </c>
      <c r="Q28" s="79">
        <v>5</v>
      </c>
      <c r="R28" s="99">
        <v>3</v>
      </c>
      <c r="S28" s="99">
        <v>3</v>
      </c>
      <c r="T28" s="99">
        <v>3</v>
      </c>
      <c r="U28" s="79"/>
      <c r="V28" s="79">
        <v>4</v>
      </c>
      <c r="W28" s="79">
        <v>3</v>
      </c>
      <c r="X28" s="79">
        <v>5</v>
      </c>
      <c r="Y28" s="79">
        <v>3.5</v>
      </c>
      <c r="Z28" s="79">
        <v>3</v>
      </c>
      <c r="AA28" s="79">
        <v>8</v>
      </c>
      <c r="AB28" s="79"/>
      <c r="AC28" s="79">
        <v>5.5</v>
      </c>
      <c r="AD28" s="79">
        <v>5</v>
      </c>
      <c r="AE28" s="79">
        <v>5</v>
      </c>
      <c r="AF28" s="96">
        <v>5</v>
      </c>
      <c r="AG28" s="96"/>
      <c r="AH28" s="79"/>
      <c r="AI28" s="115"/>
      <c r="AJ28" s="115"/>
      <c r="AK28" s="115"/>
      <c r="AL28" s="115"/>
      <c r="AM28" s="115"/>
      <c r="AN28" s="68"/>
      <c r="AO28" s="115"/>
      <c r="AP28" s="115"/>
      <c r="AQ28" s="115"/>
      <c r="AR28" s="115"/>
      <c r="XFA28" s="119"/>
      <c r="XFB28" s="119"/>
      <c r="XFC28" s="119"/>
    </row>
    <row r="29" s="62" customFormat="1" ht="15" customHeight="1" spans="1:16383">
      <c r="A29" s="76" t="s">
        <v>96</v>
      </c>
      <c r="B29" s="77" t="s">
        <v>121</v>
      </c>
      <c r="C29" s="78" t="s">
        <v>122</v>
      </c>
      <c r="D29" s="79"/>
      <c r="E29" s="79"/>
      <c r="F29" s="79"/>
      <c r="G29" s="79"/>
      <c r="H29" s="79"/>
      <c r="I29" s="79"/>
      <c r="J29" s="79" t="s">
        <v>125</v>
      </c>
      <c r="K29" s="79">
        <v>4</v>
      </c>
      <c r="L29" s="79">
        <v>4</v>
      </c>
      <c r="M29" s="79" t="s">
        <v>117</v>
      </c>
      <c r="N29" s="79" t="s">
        <v>117</v>
      </c>
      <c r="O29" s="96">
        <v>4</v>
      </c>
      <c r="P29" s="96">
        <v>4</v>
      </c>
      <c r="Q29" s="79" t="s">
        <v>124</v>
      </c>
      <c r="R29" s="99">
        <v>4</v>
      </c>
      <c r="S29" s="99">
        <v>4</v>
      </c>
      <c r="T29" s="99">
        <v>4</v>
      </c>
      <c r="U29" s="79" t="s">
        <v>117</v>
      </c>
      <c r="V29" s="79">
        <v>4</v>
      </c>
      <c r="W29" s="79">
        <v>4</v>
      </c>
      <c r="X29" s="79">
        <v>4</v>
      </c>
      <c r="Y29" s="79">
        <v>4</v>
      </c>
      <c r="Z29" s="79" t="s">
        <v>124</v>
      </c>
      <c r="AA29" s="79">
        <v>4</v>
      </c>
      <c r="AB29" s="79" t="s">
        <v>117</v>
      </c>
      <c r="AC29" s="79">
        <v>4</v>
      </c>
      <c r="AD29" s="103">
        <v>4</v>
      </c>
      <c r="AE29" s="79">
        <v>4</v>
      </c>
      <c r="AF29" s="96">
        <v>4</v>
      </c>
      <c r="AG29" s="96">
        <v>4</v>
      </c>
      <c r="AH29" s="79" t="s">
        <v>117</v>
      </c>
      <c r="AI29" s="115">
        <f>IF(A29="","",COUNTIF(D29:AH30,"&gt;2")/2)</f>
        <v>17</v>
      </c>
      <c r="AJ29" s="115">
        <f>SUMPRODUCT(IFERROR((IFERROR(WEEKDAY($D$3:$AH$3,2),999)&lt;6)*D29:AH30,0))</f>
        <v>120</v>
      </c>
      <c r="AK29" s="115">
        <f>SUMPRODUCT((IFERROR(WEEKDAY($D$3:$AH$3,2),999)&lt;6)*D31:AH31)</f>
        <v>56</v>
      </c>
      <c r="AL29" s="115">
        <f>SUMPRODUCT(IFERROR((IFERROR(WEEKDAY($D$3:$AH$3,2),0)&gt;5)*D29:AH31,0))</f>
        <v>27</v>
      </c>
      <c r="AM29" s="115">
        <f>IFERROR(SUM(AJ29:AL31),"")</f>
        <v>203</v>
      </c>
      <c r="AN29" s="68" t="e">
        <f>VLOOKUP(A29,[1]Sheet1!$D:$M,10,0)</f>
        <v>#N/A</v>
      </c>
      <c r="AO29" s="115">
        <f>SUMPRODUCT((IFERROR((D29:AH29+D30:AH30+D31:AH31),0)&gt;8)*1,IFERROR((D29:AH29+D30:AH30+D31:AH31-8),0))</f>
        <v>67</v>
      </c>
      <c r="AP29" s="115">
        <f>AM29-AO29</f>
        <v>136</v>
      </c>
      <c r="AQ29" s="115"/>
      <c r="AR29" s="115"/>
      <c r="XFA29" s="119"/>
      <c r="XFB29" s="119"/>
      <c r="XFC29" s="119"/>
    </row>
    <row r="30" s="62" customFormat="1" ht="15" customHeight="1" spans="1:16383">
      <c r="A30" s="76"/>
      <c r="B30" s="78"/>
      <c r="C30" s="78" t="s">
        <v>123</v>
      </c>
      <c r="D30" s="79"/>
      <c r="E30" s="79"/>
      <c r="F30" s="79"/>
      <c r="G30" s="79"/>
      <c r="H30" s="79"/>
      <c r="I30" s="79"/>
      <c r="J30" s="79"/>
      <c r="K30" s="79">
        <v>4</v>
      </c>
      <c r="L30" s="79">
        <v>4</v>
      </c>
      <c r="M30" s="79" t="s">
        <v>117</v>
      </c>
      <c r="N30" s="79" t="s">
        <v>117</v>
      </c>
      <c r="O30" s="79">
        <v>4</v>
      </c>
      <c r="P30" s="97">
        <v>4</v>
      </c>
      <c r="Q30" s="97" t="s">
        <v>124</v>
      </c>
      <c r="R30" s="99">
        <v>4</v>
      </c>
      <c r="S30" s="99">
        <v>4</v>
      </c>
      <c r="T30" s="99">
        <v>4</v>
      </c>
      <c r="U30" s="79" t="s">
        <v>117</v>
      </c>
      <c r="V30" s="79">
        <v>4</v>
      </c>
      <c r="W30" s="79">
        <v>4</v>
      </c>
      <c r="X30" s="79">
        <v>4</v>
      </c>
      <c r="Y30" s="79">
        <v>4</v>
      </c>
      <c r="Z30" s="79" t="s">
        <v>124</v>
      </c>
      <c r="AA30" s="79">
        <v>4</v>
      </c>
      <c r="AB30" s="79" t="s">
        <v>117</v>
      </c>
      <c r="AC30" s="79">
        <v>4</v>
      </c>
      <c r="AD30" s="103">
        <v>4</v>
      </c>
      <c r="AE30" s="79">
        <v>4</v>
      </c>
      <c r="AF30" s="96">
        <v>4</v>
      </c>
      <c r="AG30" s="96">
        <v>4</v>
      </c>
      <c r="AH30" s="79" t="s">
        <v>117</v>
      </c>
      <c r="AI30" s="115"/>
      <c r="AJ30" s="115"/>
      <c r="AK30" s="115"/>
      <c r="AL30" s="115"/>
      <c r="AM30" s="115"/>
      <c r="AN30" s="68"/>
      <c r="AO30" s="115"/>
      <c r="AP30" s="115"/>
      <c r="AQ30" s="115"/>
      <c r="AR30" s="115"/>
      <c r="XFA30" s="119"/>
      <c r="XFB30" s="119"/>
      <c r="XFC30" s="119"/>
    </row>
    <row r="31" s="62" customFormat="1" ht="15" customHeight="1" spans="1:16383">
      <c r="A31" s="76"/>
      <c r="B31" s="78"/>
      <c r="C31" s="78" t="s">
        <v>120</v>
      </c>
      <c r="D31" s="79"/>
      <c r="E31" s="79"/>
      <c r="F31" s="79"/>
      <c r="G31" s="79"/>
      <c r="H31" s="79"/>
      <c r="I31" s="79"/>
      <c r="J31" s="79"/>
      <c r="K31" s="79">
        <v>3</v>
      </c>
      <c r="L31" s="79">
        <v>5</v>
      </c>
      <c r="M31" s="79"/>
      <c r="N31" s="79"/>
      <c r="O31" s="79">
        <v>3</v>
      </c>
      <c r="P31" s="79">
        <v>3</v>
      </c>
      <c r="Q31" s="79"/>
      <c r="R31" s="99">
        <v>3</v>
      </c>
      <c r="S31" s="99">
        <v>3</v>
      </c>
      <c r="T31" s="99">
        <v>3</v>
      </c>
      <c r="U31" s="79"/>
      <c r="V31" s="79">
        <v>4</v>
      </c>
      <c r="W31" s="79">
        <v>3</v>
      </c>
      <c r="X31" s="79">
        <v>3</v>
      </c>
      <c r="Y31" s="79">
        <v>3</v>
      </c>
      <c r="Z31" s="79"/>
      <c r="AA31" s="79">
        <v>8</v>
      </c>
      <c r="AB31" s="79"/>
      <c r="AC31" s="79">
        <v>5.5</v>
      </c>
      <c r="AD31" s="103">
        <v>5</v>
      </c>
      <c r="AE31" s="79">
        <v>5</v>
      </c>
      <c r="AF31" s="96">
        <v>5</v>
      </c>
      <c r="AG31" s="96">
        <v>2.5</v>
      </c>
      <c r="AH31" s="79"/>
      <c r="AI31" s="115"/>
      <c r="AJ31" s="115"/>
      <c r="AK31" s="115"/>
      <c r="AL31" s="115"/>
      <c r="AM31" s="115"/>
      <c r="AN31" s="68"/>
      <c r="AO31" s="115"/>
      <c r="AP31" s="115"/>
      <c r="AQ31" s="115"/>
      <c r="AR31" s="115"/>
      <c r="XFA31" s="119"/>
      <c r="XFB31" s="119"/>
      <c r="XFC31" s="119"/>
    </row>
    <row r="32" s="62" customFormat="1" ht="15" customHeight="1" spans="1:16383">
      <c r="A32" s="80" t="s">
        <v>64</v>
      </c>
      <c r="B32" s="80" t="s">
        <v>63</v>
      </c>
      <c r="C32" s="80" t="s">
        <v>122</v>
      </c>
      <c r="D32" s="81"/>
      <c r="E32" s="81"/>
      <c r="F32" s="81"/>
      <c r="G32" s="81"/>
      <c r="H32" s="81"/>
      <c r="I32" s="81"/>
      <c r="J32" s="81">
        <v>4</v>
      </c>
      <c r="K32" s="81">
        <v>4</v>
      </c>
      <c r="L32" s="81">
        <v>4</v>
      </c>
      <c r="M32" s="81">
        <v>4</v>
      </c>
      <c r="N32" s="81"/>
      <c r="O32" s="81">
        <v>4</v>
      </c>
      <c r="P32" s="81">
        <v>4</v>
      </c>
      <c r="Q32" s="81">
        <v>4</v>
      </c>
      <c r="R32" s="81">
        <v>4</v>
      </c>
      <c r="S32" s="81">
        <v>4</v>
      </c>
      <c r="T32" s="81"/>
      <c r="U32" s="81"/>
      <c r="V32" s="81">
        <v>4</v>
      </c>
      <c r="W32" s="81">
        <v>4</v>
      </c>
      <c r="X32" s="81">
        <v>4</v>
      </c>
      <c r="Y32" s="81">
        <v>4</v>
      </c>
      <c r="Z32" s="81">
        <v>4</v>
      </c>
      <c r="AA32" s="81">
        <v>4</v>
      </c>
      <c r="AB32" s="81"/>
      <c r="AC32" s="81">
        <v>4</v>
      </c>
      <c r="AD32" s="81">
        <v>4</v>
      </c>
      <c r="AE32" s="81">
        <v>4</v>
      </c>
      <c r="AF32" s="81">
        <v>4</v>
      </c>
      <c r="AG32" s="81">
        <v>4</v>
      </c>
      <c r="AH32" s="81"/>
      <c r="AI32" s="115">
        <f>IF(A32="","",COUNTIF(D32:AH33,"&gt;2")/2)</f>
        <v>20</v>
      </c>
      <c r="AJ32" s="115" cm="1">
        <f t="array" ref="AJ32">SUMPRODUCT(IFERROR((IFERROR(WEEKDAY($D$3:$AH$3,2),999)&lt;6)*D32:AH33,0))</f>
        <v>144</v>
      </c>
      <c r="AK32" s="115" cm="1">
        <f t="array" ref="AK32">SUMPRODUCT((IFERROR(WEEKDAY($D$3:$AH$3,2),999)&lt;6)*D34:AH34)</f>
        <v>48.5</v>
      </c>
      <c r="AL32" s="115" cm="1">
        <f t="array" ref="AL32">SUMPRODUCT(IFERROR((IFERROR(WEEKDAY($D$3:$AH$3,2),0)&gt;5)*D32:AH34,0))</f>
        <v>19.5</v>
      </c>
      <c r="AM32" s="115">
        <f>IFERROR(SUM(AJ32:AL34),"")</f>
        <v>212</v>
      </c>
      <c r="AN32" s="68" t="e">
        <f>VLOOKUP(A32,[1]Sheet1!$D:$M,10,0)</f>
        <v>#N/A</v>
      </c>
      <c r="AO32" s="115">
        <f>SUMPRODUCT((IFERROR((D32:AH32+D33:AH33+D34:AH34),0)&gt;8)*1,IFERROR((D32:AH32+D33:AH33+D34:AH34-8),0))</f>
        <v>52</v>
      </c>
      <c r="AP32" s="115">
        <f>AM32-AO32</f>
        <v>160</v>
      </c>
      <c r="AQ32" s="115"/>
      <c r="AR32" s="115"/>
      <c r="XFA32" s="119"/>
      <c r="XFB32" s="119"/>
      <c r="XFC32" s="119"/>
    </row>
    <row r="33" s="62" customFormat="1" ht="15" customHeight="1" spans="1:16383">
      <c r="A33" s="80"/>
      <c r="B33" s="80"/>
      <c r="C33" s="80" t="s">
        <v>123</v>
      </c>
      <c r="D33" s="81"/>
      <c r="E33" s="81"/>
      <c r="F33" s="81"/>
      <c r="G33" s="81"/>
      <c r="H33" s="81"/>
      <c r="I33" s="81"/>
      <c r="J33" s="81">
        <v>4</v>
      </c>
      <c r="K33" s="81">
        <v>4</v>
      </c>
      <c r="L33" s="81">
        <v>4</v>
      </c>
      <c r="M33" s="81">
        <v>4</v>
      </c>
      <c r="N33" s="81"/>
      <c r="O33" s="81">
        <v>4</v>
      </c>
      <c r="P33" s="81">
        <v>4</v>
      </c>
      <c r="Q33" s="81">
        <v>4</v>
      </c>
      <c r="R33" s="81">
        <v>4</v>
      </c>
      <c r="S33" s="81">
        <v>4</v>
      </c>
      <c r="T33" s="81"/>
      <c r="U33" s="81"/>
      <c r="V33" s="81">
        <v>4</v>
      </c>
      <c r="W33" s="81">
        <v>4</v>
      </c>
      <c r="X33" s="81">
        <v>4</v>
      </c>
      <c r="Y33" s="81">
        <v>4</v>
      </c>
      <c r="Z33" s="81">
        <v>4</v>
      </c>
      <c r="AA33" s="81">
        <v>4</v>
      </c>
      <c r="AB33" s="81"/>
      <c r="AC33" s="81">
        <v>4</v>
      </c>
      <c r="AD33" s="81">
        <v>4</v>
      </c>
      <c r="AE33" s="81">
        <v>4</v>
      </c>
      <c r="AF33" s="81">
        <v>4</v>
      </c>
      <c r="AG33" s="81">
        <v>4</v>
      </c>
      <c r="AH33" s="81"/>
      <c r="AI33" s="115"/>
      <c r="AJ33" s="115"/>
      <c r="AK33" s="115"/>
      <c r="AL33" s="115"/>
      <c r="AM33" s="115"/>
      <c r="AN33" s="68"/>
      <c r="AO33" s="115"/>
      <c r="AP33" s="115"/>
      <c r="AQ33" s="115"/>
      <c r="AR33" s="115"/>
      <c r="XFA33" s="119"/>
      <c r="XFB33" s="119"/>
      <c r="XFC33" s="119"/>
    </row>
    <row r="34" s="62" customFormat="1" ht="15" customHeight="1" spans="1:16383">
      <c r="A34" s="82"/>
      <c r="B34" s="80"/>
      <c r="C34" s="82" t="s">
        <v>120</v>
      </c>
      <c r="D34" s="81"/>
      <c r="E34" s="81"/>
      <c r="F34" s="81"/>
      <c r="G34" s="81"/>
      <c r="H34" s="81"/>
      <c r="I34" s="81"/>
      <c r="J34" s="81">
        <v>2</v>
      </c>
      <c r="K34" s="81">
        <v>1.5</v>
      </c>
      <c r="L34" s="98">
        <v>2</v>
      </c>
      <c r="M34" s="98">
        <v>0.5</v>
      </c>
      <c r="N34" s="81"/>
      <c r="O34" s="98">
        <v>4</v>
      </c>
      <c r="P34" s="98">
        <v>4</v>
      </c>
      <c r="Q34" s="81">
        <v>4</v>
      </c>
      <c r="R34" s="100">
        <v>1.5</v>
      </c>
      <c r="S34" s="98">
        <v>0</v>
      </c>
      <c r="T34" s="81"/>
      <c r="U34" s="81"/>
      <c r="V34" s="81">
        <v>3</v>
      </c>
      <c r="W34" s="81">
        <v>3</v>
      </c>
      <c r="X34" s="98">
        <v>2</v>
      </c>
      <c r="Y34" s="98">
        <v>2</v>
      </c>
      <c r="Z34" s="98">
        <v>4</v>
      </c>
      <c r="AA34" s="81">
        <v>3</v>
      </c>
      <c r="AB34" s="81"/>
      <c r="AC34" s="98">
        <v>1.5</v>
      </c>
      <c r="AD34" s="81">
        <v>1.5</v>
      </c>
      <c r="AE34" s="98">
        <v>5</v>
      </c>
      <c r="AF34" s="81">
        <v>4</v>
      </c>
      <c r="AG34" s="98">
        <v>3.5</v>
      </c>
      <c r="AH34" s="81"/>
      <c r="AI34" s="115"/>
      <c r="AJ34" s="115"/>
      <c r="AK34" s="115"/>
      <c r="AL34" s="115"/>
      <c r="AM34" s="115"/>
      <c r="AN34" s="68"/>
      <c r="AO34" s="115"/>
      <c r="AP34" s="115"/>
      <c r="AQ34" s="115"/>
      <c r="AR34" s="115"/>
      <c r="XFA34" s="119"/>
      <c r="XFB34" s="119"/>
      <c r="XFC34" s="119"/>
    </row>
    <row r="35" ht="16.5" spans="1:44">
      <c r="A35" s="80" t="s">
        <v>66</v>
      </c>
      <c r="B35" s="80" t="s">
        <v>63</v>
      </c>
      <c r="C35" s="80" t="s">
        <v>122</v>
      </c>
      <c r="D35" s="81"/>
      <c r="E35" s="81"/>
      <c r="F35" s="81"/>
      <c r="G35" s="81"/>
      <c r="H35" s="81"/>
      <c r="I35" s="81">
        <v>4</v>
      </c>
      <c r="J35" s="81">
        <v>4</v>
      </c>
      <c r="K35" s="81">
        <v>4</v>
      </c>
      <c r="L35" s="81">
        <v>4</v>
      </c>
      <c r="M35" s="98">
        <v>4</v>
      </c>
      <c r="N35" s="98">
        <v>3.5</v>
      </c>
      <c r="O35" s="81">
        <v>4</v>
      </c>
      <c r="P35" s="81">
        <v>4</v>
      </c>
      <c r="Q35" s="81">
        <v>3.5</v>
      </c>
      <c r="R35" s="81">
        <v>4</v>
      </c>
      <c r="S35" s="81">
        <v>4</v>
      </c>
      <c r="T35" s="98">
        <v>4</v>
      </c>
      <c r="U35" s="81"/>
      <c r="V35" s="81">
        <v>4</v>
      </c>
      <c r="W35" s="98">
        <v>3.5</v>
      </c>
      <c r="X35" s="81">
        <v>4</v>
      </c>
      <c r="Y35" s="81">
        <v>4</v>
      </c>
      <c r="Z35" s="81">
        <v>4</v>
      </c>
      <c r="AA35" s="81">
        <v>4</v>
      </c>
      <c r="AB35" s="81"/>
      <c r="AC35" s="81">
        <v>4</v>
      </c>
      <c r="AD35" s="81">
        <v>4</v>
      </c>
      <c r="AE35" s="81">
        <v>4</v>
      </c>
      <c r="AF35" s="81">
        <v>4</v>
      </c>
      <c r="AG35" s="81">
        <v>4</v>
      </c>
      <c r="AH35" s="81"/>
      <c r="AI35" s="115">
        <f>IF(A35="","",COUNTIF(D35:AH36,"&gt;2")/2)</f>
        <v>21</v>
      </c>
      <c r="AJ35" s="115">
        <f>SUMPRODUCT(IFERROR((IFERROR(WEEKDAY($D$3:$AH$3,2),999)&lt;6)*D35:AH36,0))</f>
        <v>143.5</v>
      </c>
      <c r="AK35" s="115">
        <f>SUMPRODUCT((IFERROR(WEEKDAY($D$3:$AH$3,2),999)&lt;6)*D37:AH37)</f>
        <v>55.5</v>
      </c>
      <c r="AL35" s="115">
        <f>SUMPRODUCT(IFERROR((IFERROR(WEEKDAY($D$3:$AH$3,2),0)&gt;5)*D35:AH37,0))</f>
        <v>32.5</v>
      </c>
      <c r="AM35" s="115">
        <f>SUM(D35:AH37)</f>
        <v>231.5</v>
      </c>
      <c r="AN35" s="117" t="s">
        <v>126</v>
      </c>
      <c r="AO35" s="115">
        <f>SUMPRODUCT((IFERROR((D35:AH35+D36:AH36+D37:AH37),0)&gt;8)*1,IFERROR((D35:AH35+D36:AH36+D37:AH37-8),0))</f>
        <v>62.5</v>
      </c>
      <c r="AP35" s="115">
        <f>AM35-AO35</f>
        <v>169</v>
      </c>
      <c r="AQ35" s="115"/>
      <c r="AR35" s="115"/>
    </row>
    <row r="36" ht="16.5" spans="1:44">
      <c r="A36" s="80"/>
      <c r="B36" s="80"/>
      <c r="C36" s="80" t="s">
        <v>123</v>
      </c>
      <c r="D36" s="81"/>
      <c r="E36" s="81"/>
      <c r="F36" s="81"/>
      <c r="G36" s="81"/>
      <c r="H36" s="81"/>
      <c r="I36" s="81">
        <v>4</v>
      </c>
      <c r="J36" s="81">
        <v>4</v>
      </c>
      <c r="K36" s="81">
        <v>4</v>
      </c>
      <c r="L36" s="81">
        <v>4</v>
      </c>
      <c r="M36" s="98">
        <v>4</v>
      </c>
      <c r="N36" s="81"/>
      <c r="O36" s="98">
        <v>4</v>
      </c>
      <c r="P36" s="81">
        <v>4</v>
      </c>
      <c r="Q36" s="81">
        <v>0.5</v>
      </c>
      <c r="R36" s="81">
        <v>4</v>
      </c>
      <c r="S36" s="81">
        <v>4</v>
      </c>
      <c r="T36" s="98">
        <v>2</v>
      </c>
      <c r="U36" s="81"/>
      <c r="V36" s="81">
        <v>4</v>
      </c>
      <c r="W36" s="81"/>
      <c r="X36" s="81">
        <v>4</v>
      </c>
      <c r="Y36" s="81">
        <v>4</v>
      </c>
      <c r="Z36" s="81">
        <v>4</v>
      </c>
      <c r="AA36" s="81">
        <v>4</v>
      </c>
      <c r="AB36" s="81"/>
      <c r="AC36" s="81">
        <v>4</v>
      </c>
      <c r="AD36" s="81">
        <v>4</v>
      </c>
      <c r="AE36" s="81">
        <v>4</v>
      </c>
      <c r="AF36" s="81">
        <v>4</v>
      </c>
      <c r="AG36" s="81">
        <v>4</v>
      </c>
      <c r="AH36" s="81"/>
      <c r="AI36" s="115"/>
      <c r="AJ36" s="115"/>
      <c r="AK36" s="115"/>
      <c r="AL36" s="115"/>
      <c r="AM36" s="115"/>
      <c r="AN36" s="117"/>
      <c r="AO36" s="115"/>
      <c r="AP36" s="115"/>
      <c r="AQ36" s="115"/>
      <c r="AR36" s="115"/>
    </row>
    <row r="37" ht="16.5" spans="1:44">
      <c r="A37" s="82"/>
      <c r="B37" s="80"/>
      <c r="C37" s="82" t="s">
        <v>120</v>
      </c>
      <c r="D37" s="81"/>
      <c r="E37" s="81"/>
      <c r="F37" s="81"/>
      <c r="G37" s="81"/>
      <c r="H37" s="81"/>
      <c r="I37" s="81">
        <v>6</v>
      </c>
      <c r="J37" s="81">
        <v>4.5</v>
      </c>
      <c r="K37" s="81">
        <v>4.5</v>
      </c>
      <c r="L37" s="81">
        <v>5</v>
      </c>
      <c r="M37" s="98">
        <v>4</v>
      </c>
      <c r="N37" s="81"/>
      <c r="O37" s="98">
        <v>2</v>
      </c>
      <c r="P37" s="81">
        <v>4.5</v>
      </c>
      <c r="Q37" s="81">
        <v>0</v>
      </c>
      <c r="R37" s="81">
        <v>2</v>
      </c>
      <c r="S37" s="81">
        <v>3</v>
      </c>
      <c r="T37" s="98">
        <v>0</v>
      </c>
      <c r="U37" s="81"/>
      <c r="V37" s="81">
        <v>3.5</v>
      </c>
      <c r="W37" s="81"/>
      <c r="X37" s="81">
        <v>3</v>
      </c>
      <c r="Y37" s="81">
        <v>2</v>
      </c>
      <c r="Z37" s="81">
        <v>3.5</v>
      </c>
      <c r="AA37" s="81">
        <v>3</v>
      </c>
      <c r="AB37" s="81"/>
      <c r="AC37" s="81">
        <v>2</v>
      </c>
      <c r="AD37" s="81">
        <v>2.5</v>
      </c>
      <c r="AE37" s="81">
        <v>2</v>
      </c>
      <c r="AF37" s="81">
        <v>1.5</v>
      </c>
      <c r="AG37" s="81">
        <v>4</v>
      </c>
      <c r="AH37" s="81"/>
      <c r="AI37" s="115"/>
      <c r="AJ37" s="115"/>
      <c r="AK37" s="115"/>
      <c r="AL37" s="115"/>
      <c r="AM37" s="115"/>
      <c r="AN37" s="117"/>
      <c r="AO37" s="115"/>
      <c r="AP37" s="115"/>
      <c r="AQ37" s="115"/>
      <c r="AR37" s="115"/>
    </row>
    <row r="38" s="62" customFormat="1" ht="19" customHeight="1" spans="1:44">
      <c r="A38" s="71" t="s">
        <v>18</v>
      </c>
      <c r="B38" s="71" t="s">
        <v>17</v>
      </c>
      <c r="C38" s="71" t="s">
        <v>122</v>
      </c>
      <c r="D38" s="83" t="s">
        <v>117</v>
      </c>
      <c r="E38" s="83" t="s">
        <v>117</v>
      </c>
      <c r="F38" s="83" t="s">
        <v>117</v>
      </c>
      <c r="G38" s="84">
        <v>4</v>
      </c>
      <c r="H38" s="83">
        <v>4</v>
      </c>
      <c r="I38" s="83">
        <v>4</v>
      </c>
      <c r="J38" s="83">
        <v>4</v>
      </c>
      <c r="K38" s="83">
        <v>4</v>
      </c>
      <c r="L38" s="83">
        <v>4</v>
      </c>
      <c r="M38" s="83">
        <v>4</v>
      </c>
      <c r="N38" s="84" t="s">
        <v>117</v>
      </c>
      <c r="O38" s="84">
        <v>4</v>
      </c>
      <c r="P38" s="84">
        <v>4</v>
      </c>
      <c r="Q38" s="84" t="s">
        <v>118</v>
      </c>
      <c r="R38" s="83">
        <v>4</v>
      </c>
      <c r="S38" s="84" t="s">
        <v>118</v>
      </c>
      <c r="T38" s="84" t="s">
        <v>118</v>
      </c>
      <c r="U38" s="71" t="s">
        <v>117</v>
      </c>
      <c r="V38" s="71">
        <v>4</v>
      </c>
      <c r="W38" s="83">
        <v>4</v>
      </c>
      <c r="X38" s="84" t="s">
        <v>118</v>
      </c>
      <c r="Y38" s="84" t="s">
        <v>118</v>
      </c>
      <c r="Z38" s="83">
        <v>4</v>
      </c>
      <c r="AA38" s="83">
        <v>4</v>
      </c>
      <c r="AB38" s="83">
        <v>4</v>
      </c>
      <c r="AC38" s="83">
        <v>4</v>
      </c>
      <c r="AD38" s="71">
        <v>4</v>
      </c>
      <c r="AE38" s="71" t="s">
        <v>118</v>
      </c>
      <c r="AF38" s="71">
        <v>4</v>
      </c>
      <c r="AG38" s="71">
        <v>4</v>
      </c>
      <c r="AH38" s="71"/>
      <c r="AI38" s="115">
        <f>IF(A38="","",COUNTIF(D38:AH39,"&gt;2")/2)</f>
        <v>19</v>
      </c>
      <c r="AJ38" s="115" cm="1">
        <f t="array" ref="AJ38">SUMPRODUCT(IFERROR((IFERROR(WEEKDAY($D$3:$AH$3,2),999)&lt;6)*D38:AH39,0))</f>
        <v>120</v>
      </c>
      <c r="AK38" s="115">
        <f>SUMPRODUCT((IFERROR(WEEKDAY($D$3:$AH$3,2),999)&lt;6)*D40:AH40)</f>
        <v>44.5</v>
      </c>
      <c r="AL38" s="115">
        <f>SUMPRODUCT(IFERROR((IFERROR(WEEKDAY($D$3:$AH$3,2),0)&gt;5)*D38:AH40,0))</f>
        <v>40</v>
      </c>
      <c r="AM38" s="115">
        <f>IFERROR(SUM(AJ38:AL40),"")</f>
        <v>204.5</v>
      </c>
      <c r="AN38" s="68" t="e">
        <f>VLOOKUP(A38,[1]Sheet1!$D:$M,10,0)</f>
        <v>#N/A</v>
      </c>
      <c r="AO38" s="115" cm="1">
        <f t="array" ref="AO38">SUMPRODUCT((IFERROR((D38:AH38+D39:AH39+D40:AH40),0)&gt;8)*1,IFERROR((D38:AH38+D39:AH39+D40:AH40-8),0))</f>
        <v>52.5</v>
      </c>
      <c r="AP38" s="115">
        <f>AM38-AO38</f>
        <v>152</v>
      </c>
      <c r="AQ38" s="115"/>
      <c r="AR38" s="115"/>
    </row>
    <row r="39" s="62" customFormat="1" ht="19" customHeight="1" spans="1:44">
      <c r="A39" s="71"/>
      <c r="B39" s="71"/>
      <c r="C39" s="71" t="s">
        <v>123</v>
      </c>
      <c r="D39" s="83" t="s">
        <v>117</v>
      </c>
      <c r="E39" s="83" t="s">
        <v>117</v>
      </c>
      <c r="F39" s="83" t="s">
        <v>117</v>
      </c>
      <c r="G39" s="84">
        <v>4</v>
      </c>
      <c r="H39" s="83">
        <v>4</v>
      </c>
      <c r="I39" s="83">
        <v>4</v>
      </c>
      <c r="J39" s="83">
        <v>4</v>
      </c>
      <c r="K39" s="83">
        <v>4</v>
      </c>
      <c r="L39" s="83">
        <v>4</v>
      </c>
      <c r="M39" s="83">
        <v>4</v>
      </c>
      <c r="N39" s="84" t="s">
        <v>117</v>
      </c>
      <c r="O39" s="84">
        <v>4</v>
      </c>
      <c r="P39" s="84">
        <v>4</v>
      </c>
      <c r="Q39" s="84" t="s">
        <v>118</v>
      </c>
      <c r="R39" s="83">
        <v>4</v>
      </c>
      <c r="S39" s="84" t="s">
        <v>118</v>
      </c>
      <c r="T39" s="84" t="s">
        <v>118</v>
      </c>
      <c r="U39" s="71" t="s">
        <v>117</v>
      </c>
      <c r="V39" s="71">
        <v>4</v>
      </c>
      <c r="W39" s="83">
        <v>4</v>
      </c>
      <c r="X39" s="84" t="s">
        <v>118</v>
      </c>
      <c r="Y39" s="84" t="s">
        <v>118</v>
      </c>
      <c r="Z39" s="83">
        <v>4</v>
      </c>
      <c r="AA39" s="83">
        <v>4</v>
      </c>
      <c r="AB39" s="83">
        <v>4</v>
      </c>
      <c r="AC39" s="83">
        <v>4</v>
      </c>
      <c r="AD39" s="71">
        <v>4</v>
      </c>
      <c r="AE39" s="71" t="s">
        <v>118</v>
      </c>
      <c r="AF39" s="71">
        <v>4</v>
      </c>
      <c r="AG39" s="71">
        <v>4</v>
      </c>
      <c r="AH39" s="71"/>
      <c r="AI39" s="115"/>
      <c r="AJ39" s="115"/>
      <c r="AK39" s="115"/>
      <c r="AL39" s="115"/>
      <c r="AM39" s="115"/>
      <c r="AN39" s="68"/>
      <c r="AO39" s="115"/>
      <c r="AP39" s="115"/>
      <c r="AQ39" s="115"/>
      <c r="AR39" s="115"/>
    </row>
    <row r="40" s="62" customFormat="1" ht="20" customHeight="1" spans="1:44">
      <c r="A40" s="71"/>
      <c r="B40" s="71"/>
      <c r="C40" s="71" t="s">
        <v>120</v>
      </c>
      <c r="D40" s="83"/>
      <c r="E40" s="83"/>
      <c r="F40" s="85"/>
      <c r="G40" s="83">
        <v>1</v>
      </c>
      <c r="H40" s="83">
        <v>2</v>
      </c>
      <c r="I40" s="83">
        <v>3</v>
      </c>
      <c r="J40" s="83">
        <v>4</v>
      </c>
      <c r="K40" s="83">
        <v>3</v>
      </c>
      <c r="L40" s="83">
        <v>2</v>
      </c>
      <c r="M40" s="83">
        <v>2</v>
      </c>
      <c r="N40" s="83"/>
      <c r="O40" s="83">
        <v>3</v>
      </c>
      <c r="P40" s="83">
        <v>3</v>
      </c>
      <c r="Q40" s="83"/>
      <c r="R40" s="83">
        <v>3</v>
      </c>
      <c r="S40" s="83"/>
      <c r="T40" s="83"/>
      <c r="U40" s="83"/>
      <c r="V40" s="71">
        <v>3</v>
      </c>
      <c r="W40" s="83">
        <v>3</v>
      </c>
      <c r="X40" s="83"/>
      <c r="Y40" s="83"/>
      <c r="Z40" s="83">
        <v>4.5</v>
      </c>
      <c r="AA40" s="83">
        <v>4</v>
      </c>
      <c r="AB40" s="83">
        <v>1</v>
      </c>
      <c r="AC40" s="83">
        <v>2</v>
      </c>
      <c r="AD40" s="71">
        <v>4</v>
      </c>
      <c r="AE40" s="71"/>
      <c r="AF40" s="71">
        <v>3</v>
      </c>
      <c r="AG40" s="71">
        <v>2</v>
      </c>
      <c r="AH40" s="71"/>
      <c r="AI40" s="115"/>
      <c r="AJ40" s="115"/>
      <c r="AK40" s="115"/>
      <c r="AL40" s="115"/>
      <c r="AM40" s="115"/>
      <c r="AN40" s="68"/>
      <c r="AO40" s="115"/>
      <c r="AP40" s="115"/>
      <c r="AQ40" s="115"/>
      <c r="AR40" s="115"/>
    </row>
    <row r="41" s="62" customFormat="1" ht="19" customHeight="1" spans="1:44">
      <c r="A41" s="71" t="s">
        <v>30</v>
      </c>
      <c r="B41" s="71" t="s">
        <v>17</v>
      </c>
      <c r="C41" s="71" t="s">
        <v>122</v>
      </c>
      <c r="D41" s="71" t="s">
        <v>117</v>
      </c>
      <c r="E41" s="71" t="s">
        <v>117</v>
      </c>
      <c r="F41" s="71" t="s">
        <v>117</v>
      </c>
      <c r="G41" s="71">
        <v>4</v>
      </c>
      <c r="H41" s="71">
        <v>4</v>
      </c>
      <c r="I41" s="71">
        <v>4</v>
      </c>
      <c r="J41" s="71">
        <v>4</v>
      </c>
      <c r="K41" s="71" t="s">
        <v>118</v>
      </c>
      <c r="L41" s="71">
        <v>4</v>
      </c>
      <c r="M41" s="71">
        <v>4</v>
      </c>
      <c r="N41" s="71" t="s">
        <v>117</v>
      </c>
      <c r="O41" s="71" t="s">
        <v>118</v>
      </c>
      <c r="P41" s="71">
        <v>4</v>
      </c>
      <c r="Q41" s="71">
        <v>4</v>
      </c>
      <c r="R41" s="71">
        <v>4</v>
      </c>
      <c r="S41" s="71" t="s">
        <v>118</v>
      </c>
      <c r="T41" s="71">
        <v>4</v>
      </c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83"/>
      <c r="AI41" s="115">
        <f>IF(A41="","",COUNTIF(D41:AH42,"&gt;2")/2)</f>
        <v>10</v>
      </c>
      <c r="AJ41" s="115" cm="1">
        <f t="array" ref="AJ41">SUMPRODUCT(IFERROR((IFERROR(WEEKDAY($D$3:$AH$3,2),999)&lt;6)*D41:AH42,0))</f>
        <v>56</v>
      </c>
      <c r="AK41" s="115" cm="1">
        <f t="array" ref="AK41">SUMPRODUCT((IFERROR(WEEKDAY($D$3:$AH$3,2),999)&lt;6)*D43:AH43)</f>
        <v>20</v>
      </c>
      <c r="AL41" s="115">
        <f>SUMPRODUCT(IFERROR((IFERROR(WEEKDAY($D$3:$AH$3,2),0)&gt;5)*D41:AH43,0))</f>
        <v>33</v>
      </c>
      <c r="AM41" s="115">
        <f>IFERROR(SUM(AJ41:AL43),"")</f>
        <v>109</v>
      </c>
      <c r="AN41" s="68" t="e">
        <f>VLOOKUP(A41,[1]Sheet1!$D:$M,10,0)</f>
        <v>#N/A</v>
      </c>
      <c r="AO41" s="115" cm="1">
        <f t="array" ref="AO41">SUMPRODUCT((IFERROR((D41:AH41+D42:AH42+D43:AH43),0)&gt;8)*1,IFERROR((D41:AH41+D42:AH42+D43:AH43-8),0))</f>
        <v>29</v>
      </c>
      <c r="AP41" s="115">
        <f>AM41-AO41</f>
        <v>80</v>
      </c>
      <c r="AQ41" s="115"/>
      <c r="AR41" s="115"/>
    </row>
    <row r="42" s="62" customFormat="1" ht="19" customHeight="1" spans="1:44">
      <c r="A42" s="71"/>
      <c r="B42" s="71"/>
      <c r="C42" s="71" t="s">
        <v>123</v>
      </c>
      <c r="D42" s="71" t="s">
        <v>117</v>
      </c>
      <c r="E42" s="71" t="s">
        <v>117</v>
      </c>
      <c r="F42" s="71" t="s">
        <v>117</v>
      </c>
      <c r="G42" s="71">
        <v>4</v>
      </c>
      <c r="H42" s="71">
        <v>4</v>
      </c>
      <c r="I42" s="71">
        <v>4</v>
      </c>
      <c r="J42" s="71">
        <v>4</v>
      </c>
      <c r="K42" s="71" t="s">
        <v>118</v>
      </c>
      <c r="L42" s="71">
        <v>4</v>
      </c>
      <c r="M42" s="71">
        <v>4</v>
      </c>
      <c r="N42" s="71" t="s">
        <v>117</v>
      </c>
      <c r="O42" s="71" t="s">
        <v>118</v>
      </c>
      <c r="P42" s="71">
        <v>4</v>
      </c>
      <c r="Q42" s="71">
        <v>4</v>
      </c>
      <c r="R42" s="71">
        <v>4</v>
      </c>
      <c r="S42" s="71" t="s">
        <v>118</v>
      </c>
      <c r="T42" s="71">
        <v>4</v>
      </c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83"/>
      <c r="AI42" s="115"/>
      <c r="AJ42" s="115"/>
      <c r="AK42" s="115"/>
      <c r="AL42" s="115"/>
      <c r="AM42" s="115"/>
      <c r="AN42" s="68"/>
      <c r="AO42" s="115"/>
      <c r="AP42" s="115"/>
      <c r="AQ42" s="115"/>
      <c r="AR42" s="115"/>
    </row>
    <row r="43" s="62" customFormat="1" ht="20" customHeight="1" spans="1:44">
      <c r="A43" s="71"/>
      <c r="B43" s="71"/>
      <c r="C43" s="71" t="s">
        <v>120</v>
      </c>
      <c r="D43" s="71"/>
      <c r="E43" s="71"/>
      <c r="F43" s="71"/>
      <c r="G43" s="71">
        <v>2</v>
      </c>
      <c r="H43" s="71">
        <v>3</v>
      </c>
      <c r="I43" s="71">
        <v>3</v>
      </c>
      <c r="J43" s="71">
        <v>3</v>
      </c>
      <c r="K43" s="71"/>
      <c r="L43" s="71">
        <v>3</v>
      </c>
      <c r="M43" s="71">
        <v>4</v>
      </c>
      <c r="N43" s="71"/>
      <c r="O43" s="71"/>
      <c r="P43" s="71">
        <v>2</v>
      </c>
      <c r="Q43" s="71">
        <v>3</v>
      </c>
      <c r="R43" s="71">
        <v>3</v>
      </c>
      <c r="S43" s="71"/>
      <c r="T43" s="71">
        <v>3</v>
      </c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83"/>
      <c r="AG43" s="83"/>
      <c r="AH43" s="83"/>
      <c r="AI43" s="115"/>
      <c r="AJ43" s="115"/>
      <c r="AK43" s="115"/>
      <c r="AL43" s="115"/>
      <c r="AM43" s="115"/>
      <c r="AN43" s="68"/>
      <c r="AO43" s="115"/>
      <c r="AP43" s="115"/>
      <c r="AQ43" s="115"/>
      <c r="AR43" s="115"/>
    </row>
    <row r="44" s="62" customFormat="1" ht="19" customHeight="1" spans="1:44">
      <c r="A44" s="86" t="s">
        <v>21</v>
      </c>
      <c r="B44" s="71" t="s">
        <v>17</v>
      </c>
      <c r="C44" s="71" t="s">
        <v>122</v>
      </c>
      <c r="D44" s="71" t="s">
        <v>117</v>
      </c>
      <c r="E44" s="71" t="s">
        <v>117</v>
      </c>
      <c r="F44" s="71" t="s">
        <v>117</v>
      </c>
      <c r="G44" s="71" t="s">
        <v>118</v>
      </c>
      <c r="H44" s="71">
        <v>4</v>
      </c>
      <c r="I44" s="71">
        <v>4</v>
      </c>
      <c r="J44" s="71" t="s">
        <v>118</v>
      </c>
      <c r="K44" s="71">
        <v>4</v>
      </c>
      <c r="L44" s="71">
        <v>4</v>
      </c>
      <c r="M44" s="71">
        <v>4</v>
      </c>
      <c r="N44" s="71" t="s">
        <v>117</v>
      </c>
      <c r="O44" s="71">
        <v>4</v>
      </c>
      <c r="P44" s="71">
        <v>4</v>
      </c>
      <c r="Q44" s="71">
        <v>4</v>
      </c>
      <c r="R44" s="71">
        <v>4</v>
      </c>
      <c r="S44" s="71" t="s">
        <v>118</v>
      </c>
      <c r="T44" s="71" t="s">
        <v>118</v>
      </c>
      <c r="U44" s="71" t="s">
        <v>117</v>
      </c>
      <c r="V44" s="71">
        <v>4</v>
      </c>
      <c r="W44" s="71">
        <v>4</v>
      </c>
      <c r="X44" s="71">
        <v>4</v>
      </c>
      <c r="Y44" s="71">
        <v>4</v>
      </c>
      <c r="Z44" s="71">
        <v>4</v>
      </c>
      <c r="AA44" s="71">
        <v>4</v>
      </c>
      <c r="AB44" s="71">
        <v>4</v>
      </c>
      <c r="AC44" s="71">
        <v>4</v>
      </c>
      <c r="AD44" s="71">
        <v>4</v>
      </c>
      <c r="AE44" s="71">
        <v>4</v>
      </c>
      <c r="AF44" s="71">
        <v>4</v>
      </c>
      <c r="AG44" s="71">
        <v>4</v>
      </c>
      <c r="AH44" s="71"/>
      <c r="AI44" s="115">
        <f>IF(A44="","",COUNTIF(D44:AH45,"&gt;2")/2)</f>
        <v>20</v>
      </c>
      <c r="AJ44" s="115" cm="1">
        <f t="array" ref="AJ44">SUMPRODUCT(IFERROR((IFERROR(WEEKDAY($D$3:$AH$3,2),999)&lt;6)*D44:AH45,0))</f>
        <v>140</v>
      </c>
      <c r="AK44" s="115">
        <f>SUMPRODUCT((IFERROR(WEEKDAY($D$3:$AH$3,2),999)&lt;6)*D46:AH46)</f>
        <v>49</v>
      </c>
      <c r="AL44" s="115">
        <f>SUMPRODUCT(IFERROR((IFERROR(WEEKDAY($D$3:$AH$3,2),0)&gt;5)*D44:AH46,0))</f>
        <v>26</v>
      </c>
      <c r="AM44" s="115">
        <f>IFERROR(SUM(AJ44:AL46),"")</f>
        <v>215</v>
      </c>
      <c r="AN44" s="68" t="e">
        <f>VLOOKUP(A44,[1]Sheet1!$D:$M,10,0)</f>
        <v>#N/A</v>
      </c>
      <c r="AO44" s="115" cm="1">
        <f t="array" ref="AO44">SUMPRODUCT((IFERROR((D44:AH44+D45:AH45+D46:AH46),0)&gt;8)*1,IFERROR((D44:AH44+D45:AH45+D46:AH46-8),0))</f>
        <v>55</v>
      </c>
      <c r="AP44" s="115">
        <f>AM44-AO44</f>
        <v>160</v>
      </c>
      <c r="AQ44" s="115"/>
      <c r="AR44" s="115"/>
    </row>
    <row r="45" s="62" customFormat="1" ht="19" customHeight="1" spans="1:44">
      <c r="A45" s="86"/>
      <c r="B45" s="71"/>
      <c r="C45" s="71" t="s">
        <v>123</v>
      </c>
      <c r="D45" s="71" t="s">
        <v>117</v>
      </c>
      <c r="E45" s="71" t="s">
        <v>117</v>
      </c>
      <c r="F45" s="71" t="s">
        <v>117</v>
      </c>
      <c r="G45" s="71" t="s">
        <v>118</v>
      </c>
      <c r="H45" s="71">
        <v>4</v>
      </c>
      <c r="I45" s="71" t="s">
        <v>118</v>
      </c>
      <c r="J45" s="71" t="s">
        <v>118</v>
      </c>
      <c r="K45" s="71">
        <v>4</v>
      </c>
      <c r="L45" s="71">
        <v>4</v>
      </c>
      <c r="M45" s="71" t="s">
        <v>118</v>
      </c>
      <c r="N45" s="71" t="s">
        <v>117</v>
      </c>
      <c r="O45" s="71">
        <v>4</v>
      </c>
      <c r="P45" s="71">
        <v>4</v>
      </c>
      <c r="Q45" s="71">
        <v>4</v>
      </c>
      <c r="R45" s="71">
        <v>4</v>
      </c>
      <c r="S45" s="71" t="s">
        <v>118</v>
      </c>
      <c r="T45" s="71" t="s">
        <v>118</v>
      </c>
      <c r="U45" s="71" t="s">
        <v>117</v>
      </c>
      <c r="V45" s="71">
        <v>4</v>
      </c>
      <c r="W45" s="71">
        <v>4</v>
      </c>
      <c r="X45" s="71">
        <v>4</v>
      </c>
      <c r="Y45" s="71">
        <v>4</v>
      </c>
      <c r="Z45" s="71">
        <v>4</v>
      </c>
      <c r="AA45" s="71">
        <v>4</v>
      </c>
      <c r="AB45" s="71">
        <v>4</v>
      </c>
      <c r="AC45" s="71">
        <v>4</v>
      </c>
      <c r="AD45" s="71">
        <v>4</v>
      </c>
      <c r="AE45" s="71">
        <v>4</v>
      </c>
      <c r="AF45" s="71">
        <v>4</v>
      </c>
      <c r="AG45" s="71">
        <v>4</v>
      </c>
      <c r="AH45" s="71"/>
      <c r="AI45" s="115"/>
      <c r="AJ45" s="115"/>
      <c r="AK45" s="115"/>
      <c r="AL45" s="115"/>
      <c r="AM45" s="115"/>
      <c r="AN45" s="68"/>
      <c r="AO45" s="115"/>
      <c r="AP45" s="115"/>
      <c r="AQ45" s="115"/>
      <c r="AR45" s="115"/>
    </row>
    <row r="46" s="62" customFormat="1" ht="20" customHeight="1" spans="1:44">
      <c r="A46" s="86"/>
      <c r="B46" s="71"/>
      <c r="C46" s="71" t="s">
        <v>120</v>
      </c>
      <c r="D46" s="71"/>
      <c r="E46" s="71"/>
      <c r="F46" s="71"/>
      <c r="G46" s="71"/>
      <c r="H46" s="71">
        <v>1</v>
      </c>
      <c r="I46" s="71"/>
      <c r="J46" s="71"/>
      <c r="K46" s="71">
        <v>4</v>
      </c>
      <c r="L46" s="71">
        <v>3</v>
      </c>
      <c r="M46" s="71"/>
      <c r="N46" s="71"/>
      <c r="O46" s="71">
        <v>3.5</v>
      </c>
      <c r="P46" s="71">
        <v>3.5</v>
      </c>
      <c r="Q46" s="71">
        <v>3</v>
      </c>
      <c r="R46" s="71"/>
      <c r="S46" s="71"/>
      <c r="T46" s="71"/>
      <c r="U46" s="71"/>
      <c r="V46" s="71"/>
      <c r="W46" s="71">
        <v>3</v>
      </c>
      <c r="X46" s="71">
        <v>4</v>
      </c>
      <c r="Y46" s="71">
        <v>4</v>
      </c>
      <c r="Z46" s="71">
        <v>4</v>
      </c>
      <c r="AA46" s="71">
        <v>4</v>
      </c>
      <c r="AB46" s="71">
        <v>2</v>
      </c>
      <c r="AC46" s="71">
        <v>4</v>
      </c>
      <c r="AD46" s="71">
        <v>4</v>
      </c>
      <c r="AE46" s="71">
        <v>4</v>
      </c>
      <c r="AF46" s="83">
        <v>4</v>
      </c>
      <c r="AG46" s="83"/>
      <c r="AH46" s="83"/>
      <c r="AI46" s="115"/>
      <c r="AJ46" s="115"/>
      <c r="AK46" s="115"/>
      <c r="AL46" s="115"/>
      <c r="AM46" s="115"/>
      <c r="AN46" s="68"/>
      <c r="AO46" s="115"/>
      <c r="AP46" s="115"/>
      <c r="AQ46" s="115"/>
      <c r="AR46" s="115"/>
    </row>
    <row r="47" s="62" customFormat="1" ht="19" customHeight="1" spans="1:44">
      <c r="A47" s="71" t="s">
        <v>29</v>
      </c>
      <c r="B47" s="71" t="s">
        <v>17</v>
      </c>
      <c r="C47" s="71" t="s">
        <v>122</v>
      </c>
      <c r="D47" s="71" t="s">
        <v>117</v>
      </c>
      <c r="E47" s="71" t="s">
        <v>117</v>
      </c>
      <c r="F47" s="71" t="s">
        <v>117</v>
      </c>
      <c r="G47" s="71" t="s">
        <v>118</v>
      </c>
      <c r="H47" s="71">
        <v>4</v>
      </c>
      <c r="I47" s="71">
        <v>4</v>
      </c>
      <c r="J47" s="71">
        <v>4</v>
      </c>
      <c r="K47" s="71">
        <v>4</v>
      </c>
      <c r="L47" s="71">
        <v>4</v>
      </c>
      <c r="M47" s="71">
        <v>4</v>
      </c>
      <c r="N47" s="71" t="s">
        <v>117</v>
      </c>
      <c r="O47" s="71">
        <v>4</v>
      </c>
      <c r="P47" s="71">
        <v>4</v>
      </c>
      <c r="Q47" s="71" t="s">
        <v>118</v>
      </c>
      <c r="R47" s="71"/>
      <c r="S47" s="71">
        <v>4</v>
      </c>
      <c r="T47" s="71">
        <v>4</v>
      </c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83"/>
      <c r="AI47" s="115">
        <f>IF(A47="","",COUNTIF(D47:AH48,"&gt;2")/2)</f>
        <v>10.5</v>
      </c>
      <c r="AJ47" s="115" cm="1">
        <f t="array" ref="AJ47">SUMPRODUCT(IFERROR((IFERROR(WEEKDAY($D$3:$AH$3,2),999)&lt;6)*D47:AH48,0))</f>
        <v>68</v>
      </c>
      <c r="AK47" s="115">
        <f>SUMPRODUCT((IFERROR(WEEKDAY($D$3:$AH$3,2),999)&lt;6)*D49:AH49)</f>
        <v>29</v>
      </c>
      <c r="AL47" s="115">
        <f>SUMPRODUCT(IFERROR((IFERROR(WEEKDAY($D$3:$AH$3,2),0)&gt;5)*D47:AH49,0))</f>
        <v>20</v>
      </c>
      <c r="AM47" s="115">
        <f>IFERROR(SUM(AJ47:AL49),"")</f>
        <v>117</v>
      </c>
      <c r="AN47" s="68" t="e">
        <f>VLOOKUP(A47,[1]Sheet1!$D:$M,10,0)</f>
        <v>#N/A</v>
      </c>
      <c r="AO47" s="115" cm="1">
        <f t="array" ref="AO47">SUMPRODUCT((IFERROR((D47:AH47+D48:AH48+D49:AH49),0)&gt;8)*1,IFERROR((D47:AH47+D48:AH48+D49:AH49-8),0))</f>
        <v>30</v>
      </c>
      <c r="AP47" s="115">
        <f>AM47-AO47</f>
        <v>87</v>
      </c>
      <c r="AQ47" s="115"/>
      <c r="AR47" s="115"/>
    </row>
    <row r="48" s="62" customFormat="1" ht="19" customHeight="1" spans="1:44">
      <c r="A48" s="71"/>
      <c r="B48" s="71"/>
      <c r="C48" s="71" t="s">
        <v>123</v>
      </c>
      <c r="D48" s="71" t="s">
        <v>117</v>
      </c>
      <c r="E48" s="71" t="s">
        <v>117</v>
      </c>
      <c r="F48" s="71" t="s">
        <v>117</v>
      </c>
      <c r="G48" s="71" t="s">
        <v>118</v>
      </c>
      <c r="H48" s="71">
        <v>4</v>
      </c>
      <c r="I48" s="71">
        <v>4</v>
      </c>
      <c r="J48" s="71">
        <v>4</v>
      </c>
      <c r="K48" s="71">
        <v>4</v>
      </c>
      <c r="L48" s="71">
        <v>4</v>
      </c>
      <c r="M48" s="71">
        <v>4</v>
      </c>
      <c r="N48" s="71" t="s">
        <v>117</v>
      </c>
      <c r="O48" s="71">
        <v>4</v>
      </c>
      <c r="P48" s="71">
        <v>4</v>
      </c>
      <c r="Q48" s="71" t="s">
        <v>118</v>
      </c>
      <c r="R48" s="71">
        <v>4</v>
      </c>
      <c r="S48" s="71">
        <v>4</v>
      </c>
      <c r="T48" s="71">
        <v>4</v>
      </c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83"/>
      <c r="AI48" s="115"/>
      <c r="AJ48" s="115"/>
      <c r="AK48" s="115"/>
      <c r="AL48" s="115"/>
      <c r="AM48" s="115"/>
      <c r="AN48" s="68"/>
      <c r="AO48" s="115"/>
      <c r="AP48" s="115"/>
      <c r="AQ48" s="115"/>
      <c r="AR48" s="115"/>
    </row>
    <row r="49" s="62" customFormat="1" ht="20" customHeight="1" spans="1:44">
      <c r="A49" s="71"/>
      <c r="B49" s="71"/>
      <c r="C49" s="71" t="s">
        <v>120</v>
      </c>
      <c r="D49" s="71"/>
      <c r="E49" s="71"/>
      <c r="F49" s="71"/>
      <c r="G49" s="71"/>
      <c r="H49" s="71">
        <v>3</v>
      </c>
      <c r="I49" s="71">
        <v>3</v>
      </c>
      <c r="J49" s="71">
        <v>3</v>
      </c>
      <c r="K49" s="71">
        <v>3</v>
      </c>
      <c r="L49" s="71">
        <v>3</v>
      </c>
      <c r="M49" s="71">
        <v>1</v>
      </c>
      <c r="N49" s="71"/>
      <c r="O49" s="71">
        <v>3.5</v>
      </c>
      <c r="P49" s="71">
        <v>3.5</v>
      </c>
      <c r="Q49" s="71"/>
      <c r="R49" s="71">
        <v>3</v>
      </c>
      <c r="S49" s="71">
        <v>4</v>
      </c>
      <c r="T49" s="71">
        <v>3</v>
      </c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83"/>
      <c r="AG49" s="83"/>
      <c r="AH49" s="83"/>
      <c r="AI49" s="115"/>
      <c r="AJ49" s="115"/>
      <c r="AK49" s="115"/>
      <c r="AL49" s="115"/>
      <c r="AM49" s="115"/>
      <c r="AN49" s="68"/>
      <c r="AO49" s="115"/>
      <c r="AP49" s="115"/>
      <c r="AQ49" s="115"/>
      <c r="AR49" s="115"/>
    </row>
    <row r="50" s="62" customFormat="1" ht="19" customHeight="1" spans="1:44">
      <c r="A50" s="71" t="s">
        <v>23</v>
      </c>
      <c r="B50" s="71" t="s">
        <v>17</v>
      </c>
      <c r="C50" s="71" t="s">
        <v>122</v>
      </c>
      <c r="D50" s="71" t="s">
        <v>117</v>
      </c>
      <c r="E50" s="71" t="s">
        <v>117</v>
      </c>
      <c r="F50" s="71" t="s">
        <v>117</v>
      </c>
      <c r="G50" s="71">
        <v>4</v>
      </c>
      <c r="H50" s="71">
        <v>4</v>
      </c>
      <c r="I50" s="71">
        <v>4</v>
      </c>
      <c r="J50" s="71">
        <v>4</v>
      </c>
      <c r="K50" s="71">
        <v>4</v>
      </c>
      <c r="L50" s="71">
        <v>4</v>
      </c>
      <c r="M50" s="71">
        <v>4</v>
      </c>
      <c r="N50" s="71" t="s">
        <v>117</v>
      </c>
      <c r="O50" s="71">
        <v>4</v>
      </c>
      <c r="P50" s="71">
        <v>4</v>
      </c>
      <c r="Q50" s="71">
        <v>4</v>
      </c>
      <c r="R50" s="71">
        <v>4</v>
      </c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83"/>
      <c r="AI50" s="115">
        <f>IF(A50="","",COUNTIF(D50:AH51,"&gt;2")/2)</f>
        <v>11</v>
      </c>
      <c r="AJ50" s="115" cm="1">
        <f t="array" ref="AJ50">SUMPRODUCT(IFERROR((IFERROR(WEEKDAY($D$3:$AH$3,2),999)&lt;6)*D50:AH51,0))</f>
        <v>72</v>
      </c>
      <c r="AK50" s="115">
        <f>SUMPRODUCT((IFERROR(WEEKDAY($D$3:$AH$3,2),999)&lt;6)*D52:AH52)</f>
        <v>24</v>
      </c>
      <c r="AL50" s="115">
        <f>SUMPRODUCT(IFERROR((IFERROR(WEEKDAY($D$3:$AH$3,2),0)&gt;5)*D50:AH52,0))</f>
        <v>22</v>
      </c>
      <c r="AM50" s="115">
        <f>IFERROR(SUM(AJ50:AL52),"")</f>
        <v>118</v>
      </c>
      <c r="AN50" s="68" t="e">
        <f>VLOOKUP(A50,[1]Sheet1!$D:$M,10,0)</f>
        <v>#N/A</v>
      </c>
      <c r="AO50" s="115" cm="1">
        <f t="array" ref="AO50">SUMPRODUCT((IFERROR((D50:AH50+D51:AH51+D52:AH52),0)&gt;8)*1,IFERROR((D50:AH50+D51:AH51+D52:AH52-8),0))</f>
        <v>30</v>
      </c>
      <c r="AP50" s="115">
        <f>AM50-AO50</f>
        <v>88</v>
      </c>
      <c r="AQ50" s="115"/>
      <c r="AR50" s="115"/>
    </row>
    <row r="51" s="62" customFormat="1" ht="19" customHeight="1" spans="1:44">
      <c r="A51" s="71"/>
      <c r="B51" s="71"/>
      <c r="C51" s="71" t="s">
        <v>123</v>
      </c>
      <c r="D51" s="71" t="s">
        <v>117</v>
      </c>
      <c r="E51" s="71" t="s">
        <v>117</v>
      </c>
      <c r="F51" s="71" t="s">
        <v>117</v>
      </c>
      <c r="G51" s="71">
        <v>4</v>
      </c>
      <c r="H51" s="71">
        <v>4</v>
      </c>
      <c r="I51" s="71">
        <v>4</v>
      </c>
      <c r="J51" s="71">
        <v>4</v>
      </c>
      <c r="K51" s="71">
        <v>4</v>
      </c>
      <c r="L51" s="71">
        <v>4</v>
      </c>
      <c r="M51" s="71">
        <v>4</v>
      </c>
      <c r="N51" s="71" t="s">
        <v>117</v>
      </c>
      <c r="O51" s="71">
        <v>4</v>
      </c>
      <c r="P51" s="71">
        <v>4</v>
      </c>
      <c r="Q51" s="71">
        <v>4</v>
      </c>
      <c r="R51" s="71">
        <v>4</v>
      </c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83"/>
      <c r="AI51" s="115"/>
      <c r="AJ51" s="115"/>
      <c r="AK51" s="115"/>
      <c r="AL51" s="115"/>
      <c r="AM51" s="115"/>
      <c r="AN51" s="68"/>
      <c r="AO51" s="115"/>
      <c r="AP51" s="115"/>
      <c r="AQ51" s="115"/>
      <c r="AR51" s="115"/>
    </row>
    <row r="52" s="62" customFormat="1" ht="20" customHeight="1" spans="1:44">
      <c r="A52" s="71"/>
      <c r="B52" s="71"/>
      <c r="C52" s="71" t="s">
        <v>120</v>
      </c>
      <c r="D52" s="83"/>
      <c r="E52" s="83"/>
      <c r="F52" s="87"/>
      <c r="G52" s="83">
        <v>2</v>
      </c>
      <c r="H52" s="83">
        <v>3</v>
      </c>
      <c r="I52" s="83">
        <v>3</v>
      </c>
      <c r="J52" s="83">
        <v>3</v>
      </c>
      <c r="K52" s="83">
        <v>3</v>
      </c>
      <c r="L52" s="83">
        <v>3</v>
      </c>
      <c r="M52" s="83">
        <v>4</v>
      </c>
      <c r="N52" s="83"/>
      <c r="O52" s="83">
        <v>3.5</v>
      </c>
      <c r="P52" s="83">
        <v>3.5</v>
      </c>
      <c r="Q52" s="83">
        <v>2</v>
      </c>
      <c r="R52" s="83"/>
      <c r="S52" s="83"/>
      <c r="T52" s="83"/>
      <c r="U52" s="83"/>
      <c r="V52" s="83"/>
      <c r="W52" s="83"/>
      <c r="X52" s="83"/>
      <c r="Y52" s="83"/>
      <c r="Z52" s="83"/>
      <c r="AA52" s="83"/>
      <c r="AB52" s="83"/>
      <c r="AC52" s="83"/>
      <c r="AD52" s="83"/>
      <c r="AE52" s="83"/>
      <c r="AF52" s="83"/>
      <c r="AG52" s="83"/>
      <c r="AH52" s="83"/>
      <c r="AI52" s="115"/>
      <c r="AJ52" s="115"/>
      <c r="AK52" s="115"/>
      <c r="AL52" s="115"/>
      <c r="AM52" s="115"/>
      <c r="AN52" s="68"/>
      <c r="AO52" s="115"/>
      <c r="AP52" s="115"/>
      <c r="AQ52" s="115"/>
      <c r="AR52" s="115"/>
    </row>
    <row r="53" s="62" customFormat="1" ht="19" customHeight="1" spans="1:44">
      <c r="A53" s="71" t="s">
        <v>26</v>
      </c>
      <c r="B53" s="71" t="s">
        <v>17</v>
      </c>
      <c r="C53" s="71" t="s">
        <v>122</v>
      </c>
      <c r="D53" s="71" t="s">
        <v>117</v>
      </c>
      <c r="E53" s="71" t="s">
        <v>117</v>
      </c>
      <c r="F53" s="71" t="s">
        <v>117</v>
      </c>
      <c r="G53" s="71">
        <v>4</v>
      </c>
      <c r="H53" s="71">
        <v>4</v>
      </c>
      <c r="I53" s="71">
        <v>4</v>
      </c>
      <c r="J53" s="71">
        <v>4</v>
      </c>
      <c r="K53" s="71">
        <v>4</v>
      </c>
      <c r="L53" s="71">
        <v>4</v>
      </c>
      <c r="M53" s="71">
        <v>4</v>
      </c>
      <c r="N53" s="71" t="s">
        <v>117</v>
      </c>
      <c r="O53" s="71">
        <v>4</v>
      </c>
      <c r="P53" s="71">
        <v>4</v>
      </c>
      <c r="Q53" s="71">
        <v>4</v>
      </c>
      <c r="R53" s="71">
        <v>4</v>
      </c>
      <c r="S53" s="71">
        <v>4</v>
      </c>
      <c r="T53" s="71">
        <v>4</v>
      </c>
      <c r="U53" s="71" t="s">
        <v>117</v>
      </c>
      <c r="V53" s="71">
        <v>4</v>
      </c>
      <c r="W53" s="71">
        <v>4</v>
      </c>
      <c r="X53" s="71">
        <v>4</v>
      </c>
      <c r="Y53" s="71">
        <v>4</v>
      </c>
      <c r="Z53" s="71">
        <v>4</v>
      </c>
      <c r="AA53" s="71">
        <v>4</v>
      </c>
      <c r="AB53" s="71">
        <v>4</v>
      </c>
      <c r="AC53" s="71">
        <v>4</v>
      </c>
      <c r="AD53" s="71">
        <v>4</v>
      </c>
      <c r="AE53" s="71">
        <v>4</v>
      </c>
      <c r="AF53" s="71">
        <v>4</v>
      </c>
      <c r="AG53" s="71">
        <v>4</v>
      </c>
      <c r="AH53" s="71"/>
      <c r="AI53" s="115">
        <f>IF(A53="","",COUNTIF(D53:AH54,"&gt;2")/2)</f>
        <v>25</v>
      </c>
      <c r="AJ53" s="115" cm="1">
        <f t="array" ref="AJ53">SUMPRODUCT(IFERROR((IFERROR(WEEKDAY($D$3:$AH$3,2),999)&lt;6)*D53:AH54,0))</f>
        <v>160</v>
      </c>
      <c r="AK53" s="115">
        <f>SUMPRODUCT((IFERROR(WEEKDAY($D$3:$AH$3,2),999)&lt;6)*D55:AH55)</f>
        <v>61</v>
      </c>
      <c r="AL53" s="115">
        <f>SUMPRODUCT(IFERROR((IFERROR(WEEKDAY($D$3:$AH$3,2),0)&gt;5)*D53:AH55,0))</f>
        <v>54</v>
      </c>
      <c r="AM53" s="115">
        <f>IFERROR(SUM(AJ53:AL55),"")</f>
        <v>275</v>
      </c>
      <c r="AN53" s="68" t="e">
        <f>VLOOKUP(A53,[1]Sheet1!$D:$M,10,0)</f>
        <v>#N/A</v>
      </c>
      <c r="AO53" s="115" cm="1">
        <f t="array" ref="AO53">SUMPRODUCT((IFERROR((D53:AH53+D54:AH54+D55:AH55),0)&gt;8)*1,IFERROR((D53:AH53+D54:AH54+D55:AH55-8),0))</f>
        <v>75</v>
      </c>
      <c r="AP53" s="115">
        <f>AM53-AO53</f>
        <v>200</v>
      </c>
      <c r="AQ53" s="115"/>
      <c r="AR53" s="115"/>
    </row>
    <row r="54" s="62" customFormat="1" ht="19" customHeight="1" spans="1:44">
      <c r="A54" s="71"/>
      <c r="B54" s="71"/>
      <c r="C54" s="71" t="s">
        <v>123</v>
      </c>
      <c r="D54" s="71" t="s">
        <v>117</v>
      </c>
      <c r="E54" s="71" t="s">
        <v>117</v>
      </c>
      <c r="F54" s="71" t="s">
        <v>117</v>
      </c>
      <c r="G54" s="71">
        <v>4</v>
      </c>
      <c r="H54" s="71">
        <v>4</v>
      </c>
      <c r="I54" s="71">
        <v>4</v>
      </c>
      <c r="J54" s="71">
        <v>4</v>
      </c>
      <c r="K54" s="71">
        <v>4</v>
      </c>
      <c r="L54" s="71">
        <v>4</v>
      </c>
      <c r="M54" s="71">
        <v>4</v>
      </c>
      <c r="N54" s="71" t="s">
        <v>117</v>
      </c>
      <c r="O54" s="71">
        <v>4</v>
      </c>
      <c r="P54" s="71">
        <v>4</v>
      </c>
      <c r="Q54" s="71">
        <v>4</v>
      </c>
      <c r="R54" s="71">
        <v>4</v>
      </c>
      <c r="S54" s="71">
        <v>4</v>
      </c>
      <c r="T54" s="71">
        <v>4</v>
      </c>
      <c r="U54" s="71" t="s">
        <v>117</v>
      </c>
      <c r="V54" s="71">
        <v>4</v>
      </c>
      <c r="W54" s="71">
        <v>4</v>
      </c>
      <c r="X54" s="71">
        <v>4</v>
      </c>
      <c r="Y54" s="71">
        <v>4</v>
      </c>
      <c r="Z54" s="71">
        <v>4</v>
      </c>
      <c r="AA54" s="71">
        <v>4</v>
      </c>
      <c r="AB54" s="71">
        <v>4</v>
      </c>
      <c r="AC54" s="71">
        <v>4</v>
      </c>
      <c r="AD54" s="71">
        <v>4</v>
      </c>
      <c r="AE54" s="71">
        <v>4</v>
      </c>
      <c r="AF54" s="71">
        <v>4</v>
      </c>
      <c r="AG54" s="71">
        <v>4</v>
      </c>
      <c r="AH54" s="71"/>
      <c r="AI54" s="115"/>
      <c r="AJ54" s="115"/>
      <c r="AK54" s="115"/>
      <c r="AL54" s="115"/>
      <c r="AM54" s="115"/>
      <c r="AN54" s="68"/>
      <c r="AO54" s="115"/>
      <c r="AP54" s="115"/>
      <c r="AQ54" s="115"/>
      <c r="AR54" s="115"/>
    </row>
    <row r="55" s="62" customFormat="1" ht="20" customHeight="1" spans="1:44">
      <c r="A55" s="71"/>
      <c r="B55" s="71"/>
      <c r="C55" s="71" t="s">
        <v>120</v>
      </c>
      <c r="D55" s="71"/>
      <c r="E55" s="71"/>
      <c r="F55" s="71"/>
      <c r="G55" s="71">
        <v>2</v>
      </c>
      <c r="H55" s="71">
        <v>3</v>
      </c>
      <c r="I55" s="71">
        <v>3</v>
      </c>
      <c r="J55" s="71">
        <v>3</v>
      </c>
      <c r="K55" s="71">
        <v>3</v>
      </c>
      <c r="L55" s="71">
        <v>3</v>
      </c>
      <c r="M55" s="71">
        <v>4</v>
      </c>
      <c r="N55" s="71"/>
      <c r="O55" s="71">
        <v>3.5</v>
      </c>
      <c r="P55" s="71">
        <v>3.5</v>
      </c>
      <c r="Q55" s="71">
        <v>3</v>
      </c>
      <c r="R55" s="71">
        <v>3</v>
      </c>
      <c r="S55" s="71">
        <v>4</v>
      </c>
      <c r="T55" s="71">
        <v>3</v>
      </c>
      <c r="U55" s="71"/>
      <c r="V55" s="71">
        <v>3</v>
      </c>
      <c r="W55" s="71">
        <v>3</v>
      </c>
      <c r="X55" s="71">
        <v>4</v>
      </c>
      <c r="Y55" s="71">
        <v>4</v>
      </c>
      <c r="Z55" s="71">
        <v>4</v>
      </c>
      <c r="AA55" s="71">
        <v>3</v>
      </c>
      <c r="AB55" s="71">
        <v>2</v>
      </c>
      <c r="AC55" s="71">
        <v>4</v>
      </c>
      <c r="AD55" s="71">
        <v>4</v>
      </c>
      <c r="AE55" s="71"/>
      <c r="AF55" s="83">
        <v>3</v>
      </c>
      <c r="AG55" s="83"/>
      <c r="AH55" s="83"/>
      <c r="AI55" s="115"/>
      <c r="AJ55" s="115"/>
      <c r="AK55" s="115"/>
      <c r="AL55" s="115"/>
      <c r="AM55" s="115"/>
      <c r="AN55" s="68"/>
      <c r="AO55" s="115"/>
      <c r="AP55" s="115"/>
      <c r="AQ55" s="115"/>
      <c r="AR55" s="115"/>
    </row>
    <row r="56" s="62" customFormat="1" ht="19" customHeight="1" spans="1:44">
      <c r="A56" s="86" t="s">
        <v>98</v>
      </c>
      <c r="B56" s="88" t="s">
        <v>97</v>
      </c>
      <c r="C56" s="71" t="s">
        <v>122</v>
      </c>
      <c r="D56" s="89"/>
      <c r="E56" s="89"/>
      <c r="F56" s="89"/>
      <c r="G56" s="89"/>
      <c r="H56" s="89"/>
      <c r="I56" s="89"/>
      <c r="J56" s="89">
        <v>4</v>
      </c>
      <c r="K56" s="89">
        <v>4</v>
      </c>
      <c r="L56" s="89">
        <v>4</v>
      </c>
      <c r="M56" s="89" t="s">
        <v>117</v>
      </c>
      <c r="N56" s="89" t="s">
        <v>117</v>
      </c>
      <c r="O56" s="89">
        <v>4</v>
      </c>
      <c r="P56" s="89">
        <v>4</v>
      </c>
      <c r="Q56" s="89">
        <v>4</v>
      </c>
      <c r="R56" s="89">
        <v>4</v>
      </c>
      <c r="S56" s="89">
        <v>4</v>
      </c>
      <c r="T56" s="89" t="s">
        <v>117</v>
      </c>
      <c r="U56" s="89" t="s">
        <v>117</v>
      </c>
      <c r="V56" s="101">
        <v>0</v>
      </c>
      <c r="W56" s="89">
        <v>4</v>
      </c>
      <c r="X56" s="89">
        <v>4</v>
      </c>
      <c r="Y56" s="105" t="s">
        <v>127</v>
      </c>
      <c r="Z56" s="89"/>
      <c r="AA56" s="89"/>
      <c r="AB56" s="89"/>
      <c r="AC56" s="89"/>
      <c r="AD56" s="89"/>
      <c r="AE56" s="89"/>
      <c r="AF56" s="89"/>
      <c r="AG56" s="89"/>
      <c r="AH56" s="89"/>
      <c r="AI56" s="115">
        <f>IF(A56="","",COUNTIF(D56:AH57,"&gt;2")/2)</f>
        <v>10</v>
      </c>
      <c r="AJ56" s="115" cm="1">
        <f t="array" ref="AJ56">SUMPRODUCT(IFERROR((IFERROR(WEEKDAY($D$3:$AH$3,2),999)&lt;6)*D56:AH57,0))</f>
        <v>80</v>
      </c>
      <c r="AK56" s="115">
        <f>SUMPRODUCT((IFERROR(WEEKDAY($D$3:$AH$3,2),999)&lt;6)*D58:AH58)</f>
        <v>18.5</v>
      </c>
      <c r="AL56" s="115">
        <f>SUMPRODUCT(IFERROR((IFERROR(WEEKDAY($D$3:$AH$3,2),0)&gt;5)*D56:AH58,0))</f>
        <v>0</v>
      </c>
      <c r="AM56" s="115">
        <f>IFERROR(SUM(AJ56:AL58),"")</f>
        <v>98.5</v>
      </c>
      <c r="AN56" s="68" t="e">
        <f>VLOOKUP(A56,[1]Sheet1!$D:$M,10,0)</f>
        <v>#N/A</v>
      </c>
      <c r="AO56" s="115" cm="1">
        <f t="array" ref="AO56">SUMPRODUCT((IFERROR((D56:AH56+D57:AH57+D58:AH58),0)&gt;8)*1,IFERROR((D56:AH56+D57:AH57+D58:AH58-8),0))</f>
        <v>18.5</v>
      </c>
      <c r="AP56" s="115">
        <f>AM56-AO56</f>
        <v>80</v>
      </c>
      <c r="AQ56" s="115"/>
      <c r="AR56" s="115"/>
    </row>
    <row r="57" s="62" customFormat="1" ht="19" customHeight="1" spans="1:44">
      <c r="A57" s="86"/>
      <c r="B57" s="90"/>
      <c r="C57" s="71" t="s">
        <v>123</v>
      </c>
      <c r="D57" s="89"/>
      <c r="E57" s="89"/>
      <c r="F57" s="89"/>
      <c r="G57" s="89"/>
      <c r="H57" s="89"/>
      <c r="I57" s="89"/>
      <c r="J57" s="89">
        <v>4</v>
      </c>
      <c r="K57" s="89">
        <v>4</v>
      </c>
      <c r="L57" s="89">
        <v>4</v>
      </c>
      <c r="M57" s="89" t="s">
        <v>117</v>
      </c>
      <c r="N57" s="89" t="s">
        <v>117</v>
      </c>
      <c r="O57" s="89">
        <v>4</v>
      </c>
      <c r="P57" s="89">
        <v>4</v>
      </c>
      <c r="Q57" s="89">
        <v>4</v>
      </c>
      <c r="R57" s="89">
        <v>4</v>
      </c>
      <c r="S57" s="89">
        <v>4</v>
      </c>
      <c r="T57" s="89" t="s">
        <v>117</v>
      </c>
      <c r="U57" s="89" t="s">
        <v>117</v>
      </c>
      <c r="V57" s="101">
        <v>0</v>
      </c>
      <c r="W57" s="89">
        <v>4</v>
      </c>
      <c r="X57" s="89">
        <v>4</v>
      </c>
      <c r="Y57" s="106"/>
      <c r="Z57" s="89"/>
      <c r="AA57" s="89"/>
      <c r="AB57" s="89"/>
      <c r="AC57" s="89"/>
      <c r="AD57" s="89"/>
      <c r="AE57" s="89"/>
      <c r="AF57" s="89"/>
      <c r="AG57" s="89"/>
      <c r="AH57" s="89"/>
      <c r="AI57" s="115"/>
      <c r="AJ57" s="115"/>
      <c r="AK57" s="115"/>
      <c r="AL57" s="115"/>
      <c r="AM57" s="115"/>
      <c r="AN57" s="68"/>
      <c r="AO57" s="115"/>
      <c r="AP57" s="115"/>
      <c r="AQ57" s="115"/>
      <c r="AR57" s="115"/>
    </row>
    <row r="58" s="62" customFormat="1" ht="20" customHeight="1" spans="1:44">
      <c r="A58" s="86"/>
      <c r="B58" s="91"/>
      <c r="C58" s="71" t="s">
        <v>120</v>
      </c>
      <c r="D58" s="89"/>
      <c r="E58" s="89"/>
      <c r="F58" s="89"/>
      <c r="G58" s="89"/>
      <c r="H58" s="89"/>
      <c r="I58" s="89"/>
      <c r="J58" s="89"/>
      <c r="K58" s="89"/>
      <c r="L58" s="89"/>
      <c r="M58" s="89"/>
      <c r="N58" s="89"/>
      <c r="O58" s="89"/>
      <c r="P58" s="89">
        <v>2</v>
      </c>
      <c r="Q58" s="89">
        <v>3.5</v>
      </c>
      <c r="R58" s="89">
        <v>3.5</v>
      </c>
      <c r="S58" s="89">
        <v>3.5</v>
      </c>
      <c r="T58" s="89"/>
      <c r="U58" s="89"/>
      <c r="V58" s="101">
        <v>0</v>
      </c>
      <c r="W58" s="89">
        <v>2.5</v>
      </c>
      <c r="X58" s="89">
        <v>3.5</v>
      </c>
      <c r="Y58" s="107"/>
      <c r="Z58" s="89"/>
      <c r="AA58" s="89"/>
      <c r="AB58" s="89"/>
      <c r="AC58" s="89"/>
      <c r="AD58" s="89"/>
      <c r="AE58" s="89"/>
      <c r="AF58" s="89"/>
      <c r="AG58" s="89"/>
      <c r="AH58" s="89"/>
      <c r="AI58" s="115"/>
      <c r="AJ58" s="115"/>
      <c r="AK58" s="115"/>
      <c r="AL58" s="115"/>
      <c r="AM58" s="115"/>
      <c r="AN58" s="68"/>
      <c r="AO58" s="115"/>
      <c r="AP58" s="115"/>
      <c r="AQ58" s="115"/>
      <c r="AR58" s="115"/>
    </row>
    <row r="59" s="62" customFormat="1" ht="19" customHeight="1" spans="1:44">
      <c r="A59" s="92" t="s">
        <v>36</v>
      </c>
      <c r="B59" s="93" t="s">
        <v>35</v>
      </c>
      <c r="C59" s="94" t="s">
        <v>122</v>
      </c>
      <c r="D59" s="95" t="s">
        <v>117</v>
      </c>
      <c r="E59" s="95" t="s">
        <v>117</v>
      </c>
      <c r="F59" s="95" t="s">
        <v>118</v>
      </c>
      <c r="G59" s="95" t="s">
        <v>118</v>
      </c>
      <c r="H59" s="95">
        <v>4</v>
      </c>
      <c r="I59" s="95">
        <v>4</v>
      </c>
      <c r="J59" s="95">
        <v>4</v>
      </c>
      <c r="K59" s="95">
        <v>4</v>
      </c>
      <c r="L59" s="95">
        <v>4</v>
      </c>
      <c r="M59" s="95">
        <v>4</v>
      </c>
      <c r="N59" s="95" t="s">
        <v>117</v>
      </c>
      <c r="O59" s="95" t="s">
        <v>118</v>
      </c>
      <c r="P59" s="95">
        <v>4</v>
      </c>
      <c r="Q59" s="95">
        <v>4</v>
      </c>
      <c r="R59" s="95">
        <v>4</v>
      </c>
      <c r="S59" s="95">
        <v>4</v>
      </c>
      <c r="T59" s="95">
        <v>4</v>
      </c>
      <c r="U59" s="95" t="s">
        <v>117</v>
      </c>
      <c r="V59" s="95">
        <v>2</v>
      </c>
      <c r="W59" s="95" t="s">
        <v>118</v>
      </c>
      <c r="X59" s="95" t="s">
        <v>118</v>
      </c>
      <c r="Y59" s="95" t="s">
        <v>118</v>
      </c>
      <c r="Z59" s="95">
        <v>2.5</v>
      </c>
      <c r="AA59" s="95">
        <v>4</v>
      </c>
      <c r="AB59" s="95" t="s">
        <v>127</v>
      </c>
      <c r="AC59" s="95" t="s">
        <v>127</v>
      </c>
      <c r="AD59" s="95" t="s">
        <v>127</v>
      </c>
      <c r="AE59" s="95" t="s">
        <v>127</v>
      </c>
      <c r="AF59" s="95" t="s">
        <v>127</v>
      </c>
      <c r="AG59" s="95" t="s">
        <v>127</v>
      </c>
      <c r="AH59" s="95" t="s">
        <v>127</v>
      </c>
      <c r="AI59" s="115">
        <f>IF(A59="","",COUNTIF(D59:AH60,"&gt;2")/2)</f>
        <v>14</v>
      </c>
      <c r="AJ59" s="115" cm="1">
        <f t="array" ref="AJ59">SUMPRODUCT(IFERROR((IFERROR(WEEKDAY($D$3:$AH$3,2),999)&lt;6)*D59:AH60,0))</f>
        <v>88.5</v>
      </c>
      <c r="AK59" s="115">
        <f>SUMPRODUCT((IFERROR(WEEKDAY($D$3:$AH$3,2),999)&lt;6)*D61:AH61)</f>
        <v>30.5</v>
      </c>
      <c r="AL59" s="115">
        <f>SUMPRODUCT(IFERROR((IFERROR(WEEKDAY($D$3:$AH$3,2),0)&gt;5)*D59:AH61,0))</f>
        <v>29</v>
      </c>
      <c r="AM59" s="115">
        <f>IFERROR(SUM(AJ59:AL61),"")</f>
        <v>148</v>
      </c>
      <c r="AN59" s="68" t="e">
        <f>VLOOKUP(A59,[1]Sheet1!$D:$M,10,0)</f>
        <v>#N/A</v>
      </c>
      <c r="AO59" s="115" cm="1">
        <f t="array" ref="AO59">SUMPRODUCT((IFERROR((D59:AH59+D60:AH60+D61:AH61),0)&gt;8)*1,IFERROR((D59:AH59+D60:AH60+D61:AH61-8),0))</f>
        <v>28.5</v>
      </c>
      <c r="AP59" s="115">
        <f>AM59-AO59</f>
        <v>119.5</v>
      </c>
      <c r="AQ59" s="115"/>
      <c r="AR59" s="115"/>
    </row>
    <row r="60" s="62" customFormat="1" ht="19" customHeight="1" spans="1:44">
      <c r="A60" s="92"/>
      <c r="B60" s="93"/>
      <c r="C60" s="94" t="s">
        <v>123</v>
      </c>
      <c r="D60" s="95" t="s">
        <v>117</v>
      </c>
      <c r="E60" s="95" t="s">
        <v>117</v>
      </c>
      <c r="F60" s="95" t="s">
        <v>118</v>
      </c>
      <c r="G60" s="95" t="s">
        <v>118</v>
      </c>
      <c r="H60" s="95">
        <v>4</v>
      </c>
      <c r="I60" s="95">
        <v>4</v>
      </c>
      <c r="J60" s="95">
        <v>4</v>
      </c>
      <c r="K60" s="95">
        <v>4</v>
      </c>
      <c r="L60" s="95">
        <v>4</v>
      </c>
      <c r="M60" s="95">
        <v>4</v>
      </c>
      <c r="N60" s="95" t="s">
        <v>117</v>
      </c>
      <c r="O60" s="95">
        <v>4</v>
      </c>
      <c r="P60" s="95">
        <v>4</v>
      </c>
      <c r="Q60" s="95">
        <v>4</v>
      </c>
      <c r="R60" s="95">
        <v>4</v>
      </c>
      <c r="S60" s="95">
        <v>4</v>
      </c>
      <c r="T60" s="95">
        <v>4</v>
      </c>
      <c r="U60" s="95" t="s">
        <v>117</v>
      </c>
      <c r="V60" s="95">
        <v>4</v>
      </c>
      <c r="W60" s="95" t="s">
        <v>118</v>
      </c>
      <c r="X60" s="95" t="s">
        <v>118</v>
      </c>
      <c r="Y60" s="95" t="s">
        <v>118</v>
      </c>
      <c r="Z60" s="95">
        <v>4</v>
      </c>
      <c r="AA60" s="95">
        <v>4</v>
      </c>
      <c r="AB60" s="95" t="s">
        <v>127</v>
      </c>
      <c r="AC60" s="95" t="s">
        <v>127</v>
      </c>
      <c r="AD60" s="95" t="s">
        <v>127</v>
      </c>
      <c r="AE60" s="95" t="s">
        <v>127</v>
      </c>
      <c r="AF60" s="95" t="s">
        <v>127</v>
      </c>
      <c r="AG60" s="95" t="s">
        <v>127</v>
      </c>
      <c r="AH60" s="95" t="s">
        <v>127</v>
      </c>
      <c r="AI60" s="115"/>
      <c r="AJ60" s="115"/>
      <c r="AK60" s="115"/>
      <c r="AL60" s="115"/>
      <c r="AM60" s="115"/>
      <c r="AN60" s="68"/>
      <c r="AO60" s="115"/>
      <c r="AP60" s="115"/>
      <c r="AQ60" s="115"/>
      <c r="AR60" s="115"/>
    </row>
    <row r="61" s="62" customFormat="1" ht="20" customHeight="1" spans="1:44">
      <c r="A61" s="92"/>
      <c r="B61" s="93"/>
      <c r="C61" s="94" t="s">
        <v>120</v>
      </c>
      <c r="D61" s="95">
        <v>0</v>
      </c>
      <c r="E61" s="95">
        <v>0</v>
      </c>
      <c r="F61" s="95">
        <v>0</v>
      </c>
      <c r="G61" s="95">
        <v>0</v>
      </c>
      <c r="H61" s="95">
        <v>2</v>
      </c>
      <c r="I61" s="95">
        <v>3.5</v>
      </c>
      <c r="J61" s="95">
        <v>1.5</v>
      </c>
      <c r="K61" s="95">
        <v>2</v>
      </c>
      <c r="L61" s="95">
        <v>1.5</v>
      </c>
      <c r="M61" s="95">
        <v>1.5</v>
      </c>
      <c r="N61" s="95">
        <v>0</v>
      </c>
      <c r="O61" s="95">
        <v>3.5</v>
      </c>
      <c r="P61" s="95">
        <v>2</v>
      </c>
      <c r="Q61" s="95">
        <v>4</v>
      </c>
      <c r="R61" s="95">
        <v>2</v>
      </c>
      <c r="S61" s="95">
        <v>2.5</v>
      </c>
      <c r="T61" s="95">
        <v>2</v>
      </c>
      <c r="U61" s="95">
        <v>0</v>
      </c>
      <c r="V61" s="95">
        <v>3.5</v>
      </c>
      <c r="W61" s="95">
        <v>0</v>
      </c>
      <c r="X61" s="95">
        <v>0</v>
      </c>
      <c r="Y61" s="95">
        <v>0</v>
      </c>
      <c r="Z61" s="95">
        <v>2.5</v>
      </c>
      <c r="AA61" s="95">
        <v>1.5</v>
      </c>
      <c r="AB61" s="95">
        <v>0</v>
      </c>
      <c r="AC61" s="95">
        <v>0</v>
      </c>
      <c r="AD61" s="95">
        <v>0</v>
      </c>
      <c r="AE61" s="95">
        <v>0</v>
      </c>
      <c r="AF61" s="95">
        <v>0</v>
      </c>
      <c r="AG61" s="95">
        <v>0</v>
      </c>
      <c r="AH61" s="95">
        <v>0</v>
      </c>
      <c r="AI61" s="115"/>
      <c r="AJ61" s="115"/>
      <c r="AK61" s="115"/>
      <c r="AL61" s="115"/>
      <c r="AM61" s="115"/>
      <c r="AN61" s="68"/>
      <c r="AO61" s="115"/>
      <c r="AP61" s="115"/>
      <c r="AQ61" s="115"/>
      <c r="AR61" s="115"/>
    </row>
    <row r="62" s="62" customFormat="1" ht="19" customHeight="1" spans="1:44">
      <c r="A62" s="92" t="s">
        <v>91</v>
      </c>
      <c r="B62" s="93" t="s">
        <v>35</v>
      </c>
      <c r="C62" s="94" t="s">
        <v>122</v>
      </c>
      <c r="D62" s="95" t="s">
        <v>128</v>
      </c>
      <c r="E62" s="95" t="s">
        <v>128</v>
      </c>
      <c r="F62" s="95" t="s">
        <v>128</v>
      </c>
      <c r="G62" s="95" t="s">
        <v>128</v>
      </c>
      <c r="H62" s="95" t="s">
        <v>128</v>
      </c>
      <c r="I62" s="95">
        <v>4</v>
      </c>
      <c r="J62" s="95">
        <v>4</v>
      </c>
      <c r="K62" s="95">
        <v>4</v>
      </c>
      <c r="L62" s="95">
        <v>4</v>
      </c>
      <c r="M62" s="95">
        <v>4</v>
      </c>
      <c r="N62" s="95" t="s">
        <v>117</v>
      </c>
      <c r="O62" s="95">
        <v>4</v>
      </c>
      <c r="P62" s="95">
        <v>4</v>
      </c>
      <c r="Q62" s="95">
        <v>4</v>
      </c>
      <c r="R62" s="95">
        <v>4</v>
      </c>
      <c r="S62" s="95">
        <v>4</v>
      </c>
      <c r="T62" s="95">
        <v>4</v>
      </c>
      <c r="U62" s="95" t="s">
        <v>117</v>
      </c>
      <c r="V62" s="95">
        <v>4</v>
      </c>
      <c r="W62" s="95">
        <v>4</v>
      </c>
      <c r="X62" s="95">
        <v>4</v>
      </c>
      <c r="Y62" s="95">
        <v>4</v>
      </c>
      <c r="Z62" s="95">
        <v>4</v>
      </c>
      <c r="AA62" s="95">
        <v>4</v>
      </c>
      <c r="AB62" s="95">
        <v>4</v>
      </c>
      <c r="AC62" s="95">
        <v>4</v>
      </c>
      <c r="AD62" s="95">
        <v>4</v>
      </c>
      <c r="AE62" s="95">
        <v>4</v>
      </c>
      <c r="AF62" s="95">
        <v>4</v>
      </c>
      <c r="AG62" s="95">
        <v>4</v>
      </c>
      <c r="AH62" s="95"/>
      <c r="AI62" s="115">
        <f>IF(A62="","",COUNTIF(D62:AH63,"&gt;2")/2)</f>
        <v>23</v>
      </c>
      <c r="AJ62" s="115" cm="1">
        <f t="array" ref="AJ62">SUMPRODUCT(IFERROR((IFERROR(WEEKDAY($D$3:$AH$3,2),999)&lt;6)*D62:AH63,0))</f>
        <v>152</v>
      </c>
      <c r="AK62" s="115">
        <f>SUMPRODUCT((IFERROR(WEEKDAY($D$3:$AH$3,2),999)&lt;6)*D64:AH64)</f>
        <v>57</v>
      </c>
      <c r="AL62" s="115">
        <f>SUMPRODUCT(IFERROR((IFERROR(WEEKDAY($D$3:$AH$3,2),0)&gt;5)*D62:AH64,0))</f>
        <v>43.5</v>
      </c>
      <c r="AM62" s="115">
        <f>IFERROR(SUM(AJ62:AL64),"")</f>
        <v>252.5</v>
      </c>
      <c r="AN62" s="68" t="e">
        <f>VLOOKUP(A62,[1]Sheet1!$D:$M,10,0)</f>
        <v>#N/A</v>
      </c>
      <c r="AO62" s="115" cm="1">
        <f t="array" ref="AO62">SUMPRODUCT((IFERROR((D62:AH62+D63:AH63+D64:AH64),0)&gt;8)*1,IFERROR((D62:AH62+D63:AH63+D64:AH64-8),0))</f>
        <v>68.5</v>
      </c>
      <c r="AP62" s="115">
        <f>AM62-AO62</f>
        <v>184</v>
      </c>
      <c r="AQ62" s="115"/>
      <c r="AR62" s="115"/>
    </row>
    <row r="63" s="62" customFormat="1" ht="19" customHeight="1" spans="1:44">
      <c r="A63" s="92"/>
      <c r="B63" s="93"/>
      <c r="C63" s="94" t="s">
        <v>123</v>
      </c>
      <c r="D63" s="95" t="s">
        <v>128</v>
      </c>
      <c r="E63" s="95" t="s">
        <v>128</v>
      </c>
      <c r="F63" s="95" t="s">
        <v>128</v>
      </c>
      <c r="G63" s="95" t="s">
        <v>128</v>
      </c>
      <c r="H63" s="95" t="s">
        <v>128</v>
      </c>
      <c r="I63" s="95">
        <v>4</v>
      </c>
      <c r="J63" s="95">
        <v>4</v>
      </c>
      <c r="K63" s="95">
        <v>4</v>
      </c>
      <c r="L63" s="95">
        <v>4</v>
      </c>
      <c r="M63" s="95">
        <v>4</v>
      </c>
      <c r="N63" s="95" t="s">
        <v>117</v>
      </c>
      <c r="O63" s="95">
        <v>4</v>
      </c>
      <c r="P63" s="95">
        <v>4</v>
      </c>
      <c r="Q63" s="95">
        <v>4</v>
      </c>
      <c r="R63" s="95">
        <v>4</v>
      </c>
      <c r="S63" s="95">
        <v>4</v>
      </c>
      <c r="T63" s="95">
        <v>4</v>
      </c>
      <c r="U63" s="95" t="s">
        <v>117</v>
      </c>
      <c r="V63" s="95">
        <v>4</v>
      </c>
      <c r="W63" s="95">
        <v>4</v>
      </c>
      <c r="X63" s="95">
        <v>4</v>
      </c>
      <c r="Y63" s="95">
        <v>4</v>
      </c>
      <c r="Z63" s="95">
        <v>4</v>
      </c>
      <c r="AA63" s="95">
        <v>4</v>
      </c>
      <c r="AB63" s="95">
        <v>4</v>
      </c>
      <c r="AC63" s="95">
        <v>4</v>
      </c>
      <c r="AD63" s="95">
        <v>4</v>
      </c>
      <c r="AE63" s="95">
        <v>4</v>
      </c>
      <c r="AF63" s="95">
        <v>4</v>
      </c>
      <c r="AG63" s="95">
        <v>4</v>
      </c>
      <c r="AH63" s="95"/>
      <c r="AI63" s="115"/>
      <c r="AJ63" s="115"/>
      <c r="AK63" s="115"/>
      <c r="AL63" s="115"/>
      <c r="AM63" s="115"/>
      <c r="AN63" s="68"/>
      <c r="AO63" s="115"/>
      <c r="AP63" s="115"/>
      <c r="AQ63" s="115"/>
      <c r="AR63" s="115"/>
    </row>
    <row r="64" s="62" customFormat="1" ht="20" customHeight="1" spans="1:44">
      <c r="A64" s="92"/>
      <c r="B64" s="93"/>
      <c r="C64" s="94" t="s">
        <v>120</v>
      </c>
      <c r="D64" s="95">
        <v>0</v>
      </c>
      <c r="E64" s="95">
        <v>0</v>
      </c>
      <c r="F64" s="95">
        <v>0</v>
      </c>
      <c r="G64" s="95">
        <v>0</v>
      </c>
      <c r="H64" s="95">
        <v>0</v>
      </c>
      <c r="I64" s="95">
        <v>3.5</v>
      </c>
      <c r="J64" s="95">
        <v>1.5</v>
      </c>
      <c r="K64" s="95">
        <v>2</v>
      </c>
      <c r="L64" s="95">
        <v>2</v>
      </c>
      <c r="M64" s="95">
        <v>4.5</v>
      </c>
      <c r="N64" s="95">
        <v>0</v>
      </c>
      <c r="O64" s="95">
        <v>3.5</v>
      </c>
      <c r="P64" s="95">
        <v>2</v>
      </c>
      <c r="Q64" s="95">
        <v>4.5</v>
      </c>
      <c r="R64" s="95">
        <v>2</v>
      </c>
      <c r="S64" s="95">
        <v>2</v>
      </c>
      <c r="T64" s="95">
        <v>2.5</v>
      </c>
      <c r="U64" s="95">
        <v>0</v>
      </c>
      <c r="V64" s="95">
        <v>3.5</v>
      </c>
      <c r="W64" s="95">
        <v>3.5</v>
      </c>
      <c r="X64" s="95">
        <v>4.5</v>
      </c>
      <c r="Y64" s="95">
        <v>3.5</v>
      </c>
      <c r="Z64" s="95">
        <v>4</v>
      </c>
      <c r="AA64" s="95">
        <v>3.5</v>
      </c>
      <c r="AB64" s="95">
        <v>1</v>
      </c>
      <c r="AC64" s="95">
        <v>2.5</v>
      </c>
      <c r="AD64" s="95">
        <v>4</v>
      </c>
      <c r="AE64" s="95">
        <v>4.5</v>
      </c>
      <c r="AF64" s="95">
        <v>3</v>
      </c>
      <c r="AG64" s="95">
        <v>1</v>
      </c>
      <c r="AH64" s="95"/>
      <c r="AI64" s="115"/>
      <c r="AJ64" s="115"/>
      <c r="AK64" s="115"/>
      <c r="AL64" s="115"/>
      <c r="AM64" s="115"/>
      <c r="AN64" s="68"/>
      <c r="AO64" s="115"/>
      <c r="AP64" s="115"/>
      <c r="AQ64" s="115"/>
      <c r="AR64" s="115"/>
    </row>
    <row r="65" s="62" customFormat="1" ht="19" customHeight="1" spans="1:44">
      <c r="A65" s="92" t="s">
        <v>92</v>
      </c>
      <c r="B65" s="93" t="s">
        <v>35</v>
      </c>
      <c r="C65" s="94" t="s">
        <v>122</v>
      </c>
      <c r="D65" s="95" t="s">
        <v>128</v>
      </c>
      <c r="E65" s="95" t="s">
        <v>128</v>
      </c>
      <c r="F65" s="95" t="s">
        <v>128</v>
      </c>
      <c r="G65" s="95" t="s">
        <v>128</v>
      </c>
      <c r="H65" s="95" t="s">
        <v>128</v>
      </c>
      <c r="I65" s="95">
        <v>4</v>
      </c>
      <c r="J65" s="95">
        <v>4</v>
      </c>
      <c r="K65" s="95">
        <v>4</v>
      </c>
      <c r="L65" s="95">
        <v>4</v>
      </c>
      <c r="M65" s="95">
        <v>4</v>
      </c>
      <c r="N65" s="95" t="s">
        <v>117</v>
      </c>
      <c r="O65" s="95">
        <v>4</v>
      </c>
      <c r="P65" s="95" t="s">
        <v>127</v>
      </c>
      <c r="Q65" s="95" t="s">
        <v>127</v>
      </c>
      <c r="R65" s="95" t="s">
        <v>127</v>
      </c>
      <c r="S65" s="95" t="s">
        <v>127</v>
      </c>
      <c r="T65" s="95" t="s">
        <v>127</v>
      </c>
      <c r="U65" s="95" t="s">
        <v>127</v>
      </c>
      <c r="V65" s="95" t="s">
        <v>127</v>
      </c>
      <c r="W65" s="95" t="s">
        <v>127</v>
      </c>
      <c r="X65" s="95" t="s">
        <v>127</v>
      </c>
      <c r="Y65" s="95" t="s">
        <v>127</v>
      </c>
      <c r="Z65" s="95" t="s">
        <v>127</v>
      </c>
      <c r="AA65" s="95" t="s">
        <v>127</v>
      </c>
      <c r="AB65" s="95" t="s">
        <v>127</v>
      </c>
      <c r="AC65" s="95" t="s">
        <v>127</v>
      </c>
      <c r="AD65" s="95" t="s">
        <v>127</v>
      </c>
      <c r="AE65" s="95" t="s">
        <v>127</v>
      </c>
      <c r="AF65" s="95" t="s">
        <v>127</v>
      </c>
      <c r="AG65" s="95" t="s">
        <v>127</v>
      </c>
      <c r="AH65" s="95" t="s">
        <v>127</v>
      </c>
      <c r="AI65" s="115">
        <f>IF(A65="","",COUNTIF(D65:AH66,"&gt;2")/2)</f>
        <v>6</v>
      </c>
      <c r="AJ65" s="115" cm="1">
        <f t="array" ref="AJ65">SUMPRODUCT(IFERROR((IFERROR(WEEKDAY($D$3:$AH$3,2),999)&lt;6)*D65:AH66,0))</f>
        <v>40</v>
      </c>
      <c r="AK65" s="115">
        <f>SUMPRODUCT((IFERROR(WEEKDAY($D$3:$AH$3,2),999)&lt;6)*D67:AH67)</f>
        <v>16.5</v>
      </c>
      <c r="AL65" s="115">
        <f>SUMPRODUCT(IFERROR((IFERROR(WEEKDAY($D$3:$AH$3,2),0)&gt;5)*D65:AH67,0))</f>
        <v>15</v>
      </c>
      <c r="AM65" s="115">
        <f>IFERROR(SUM(AJ65:AL67),"")</f>
        <v>71.5</v>
      </c>
      <c r="AN65" s="68" t="e">
        <f>VLOOKUP(A65,[1]Sheet1!$D:$M,10,0)</f>
        <v>#N/A</v>
      </c>
      <c r="AO65" s="115" cm="1">
        <f t="array" ref="AO65">SUMPRODUCT((IFERROR((D65:AH65+D66:AH66+D67:AH67),0)&gt;8)*1,IFERROR((D65:AH65+D66:AH66+D67:AH67-8),0))</f>
        <v>23.5</v>
      </c>
      <c r="AP65" s="115">
        <f>AM65-AO65</f>
        <v>48</v>
      </c>
      <c r="AQ65" s="115"/>
      <c r="AR65" s="115"/>
    </row>
    <row r="66" s="62" customFormat="1" ht="19" customHeight="1" spans="1:44">
      <c r="A66" s="92"/>
      <c r="B66" s="93"/>
      <c r="C66" s="94" t="s">
        <v>123</v>
      </c>
      <c r="D66" s="95" t="s">
        <v>128</v>
      </c>
      <c r="E66" s="95" t="s">
        <v>128</v>
      </c>
      <c r="F66" s="95" t="s">
        <v>128</v>
      </c>
      <c r="G66" s="95" t="s">
        <v>128</v>
      </c>
      <c r="H66" s="95" t="s">
        <v>128</v>
      </c>
      <c r="I66" s="95">
        <v>4</v>
      </c>
      <c r="J66" s="95">
        <v>4</v>
      </c>
      <c r="K66" s="95">
        <v>4</v>
      </c>
      <c r="L66" s="95">
        <v>4</v>
      </c>
      <c r="M66" s="95">
        <v>4</v>
      </c>
      <c r="N66" s="95" t="s">
        <v>117</v>
      </c>
      <c r="O66" s="95">
        <v>4</v>
      </c>
      <c r="P66" s="95" t="s">
        <v>127</v>
      </c>
      <c r="Q66" s="95" t="s">
        <v>127</v>
      </c>
      <c r="R66" s="95" t="s">
        <v>127</v>
      </c>
      <c r="S66" s="95" t="s">
        <v>127</v>
      </c>
      <c r="T66" s="95" t="s">
        <v>127</v>
      </c>
      <c r="U66" s="95" t="s">
        <v>127</v>
      </c>
      <c r="V66" s="95" t="s">
        <v>127</v>
      </c>
      <c r="W66" s="95" t="s">
        <v>127</v>
      </c>
      <c r="X66" s="95" t="s">
        <v>127</v>
      </c>
      <c r="Y66" s="95" t="s">
        <v>127</v>
      </c>
      <c r="Z66" s="95" t="s">
        <v>127</v>
      </c>
      <c r="AA66" s="95" t="s">
        <v>127</v>
      </c>
      <c r="AB66" s="95" t="s">
        <v>127</v>
      </c>
      <c r="AC66" s="95" t="s">
        <v>127</v>
      </c>
      <c r="AD66" s="95" t="s">
        <v>127</v>
      </c>
      <c r="AE66" s="95" t="s">
        <v>127</v>
      </c>
      <c r="AF66" s="95" t="s">
        <v>127</v>
      </c>
      <c r="AG66" s="95" t="s">
        <v>127</v>
      </c>
      <c r="AH66" s="95" t="s">
        <v>127</v>
      </c>
      <c r="AI66" s="115"/>
      <c r="AJ66" s="115"/>
      <c r="AK66" s="115"/>
      <c r="AL66" s="115"/>
      <c r="AM66" s="115"/>
      <c r="AN66" s="68"/>
      <c r="AO66" s="115"/>
      <c r="AP66" s="115"/>
      <c r="AQ66" s="115"/>
      <c r="AR66" s="115"/>
    </row>
    <row r="67" s="62" customFormat="1" ht="20" customHeight="1" spans="1:44">
      <c r="A67" s="92"/>
      <c r="B67" s="93"/>
      <c r="C67" s="94" t="s">
        <v>120</v>
      </c>
      <c r="D67" s="95">
        <v>0</v>
      </c>
      <c r="E67" s="95">
        <v>0</v>
      </c>
      <c r="F67" s="95">
        <v>0</v>
      </c>
      <c r="G67" s="95">
        <v>0</v>
      </c>
      <c r="H67" s="95">
        <v>0</v>
      </c>
      <c r="I67" s="95">
        <v>4.5</v>
      </c>
      <c r="J67" s="95">
        <v>2.5</v>
      </c>
      <c r="K67" s="95">
        <v>4.5</v>
      </c>
      <c r="L67" s="95">
        <v>2</v>
      </c>
      <c r="M67" s="95">
        <v>7</v>
      </c>
      <c r="N67" s="95">
        <v>0</v>
      </c>
      <c r="O67" s="95">
        <v>3</v>
      </c>
      <c r="P67" s="95">
        <v>0</v>
      </c>
      <c r="Q67" s="95">
        <v>0</v>
      </c>
      <c r="R67" s="95">
        <v>0</v>
      </c>
      <c r="S67" s="95">
        <v>0</v>
      </c>
      <c r="T67" s="95">
        <v>0</v>
      </c>
      <c r="U67" s="95">
        <v>0</v>
      </c>
      <c r="V67" s="95">
        <v>0</v>
      </c>
      <c r="W67" s="95">
        <v>0</v>
      </c>
      <c r="X67" s="95">
        <v>0</v>
      </c>
      <c r="Y67" s="95">
        <v>0</v>
      </c>
      <c r="Z67" s="95">
        <v>0</v>
      </c>
      <c r="AA67" s="95">
        <v>0</v>
      </c>
      <c r="AB67" s="95">
        <v>0</v>
      </c>
      <c r="AC67" s="95">
        <v>0</v>
      </c>
      <c r="AD67" s="95">
        <v>0</v>
      </c>
      <c r="AE67" s="95">
        <v>0</v>
      </c>
      <c r="AF67" s="95">
        <v>0</v>
      </c>
      <c r="AG67" s="95">
        <v>0</v>
      </c>
      <c r="AH67" s="95">
        <v>0</v>
      </c>
      <c r="AI67" s="115"/>
      <c r="AJ67" s="115"/>
      <c r="AK67" s="115"/>
      <c r="AL67" s="115"/>
      <c r="AM67" s="115"/>
      <c r="AN67" s="68"/>
      <c r="AO67" s="115"/>
      <c r="AP67" s="115"/>
      <c r="AQ67" s="115"/>
      <c r="AR67" s="115"/>
    </row>
    <row r="68" s="62" customFormat="1" ht="19" customHeight="1" spans="1:44">
      <c r="A68" s="92" t="s">
        <v>93</v>
      </c>
      <c r="B68" s="93" t="s">
        <v>35</v>
      </c>
      <c r="C68" s="94" t="s">
        <v>122</v>
      </c>
      <c r="D68" s="95" t="s">
        <v>128</v>
      </c>
      <c r="E68" s="95" t="s">
        <v>128</v>
      </c>
      <c r="F68" s="95" t="s">
        <v>128</v>
      </c>
      <c r="G68" s="95" t="s">
        <v>128</v>
      </c>
      <c r="H68" s="95" t="s">
        <v>128</v>
      </c>
      <c r="I68" s="95">
        <v>4</v>
      </c>
      <c r="J68" s="95">
        <v>4</v>
      </c>
      <c r="K68" s="95">
        <v>2</v>
      </c>
      <c r="L68" s="95">
        <v>4</v>
      </c>
      <c r="M68" s="95">
        <v>4</v>
      </c>
      <c r="N68" s="95" t="s">
        <v>117</v>
      </c>
      <c r="O68" s="95">
        <v>4</v>
      </c>
      <c r="P68" s="95">
        <v>4</v>
      </c>
      <c r="Q68" s="95">
        <v>4</v>
      </c>
      <c r="R68" s="95">
        <v>4</v>
      </c>
      <c r="S68" s="95">
        <v>4</v>
      </c>
      <c r="T68" s="95">
        <v>4</v>
      </c>
      <c r="U68" s="95" t="s">
        <v>117</v>
      </c>
      <c r="V68" s="95">
        <v>4</v>
      </c>
      <c r="W68" s="95">
        <v>4</v>
      </c>
      <c r="X68" s="95">
        <v>4</v>
      </c>
      <c r="Y68" s="95">
        <v>4</v>
      </c>
      <c r="Z68" s="95" t="s">
        <v>118</v>
      </c>
      <c r="AA68" s="95" t="s">
        <v>118</v>
      </c>
      <c r="AB68" s="95" t="s">
        <v>118</v>
      </c>
      <c r="AC68" s="95" t="s">
        <v>118</v>
      </c>
      <c r="AD68" s="95" t="s">
        <v>118</v>
      </c>
      <c r="AE68" s="95">
        <v>4</v>
      </c>
      <c r="AF68" s="154">
        <v>2</v>
      </c>
      <c r="AG68" s="154">
        <v>4</v>
      </c>
      <c r="AH68" s="95"/>
      <c r="AI68" s="115">
        <f>IF(A68="","",COUNTIF(D68:AH69,"&gt;2")/2)</f>
        <v>17</v>
      </c>
      <c r="AJ68" s="115" cm="1">
        <f t="array" ref="AJ68">SUMPRODUCT(IFERROR((IFERROR(WEEKDAY($D$3:$AH$3,2),999)&lt;6)*D68:AH69,0))</f>
        <v>123</v>
      </c>
      <c r="AK68" s="115">
        <f>SUMPRODUCT((IFERROR(WEEKDAY($D$3:$AH$3,2),999)&lt;6)*D70:AH70)</f>
        <v>53</v>
      </c>
      <c r="AL68" s="115">
        <f>SUMPRODUCT(IFERROR((IFERROR(WEEKDAY($D$3:$AH$3,2),0)&gt;5)*D68:AH70,0))</f>
        <v>28.5</v>
      </c>
      <c r="AM68" s="115">
        <f>IFERROR(SUM(AJ68:AL70),"")</f>
        <v>204.5</v>
      </c>
      <c r="AN68" s="68" t="e">
        <f>VLOOKUP(A68,[1]Sheet1!$D:$M,10,0)</f>
        <v>#N/A</v>
      </c>
      <c r="AO68" s="115" cm="1">
        <f t="array" ref="AO68">SUMPRODUCT((IFERROR((D68:AH68+D69:AH69+D70:AH70),0)&gt;8)*1,IFERROR((D68:AH68+D69:AH69+D70:AH70-8),0))</f>
        <v>61.5</v>
      </c>
      <c r="AP68" s="115">
        <f>AM68-AO68</f>
        <v>143</v>
      </c>
      <c r="AQ68" s="115"/>
      <c r="AR68" s="115"/>
    </row>
    <row r="69" s="62" customFormat="1" ht="19" customHeight="1" spans="1:44">
      <c r="A69" s="92"/>
      <c r="B69" s="93"/>
      <c r="C69" s="94" t="s">
        <v>123</v>
      </c>
      <c r="D69" s="95" t="s">
        <v>128</v>
      </c>
      <c r="E69" s="95" t="s">
        <v>128</v>
      </c>
      <c r="F69" s="95" t="s">
        <v>128</v>
      </c>
      <c r="G69" s="95" t="s">
        <v>128</v>
      </c>
      <c r="H69" s="95" t="s">
        <v>128</v>
      </c>
      <c r="I69" s="95">
        <v>4</v>
      </c>
      <c r="J69" s="95">
        <v>4</v>
      </c>
      <c r="K69" s="95">
        <v>4</v>
      </c>
      <c r="L69" s="95">
        <v>4</v>
      </c>
      <c r="M69" s="95">
        <v>4</v>
      </c>
      <c r="N69" s="95" t="s">
        <v>117</v>
      </c>
      <c r="O69" s="95">
        <v>4</v>
      </c>
      <c r="P69" s="95">
        <v>4</v>
      </c>
      <c r="Q69" s="95">
        <v>4</v>
      </c>
      <c r="R69" s="95">
        <v>4</v>
      </c>
      <c r="S69" s="95">
        <v>4</v>
      </c>
      <c r="T69" s="95">
        <v>4</v>
      </c>
      <c r="U69" s="95" t="s">
        <v>117</v>
      </c>
      <c r="V69" s="95">
        <v>4</v>
      </c>
      <c r="W69" s="95">
        <v>4</v>
      </c>
      <c r="X69" s="95">
        <v>4</v>
      </c>
      <c r="Y69" s="95">
        <v>4</v>
      </c>
      <c r="Z69" s="95" t="s">
        <v>118</v>
      </c>
      <c r="AA69" s="95" t="s">
        <v>118</v>
      </c>
      <c r="AB69" s="95" t="s">
        <v>118</v>
      </c>
      <c r="AC69" s="95" t="s">
        <v>118</v>
      </c>
      <c r="AD69" s="95" t="s">
        <v>118</v>
      </c>
      <c r="AE69" s="95">
        <v>4</v>
      </c>
      <c r="AF69" s="154">
        <v>4</v>
      </c>
      <c r="AG69" s="154">
        <v>3</v>
      </c>
      <c r="AH69" s="95"/>
      <c r="AI69" s="115"/>
      <c r="AJ69" s="115"/>
      <c r="AK69" s="115"/>
      <c r="AL69" s="115"/>
      <c r="AM69" s="115"/>
      <c r="AN69" s="68"/>
      <c r="AO69" s="115"/>
      <c r="AP69" s="115"/>
      <c r="AQ69" s="115"/>
      <c r="AR69" s="115"/>
    </row>
    <row r="70" s="62" customFormat="1" ht="20" customHeight="1" spans="1:44">
      <c r="A70" s="92"/>
      <c r="B70" s="93"/>
      <c r="C70" s="94" t="s">
        <v>120</v>
      </c>
      <c r="D70" s="95">
        <v>0</v>
      </c>
      <c r="E70" s="95">
        <v>0</v>
      </c>
      <c r="F70" s="95">
        <v>0</v>
      </c>
      <c r="G70" s="95">
        <v>0</v>
      </c>
      <c r="H70" s="95">
        <v>0</v>
      </c>
      <c r="I70" s="95">
        <v>4.5</v>
      </c>
      <c r="J70" s="95">
        <v>2.5</v>
      </c>
      <c r="K70" s="95">
        <v>4.5</v>
      </c>
      <c r="L70" s="95">
        <v>2</v>
      </c>
      <c r="M70" s="95">
        <v>7</v>
      </c>
      <c r="N70" s="95">
        <v>0</v>
      </c>
      <c r="O70" s="95">
        <v>3</v>
      </c>
      <c r="P70" s="95">
        <v>2.5</v>
      </c>
      <c r="Q70" s="95">
        <v>0.5</v>
      </c>
      <c r="R70" s="95">
        <v>2.5</v>
      </c>
      <c r="S70" s="95">
        <v>3.5</v>
      </c>
      <c r="T70" s="95">
        <v>5.5</v>
      </c>
      <c r="U70" s="95">
        <v>0</v>
      </c>
      <c r="V70" s="95">
        <v>4.5</v>
      </c>
      <c r="W70" s="95">
        <v>4.5</v>
      </c>
      <c r="X70" s="95">
        <v>5</v>
      </c>
      <c r="Y70" s="95">
        <v>5</v>
      </c>
      <c r="Z70" s="95">
        <v>0</v>
      </c>
      <c r="AA70" s="95">
        <v>0</v>
      </c>
      <c r="AB70" s="95">
        <v>0</v>
      </c>
      <c r="AC70" s="95">
        <v>0</v>
      </c>
      <c r="AD70" s="95">
        <v>0</v>
      </c>
      <c r="AE70" s="95">
        <v>5</v>
      </c>
      <c r="AF70" s="154">
        <v>3.5</v>
      </c>
      <c r="AG70" s="154">
        <v>0</v>
      </c>
      <c r="AH70" s="95"/>
      <c r="AI70" s="115"/>
      <c r="AJ70" s="115"/>
      <c r="AK70" s="115"/>
      <c r="AL70" s="115"/>
      <c r="AM70" s="115"/>
      <c r="AN70" s="68"/>
      <c r="AO70" s="115"/>
      <c r="AP70" s="115"/>
      <c r="AQ70" s="115"/>
      <c r="AR70" s="115"/>
    </row>
    <row r="71" s="62" customFormat="1" ht="19" customHeight="1" spans="1:44">
      <c r="A71" s="92" t="s">
        <v>95</v>
      </c>
      <c r="B71" s="93" t="s">
        <v>35</v>
      </c>
      <c r="C71" s="94" t="s">
        <v>122</v>
      </c>
      <c r="D71" s="95" t="s">
        <v>128</v>
      </c>
      <c r="E71" s="95" t="s">
        <v>128</v>
      </c>
      <c r="F71" s="95" t="s">
        <v>128</v>
      </c>
      <c r="G71" s="95" t="s">
        <v>128</v>
      </c>
      <c r="H71" s="95" t="s">
        <v>128</v>
      </c>
      <c r="I71" s="95" t="s">
        <v>128</v>
      </c>
      <c r="J71" s="95" t="s">
        <v>128</v>
      </c>
      <c r="K71" s="95" t="s">
        <v>128</v>
      </c>
      <c r="L71" s="95" t="s">
        <v>128</v>
      </c>
      <c r="M71" s="95" t="s">
        <v>128</v>
      </c>
      <c r="N71" s="95" t="s">
        <v>128</v>
      </c>
      <c r="O71" s="95" t="s">
        <v>128</v>
      </c>
      <c r="P71" s="95" t="s">
        <v>128</v>
      </c>
      <c r="Q71" s="95" t="s">
        <v>128</v>
      </c>
      <c r="R71" s="95" t="s">
        <v>128</v>
      </c>
      <c r="S71" s="95" t="s">
        <v>128</v>
      </c>
      <c r="T71" s="95" t="s">
        <v>128</v>
      </c>
      <c r="U71" s="95" t="s">
        <v>128</v>
      </c>
      <c r="V71" s="95" t="s">
        <v>128</v>
      </c>
      <c r="W71" s="95" t="s">
        <v>128</v>
      </c>
      <c r="X71" s="95" t="s">
        <v>128</v>
      </c>
      <c r="Y71" s="95" t="s">
        <v>128</v>
      </c>
      <c r="Z71" s="95" t="s">
        <v>128</v>
      </c>
      <c r="AA71" s="95" t="s">
        <v>128</v>
      </c>
      <c r="AB71" s="95" t="s">
        <v>128</v>
      </c>
      <c r="AC71" s="95" t="s">
        <v>128</v>
      </c>
      <c r="AD71" s="95" t="s">
        <v>128</v>
      </c>
      <c r="AE71" s="95">
        <v>4</v>
      </c>
      <c r="AF71" s="95">
        <v>4</v>
      </c>
      <c r="AG71" s="95">
        <v>4</v>
      </c>
      <c r="AH71" s="95"/>
      <c r="AI71" s="115">
        <f>IF(A71="","",COUNTIF(D71:AH72,"&gt;2")/2)</f>
        <v>2.5</v>
      </c>
      <c r="AJ71" s="115" cm="1">
        <f t="array" ref="AJ71">SUMPRODUCT(IFERROR((IFERROR(WEEKDAY($D$3:$AH$3,2),999)&lt;6)*D71:AH72,0))</f>
        <v>22</v>
      </c>
      <c r="AK71" s="115">
        <f>SUMPRODUCT((IFERROR(WEEKDAY($D$3:$AH$3,2),999)&lt;6)*D73:AH73)</f>
        <v>7.5</v>
      </c>
      <c r="AL71" s="115">
        <f>SUMPRODUCT(IFERROR((IFERROR(WEEKDAY($D$3:$AH$3,2),0)&gt;5)*D71:AH73,0))</f>
        <v>0</v>
      </c>
      <c r="AM71" s="115">
        <f>IFERROR(SUM(AJ71:AL73),"")</f>
        <v>29.5</v>
      </c>
      <c r="AN71" s="68" t="e">
        <f>VLOOKUP(A71,[1]Sheet1!$D:$M,10,0)</f>
        <v>#N/A</v>
      </c>
      <c r="AO71" s="115" cm="1">
        <f t="array" ref="AO71">SUMPRODUCT((IFERROR((D71:AH71+D72:AH72+D73:AH73),0)&gt;8)*1,IFERROR((D71:AH71+D72:AH72+D73:AH73-8),0))</f>
        <v>7.5</v>
      </c>
      <c r="AP71" s="115">
        <f>AM71-AO71</f>
        <v>22</v>
      </c>
      <c r="AQ71" s="115"/>
      <c r="AR71" s="115"/>
    </row>
    <row r="72" s="62" customFormat="1" ht="19" customHeight="1" spans="1:44">
      <c r="A72" s="92"/>
      <c r="B72" s="93"/>
      <c r="C72" s="94" t="s">
        <v>123</v>
      </c>
      <c r="D72" s="95" t="s">
        <v>128</v>
      </c>
      <c r="E72" s="95" t="s">
        <v>128</v>
      </c>
      <c r="F72" s="95" t="s">
        <v>128</v>
      </c>
      <c r="G72" s="95" t="s">
        <v>128</v>
      </c>
      <c r="H72" s="95" t="s">
        <v>128</v>
      </c>
      <c r="I72" s="95" t="s">
        <v>128</v>
      </c>
      <c r="J72" s="95" t="s">
        <v>128</v>
      </c>
      <c r="K72" s="95" t="s">
        <v>128</v>
      </c>
      <c r="L72" s="95" t="s">
        <v>128</v>
      </c>
      <c r="M72" s="95" t="s">
        <v>128</v>
      </c>
      <c r="N72" s="95" t="s">
        <v>128</v>
      </c>
      <c r="O72" s="95" t="s">
        <v>128</v>
      </c>
      <c r="P72" s="95" t="s">
        <v>128</v>
      </c>
      <c r="Q72" s="95" t="s">
        <v>128</v>
      </c>
      <c r="R72" s="95" t="s">
        <v>128</v>
      </c>
      <c r="S72" s="95" t="s">
        <v>128</v>
      </c>
      <c r="T72" s="95" t="s">
        <v>128</v>
      </c>
      <c r="U72" s="95" t="s">
        <v>128</v>
      </c>
      <c r="V72" s="95" t="s">
        <v>128</v>
      </c>
      <c r="W72" s="95" t="s">
        <v>128</v>
      </c>
      <c r="X72" s="95" t="s">
        <v>128</v>
      </c>
      <c r="Y72" s="95" t="s">
        <v>128</v>
      </c>
      <c r="Z72" s="95" t="s">
        <v>128</v>
      </c>
      <c r="AA72" s="95" t="s">
        <v>128</v>
      </c>
      <c r="AB72" s="95" t="s">
        <v>128</v>
      </c>
      <c r="AC72" s="95" t="s">
        <v>128</v>
      </c>
      <c r="AD72" s="95" t="s">
        <v>128</v>
      </c>
      <c r="AE72" s="95">
        <v>4</v>
      </c>
      <c r="AF72" s="95">
        <v>4</v>
      </c>
      <c r="AG72" s="95">
        <v>2</v>
      </c>
      <c r="AH72" s="95"/>
      <c r="AI72" s="115"/>
      <c r="AJ72" s="115"/>
      <c r="AK72" s="115"/>
      <c r="AL72" s="115"/>
      <c r="AM72" s="115"/>
      <c r="AN72" s="68"/>
      <c r="AO72" s="115"/>
      <c r="AP72" s="115"/>
      <c r="AQ72" s="115"/>
      <c r="AR72" s="115"/>
    </row>
    <row r="73" s="62" customFormat="1" ht="20" customHeight="1" spans="1:44">
      <c r="A73" s="92"/>
      <c r="B73" s="93"/>
      <c r="C73" s="94" t="s">
        <v>120</v>
      </c>
      <c r="D73" s="95">
        <v>0</v>
      </c>
      <c r="E73" s="95">
        <v>0</v>
      </c>
      <c r="F73" s="95">
        <v>0</v>
      </c>
      <c r="G73" s="95">
        <v>0</v>
      </c>
      <c r="H73" s="95">
        <v>0</v>
      </c>
      <c r="I73" s="95">
        <v>0</v>
      </c>
      <c r="J73" s="95">
        <v>0</v>
      </c>
      <c r="K73" s="95">
        <v>0</v>
      </c>
      <c r="L73" s="95">
        <v>0</v>
      </c>
      <c r="M73" s="95">
        <v>0</v>
      </c>
      <c r="N73" s="95">
        <v>0</v>
      </c>
      <c r="O73" s="95">
        <v>0</v>
      </c>
      <c r="P73" s="95">
        <v>0</v>
      </c>
      <c r="Q73" s="95">
        <v>0</v>
      </c>
      <c r="R73" s="95">
        <v>0</v>
      </c>
      <c r="S73" s="95">
        <v>0</v>
      </c>
      <c r="T73" s="95">
        <v>0</v>
      </c>
      <c r="U73" s="95">
        <v>0</v>
      </c>
      <c r="V73" s="95">
        <v>0</v>
      </c>
      <c r="W73" s="95">
        <v>0</v>
      </c>
      <c r="X73" s="95">
        <v>0</v>
      </c>
      <c r="Y73" s="95">
        <v>0</v>
      </c>
      <c r="Z73" s="95">
        <v>0</v>
      </c>
      <c r="AA73" s="95">
        <v>0</v>
      </c>
      <c r="AB73" s="95">
        <v>0</v>
      </c>
      <c r="AC73" s="95">
        <v>0</v>
      </c>
      <c r="AD73" s="95">
        <v>0</v>
      </c>
      <c r="AE73" s="95">
        <v>4.5</v>
      </c>
      <c r="AF73" s="95">
        <v>3</v>
      </c>
      <c r="AG73" s="95">
        <v>0</v>
      </c>
      <c r="AH73" s="95"/>
      <c r="AI73" s="115"/>
      <c r="AJ73" s="115"/>
      <c r="AK73" s="115"/>
      <c r="AL73" s="115"/>
      <c r="AM73" s="115"/>
      <c r="AN73" s="68"/>
      <c r="AO73" s="115"/>
      <c r="AP73" s="115"/>
      <c r="AQ73" s="115"/>
      <c r="AR73" s="115"/>
    </row>
    <row r="74" s="62" customFormat="1" ht="19" customHeight="1" spans="1:44">
      <c r="A74" s="120" t="s">
        <v>79</v>
      </c>
      <c r="B74" s="71" t="s">
        <v>129</v>
      </c>
      <c r="C74" s="71" t="s">
        <v>122</v>
      </c>
      <c r="D74" s="121" t="s">
        <v>117</v>
      </c>
      <c r="E74" s="121" t="s">
        <v>117</v>
      </c>
      <c r="F74" s="121" t="s">
        <v>117</v>
      </c>
      <c r="G74" s="121" t="s">
        <v>117</v>
      </c>
      <c r="H74" s="121">
        <v>4</v>
      </c>
      <c r="I74" s="121">
        <v>4</v>
      </c>
      <c r="J74" s="121" t="s">
        <v>117</v>
      </c>
      <c r="K74" s="121" t="s">
        <v>117</v>
      </c>
      <c r="L74" s="121">
        <v>4</v>
      </c>
      <c r="M74" s="121" t="s">
        <v>117</v>
      </c>
      <c r="N74" s="121" t="s">
        <v>117</v>
      </c>
      <c r="O74" s="121">
        <v>4</v>
      </c>
      <c r="P74" s="121">
        <v>4</v>
      </c>
      <c r="Q74" s="121">
        <v>4</v>
      </c>
      <c r="R74" s="121">
        <v>4</v>
      </c>
      <c r="S74" s="121">
        <v>4</v>
      </c>
      <c r="T74" s="121" t="s">
        <v>117</v>
      </c>
      <c r="U74" s="121" t="s">
        <v>117</v>
      </c>
      <c r="V74" s="121">
        <v>4</v>
      </c>
      <c r="W74" s="121">
        <v>4</v>
      </c>
      <c r="X74" s="121">
        <v>4</v>
      </c>
      <c r="Y74" s="121">
        <v>4</v>
      </c>
      <c r="Z74" s="121">
        <v>4</v>
      </c>
      <c r="AA74" s="121">
        <v>4</v>
      </c>
      <c r="AB74" s="121" t="s">
        <v>117</v>
      </c>
      <c r="AC74" s="121">
        <v>4</v>
      </c>
      <c r="AD74" s="121">
        <v>4</v>
      </c>
      <c r="AE74" s="121">
        <v>4</v>
      </c>
      <c r="AF74" s="121">
        <v>4</v>
      </c>
      <c r="AG74" s="121">
        <v>4</v>
      </c>
      <c r="AH74" s="121" t="s">
        <v>117</v>
      </c>
      <c r="AI74" s="115">
        <f>IF(A74="","",COUNTIF(D74:AH75,"&gt;2")/2)</f>
        <v>17.5</v>
      </c>
      <c r="AJ74" s="115" cm="1">
        <f t="array" ref="AJ74">SUMPRODUCT(IFERROR((IFERROR(WEEKDAY($D$3:$AH$3,2),999)&lt;6)*D74:AH75,0))</f>
        <v>134.5</v>
      </c>
      <c r="AK74" s="115">
        <f>SUMPRODUCT((IFERROR(WEEKDAY($D$3:$AH$3,2),999)&lt;6)*D76:AH76)</f>
        <v>35</v>
      </c>
      <c r="AL74" s="115">
        <f>SUMPRODUCT(IFERROR((IFERROR(WEEKDAY($D$3:$AH$3,2),0)&gt;5)*D74:AH76,0))</f>
        <v>12</v>
      </c>
      <c r="AM74" s="115">
        <f>IFERROR(SUM(AJ74:AL76),"")</f>
        <v>181.5</v>
      </c>
      <c r="AN74" s="68" t="e">
        <f>VLOOKUP(A74,[1]Sheet1!$D:$M,10,0)</f>
        <v>#N/A</v>
      </c>
      <c r="AO74" s="115" cm="1">
        <f t="array" ref="AO74">SUMPRODUCT((IFERROR((D74:AH74+D75:AH75+D76:AH76),0)&gt;8)*1,IFERROR((D74:AH74+D75:AH75+D76:AH76-8),0))</f>
        <v>39</v>
      </c>
      <c r="AP74" s="115">
        <f>AM74-AO74</f>
        <v>142.5</v>
      </c>
      <c r="AQ74" s="115"/>
      <c r="AR74" s="115"/>
    </row>
    <row r="75" s="62" customFormat="1" ht="19" customHeight="1" spans="1:44">
      <c r="A75" s="120"/>
      <c r="B75" s="71"/>
      <c r="C75" s="71" t="s">
        <v>123</v>
      </c>
      <c r="D75" s="121" t="s">
        <v>117</v>
      </c>
      <c r="E75" s="121" t="s">
        <v>117</v>
      </c>
      <c r="F75" s="121" t="s">
        <v>117</v>
      </c>
      <c r="G75" s="121" t="s">
        <v>117</v>
      </c>
      <c r="H75" s="121">
        <v>4</v>
      </c>
      <c r="I75" s="121">
        <v>4</v>
      </c>
      <c r="J75" s="121" t="s">
        <v>117</v>
      </c>
      <c r="K75" s="121" t="s">
        <v>117</v>
      </c>
      <c r="L75" s="121">
        <v>4</v>
      </c>
      <c r="M75" s="121" t="s">
        <v>117</v>
      </c>
      <c r="N75" s="121" t="s">
        <v>117</v>
      </c>
      <c r="O75" s="121">
        <v>4</v>
      </c>
      <c r="P75" s="121">
        <v>4</v>
      </c>
      <c r="Q75" s="121">
        <v>4</v>
      </c>
      <c r="R75" s="121">
        <v>4</v>
      </c>
      <c r="S75" s="121">
        <v>1.5</v>
      </c>
      <c r="T75" s="121" t="s">
        <v>117</v>
      </c>
      <c r="U75" s="121" t="s">
        <v>117</v>
      </c>
      <c r="V75" s="6">
        <v>4</v>
      </c>
      <c r="W75" s="121">
        <v>4</v>
      </c>
      <c r="X75" s="121">
        <v>4</v>
      </c>
      <c r="Y75" s="121">
        <v>4</v>
      </c>
      <c r="Z75" s="121">
        <v>3</v>
      </c>
      <c r="AA75" s="121">
        <v>4</v>
      </c>
      <c r="AB75" s="121" t="s">
        <v>117</v>
      </c>
      <c r="AC75" s="121">
        <v>4</v>
      </c>
      <c r="AD75" s="121">
        <v>2</v>
      </c>
      <c r="AE75" s="121">
        <v>4</v>
      </c>
      <c r="AF75" s="121">
        <v>4</v>
      </c>
      <c r="AG75" s="121" t="s">
        <v>117</v>
      </c>
      <c r="AH75" s="121" t="s">
        <v>117</v>
      </c>
      <c r="AI75" s="115"/>
      <c r="AJ75" s="115"/>
      <c r="AK75" s="115"/>
      <c r="AL75" s="115"/>
      <c r="AM75" s="115"/>
      <c r="AN75" s="68"/>
      <c r="AO75" s="115"/>
      <c r="AP75" s="115"/>
      <c r="AQ75" s="115"/>
      <c r="AR75" s="115"/>
    </row>
    <row r="76" s="62" customFormat="1" ht="20" customHeight="1" spans="1:44">
      <c r="A76" s="120"/>
      <c r="B76" s="71"/>
      <c r="C76" s="71" t="s">
        <v>120</v>
      </c>
      <c r="D76" s="121"/>
      <c r="E76" s="121"/>
      <c r="F76" s="121"/>
      <c r="G76" s="121"/>
      <c r="H76" s="121">
        <v>0.5</v>
      </c>
      <c r="I76" s="121">
        <v>2</v>
      </c>
      <c r="J76" s="121"/>
      <c r="K76" s="121"/>
      <c r="L76" s="121">
        <v>5</v>
      </c>
      <c r="M76" s="121"/>
      <c r="N76" s="121"/>
      <c r="O76" s="121">
        <v>0.5</v>
      </c>
      <c r="P76" s="121">
        <v>0.5</v>
      </c>
      <c r="Q76" s="121">
        <v>1.5</v>
      </c>
      <c r="R76" s="121">
        <v>1.5</v>
      </c>
      <c r="S76" s="150"/>
      <c r="T76" s="121"/>
      <c r="U76" s="121"/>
      <c r="V76" s="6">
        <v>2</v>
      </c>
      <c r="W76" s="121">
        <v>2.5</v>
      </c>
      <c r="X76" s="121">
        <v>3</v>
      </c>
      <c r="Y76" s="121">
        <v>5</v>
      </c>
      <c r="Z76" s="121"/>
      <c r="AA76" s="121">
        <v>4</v>
      </c>
      <c r="AB76" s="121"/>
      <c r="AC76" s="121">
        <v>1.5</v>
      </c>
      <c r="AD76" s="121"/>
      <c r="AE76" s="121">
        <v>4.5</v>
      </c>
      <c r="AF76" s="121">
        <v>5</v>
      </c>
      <c r="AG76" s="121"/>
      <c r="AH76" s="121"/>
      <c r="AI76" s="115"/>
      <c r="AJ76" s="115"/>
      <c r="AK76" s="115"/>
      <c r="AL76" s="115"/>
      <c r="AM76" s="115"/>
      <c r="AN76" s="68"/>
      <c r="AO76" s="115"/>
      <c r="AP76" s="115"/>
      <c r="AQ76" s="115"/>
      <c r="AR76" s="115"/>
    </row>
    <row r="77" s="62" customFormat="1" ht="19" customHeight="1" spans="1:44">
      <c r="A77" s="71" t="s">
        <v>76</v>
      </c>
      <c r="B77" s="71" t="s">
        <v>129</v>
      </c>
      <c r="C77" s="71" t="s">
        <v>122</v>
      </c>
      <c r="D77" s="121" t="s">
        <v>117</v>
      </c>
      <c r="E77" s="121" t="s">
        <v>117</v>
      </c>
      <c r="F77" s="121" t="s">
        <v>117</v>
      </c>
      <c r="G77" s="121" t="s">
        <v>117</v>
      </c>
      <c r="H77" s="121">
        <v>4</v>
      </c>
      <c r="I77" s="121">
        <v>4</v>
      </c>
      <c r="J77" s="121" t="s">
        <v>117</v>
      </c>
      <c r="K77" s="121" t="s">
        <v>117</v>
      </c>
      <c r="L77" s="121">
        <v>4</v>
      </c>
      <c r="M77" s="121" t="s">
        <v>117</v>
      </c>
      <c r="N77" s="121" t="s">
        <v>117</v>
      </c>
      <c r="O77" s="121">
        <v>4</v>
      </c>
      <c r="P77" s="121">
        <v>4</v>
      </c>
      <c r="Q77" s="121">
        <v>4</v>
      </c>
      <c r="R77" s="121">
        <v>4</v>
      </c>
      <c r="S77" s="121">
        <v>4</v>
      </c>
      <c r="T77" s="121" t="s">
        <v>117</v>
      </c>
      <c r="U77" s="121" t="s">
        <v>117</v>
      </c>
      <c r="V77" s="121">
        <v>4</v>
      </c>
      <c r="W77" s="121">
        <v>4</v>
      </c>
      <c r="X77" s="121">
        <v>4</v>
      </c>
      <c r="Y77" s="121">
        <v>4</v>
      </c>
      <c r="Z77" s="121">
        <v>4</v>
      </c>
      <c r="AA77" s="121">
        <v>4</v>
      </c>
      <c r="AB77" s="121" t="s">
        <v>117</v>
      </c>
      <c r="AC77" s="121">
        <v>4</v>
      </c>
      <c r="AD77" s="121">
        <v>4</v>
      </c>
      <c r="AE77" s="121">
        <v>4</v>
      </c>
      <c r="AF77" s="121">
        <v>4</v>
      </c>
      <c r="AG77" s="121">
        <v>4</v>
      </c>
      <c r="AH77" s="121" t="s">
        <v>117</v>
      </c>
      <c r="AI77" s="115">
        <f>IF(A77="","",COUNTIF(D77:AH78,"&gt;2")/2)</f>
        <v>18.5</v>
      </c>
      <c r="AJ77" s="115" cm="1">
        <f t="array" ref="AJ77">SUMPRODUCT(IFERROR((IFERROR(WEEKDAY($D$3:$AH$3,2),999)&lt;6)*D77:AH78,0))</f>
        <v>140.5</v>
      </c>
      <c r="AK77" s="115">
        <f>SUMPRODUCT((IFERROR(WEEKDAY($D$3:$AH$3,2),999)&lt;6)*D79:AH79)</f>
        <v>40</v>
      </c>
      <c r="AL77" s="115">
        <f>SUMPRODUCT(IFERROR((IFERROR(WEEKDAY($D$3:$AH$3,2),0)&gt;5)*D77:AH79,0))</f>
        <v>14.5</v>
      </c>
      <c r="AM77" s="115">
        <f>IFERROR(SUM(AJ77:AL79),"")</f>
        <v>195</v>
      </c>
      <c r="AN77" s="68" t="e">
        <f>VLOOKUP(A77,[1]Sheet1!$D:$M,10,0)</f>
        <v>#N/A</v>
      </c>
      <c r="AO77" s="115" cm="1">
        <f t="array" ref="AO77">SUMPRODUCT((IFERROR((D77:AH77+D78:AH78+D79:AH79),0)&gt;8)*1,IFERROR((D77:AH77+D78:AH78+D79:AH79-8),0))</f>
        <v>46.5</v>
      </c>
      <c r="AP77" s="115">
        <f>AM77-AO77</f>
        <v>148.5</v>
      </c>
      <c r="AQ77" s="115"/>
      <c r="AR77" s="115"/>
    </row>
    <row r="78" s="62" customFormat="1" ht="19" customHeight="1" spans="1:44">
      <c r="A78" s="71"/>
      <c r="B78" s="71"/>
      <c r="C78" s="71" t="s">
        <v>123</v>
      </c>
      <c r="D78" s="121" t="s">
        <v>117</v>
      </c>
      <c r="E78" s="121" t="s">
        <v>117</v>
      </c>
      <c r="F78" s="121" t="s">
        <v>117</v>
      </c>
      <c r="G78" s="121" t="s">
        <v>117</v>
      </c>
      <c r="H78" s="121">
        <v>4</v>
      </c>
      <c r="I78" s="121">
        <v>4</v>
      </c>
      <c r="J78" s="121" t="s">
        <v>117</v>
      </c>
      <c r="K78" s="121" t="s">
        <v>117</v>
      </c>
      <c r="L78" s="121">
        <v>4</v>
      </c>
      <c r="M78" s="121" t="s">
        <v>117</v>
      </c>
      <c r="N78" s="121" t="s">
        <v>117</v>
      </c>
      <c r="O78" s="121">
        <v>4</v>
      </c>
      <c r="P78" s="121">
        <v>4</v>
      </c>
      <c r="Q78" s="121">
        <v>4</v>
      </c>
      <c r="R78" s="121">
        <v>4</v>
      </c>
      <c r="S78" s="121">
        <v>1.5</v>
      </c>
      <c r="T78" s="121" t="s">
        <v>117</v>
      </c>
      <c r="U78" s="121" t="s">
        <v>117</v>
      </c>
      <c r="V78" s="121">
        <v>4</v>
      </c>
      <c r="W78" s="121">
        <v>4</v>
      </c>
      <c r="X78" s="121">
        <v>4</v>
      </c>
      <c r="Y78" s="121">
        <v>4</v>
      </c>
      <c r="Z78" s="121">
        <v>4</v>
      </c>
      <c r="AA78" s="121">
        <v>4</v>
      </c>
      <c r="AB78" s="121" t="s">
        <v>117</v>
      </c>
      <c r="AC78" s="121">
        <v>4</v>
      </c>
      <c r="AD78" s="121">
        <v>3</v>
      </c>
      <c r="AE78" s="121">
        <v>4</v>
      </c>
      <c r="AF78" s="121">
        <v>4</v>
      </c>
      <c r="AG78" s="121">
        <v>4</v>
      </c>
      <c r="AH78" s="121" t="s">
        <v>117</v>
      </c>
      <c r="AI78" s="115"/>
      <c r="AJ78" s="115"/>
      <c r="AK78" s="115"/>
      <c r="AL78" s="115"/>
      <c r="AM78" s="115"/>
      <c r="AN78" s="68"/>
      <c r="AO78" s="115"/>
      <c r="AP78" s="115"/>
      <c r="AQ78" s="115"/>
      <c r="AR78" s="115"/>
    </row>
    <row r="79" s="62" customFormat="1" ht="20" customHeight="1" spans="1:44">
      <c r="A79" s="71"/>
      <c r="B79" s="71"/>
      <c r="C79" s="71" t="s">
        <v>120</v>
      </c>
      <c r="D79" s="121"/>
      <c r="E79" s="121"/>
      <c r="F79" s="121"/>
      <c r="G79" s="121"/>
      <c r="H79" s="121">
        <v>0.5</v>
      </c>
      <c r="I79" s="121">
        <v>5</v>
      </c>
      <c r="J79" s="121"/>
      <c r="K79" s="121"/>
      <c r="L79" s="121">
        <v>5</v>
      </c>
      <c r="M79" s="121"/>
      <c r="N79" s="121"/>
      <c r="O79" s="121">
        <v>0.5</v>
      </c>
      <c r="P79" s="121">
        <v>2</v>
      </c>
      <c r="Q79" s="121">
        <v>1.5</v>
      </c>
      <c r="R79" s="121">
        <v>2</v>
      </c>
      <c r="S79" s="121"/>
      <c r="T79" s="121"/>
      <c r="U79" s="121"/>
      <c r="V79" s="121">
        <v>2.5</v>
      </c>
      <c r="W79" s="121">
        <v>2.5</v>
      </c>
      <c r="X79" s="121">
        <v>3</v>
      </c>
      <c r="Y79" s="6">
        <v>5</v>
      </c>
      <c r="Z79" s="121">
        <v>2</v>
      </c>
      <c r="AA79" s="121">
        <v>6.5</v>
      </c>
      <c r="AB79" s="121"/>
      <c r="AC79" s="121">
        <v>1.5</v>
      </c>
      <c r="AD79" s="121"/>
      <c r="AE79" s="121">
        <v>1.5</v>
      </c>
      <c r="AF79" s="121">
        <v>5.5</v>
      </c>
      <c r="AG79" s="121"/>
      <c r="AH79" s="121"/>
      <c r="AI79" s="115"/>
      <c r="AJ79" s="115"/>
      <c r="AK79" s="115"/>
      <c r="AL79" s="115"/>
      <c r="AM79" s="115"/>
      <c r="AN79" s="68"/>
      <c r="AO79" s="115"/>
      <c r="AP79" s="115"/>
      <c r="AQ79" s="115"/>
      <c r="AR79" s="115"/>
    </row>
    <row r="80" s="62" customFormat="1" ht="19" customHeight="1" spans="1:44">
      <c r="A80" s="71" t="s">
        <v>71</v>
      </c>
      <c r="B80" s="71" t="s">
        <v>129</v>
      </c>
      <c r="C80" s="71" t="s">
        <v>122</v>
      </c>
      <c r="D80" s="121" t="s">
        <v>117</v>
      </c>
      <c r="E80" s="121" t="s">
        <v>117</v>
      </c>
      <c r="F80" s="121" t="s">
        <v>117</v>
      </c>
      <c r="G80" s="121" t="s">
        <v>117</v>
      </c>
      <c r="H80" s="122" t="s">
        <v>130</v>
      </c>
      <c r="I80" s="121">
        <v>4</v>
      </c>
      <c r="J80" s="121" t="s">
        <v>117</v>
      </c>
      <c r="K80" s="121" t="s">
        <v>117</v>
      </c>
      <c r="L80" s="121">
        <v>4</v>
      </c>
      <c r="M80" s="121" t="s">
        <v>117</v>
      </c>
      <c r="N80" s="121" t="s">
        <v>117</v>
      </c>
      <c r="O80" s="121" t="s">
        <v>117</v>
      </c>
      <c r="P80" s="121">
        <v>4</v>
      </c>
      <c r="Q80" s="121">
        <v>4</v>
      </c>
      <c r="R80" s="121">
        <v>4</v>
      </c>
      <c r="S80" s="121">
        <v>4</v>
      </c>
      <c r="T80" s="121" t="s">
        <v>117</v>
      </c>
      <c r="U80" s="121" t="s">
        <v>117</v>
      </c>
      <c r="V80" s="121">
        <v>4</v>
      </c>
      <c r="W80" s="121">
        <v>4</v>
      </c>
      <c r="X80" s="121">
        <v>4</v>
      </c>
      <c r="Y80" s="121">
        <v>4</v>
      </c>
      <c r="Z80" s="121">
        <v>4</v>
      </c>
      <c r="AA80" s="121">
        <v>4</v>
      </c>
      <c r="AB80" s="121" t="s">
        <v>117</v>
      </c>
      <c r="AC80" s="121">
        <v>4</v>
      </c>
      <c r="AD80" s="121">
        <v>4</v>
      </c>
      <c r="AE80" s="121">
        <v>4</v>
      </c>
      <c r="AF80" s="121">
        <v>4</v>
      </c>
      <c r="AG80" s="121">
        <v>4</v>
      </c>
      <c r="AH80" s="121" t="s">
        <v>117</v>
      </c>
      <c r="AI80" s="115">
        <f>IF(A80="","",COUNTIF(D80:AH81,"&gt;2")/2)</f>
        <v>16</v>
      </c>
      <c r="AJ80" s="115" cm="1">
        <f t="array" ref="AJ80">SUMPRODUCT(IFERROR((IFERROR(WEEKDAY($D$3:$AH$3,2),999)&lt;6)*D80:AH81,0))</f>
        <v>119.5</v>
      </c>
      <c r="AK80" s="115">
        <f>SUMPRODUCT((IFERROR(WEEKDAY($D$3:$AH$3,2),999)&lt;6)*D82:AH82)</f>
        <v>30</v>
      </c>
      <c r="AL80" s="115">
        <f>SUMPRODUCT(IFERROR((IFERROR(WEEKDAY($D$3:$AH$3,2),0)&gt;5)*D80:AH82,0))</f>
        <v>13.5</v>
      </c>
      <c r="AM80" s="115">
        <f>IFERROR(SUM(AJ80:AL82),"")</f>
        <v>163</v>
      </c>
      <c r="AN80" s="68" t="e">
        <f>VLOOKUP(A80,[1]Sheet1!$D:$M,10,0)</f>
        <v>#N/A</v>
      </c>
      <c r="AO80" s="115" cm="1">
        <f t="array" ref="AO80">SUMPRODUCT((IFERROR((D80:AH80+D81:AH81+D82:AH82),0)&gt;8)*1,IFERROR((D80:AH80+D81:AH81+D82:AH82-8),0))</f>
        <v>35.5</v>
      </c>
      <c r="AP80" s="115">
        <f>AM80-AO80</f>
        <v>127.5</v>
      </c>
      <c r="AQ80" s="115"/>
      <c r="AR80" s="115"/>
    </row>
    <row r="81" s="62" customFormat="1" ht="19" customHeight="1" spans="1:44">
      <c r="A81" s="71"/>
      <c r="B81" s="71"/>
      <c r="C81" s="71" t="s">
        <v>123</v>
      </c>
      <c r="D81" s="121" t="s">
        <v>117</v>
      </c>
      <c r="E81" s="121" t="s">
        <v>117</v>
      </c>
      <c r="F81" s="121" t="s">
        <v>117</v>
      </c>
      <c r="G81" s="121" t="s">
        <v>117</v>
      </c>
      <c r="H81" s="122" t="s">
        <v>130</v>
      </c>
      <c r="I81" s="121">
        <v>4</v>
      </c>
      <c r="J81" s="121" t="s">
        <v>117</v>
      </c>
      <c r="K81" s="121" t="s">
        <v>117</v>
      </c>
      <c r="L81" s="121">
        <v>4</v>
      </c>
      <c r="M81" s="121" t="s">
        <v>117</v>
      </c>
      <c r="N81" s="121" t="s">
        <v>117</v>
      </c>
      <c r="O81" s="121" t="s">
        <v>117</v>
      </c>
      <c r="P81" s="121">
        <v>4</v>
      </c>
      <c r="Q81" s="121">
        <v>4</v>
      </c>
      <c r="R81" s="121">
        <v>4</v>
      </c>
      <c r="S81" s="121">
        <v>1.5</v>
      </c>
      <c r="T81" s="121" t="s">
        <v>117</v>
      </c>
      <c r="U81" s="121" t="s">
        <v>117</v>
      </c>
      <c r="V81" s="121">
        <v>4</v>
      </c>
      <c r="W81" s="121">
        <v>4</v>
      </c>
      <c r="X81" s="121">
        <v>4</v>
      </c>
      <c r="Y81" s="121">
        <v>4</v>
      </c>
      <c r="Z81" s="121">
        <v>3</v>
      </c>
      <c r="AA81" s="121">
        <v>4</v>
      </c>
      <c r="AB81" s="121" t="s">
        <v>117</v>
      </c>
      <c r="AC81" s="121">
        <v>4</v>
      </c>
      <c r="AD81" s="121">
        <v>3</v>
      </c>
      <c r="AE81" s="121">
        <v>4</v>
      </c>
      <c r="AF81" s="121">
        <v>4</v>
      </c>
      <c r="AG81" s="121" t="s">
        <v>117</v>
      </c>
      <c r="AH81" s="121" t="s">
        <v>117</v>
      </c>
      <c r="AI81" s="115"/>
      <c r="AJ81" s="115"/>
      <c r="AK81" s="115"/>
      <c r="AL81" s="115"/>
      <c r="AM81" s="115"/>
      <c r="AN81" s="68"/>
      <c r="AO81" s="115"/>
      <c r="AP81" s="115"/>
      <c r="AQ81" s="115"/>
      <c r="AR81" s="115"/>
    </row>
    <row r="82" s="62" customFormat="1" ht="20" customHeight="1" spans="1:44">
      <c r="A82" s="71"/>
      <c r="B82" s="71"/>
      <c r="C82" s="71" t="s">
        <v>120</v>
      </c>
      <c r="D82" s="121"/>
      <c r="E82" s="121"/>
      <c r="F82" s="121"/>
      <c r="G82" s="121"/>
      <c r="H82" s="121"/>
      <c r="I82" s="121">
        <v>2</v>
      </c>
      <c r="J82" s="121"/>
      <c r="K82" s="121"/>
      <c r="L82" s="121">
        <v>3.5</v>
      </c>
      <c r="M82" s="121"/>
      <c r="N82" s="121"/>
      <c r="O82" s="121"/>
      <c r="P82" s="121">
        <v>0.5</v>
      </c>
      <c r="Q82" s="121">
        <v>1.5</v>
      </c>
      <c r="R82" s="121">
        <v>1.5</v>
      </c>
      <c r="S82" s="121"/>
      <c r="T82" s="121"/>
      <c r="U82" s="121"/>
      <c r="V82" s="121">
        <v>2</v>
      </c>
      <c r="W82" s="121">
        <v>2.5</v>
      </c>
      <c r="X82" s="121">
        <v>3</v>
      </c>
      <c r="Y82" s="6">
        <v>2.5</v>
      </c>
      <c r="Z82" s="121"/>
      <c r="AA82" s="121">
        <v>5.5</v>
      </c>
      <c r="AB82" s="121"/>
      <c r="AC82" s="121">
        <v>1.5</v>
      </c>
      <c r="AD82" s="121"/>
      <c r="AE82" s="121">
        <v>4.5</v>
      </c>
      <c r="AF82" s="121">
        <v>5</v>
      </c>
      <c r="AG82" s="121"/>
      <c r="AH82" s="121"/>
      <c r="AI82" s="115"/>
      <c r="AJ82" s="115"/>
      <c r="AK82" s="115"/>
      <c r="AL82" s="115"/>
      <c r="AM82" s="115"/>
      <c r="AN82" s="68"/>
      <c r="AO82" s="115"/>
      <c r="AP82" s="115"/>
      <c r="AQ82" s="115"/>
      <c r="AR82" s="115"/>
    </row>
    <row r="83" s="62" customFormat="1" ht="19" customHeight="1" spans="1:44">
      <c r="A83" s="73" t="s">
        <v>68</v>
      </c>
      <c r="B83" s="73" t="s">
        <v>131</v>
      </c>
      <c r="C83" s="123" t="s">
        <v>122</v>
      </c>
      <c r="D83" s="124" t="s">
        <v>117</v>
      </c>
      <c r="E83" s="124" t="s">
        <v>117</v>
      </c>
      <c r="F83" s="124" t="s">
        <v>117</v>
      </c>
      <c r="G83" s="124" t="s">
        <v>117</v>
      </c>
      <c r="H83" s="124">
        <v>4</v>
      </c>
      <c r="I83" s="124">
        <v>4</v>
      </c>
      <c r="J83" s="124">
        <v>4</v>
      </c>
      <c r="K83" s="124">
        <v>4</v>
      </c>
      <c r="L83" s="124">
        <v>4</v>
      </c>
      <c r="M83" s="124" t="s">
        <v>117</v>
      </c>
      <c r="N83" s="124" t="s">
        <v>117</v>
      </c>
      <c r="O83" s="124">
        <v>4</v>
      </c>
      <c r="P83" s="124">
        <v>4</v>
      </c>
      <c r="Q83" s="124">
        <v>4</v>
      </c>
      <c r="R83" s="124">
        <v>4</v>
      </c>
      <c r="S83" s="124">
        <v>4</v>
      </c>
      <c r="T83" s="124" t="s">
        <v>117</v>
      </c>
      <c r="U83" s="124" t="s">
        <v>117</v>
      </c>
      <c r="V83" s="124">
        <v>4</v>
      </c>
      <c r="W83" s="124">
        <v>4</v>
      </c>
      <c r="X83" s="124">
        <v>4</v>
      </c>
      <c r="Y83" s="124">
        <v>4</v>
      </c>
      <c r="Z83" s="124">
        <v>4</v>
      </c>
      <c r="AA83" s="124">
        <v>4</v>
      </c>
      <c r="AB83" s="124" t="s">
        <v>117</v>
      </c>
      <c r="AC83" s="124">
        <v>4</v>
      </c>
      <c r="AD83" s="124">
        <v>4</v>
      </c>
      <c r="AE83" s="124">
        <v>4</v>
      </c>
      <c r="AF83" s="124">
        <v>4</v>
      </c>
      <c r="AG83" s="124" t="s">
        <v>117</v>
      </c>
      <c r="AH83" s="124" t="s">
        <v>117</v>
      </c>
      <c r="AI83" s="115">
        <f>IF(A83="","",COUNTIF(D83:AH84,"&gt;2")/2)</f>
        <v>20</v>
      </c>
      <c r="AJ83" s="115" cm="1">
        <f t="array" ref="AJ83">SUMPRODUCT(IFERROR((IFERROR(WEEKDAY($D$3:$AH$3,2),999)&lt;6)*D83:AH84,0))</f>
        <v>152</v>
      </c>
      <c r="AK83" s="115">
        <f>SUMPRODUCT((IFERROR(WEEKDAY($D$3:$AH$3,2),999)&lt;6)*D85:AH85)</f>
        <v>30</v>
      </c>
      <c r="AL83" s="115">
        <f>SUMPRODUCT(IFERROR((IFERROR(WEEKDAY($D$3:$AH$3,2),0)&gt;5)*D83:AH85,0))</f>
        <v>9</v>
      </c>
      <c r="AM83" s="115">
        <f>IFERROR(SUM(AJ83:AL85),"")</f>
        <v>191</v>
      </c>
      <c r="AN83" s="68" t="e">
        <f>VLOOKUP(A83,[1]Sheet1!$D:$M,10,0)</f>
        <v>#N/A</v>
      </c>
      <c r="AO83" s="115" cm="1">
        <f t="array" ref="AO83">SUMPRODUCT((IFERROR((D83:AH83+D84:AH84+D85:AH85),0)&gt;8)*1,IFERROR((D83:AH83+D84:AH84+D85:AH85-8),0))</f>
        <v>31</v>
      </c>
      <c r="AP83" s="115">
        <f>AM83-AO83</f>
        <v>160</v>
      </c>
      <c r="AQ83" s="115"/>
      <c r="AR83" s="115"/>
    </row>
    <row r="84" s="62" customFormat="1" ht="19" customHeight="1" spans="1:44">
      <c r="A84" s="73"/>
      <c r="B84" s="73"/>
      <c r="C84" s="123" t="s">
        <v>123</v>
      </c>
      <c r="D84" s="124" t="s">
        <v>117</v>
      </c>
      <c r="E84" s="124" t="s">
        <v>117</v>
      </c>
      <c r="F84" s="124" t="s">
        <v>117</v>
      </c>
      <c r="G84" s="124" t="s">
        <v>117</v>
      </c>
      <c r="H84" s="124">
        <v>4</v>
      </c>
      <c r="I84" s="124">
        <v>4</v>
      </c>
      <c r="J84" s="124">
        <v>4</v>
      </c>
      <c r="K84" s="124">
        <v>4</v>
      </c>
      <c r="L84" s="124">
        <v>4</v>
      </c>
      <c r="M84" s="124" t="s">
        <v>117</v>
      </c>
      <c r="N84" s="124" t="s">
        <v>117</v>
      </c>
      <c r="O84" s="124">
        <v>4</v>
      </c>
      <c r="P84" s="124">
        <v>4</v>
      </c>
      <c r="Q84" s="124">
        <v>4</v>
      </c>
      <c r="R84" s="124">
        <v>4</v>
      </c>
      <c r="S84" s="124">
        <v>4</v>
      </c>
      <c r="T84" s="124" t="s">
        <v>117</v>
      </c>
      <c r="U84" s="124" t="s">
        <v>117</v>
      </c>
      <c r="V84" s="124">
        <v>4</v>
      </c>
      <c r="W84" s="124">
        <v>4</v>
      </c>
      <c r="X84" s="124">
        <v>4</v>
      </c>
      <c r="Y84" s="124">
        <v>4</v>
      </c>
      <c r="Z84" s="124">
        <v>4</v>
      </c>
      <c r="AA84" s="124">
        <v>4</v>
      </c>
      <c r="AB84" s="124" t="s">
        <v>117</v>
      </c>
      <c r="AC84" s="155">
        <v>4</v>
      </c>
      <c r="AD84" s="124">
        <v>4</v>
      </c>
      <c r="AE84" s="124">
        <v>4</v>
      </c>
      <c r="AF84" s="124">
        <v>4</v>
      </c>
      <c r="AG84" s="124" t="s">
        <v>117</v>
      </c>
      <c r="AH84" s="124" t="s">
        <v>117</v>
      </c>
      <c r="AI84" s="115"/>
      <c r="AJ84" s="115"/>
      <c r="AK84" s="115"/>
      <c r="AL84" s="115"/>
      <c r="AM84" s="115"/>
      <c r="AN84" s="68"/>
      <c r="AO84" s="115"/>
      <c r="AP84" s="115"/>
      <c r="AQ84" s="115"/>
      <c r="AR84" s="115"/>
    </row>
    <row r="85" s="62" customFormat="1" ht="20" customHeight="1" spans="1:44">
      <c r="A85" s="74"/>
      <c r="B85" s="74"/>
      <c r="C85" s="123" t="s">
        <v>120</v>
      </c>
      <c r="D85" s="124"/>
      <c r="E85" s="124"/>
      <c r="F85" s="124"/>
      <c r="G85" s="124"/>
      <c r="H85" s="124"/>
      <c r="I85" s="124">
        <v>2.5</v>
      </c>
      <c r="J85" s="123"/>
      <c r="K85" s="124">
        <v>1</v>
      </c>
      <c r="L85" s="124">
        <v>1</v>
      </c>
      <c r="M85" s="124"/>
      <c r="N85" s="124"/>
      <c r="O85" s="123">
        <v>1</v>
      </c>
      <c r="P85" s="124">
        <v>1</v>
      </c>
      <c r="Q85" s="123">
        <v>0.5</v>
      </c>
      <c r="R85" s="124">
        <v>1.5</v>
      </c>
      <c r="S85" s="124">
        <v>2</v>
      </c>
      <c r="T85" s="124"/>
      <c r="U85" s="124"/>
      <c r="V85" s="124">
        <v>2.5</v>
      </c>
      <c r="W85" s="124">
        <v>2.5</v>
      </c>
      <c r="X85" s="124">
        <v>2</v>
      </c>
      <c r="Y85" s="124">
        <v>4.5</v>
      </c>
      <c r="Z85" s="124">
        <v>1</v>
      </c>
      <c r="AA85" s="124">
        <v>1</v>
      </c>
      <c r="AB85" s="124"/>
      <c r="AC85" s="155"/>
      <c r="AD85" s="124">
        <v>4.5</v>
      </c>
      <c r="AE85" s="124">
        <v>2</v>
      </c>
      <c r="AF85" s="124">
        <v>0.5</v>
      </c>
      <c r="AG85" s="124"/>
      <c r="AH85" s="124"/>
      <c r="AI85" s="115"/>
      <c r="AJ85" s="115"/>
      <c r="AK85" s="115"/>
      <c r="AL85" s="115"/>
      <c r="AM85" s="115"/>
      <c r="AN85" s="68"/>
      <c r="AO85" s="115"/>
      <c r="AP85" s="115"/>
      <c r="AQ85" s="115"/>
      <c r="AR85" s="115"/>
    </row>
    <row r="86" s="62" customFormat="1" ht="19" customHeight="1" spans="1:44">
      <c r="A86" s="73" t="s">
        <v>99</v>
      </c>
      <c r="B86" s="73" t="s">
        <v>131</v>
      </c>
      <c r="C86" s="71" t="s">
        <v>122</v>
      </c>
      <c r="D86" s="124" t="s">
        <v>117</v>
      </c>
      <c r="E86" s="124" t="s">
        <v>117</v>
      </c>
      <c r="F86" s="124" t="s">
        <v>117</v>
      </c>
      <c r="G86" s="124" t="s">
        <v>117</v>
      </c>
      <c r="H86" s="124"/>
      <c r="I86" s="124"/>
      <c r="J86" s="123">
        <v>4</v>
      </c>
      <c r="K86" s="124">
        <v>4</v>
      </c>
      <c r="L86" s="124">
        <v>4</v>
      </c>
      <c r="M86" s="124" t="s">
        <v>117</v>
      </c>
      <c r="N86" s="124" t="s">
        <v>117</v>
      </c>
      <c r="O86" s="127" t="s">
        <v>130</v>
      </c>
      <c r="P86" s="124">
        <v>4</v>
      </c>
      <c r="Q86" s="124">
        <v>4</v>
      </c>
      <c r="R86" s="124">
        <v>4</v>
      </c>
      <c r="S86" s="124">
        <v>4</v>
      </c>
      <c r="T86" s="124" t="s">
        <v>117</v>
      </c>
      <c r="U86" s="124" t="s">
        <v>117</v>
      </c>
      <c r="V86" s="124">
        <v>4</v>
      </c>
      <c r="W86" s="127" t="s">
        <v>130</v>
      </c>
      <c r="X86" s="124">
        <v>4</v>
      </c>
      <c r="Y86" s="124">
        <v>4</v>
      </c>
      <c r="Z86" s="124">
        <v>4</v>
      </c>
      <c r="AA86" s="124">
        <v>4</v>
      </c>
      <c r="AB86" s="124" t="s">
        <v>117</v>
      </c>
      <c r="AC86" s="124">
        <v>4</v>
      </c>
      <c r="AD86" s="124">
        <v>4</v>
      </c>
      <c r="AE86" s="124">
        <v>4</v>
      </c>
      <c r="AF86" s="124">
        <v>4</v>
      </c>
      <c r="AG86" s="124" t="s">
        <v>117</v>
      </c>
      <c r="AH86" s="124" t="s">
        <v>117</v>
      </c>
      <c r="AI86" s="115">
        <f>IF(A86="","",COUNTIF(D86:AH87,"&gt;2")/2)</f>
        <v>16</v>
      </c>
      <c r="AJ86" s="115" cm="1">
        <f t="array" ref="AJ86">SUMPRODUCT(IFERROR((IFERROR(WEEKDAY($D$3:$AH$3,2),999)&lt;6)*D86:AH87,0))</f>
        <v>120</v>
      </c>
      <c r="AK86" s="115">
        <f>SUMPRODUCT((IFERROR(WEEKDAY($D$3:$AH$3,2),999)&lt;6)*D88:AH88)</f>
        <v>20.5</v>
      </c>
      <c r="AL86" s="115">
        <f>SUMPRODUCT(IFERROR((IFERROR(WEEKDAY($D$3:$AH$3,2),0)&gt;5)*D86:AH88,0))</f>
        <v>9</v>
      </c>
      <c r="AM86" s="115">
        <f>IFERROR(SUM(AJ86:AL88),"")</f>
        <v>149.5</v>
      </c>
      <c r="AN86" s="68" t="e">
        <f>VLOOKUP(A86,[1]Sheet1!$D:$M,10,0)</f>
        <v>#N/A</v>
      </c>
      <c r="AO86" s="115" cm="1">
        <f t="array" ref="AO86">SUMPRODUCT((IFERROR((D86:AH86+D87:AH87+D88:AH88),0)&gt;8)*1,IFERROR((D86:AH86+D87:AH87+D88:AH88-8),0))</f>
        <v>21.5</v>
      </c>
      <c r="AP86" s="115">
        <f>AM86-AO86</f>
        <v>128</v>
      </c>
      <c r="AQ86" s="115"/>
      <c r="AR86" s="115"/>
    </row>
    <row r="87" s="62" customFormat="1" ht="19" customHeight="1" spans="1:44">
      <c r="A87" s="73"/>
      <c r="B87" s="73"/>
      <c r="C87" s="71" t="s">
        <v>123</v>
      </c>
      <c r="D87" s="124" t="s">
        <v>117</v>
      </c>
      <c r="E87" s="124" t="s">
        <v>117</v>
      </c>
      <c r="F87" s="124" t="s">
        <v>117</v>
      </c>
      <c r="G87" s="124" t="s">
        <v>117</v>
      </c>
      <c r="H87" s="124"/>
      <c r="I87" s="124"/>
      <c r="J87" s="123">
        <v>4</v>
      </c>
      <c r="K87" s="124">
        <v>4</v>
      </c>
      <c r="L87" s="124">
        <v>4</v>
      </c>
      <c r="M87" s="124" t="s">
        <v>117</v>
      </c>
      <c r="N87" s="124" t="s">
        <v>117</v>
      </c>
      <c r="O87" s="127" t="s">
        <v>130</v>
      </c>
      <c r="P87" s="124">
        <v>4</v>
      </c>
      <c r="Q87" s="124">
        <v>4</v>
      </c>
      <c r="R87" s="124">
        <v>4</v>
      </c>
      <c r="S87" s="124">
        <v>4</v>
      </c>
      <c r="T87" s="124" t="s">
        <v>117</v>
      </c>
      <c r="U87" s="124" t="s">
        <v>117</v>
      </c>
      <c r="V87" s="124">
        <v>4</v>
      </c>
      <c r="W87" s="127" t="s">
        <v>130</v>
      </c>
      <c r="X87" s="124">
        <v>4</v>
      </c>
      <c r="Y87" s="124">
        <v>4</v>
      </c>
      <c r="Z87" s="124">
        <v>4</v>
      </c>
      <c r="AA87" s="124">
        <v>4</v>
      </c>
      <c r="AB87" s="124" t="s">
        <v>117</v>
      </c>
      <c r="AC87" s="155">
        <v>4</v>
      </c>
      <c r="AD87" s="124">
        <v>4</v>
      </c>
      <c r="AE87" s="124">
        <v>4</v>
      </c>
      <c r="AF87" s="124">
        <v>4</v>
      </c>
      <c r="AG87" s="124" t="s">
        <v>117</v>
      </c>
      <c r="AH87" s="124" t="s">
        <v>117</v>
      </c>
      <c r="AI87" s="115"/>
      <c r="AJ87" s="115"/>
      <c r="AK87" s="115"/>
      <c r="AL87" s="115"/>
      <c r="AM87" s="115"/>
      <c r="AN87" s="68"/>
      <c r="AO87" s="115"/>
      <c r="AP87" s="115"/>
      <c r="AQ87" s="115"/>
      <c r="AR87" s="115"/>
    </row>
    <row r="88" s="62" customFormat="1" ht="20" customHeight="1" spans="1:44">
      <c r="A88" s="74"/>
      <c r="B88" s="74"/>
      <c r="C88" s="71" t="s">
        <v>120</v>
      </c>
      <c r="D88" s="124"/>
      <c r="E88" s="124"/>
      <c r="F88" s="124"/>
      <c r="G88" s="124"/>
      <c r="H88" s="124"/>
      <c r="I88" s="124"/>
      <c r="J88" s="123"/>
      <c r="K88" s="124">
        <v>1</v>
      </c>
      <c r="L88" s="124">
        <v>1</v>
      </c>
      <c r="M88" s="124"/>
      <c r="N88" s="124"/>
      <c r="O88" s="146"/>
      <c r="P88" s="124">
        <v>1</v>
      </c>
      <c r="Q88" s="123">
        <v>0.5</v>
      </c>
      <c r="R88" s="124">
        <v>1.5</v>
      </c>
      <c r="S88" s="124">
        <v>2</v>
      </c>
      <c r="T88" s="124"/>
      <c r="U88" s="124"/>
      <c r="V88" s="124">
        <v>2.5</v>
      </c>
      <c r="W88" s="127"/>
      <c r="X88" s="124">
        <v>0.5</v>
      </c>
      <c r="Y88" s="124">
        <v>2.5</v>
      </c>
      <c r="Z88" s="124">
        <v>1</v>
      </c>
      <c r="AA88" s="124">
        <v>1</v>
      </c>
      <c r="AB88" s="124"/>
      <c r="AC88" s="155"/>
      <c r="AD88" s="124">
        <v>4.5</v>
      </c>
      <c r="AE88" s="124">
        <v>2</v>
      </c>
      <c r="AF88" s="124">
        <v>0.5</v>
      </c>
      <c r="AG88" s="124"/>
      <c r="AH88" s="124"/>
      <c r="AI88" s="115"/>
      <c r="AJ88" s="115"/>
      <c r="AK88" s="115"/>
      <c r="AL88" s="115"/>
      <c r="AM88" s="115"/>
      <c r="AN88" s="68"/>
      <c r="AO88" s="115"/>
      <c r="AP88" s="115"/>
      <c r="AQ88" s="115"/>
      <c r="AR88" s="115"/>
    </row>
    <row r="89" s="62" customFormat="1" ht="19" customHeight="1" spans="1:44">
      <c r="A89" s="125" t="s">
        <v>69</v>
      </c>
      <c r="B89" s="126" t="s">
        <v>131</v>
      </c>
      <c r="C89" s="125" t="s">
        <v>122</v>
      </c>
      <c r="D89" s="127" t="s">
        <v>117</v>
      </c>
      <c r="E89" s="127" t="s">
        <v>117</v>
      </c>
      <c r="F89" s="127" t="s">
        <v>117</v>
      </c>
      <c r="G89" s="127" t="s">
        <v>117</v>
      </c>
      <c r="H89" s="127">
        <v>4</v>
      </c>
      <c r="I89" s="127">
        <v>4</v>
      </c>
      <c r="J89" s="146">
        <v>4</v>
      </c>
      <c r="K89" s="127">
        <v>4</v>
      </c>
      <c r="L89" s="127">
        <v>4</v>
      </c>
      <c r="M89" s="127" t="s">
        <v>117</v>
      </c>
      <c r="N89" s="127" t="s">
        <v>117</v>
      </c>
      <c r="O89" s="146">
        <v>4</v>
      </c>
      <c r="P89" s="127">
        <v>4</v>
      </c>
      <c r="Q89" s="127">
        <v>4</v>
      </c>
      <c r="R89" s="127" t="s">
        <v>132</v>
      </c>
      <c r="S89" s="127" t="s">
        <v>132</v>
      </c>
      <c r="T89" s="127"/>
      <c r="U89" s="127"/>
      <c r="V89" s="127" t="s">
        <v>132</v>
      </c>
      <c r="W89" s="127" t="s">
        <v>132</v>
      </c>
      <c r="X89" s="127" t="s">
        <v>132</v>
      </c>
      <c r="Y89" s="127" t="s">
        <v>132</v>
      </c>
      <c r="Z89" s="127" t="s">
        <v>132</v>
      </c>
      <c r="AA89" s="127" t="s">
        <v>132</v>
      </c>
      <c r="AB89" s="127"/>
      <c r="AC89" s="127" t="s">
        <v>132</v>
      </c>
      <c r="AD89" s="127" t="s">
        <v>132</v>
      </c>
      <c r="AE89" s="127" t="s">
        <v>132</v>
      </c>
      <c r="AF89" s="127" t="s">
        <v>132</v>
      </c>
      <c r="AG89" s="127" t="s">
        <v>132</v>
      </c>
      <c r="AH89" s="127" t="s">
        <v>132</v>
      </c>
      <c r="AI89" s="115">
        <f>IF(A89="","",COUNTIF(D89:AH90,"&gt;2")/2)</f>
        <v>8</v>
      </c>
      <c r="AJ89" s="115" cm="1">
        <f t="array" ref="AJ89">SUMPRODUCT(IFERROR((IFERROR(WEEKDAY($D$3:$AH$3,2),999)&lt;6)*D89:AH90,0))</f>
        <v>64</v>
      </c>
      <c r="AK89" s="115">
        <f>SUMPRODUCT((IFERROR(WEEKDAY($D$3:$AH$3,2),999)&lt;6)*D91:AH91)</f>
        <v>7</v>
      </c>
      <c r="AL89" s="115">
        <f>SUMPRODUCT(IFERROR((IFERROR(WEEKDAY($D$3:$AH$3,2),0)&gt;5)*D89:AH91,0))</f>
        <v>0</v>
      </c>
      <c r="AM89" s="115">
        <f>IFERROR(SUM(AJ89:AL91),"")</f>
        <v>71</v>
      </c>
      <c r="AN89" s="68" t="e">
        <f>VLOOKUP(A89,[1]Sheet1!$D:$M,10,0)</f>
        <v>#N/A</v>
      </c>
      <c r="AO89" s="115" cm="1">
        <f t="array" ref="AO89">SUMPRODUCT((IFERROR((D89:AH89+D90:AH90+D91:AH91),0)&gt;8)*1,IFERROR((D89:AH89+D90:AH90+D91:AH91-8),0))</f>
        <v>7</v>
      </c>
      <c r="AP89" s="115">
        <f>AM89-AO89</f>
        <v>64</v>
      </c>
      <c r="AQ89" s="115"/>
      <c r="AR89" s="115"/>
    </row>
    <row r="90" s="62" customFormat="1" ht="19" customHeight="1" spans="1:44">
      <c r="A90" s="125"/>
      <c r="B90" s="126"/>
      <c r="C90" s="125" t="s">
        <v>123</v>
      </c>
      <c r="D90" s="127" t="s">
        <v>117</v>
      </c>
      <c r="E90" s="127" t="s">
        <v>117</v>
      </c>
      <c r="F90" s="127" t="s">
        <v>117</v>
      </c>
      <c r="G90" s="127" t="s">
        <v>117</v>
      </c>
      <c r="H90" s="127">
        <v>4</v>
      </c>
      <c r="I90" s="127">
        <v>4</v>
      </c>
      <c r="J90" s="146">
        <v>4</v>
      </c>
      <c r="K90" s="127">
        <v>4</v>
      </c>
      <c r="L90" s="127">
        <v>4</v>
      </c>
      <c r="M90" s="127" t="s">
        <v>117</v>
      </c>
      <c r="N90" s="127" t="s">
        <v>117</v>
      </c>
      <c r="O90" s="146">
        <v>4</v>
      </c>
      <c r="P90" s="127">
        <v>4</v>
      </c>
      <c r="Q90" s="127">
        <v>4</v>
      </c>
      <c r="R90" s="127" t="s">
        <v>132</v>
      </c>
      <c r="S90" s="127" t="s">
        <v>132</v>
      </c>
      <c r="T90" s="127"/>
      <c r="U90" s="127"/>
      <c r="V90" s="127" t="s">
        <v>132</v>
      </c>
      <c r="W90" s="127" t="s">
        <v>132</v>
      </c>
      <c r="X90" s="127" t="s">
        <v>132</v>
      </c>
      <c r="Y90" s="127" t="s">
        <v>132</v>
      </c>
      <c r="Z90" s="127" t="s">
        <v>132</v>
      </c>
      <c r="AA90" s="127" t="s">
        <v>132</v>
      </c>
      <c r="AB90" s="127"/>
      <c r="AC90" s="127" t="s">
        <v>132</v>
      </c>
      <c r="AD90" s="127" t="s">
        <v>132</v>
      </c>
      <c r="AE90" s="127" t="s">
        <v>132</v>
      </c>
      <c r="AF90" s="127" t="s">
        <v>132</v>
      </c>
      <c r="AG90" s="127" t="s">
        <v>132</v>
      </c>
      <c r="AH90" s="127" t="s">
        <v>132</v>
      </c>
      <c r="AI90" s="115"/>
      <c r="AJ90" s="115"/>
      <c r="AK90" s="115"/>
      <c r="AL90" s="115"/>
      <c r="AM90" s="115"/>
      <c r="AN90" s="68"/>
      <c r="AO90" s="115"/>
      <c r="AP90" s="115"/>
      <c r="AQ90" s="115"/>
      <c r="AR90" s="115"/>
    </row>
    <row r="91" s="62" customFormat="1" ht="20" customHeight="1" spans="1:44">
      <c r="A91" s="125"/>
      <c r="B91" s="128"/>
      <c r="C91" s="125" t="s">
        <v>120</v>
      </c>
      <c r="D91" s="127"/>
      <c r="E91" s="127"/>
      <c r="F91" s="127"/>
      <c r="G91" s="127"/>
      <c r="H91" s="127"/>
      <c r="I91" s="127">
        <v>2.5</v>
      </c>
      <c r="J91" s="146"/>
      <c r="K91" s="127">
        <v>1</v>
      </c>
      <c r="L91" s="127">
        <v>1</v>
      </c>
      <c r="M91" s="127"/>
      <c r="N91" s="127"/>
      <c r="O91" s="146">
        <v>1</v>
      </c>
      <c r="P91" s="127">
        <v>1</v>
      </c>
      <c r="Q91" s="146">
        <v>0.5</v>
      </c>
      <c r="R91" s="127"/>
      <c r="S91" s="127"/>
      <c r="T91" s="127"/>
      <c r="U91" s="127"/>
      <c r="V91" s="127"/>
      <c r="W91" s="127"/>
      <c r="X91" s="127"/>
      <c r="Y91" s="127"/>
      <c r="Z91" s="127"/>
      <c r="AA91" s="127"/>
      <c r="AB91" s="127"/>
      <c r="AC91" s="127"/>
      <c r="AD91" s="127"/>
      <c r="AE91" s="127"/>
      <c r="AF91" s="127"/>
      <c r="AG91" s="127"/>
      <c r="AH91" s="127"/>
      <c r="AI91" s="115"/>
      <c r="AJ91" s="115"/>
      <c r="AK91" s="115"/>
      <c r="AL91" s="115"/>
      <c r="AM91" s="115"/>
      <c r="AN91" s="68"/>
      <c r="AO91" s="115"/>
      <c r="AP91" s="115"/>
      <c r="AQ91" s="115"/>
      <c r="AR91" s="115"/>
    </row>
    <row r="92" s="62" customFormat="1" ht="19" customHeight="1" spans="1:44">
      <c r="A92" s="126" t="s">
        <v>75</v>
      </c>
      <c r="B92" s="126" t="s">
        <v>131</v>
      </c>
      <c r="C92" s="125" t="s">
        <v>122</v>
      </c>
      <c r="D92" s="127"/>
      <c r="E92" s="127"/>
      <c r="F92" s="127"/>
      <c r="G92" s="127"/>
      <c r="H92" s="127">
        <v>4</v>
      </c>
      <c r="I92" s="127">
        <v>4</v>
      </c>
      <c r="J92" s="146">
        <v>4</v>
      </c>
      <c r="K92" s="127"/>
      <c r="L92" s="127"/>
      <c r="M92" s="127"/>
      <c r="N92" s="127"/>
      <c r="O92" s="127"/>
      <c r="P92" s="127"/>
      <c r="Q92" s="127"/>
      <c r="R92" s="127"/>
      <c r="S92" s="127"/>
      <c r="T92" s="127"/>
      <c r="U92" s="127"/>
      <c r="V92" s="127"/>
      <c r="W92" s="127"/>
      <c r="X92" s="127"/>
      <c r="Y92" s="127"/>
      <c r="Z92" s="127"/>
      <c r="AA92" s="127"/>
      <c r="AB92" s="127"/>
      <c r="AC92" s="127"/>
      <c r="AD92" s="127"/>
      <c r="AE92" s="127"/>
      <c r="AF92" s="127"/>
      <c r="AG92" s="127"/>
      <c r="AH92" s="127"/>
      <c r="AI92" s="115">
        <f>IF(A92="","",COUNTIF(D92:AH93,"&gt;2")/2)</f>
        <v>3</v>
      </c>
      <c r="AJ92" s="115" cm="1">
        <f t="array" ref="AJ92">SUMPRODUCT(IFERROR((IFERROR(WEEKDAY($D$3:$AH$3,2),999)&lt;6)*D92:AH93,0))</f>
        <v>24</v>
      </c>
      <c r="AK92" s="115">
        <f>SUMPRODUCT((IFERROR(WEEKDAY($D$3:$AH$3,2),999)&lt;6)*D94:AH94)</f>
        <v>2.5</v>
      </c>
      <c r="AL92" s="115">
        <f>SUMPRODUCT(IFERROR((IFERROR(WEEKDAY($D$3:$AH$3,2),0)&gt;5)*D92:AH94,0))</f>
        <v>0</v>
      </c>
      <c r="AM92" s="115">
        <f>IFERROR(SUM(AJ92:AL94),"")</f>
        <v>26.5</v>
      </c>
      <c r="AN92" s="68" t="e">
        <f>VLOOKUP(A92,[1]Sheet1!$D:$M,10,0)</f>
        <v>#N/A</v>
      </c>
      <c r="AO92" s="115" cm="1">
        <f t="array" ref="AO92">SUMPRODUCT((IFERROR((D92:AH92+D93:AH93+D94:AH94),0)&gt;8)*1,IFERROR((D92:AH92+D93:AH93+D94:AH94-8),0))</f>
        <v>2.5</v>
      </c>
      <c r="AP92" s="115">
        <f>AM92-AO92</f>
        <v>24</v>
      </c>
      <c r="AQ92" s="115"/>
      <c r="AR92" s="115"/>
    </row>
    <row r="93" s="62" customFormat="1" ht="19" customHeight="1" spans="1:44">
      <c r="A93" s="126"/>
      <c r="B93" s="126"/>
      <c r="C93" s="125" t="s">
        <v>123</v>
      </c>
      <c r="D93" s="127"/>
      <c r="E93" s="127"/>
      <c r="F93" s="127"/>
      <c r="G93" s="127"/>
      <c r="H93" s="127">
        <v>4</v>
      </c>
      <c r="I93" s="127">
        <v>4</v>
      </c>
      <c r="J93" s="146">
        <v>4</v>
      </c>
      <c r="K93" s="127"/>
      <c r="L93" s="127"/>
      <c r="M93" s="127"/>
      <c r="N93" s="127"/>
      <c r="O93" s="127"/>
      <c r="P93" s="127"/>
      <c r="Q93" s="127"/>
      <c r="R93" s="127"/>
      <c r="S93" s="127"/>
      <c r="T93" s="127"/>
      <c r="U93" s="127"/>
      <c r="V93" s="127"/>
      <c r="W93" s="127"/>
      <c r="X93" s="127"/>
      <c r="Y93" s="127"/>
      <c r="Z93" s="127"/>
      <c r="AA93" s="127"/>
      <c r="AB93" s="127"/>
      <c r="AC93" s="156"/>
      <c r="AD93" s="127"/>
      <c r="AE93" s="127"/>
      <c r="AF93" s="127"/>
      <c r="AG93" s="127"/>
      <c r="AH93" s="127"/>
      <c r="AI93" s="115"/>
      <c r="AJ93" s="115"/>
      <c r="AK93" s="115"/>
      <c r="AL93" s="115"/>
      <c r="AM93" s="115"/>
      <c r="AN93" s="68"/>
      <c r="AO93" s="115"/>
      <c r="AP93" s="115"/>
      <c r="AQ93" s="115"/>
      <c r="AR93" s="115"/>
    </row>
    <row r="94" s="62" customFormat="1" ht="20" customHeight="1" spans="1:44">
      <c r="A94" s="128"/>
      <c r="B94" s="128"/>
      <c r="C94" s="125" t="s">
        <v>120</v>
      </c>
      <c r="D94" s="127"/>
      <c r="E94" s="127"/>
      <c r="F94" s="127"/>
      <c r="G94" s="127"/>
      <c r="H94" s="127"/>
      <c r="I94" s="127">
        <v>2.5</v>
      </c>
      <c r="J94" s="146"/>
      <c r="K94" s="127"/>
      <c r="L94" s="127"/>
      <c r="M94" s="146"/>
      <c r="N94" s="146"/>
      <c r="O94" s="127"/>
      <c r="P94" s="127"/>
      <c r="Q94" s="146"/>
      <c r="R94" s="127"/>
      <c r="S94" s="127"/>
      <c r="T94" s="127"/>
      <c r="U94" s="127"/>
      <c r="V94" s="127"/>
      <c r="W94" s="127"/>
      <c r="X94" s="127"/>
      <c r="Y94" s="127"/>
      <c r="Z94" s="127"/>
      <c r="AA94" s="127"/>
      <c r="AB94" s="127"/>
      <c r="AC94" s="156"/>
      <c r="AD94" s="127"/>
      <c r="AE94" s="127"/>
      <c r="AF94" s="127"/>
      <c r="AG94" s="127"/>
      <c r="AH94" s="127"/>
      <c r="AI94" s="115"/>
      <c r="AJ94" s="115"/>
      <c r="AK94" s="115"/>
      <c r="AL94" s="115"/>
      <c r="AM94" s="115"/>
      <c r="AN94" s="68"/>
      <c r="AO94" s="115"/>
      <c r="AP94" s="115"/>
      <c r="AQ94" s="115"/>
      <c r="AR94" s="115"/>
    </row>
    <row r="95" s="62" customFormat="1" ht="19" customHeight="1" spans="1:44">
      <c r="A95" s="129" t="s">
        <v>58</v>
      </c>
      <c r="B95" s="78" t="s">
        <v>57</v>
      </c>
      <c r="C95" s="78" t="s">
        <v>122</v>
      </c>
      <c r="D95" s="130"/>
      <c r="E95" s="130"/>
      <c r="F95" s="130"/>
      <c r="G95" s="131">
        <v>0</v>
      </c>
      <c r="H95" s="131">
        <v>0</v>
      </c>
      <c r="I95" s="130">
        <v>4</v>
      </c>
      <c r="J95" s="130">
        <v>4</v>
      </c>
      <c r="K95" s="130">
        <v>4</v>
      </c>
      <c r="L95" s="130">
        <v>4</v>
      </c>
      <c r="M95" s="130">
        <v>4</v>
      </c>
      <c r="N95" s="131">
        <v>0</v>
      </c>
      <c r="O95" s="130">
        <v>4</v>
      </c>
      <c r="P95" s="130">
        <v>4</v>
      </c>
      <c r="Q95" s="130">
        <v>4</v>
      </c>
      <c r="R95" s="130">
        <v>4</v>
      </c>
      <c r="S95" s="130">
        <v>4</v>
      </c>
      <c r="T95" s="130">
        <v>4</v>
      </c>
      <c r="U95" s="130">
        <v>0</v>
      </c>
      <c r="V95" s="130">
        <v>4</v>
      </c>
      <c r="W95" s="130">
        <v>4</v>
      </c>
      <c r="X95" s="130">
        <v>4</v>
      </c>
      <c r="Y95" s="130">
        <v>4</v>
      </c>
      <c r="Z95" s="130">
        <v>4</v>
      </c>
      <c r="AA95" s="130">
        <v>4</v>
      </c>
      <c r="AB95" s="130">
        <v>4</v>
      </c>
      <c r="AC95" s="130">
        <v>4</v>
      </c>
      <c r="AD95" s="130">
        <v>4</v>
      </c>
      <c r="AE95" s="130">
        <v>4</v>
      </c>
      <c r="AF95" s="130">
        <v>4</v>
      </c>
      <c r="AG95" s="130">
        <v>4</v>
      </c>
      <c r="AH95" s="130"/>
      <c r="AI95" s="115">
        <f>IF(A95="","",COUNTIF(D95:AH96,"&gt;2")/2)</f>
        <v>23</v>
      </c>
      <c r="AJ95" s="115" cm="1">
        <f t="array" ref="AJ95">SUMPRODUCT(IFERROR((IFERROR(WEEKDAY($D$3:$AH$3,2),999)&lt;6)*D95:AH96,0))</f>
        <v>152</v>
      </c>
      <c r="AK95" s="115">
        <f>SUMPRODUCT((IFERROR(WEEKDAY($D$3:$AH$3,2),999)&lt;6)*D97:AH97)</f>
        <v>53.5</v>
      </c>
      <c r="AL95" s="115">
        <f>SUMPRODUCT(IFERROR((IFERROR(WEEKDAY($D$3:$AH$3,2),0)&gt;5)*D95:AH97,0))</f>
        <v>44</v>
      </c>
      <c r="AM95" s="115">
        <f>IFERROR(SUM(AJ95:AL97),"")</f>
        <v>249.5</v>
      </c>
      <c r="AN95" s="68" t="e">
        <f>VLOOKUP(A95,[1]Sheet1!$D:$M,10,0)</f>
        <v>#N/A</v>
      </c>
      <c r="AO95" s="115" cm="1">
        <f t="array" ref="AO95">SUMPRODUCT((IFERROR((D95:AH95+D96:AH96+D97:AH97),0)&gt;8)*1,IFERROR((D95:AH95+D96:AH96+D97:AH97-8),0))</f>
        <v>65.5</v>
      </c>
      <c r="AP95" s="115">
        <f>AM95-AO95</f>
        <v>184</v>
      </c>
      <c r="AQ95" s="115"/>
      <c r="AR95" s="115"/>
    </row>
    <row r="96" s="62" customFormat="1" ht="19" customHeight="1" spans="1:44">
      <c r="A96" s="129"/>
      <c r="B96" s="78"/>
      <c r="C96" s="78" t="s">
        <v>123</v>
      </c>
      <c r="D96" s="130"/>
      <c r="E96" s="130"/>
      <c r="F96" s="130"/>
      <c r="G96" s="131">
        <v>0</v>
      </c>
      <c r="H96" s="131">
        <v>0</v>
      </c>
      <c r="I96" s="130">
        <v>4</v>
      </c>
      <c r="J96" s="130">
        <v>4</v>
      </c>
      <c r="K96" s="130">
        <v>4</v>
      </c>
      <c r="L96" s="130">
        <v>4</v>
      </c>
      <c r="M96" s="130">
        <v>4</v>
      </c>
      <c r="N96" s="131">
        <v>0</v>
      </c>
      <c r="O96" s="130">
        <v>4</v>
      </c>
      <c r="P96" s="130">
        <v>4</v>
      </c>
      <c r="Q96" s="130">
        <v>4</v>
      </c>
      <c r="R96" s="130">
        <v>4</v>
      </c>
      <c r="S96" s="130">
        <v>4</v>
      </c>
      <c r="T96" s="130">
        <v>4</v>
      </c>
      <c r="U96" s="130">
        <v>0</v>
      </c>
      <c r="V96" s="130">
        <v>4</v>
      </c>
      <c r="W96" s="130">
        <v>4</v>
      </c>
      <c r="X96" s="130">
        <v>4</v>
      </c>
      <c r="Y96" s="130">
        <v>4</v>
      </c>
      <c r="Z96" s="130">
        <v>4</v>
      </c>
      <c r="AA96" s="131">
        <v>4</v>
      </c>
      <c r="AB96" s="131">
        <v>4</v>
      </c>
      <c r="AC96" s="130">
        <v>4</v>
      </c>
      <c r="AD96" s="130">
        <v>4</v>
      </c>
      <c r="AE96" s="130">
        <v>4</v>
      </c>
      <c r="AF96" s="130">
        <v>4</v>
      </c>
      <c r="AG96" s="130">
        <v>4</v>
      </c>
      <c r="AH96" s="130"/>
      <c r="AI96" s="115"/>
      <c r="AJ96" s="115"/>
      <c r="AK96" s="115"/>
      <c r="AL96" s="115"/>
      <c r="AM96" s="115"/>
      <c r="AN96" s="68"/>
      <c r="AO96" s="115"/>
      <c r="AP96" s="115"/>
      <c r="AQ96" s="115"/>
      <c r="AR96" s="115"/>
    </row>
    <row r="97" s="62" customFormat="1" ht="20" customHeight="1" spans="1:44">
      <c r="A97" s="132"/>
      <c r="B97" s="78"/>
      <c r="C97" s="133" t="s">
        <v>120</v>
      </c>
      <c r="D97" s="130"/>
      <c r="E97" s="130"/>
      <c r="F97" s="130"/>
      <c r="G97" s="131">
        <v>0</v>
      </c>
      <c r="H97" s="131">
        <v>0</v>
      </c>
      <c r="I97" s="130">
        <v>1.5</v>
      </c>
      <c r="J97" s="130">
        <v>3</v>
      </c>
      <c r="K97" s="130">
        <v>3</v>
      </c>
      <c r="L97" s="130">
        <v>3</v>
      </c>
      <c r="M97" s="130">
        <v>3</v>
      </c>
      <c r="N97" s="131">
        <v>0</v>
      </c>
      <c r="O97" s="130">
        <v>3</v>
      </c>
      <c r="P97" s="130">
        <v>3</v>
      </c>
      <c r="Q97" s="130">
        <v>3</v>
      </c>
      <c r="R97" s="130">
        <v>2</v>
      </c>
      <c r="S97" s="130">
        <v>3</v>
      </c>
      <c r="T97" s="130">
        <v>2</v>
      </c>
      <c r="U97" s="130">
        <v>0</v>
      </c>
      <c r="V97" s="130">
        <v>2</v>
      </c>
      <c r="W97" s="130">
        <v>3</v>
      </c>
      <c r="X97" s="130">
        <v>5.5</v>
      </c>
      <c r="Y97" s="130">
        <v>3</v>
      </c>
      <c r="Z97" s="130">
        <v>3</v>
      </c>
      <c r="AA97" s="131">
        <v>4</v>
      </c>
      <c r="AB97" s="131">
        <v>3</v>
      </c>
      <c r="AC97" s="130">
        <v>3</v>
      </c>
      <c r="AD97" s="130">
        <v>3.5</v>
      </c>
      <c r="AE97" s="130">
        <v>3</v>
      </c>
      <c r="AF97" s="130">
        <v>3</v>
      </c>
      <c r="AG97" s="130"/>
      <c r="AH97" s="130"/>
      <c r="AI97" s="115"/>
      <c r="AJ97" s="115"/>
      <c r="AK97" s="115"/>
      <c r="AL97" s="115"/>
      <c r="AM97" s="115"/>
      <c r="AN97" s="68"/>
      <c r="AO97" s="115"/>
      <c r="AP97" s="115"/>
      <c r="AQ97" s="115"/>
      <c r="AR97" s="115"/>
    </row>
    <row r="98" s="62" customFormat="1" ht="19" customHeight="1" spans="1:44">
      <c r="A98" s="134" t="s">
        <v>61</v>
      </c>
      <c r="B98" s="78" t="s">
        <v>57</v>
      </c>
      <c r="C98" s="135" t="s">
        <v>122</v>
      </c>
      <c r="D98" s="130" t="s">
        <v>117</v>
      </c>
      <c r="E98" s="130" t="s">
        <v>117</v>
      </c>
      <c r="F98" s="130">
        <v>4</v>
      </c>
      <c r="G98" s="130">
        <v>4</v>
      </c>
      <c r="H98" s="130">
        <v>4</v>
      </c>
      <c r="I98" s="130">
        <v>4</v>
      </c>
      <c r="J98" s="130">
        <v>4</v>
      </c>
      <c r="K98" s="130">
        <v>4</v>
      </c>
      <c r="L98" s="130">
        <v>4</v>
      </c>
      <c r="M98" s="130">
        <v>4</v>
      </c>
      <c r="N98" s="147">
        <v>4</v>
      </c>
      <c r="O98" s="147">
        <v>4</v>
      </c>
      <c r="P98" s="147">
        <v>4</v>
      </c>
      <c r="Q98" s="147">
        <v>4</v>
      </c>
      <c r="R98" s="147">
        <v>4</v>
      </c>
      <c r="S98" s="147">
        <v>4</v>
      </c>
      <c r="T98" s="147">
        <v>4</v>
      </c>
      <c r="U98" s="147">
        <v>4</v>
      </c>
      <c r="V98" s="147">
        <v>4</v>
      </c>
      <c r="W98" s="147">
        <v>4</v>
      </c>
      <c r="X98" s="147">
        <v>4</v>
      </c>
      <c r="Y98" s="147">
        <v>4</v>
      </c>
      <c r="Z98" s="147">
        <v>4</v>
      </c>
      <c r="AA98" s="147">
        <v>4</v>
      </c>
      <c r="AB98" s="147">
        <v>4</v>
      </c>
      <c r="AC98" s="130"/>
      <c r="AD98" s="130">
        <v>4</v>
      </c>
      <c r="AE98" s="130">
        <v>4</v>
      </c>
      <c r="AF98" s="130">
        <v>4</v>
      </c>
      <c r="AG98" s="130">
        <v>4</v>
      </c>
      <c r="AH98" s="130"/>
      <c r="AI98" s="115">
        <f>IF(A98="","",COUNTIF(D98:AH99,"&gt;2")/2)</f>
        <v>27.5</v>
      </c>
      <c r="AJ98" s="115" cm="1">
        <f t="array" ref="AJ98">SUMPRODUCT(IFERROR((IFERROR(WEEKDAY($D$3:$AH$3,2),999)&lt;6)*D98:AH99,0))</f>
        <v>160.5</v>
      </c>
      <c r="AK98" s="115">
        <f>SUMPRODUCT((IFERROR(WEEKDAY($D$3:$AH$3,2),999)&lt;6)*D100:AH100)</f>
        <v>59</v>
      </c>
      <c r="AL98" s="115">
        <f>SUMPRODUCT(IFERROR((IFERROR(WEEKDAY($D$3:$AH$3,2),0)&gt;5)*D98:AH100,0))</f>
        <v>87</v>
      </c>
      <c r="AM98" s="115">
        <f>IFERROR(SUM(AJ98:AL100),"")</f>
        <v>306.5</v>
      </c>
      <c r="AN98" s="68" t="e">
        <f>VLOOKUP(A98,[1]Sheet1!$D:$M,10,0)</f>
        <v>#N/A</v>
      </c>
      <c r="AO98" s="115" cm="1">
        <f t="array" ref="AO98">SUMPRODUCT((IFERROR((D98:AH98+D99:AH99+D100:AH100),0)&gt;8)*1,IFERROR((D98:AH98+D99:AH99+D100:AH100-8),0))</f>
        <v>82.5</v>
      </c>
      <c r="AP98" s="115">
        <f>AM98-AO98</f>
        <v>224</v>
      </c>
      <c r="AQ98" s="115"/>
      <c r="AR98" s="115"/>
    </row>
    <row r="99" s="62" customFormat="1" ht="19" customHeight="1" spans="1:44">
      <c r="A99" s="134"/>
      <c r="B99" s="78"/>
      <c r="C99" s="135" t="s">
        <v>123</v>
      </c>
      <c r="D99" s="130"/>
      <c r="E99" s="130"/>
      <c r="F99" s="130">
        <v>4</v>
      </c>
      <c r="G99" s="130">
        <v>4.5</v>
      </c>
      <c r="H99" s="130">
        <v>4.5</v>
      </c>
      <c r="I99" s="130">
        <v>4.5</v>
      </c>
      <c r="J99" s="130">
        <v>4.5</v>
      </c>
      <c r="K99" s="130">
        <v>4.5</v>
      </c>
      <c r="L99" s="130">
        <v>4.5</v>
      </c>
      <c r="M99" s="130">
        <v>4.5</v>
      </c>
      <c r="N99" s="147">
        <v>4</v>
      </c>
      <c r="O99" s="147">
        <v>4</v>
      </c>
      <c r="P99" s="147">
        <v>4</v>
      </c>
      <c r="Q99" s="147">
        <v>4</v>
      </c>
      <c r="R99" s="147">
        <v>4</v>
      </c>
      <c r="S99" s="147">
        <v>4</v>
      </c>
      <c r="T99" s="147">
        <v>4</v>
      </c>
      <c r="U99" s="147">
        <v>4</v>
      </c>
      <c r="V99" s="147">
        <v>4</v>
      </c>
      <c r="W99" s="147">
        <v>4</v>
      </c>
      <c r="X99" s="147">
        <v>4</v>
      </c>
      <c r="Y99" s="147">
        <v>4</v>
      </c>
      <c r="Z99" s="147">
        <v>4</v>
      </c>
      <c r="AA99" s="147">
        <v>4</v>
      </c>
      <c r="AB99" s="147">
        <v>4</v>
      </c>
      <c r="AC99" s="130">
        <v>4</v>
      </c>
      <c r="AD99" s="130">
        <v>4.5</v>
      </c>
      <c r="AE99" s="130">
        <v>4.5</v>
      </c>
      <c r="AF99" s="130">
        <v>4.5</v>
      </c>
      <c r="AG99" s="130">
        <v>4.5</v>
      </c>
      <c r="AH99" s="130"/>
      <c r="AI99" s="115"/>
      <c r="AJ99" s="115"/>
      <c r="AK99" s="115"/>
      <c r="AL99" s="115"/>
      <c r="AM99" s="115"/>
      <c r="AN99" s="68"/>
      <c r="AO99" s="115"/>
      <c r="AP99" s="115"/>
      <c r="AQ99" s="115"/>
      <c r="AR99" s="115"/>
    </row>
    <row r="100" s="62" customFormat="1" ht="20" customHeight="1" spans="1:44">
      <c r="A100" s="136"/>
      <c r="B100" s="78"/>
      <c r="C100" s="137" t="s">
        <v>120</v>
      </c>
      <c r="D100" s="130"/>
      <c r="E100" s="130"/>
      <c r="F100" s="131">
        <v>2</v>
      </c>
      <c r="G100" s="130">
        <v>2</v>
      </c>
      <c r="H100" s="130">
        <v>2</v>
      </c>
      <c r="I100" s="130">
        <v>3</v>
      </c>
      <c r="J100" s="131">
        <v>3</v>
      </c>
      <c r="K100" s="131">
        <v>3</v>
      </c>
      <c r="L100" s="131">
        <v>3</v>
      </c>
      <c r="M100" s="131">
        <v>2</v>
      </c>
      <c r="N100" s="148">
        <v>4</v>
      </c>
      <c r="O100" s="147">
        <v>3</v>
      </c>
      <c r="P100" s="147">
        <v>3</v>
      </c>
      <c r="Q100" s="148">
        <v>3</v>
      </c>
      <c r="R100" s="148">
        <v>3</v>
      </c>
      <c r="S100" s="148">
        <v>3</v>
      </c>
      <c r="T100" s="148">
        <v>3</v>
      </c>
      <c r="U100" s="148">
        <v>3</v>
      </c>
      <c r="V100" s="148">
        <v>3</v>
      </c>
      <c r="W100" s="148">
        <v>3</v>
      </c>
      <c r="X100" s="148">
        <v>3</v>
      </c>
      <c r="Y100" s="148">
        <v>3</v>
      </c>
      <c r="Z100" s="148">
        <v>3</v>
      </c>
      <c r="AA100" s="148">
        <v>3</v>
      </c>
      <c r="AB100" s="148">
        <v>3</v>
      </c>
      <c r="AC100" s="131">
        <v>4</v>
      </c>
      <c r="AD100" s="130">
        <v>4</v>
      </c>
      <c r="AE100" s="130">
        <v>3</v>
      </c>
      <c r="AF100" s="130">
        <v>3</v>
      </c>
      <c r="AG100" s="130">
        <v>1</v>
      </c>
      <c r="AH100" s="130"/>
      <c r="AI100" s="115"/>
      <c r="AJ100" s="115"/>
      <c r="AK100" s="115"/>
      <c r="AL100" s="115"/>
      <c r="AM100" s="115"/>
      <c r="AN100" s="68"/>
      <c r="AO100" s="115"/>
      <c r="AP100" s="115"/>
      <c r="AQ100" s="115"/>
      <c r="AR100" s="115"/>
    </row>
    <row r="101" s="62" customFormat="1" ht="19" customHeight="1" spans="1:44">
      <c r="A101" s="138" t="s">
        <v>94</v>
      </c>
      <c r="B101" s="138" t="s">
        <v>35</v>
      </c>
      <c r="C101" s="138" t="s">
        <v>122</v>
      </c>
      <c r="D101" s="139"/>
      <c r="E101" s="139"/>
      <c r="F101" s="139"/>
      <c r="G101" s="139"/>
      <c r="H101" s="139"/>
      <c r="I101" s="139"/>
      <c r="J101" s="139"/>
      <c r="K101" s="139"/>
      <c r="L101" s="139"/>
      <c r="M101" s="139"/>
      <c r="N101" s="139"/>
      <c r="O101" s="139"/>
      <c r="P101" s="139"/>
      <c r="Q101" s="139"/>
      <c r="R101" s="139"/>
      <c r="S101" s="139"/>
      <c r="T101" s="139"/>
      <c r="U101" s="139"/>
      <c r="V101" s="139"/>
      <c r="W101" s="139"/>
      <c r="X101" s="139"/>
      <c r="Y101" s="139"/>
      <c r="Z101" s="139"/>
      <c r="AA101" s="139"/>
      <c r="AB101" s="139"/>
      <c r="AC101" s="139"/>
      <c r="AD101" s="139"/>
      <c r="AE101" s="139">
        <v>4</v>
      </c>
      <c r="AF101" s="139">
        <v>4</v>
      </c>
      <c r="AG101" s="139"/>
      <c r="AH101" s="139"/>
      <c r="AI101" s="115">
        <f>IF(A101="","",COUNTIF(D101:AH102,"&gt;2")/2)</f>
        <v>2</v>
      </c>
      <c r="AJ101" s="115" cm="1">
        <f t="array" ref="AJ101">SUMPRODUCT(IFERROR((IFERROR(WEEKDAY($D$3:$AH$3,2),999)&lt;6)*D101:AH102,0))</f>
        <v>16</v>
      </c>
      <c r="AK101" s="115">
        <f>SUMPRODUCT((IFERROR(WEEKDAY($D$3:$AH$3,2),999)&lt;6)*D103:AH103)</f>
        <v>2</v>
      </c>
      <c r="AL101" s="115">
        <f>SUMPRODUCT(IFERROR((IFERROR(WEEKDAY($D$3:$AH$3,2),0)&gt;5)*D101:AH103,0))</f>
        <v>0</v>
      </c>
      <c r="AM101" s="115">
        <f>IFERROR(SUM(AJ101:AL103),"")</f>
        <v>18</v>
      </c>
      <c r="AN101" s="68" t="e">
        <f>VLOOKUP(A101,[1]Sheet1!$D:$M,10,0)</f>
        <v>#N/A</v>
      </c>
      <c r="AO101" s="115" cm="1">
        <f t="array" ref="AO101">SUMPRODUCT((IFERROR((D101:AH101+D102:AH102+D103:AH103),0)&gt;8)*1,IFERROR((D101:AH101+D102:AH102+D103:AH103-8),0))</f>
        <v>2</v>
      </c>
      <c r="AP101" s="115">
        <f>AM101-AO101</f>
        <v>16</v>
      </c>
      <c r="AQ101" s="115"/>
      <c r="AR101" s="115"/>
    </row>
    <row r="102" s="62" customFormat="1" ht="19" customHeight="1" spans="1:44">
      <c r="A102" s="138"/>
      <c r="B102" s="138"/>
      <c r="C102" s="138" t="s">
        <v>123</v>
      </c>
      <c r="D102" s="139"/>
      <c r="E102" s="139"/>
      <c r="F102" s="139"/>
      <c r="G102" s="139"/>
      <c r="H102" s="139"/>
      <c r="I102" s="139"/>
      <c r="J102" s="139"/>
      <c r="K102" s="139"/>
      <c r="L102" s="139"/>
      <c r="M102" s="139"/>
      <c r="N102" s="139"/>
      <c r="O102" s="139"/>
      <c r="P102" s="139"/>
      <c r="Q102" s="139"/>
      <c r="R102" s="139"/>
      <c r="S102" s="139"/>
      <c r="T102" s="139"/>
      <c r="U102" s="139"/>
      <c r="V102" s="139"/>
      <c r="W102" s="139"/>
      <c r="X102" s="139"/>
      <c r="Y102" s="139"/>
      <c r="Z102" s="139"/>
      <c r="AA102" s="139"/>
      <c r="AB102" s="139"/>
      <c r="AC102" s="139"/>
      <c r="AD102" s="139"/>
      <c r="AE102" s="139">
        <v>4</v>
      </c>
      <c r="AF102" s="139">
        <v>4</v>
      </c>
      <c r="AG102" s="139"/>
      <c r="AH102" s="139"/>
      <c r="AI102" s="115"/>
      <c r="AJ102" s="115"/>
      <c r="AK102" s="115"/>
      <c r="AL102" s="115"/>
      <c r="AM102" s="115"/>
      <c r="AN102" s="68"/>
      <c r="AO102" s="115"/>
      <c r="AP102" s="115"/>
      <c r="AQ102" s="115"/>
      <c r="AR102" s="115"/>
    </row>
    <row r="103" s="62" customFormat="1" ht="20" customHeight="1" spans="1:44">
      <c r="A103" s="138"/>
      <c r="B103" s="138"/>
      <c r="C103" s="138" t="s">
        <v>120</v>
      </c>
      <c r="D103" s="139"/>
      <c r="E103" s="139"/>
      <c r="F103" s="139"/>
      <c r="G103" s="139"/>
      <c r="H103" s="139"/>
      <c r="I103" s="139"/>
      <c r="J103" s="139"/>
      <c r="K103" s="139"/>
      <c r="L103" s="139"/>
      <c r="M103" s="139"/>
      <c r="N103" s="139"/>
      <c r="O103" s="139"/>
      <c r="P103" s="139"/>
      <c r="Q103" s="139"/>
      <c r="R103" s="139"/>
      <c r="S103" s="139"/>
      <c r="T103" s="139"/>
      <c r="U103" s="139"/>
      <c r="V103" s="139"/>
      <c r="W103" s="139"/>
      <c r="X103" s="139"/>
      <c r="Y103" s="139"/>
      <c r="Z103" s="139"/>
      <c r="AA103" s="139"/>
      <c r="AB103" s="139"/>
      <c r="AC103" s="139"/>
      <c r="AD103" s="139"/>
      <c r="AE103" s="139">
        <v>1</v>
      </c>
      <c r="AF103" s="139">
        <v>1</v>
      </c>
      <c r="AG103" s="139"/>
      <c r="AH103" s="139"/>
      <c r="AI103" s="115"/>
      <c r="AJ103" s="115"/>
      <c r="AK103" s="115"/>
      <c r="AL103" s="115"/>
      <c r="AM103" s="115"/>
      <c r="AN103" s="68"/>
      <c r="AO103" s="115"/>
      <c r="AP103" s="115"/>
      <c r="AQ103" s="115"/>
      <c r="AR103" s="115"/>
    </row>
    <row r="104" s="62" customFormat="1" ht="19" customHeight="1" spans="1:44">
      <c r="A104" s="140" t="s">
        <v>90</v>
      </c>
      <c r="B104" s="140" t="s">
        <v>17</v>
      </c>
      <c r="C104" s="140" t="s">
        <v>122</v>
      </c>
      <c r="D104" s="141"/>
      <c r="E104" s="141"/>
      <c r="F104" s="141"/>
      <c r="G104" s="141">
        <v>4</v>
      </c>
      <c r="H104" s="142"/>
      <c r="I104" s="142"/>
      <c r="J104" s="142"/>
      <c r="K104" s="142"/>
      <c r="L104" s="142"/>
      <c r="M104" s="142"/>
      <c r="N104" s="142"/>
      <c r="O104" s="142"/>
      <c r="P104" s="142"/>
      <c r="Q104" s="142"/>
      <c r="R104" s="142"/>
      <c r="S104" s="142"/>
      <c r="T104" s="142"/>
      <c r="U104" s="142"/>
      <c r="V104" s="142"/>
      <c r="W104" s="142"/>
      <c r="X104" s="142"/>
      <c r="Y104" s="142"/>
      <c r="Z104" s="142"/>
      <c r="AA104" s="142"/>
      <c r="AB104" s="142"/>
      <c r="AC104" s="142"/>
      <c r="AD104" s="142"/>
      <c r="AE104" s="142"/>
      <c r="AF104" s="142"/>
      <c r="AG104" s="142"/>
      <c r="AH104" s="141"/>
      <c r="AI104" s="115">
        <f>IF(A104="","",COUNTIF(D104:AH105,"&gt;2")/2)</f>
        <v>1</v>
      </c>
      <c r="AJ104" s="115" cm="1">
        <f t="array" ref="AJ104">SUMPRODUCT(IFERROR((IFERROR(WEEKDAY($D$3:$AH$3,2),999)&lt;6)*D104:AH105,0))</f>
        <v>0</v>
      </c>
      <c r="AK104" s="115">
        <f>SUMPRODUCT((IFERROR(WEEKDAY($D$3:$AH$3,2),999)&lt;6)*D106:AH106)</f>
        <v>0</v>
      </c>
      <c r="AL104" s="115">
        <f>SUMPRODUCT(IFERROR((IFERROR(WEEKDAY($D$3:$AH$3,2),0)&gt;5)*D104:AH106,0))</f>
        <v>10</v>
      </c>
      <c r="AM104" s="115">
        <f>IFERROR(SUM(AJ104:AL106),"")</f>
        <v>10</v>
      </c>
      <c r="AN104" s="68" t="e">
        <f>VLOOKUP(A104,[1]Sheet1!$D:$M,10,0)</f>
        <v>#N/A</v>
      </c>
      <c r="AO104" s="115" cm="1">
        <f t="array" ref="AO104">SUMPRODUCT((IFERROR((D104:AH104+D105:AH105+D106:AH106),0)&gt;8)*1,IFERROR((D104:AH104+D105:AH105+D106:AH106-8),0))</f>
        <v>2</v>
      </c>
      <c r="AP104" s="115">
        <f>AM104-AO104</f>
        <v>8</v>
      </c>
      <c r="AQ104" s="115"/>
      <c r="AR104" s="115"/>
    </row>
    <row r="105" s="62" customFormat="1" ht="19" customHeight="1" spans="1:44">
      <c r="A105" s="140"/>
      <c r="B105" s="140"/>
      <c r="C105" s="140" t="s">
        <v>123</v>
      </c>
      <c r="D105" s="141"/>
      <c r="E105" s="141"/>
      <c r="F105" s="141"/>
      <c r="G105" s="141">
        <v>4</v>
      </c>
      <c r="H105" s="142"/>
      <c r="I105" s="142"/>
      <c r="J105" s="142"/>
      <c r="K105" s="142"/>
      <c r="L105" s="142"/>
      <c r="M105" s="142"/>
      <c r="N105" s="142"/>
      <c r="O105" s="142"/>
      <c r="P105" s="142"/>
      <c r="Q105" s="142"/>
      <c r="R105" s="142"/>
      <c r="S105" s="142"/>
      <c r="T105" s="142"/>
      <c r="U105" s="142"/>
      <c r="V105" s="142"/>
      <c r="W105" s="142"/>
      <c r="X105" s="142"/>
      <c r="Y105" s="142"/>
      <c r="Z105" s="142"/>
      <c r="AA105" s="142"/>
      <c r="AB105" s="142"/>
      <c r="AC105" s="142"/>
      <c r="AD105" s="142"/>
      <c r="AE105" s="142"/>
      <c r="AF105" s="142"/>
      <c r="AG105" s="142"/>
      <c r="AH105" s="141"/>
      <c r="AI105" s="115"/>
      <c r="AJ105" s="115"/>
      <c r="AK105" s="115"/>
      <c r="AL105" s="115"/>
      <c r="AM105" s="115"/>
      <c r="AN105" s="68"/>
      <c r="AO105" s="115"/>
      <c r="AP105" s="115"/>
      <c r="AQ105" s="115"/>
      <c r="AR105" s="115"/>
    </row>
    <row r="106" s="62" customFormat="1" ht="20" customHeight="1" spans="1:44">
      <c r="A106" s="140"/>
      <c r="B106" s="140"/>
      <c r="C106" s="140" t="s">
        <v>120</v>
      </c>
      <c r="D106" s="140"/>
      <c r="E106" s="140"/>
      <c r="F106" s="140"/>
      <c r="G106" s="140">
        <v>2</v>
      </c>
      <c r="H106" s="142"/>
      <c r="I106" s="142"/>
      <c r="J106" s="142"/>
      <c r="K106" s="142"/>
      <c r="L106" s="142"/>
      <c r="M106" s="142"/>
      <c r="N106" s="142"/>
      <c r="O106" s="142"/>
      <c r="P106" s="142"/>
      <c r="Q106" s="142"/>
      <c r="R106" s="142"/>
      <c r="S106" s="142"/>
      <c r="T106" s="142"/>
      <c r="U106" s="142"/>
      <c r="V106" s="142"/>
      <c r="W106" s="142"/>
      <c r="X106" s="142"/>
      <c r="Y106" s="142"/>
      <c r="Z106" s="142"/>
      <c r="AA106" s="142"/>
      <c r="AB106" s="142"/>
      <c r="AC106" s="142"/>
      <c r="AD106" s="142"/>
      <c r="AE106" s="142"/>
      <c r="AF106" s="142"/>
      <c r="AG106" s="142"/>
      <c r="AH106" s="141"/>
      <c r="AI106" s="115"/>
      <c r="AJ106" s="115"/>
      <c r="AK106" s="115"/>
      <c r="AL106" s="115"/>
      <c r="AM106" s="115"/>
      <c r="AN106" s="68"/>
      <c r="AO106" s="115"/>
      <c r="AP106" s="115"/>
      <c r="AQ106" s="115"/>
      <c r="AR106" s="115"/>
    </row>
    <row r="107" s="62" customFormat="1" ht="19" customHeight="1" spans="1:44">
      <c r="A107" s="140"/>
      <c r="B107" s="140"/>
      <c r="C107" s="140"/>
      <c r="D107" s="140"/>
      <c r="E107" s="140"/>
      <c r="F107" s="140"/>
      <c r="G107" s="143"/>
      <c r="H107" s="143"/>
      <c r="I107" s="140"/>
      <c r="J107" s="140"/>
      <c r="K107" s="140"/>
      <c r="L107" s="140"/>
      <c r="M107" s="140"/>
      <c r="N107" s="140"/>
      <c r="O107" s="143"/>
      <c r="P107" s="143"/>
      <c r="Q107" s="140"/>
      <c r="R107" s="140"/>
      <c r="S107" s="140"/>
      <c r="T107" s="140"/>
      <c r="U107" s="140"/>
      <c r="V107" s="140"/>
      <c r="W107" s="140"/>
      <c r="X107" s="140"/>
      <c r="Y107" s="140"/>
      <c r="Z107" s="140"/>
      <c r="AA107" s="140"/>
      <c r="AB107" s="140"/>
      <c r="AC107" s="140"/>
      <c r="AD107" s="140"/>
      <c r="AE107" s="140"/>
      <c r="AF107" s="140"/>
      <c r="AG107" s="140"/>
      <c r="AH107" s="140"/>
      <c r="AI107" s="115" t="str">
        <f>IF(A107="","",COUNTIF(D107:AH108,"&gt;2")/2)</f>
        <v/>
      </c>
      <c r="AJ107" s="115" cm="1">
        <f t="array" ref="AJ107">SUMPRODUCT(IFERROR((IFERROR(WEEKDAY($D$3:$AH$3,2),999)&lt;6)*D107:AH108,0))</f>
        <v>0</v>
      </c>
      <c r="AK107" s="115">
        <f>SUMPRODUCT((IFERROR(WEEKDAY($D$3:$AH$3,2),999)&lt;6)*D109:AH109)</f>
        <v>0</v>
      </c>
      <c r="AL107" s="115">
        <f>SUMPRODUCT(IFERROR((IFERROR(WEEKDAY($D$3:$AH$3,2),0)&gt;5)*D107:AH109,0))</f>
        <v>0</v>
      </c>
      <c r="AM107" s="115">
        <f>IFERROR(SUM(AJ107:AL109),"")</f>
        <v>0</v>
      </c>
      <c r="AN107" s="68" t="e">
        <f>VLOOKUP(A107,[1]Sheet1!$D:$M,10,0)</f>
        <v>#N/A</v>
      </c>
      <c r="AO107" s="115" cm="1">
        <f t="array" ref="AO107">SUMPRODUCT((IFERROR((D107:AH107+D108:AH108+D109:AH109),0)&gt;8)*1,IFERROR((D107:AH107+D108:AH108+D109:AH109-8),0))</f>
        <v>0</v>
      </c>
      <c r="AP107" s="115">
        <f>AM107-AO107</f>
        <v>0</v>
      </c>
      <c r="AQ107" s="115"/>
      <c r="AR107" s="115"/>
    </row>
    <row r="108" s="62" customFormat="1" ht="19" customHeight="1" spans="1:44">
      <c r="A108" s="140"/>
      <c r="B108" s="140"/>
      <c r="C108" s="140"/>
      <c r="D108" s="140"/>
      <c r="E108" s="140"/>
      <c r="F108" s="140"/>
      <c r="G108" s="143"/>
      <c r="H108" s="143"/>
      <c r="I108" s="143"/>
      <c r="J108" s="140"/>
      <c r="K108" s="140"/>
      <c r="L108" s="140"/>
      <c r="M108" s="140"/>
      <c r="N108" s="140"/>
      <c r="O108" s="143"/>
      <c r="P108" s="143"/>
      <c r="Q108" s="140"/>
      <c r="R108" s="140"/>
      <c r="S108" s="140"/>
      <c r="T108" s="140"/>
      <c r="U108" s="140"/>
      <c r="V108" s="151"/>
      <c r="W108" s="140"/>
      <c r="X108" s="140"/>
      <c r="Y108" s="140"/>
      <c r="Z108" s="140"/>
      <c r="AA108" s="140"/>
      <c r="AB108" s="140"/>
      <c r="AC108" s="140"/>
      <c r="AD108" s="140"/>
      <c r="AE108" s="140"/>
      <c r="AF108" s="140"/>
      <c r="AG108" s="140"/>
      <c r="AH108" s="140"/>
      <c r="AI108" s="115"/>
      <c r="AJ108" s="115"/>
      <c r="AK108" s="115"/>
      <c r="AL108" s="115"/>
      <c r="AM108" s="115"/>
      <c r="AN108" s="68"/>
      <c r="AO108" s="115"/>
      <c r="AP108" s="115"/>
      <c r="AQ108" s="115"/>
      <c r="AR108" s="115"/>
    </row>
    <row r="109" s="62" customFormat="1" ht="20" customHeight="1" spans="1:44">
      <c r="A109" s="140"/>
      <c r="B109" s="140"/>
      <c r="C109" s="140"/>
      <c r="D109" s="140"/>
      <c r="E109" s="140"/>
      <c r="F109" s="140"/>
      <c r="G109" s="140"/>
      <c r="H109" s="140"/>
      <c r="I109" s="140"/>
      <c r="J109" s="140"/>
      <c r="K109" s="140"/>
      <c r="L109" s="140"/>
      <c r="M109" s="140"/>
      <c r="N109" s="140"/>
      <c r="O109" s="143"/>
      <c r="P109" s="143"/>
      <c r="Q109" s="140"/>
      <c r="R109" s="140"/>
      <c r="S109" s="140"/>
      <c r="T109" s="140"/>
      <c r="U109" s="140"/>
      <c r="V109" s="151"/>
      <c r="W109" s="140"/>
      <c r="X109" s="140"/>
      <c r="Y109" s="140"/>
      <c r="Z109" s="140"/>
      <c r="AA109" s="140"/>
      <c r="AB109" s="140"/>
      <c r="AC109" s="140"/>
      <c r="AD109" s="140"/>
      <c r="AE109" s="140"/>
      <c r="AF109" s="140"/>
      <c r="AG109" s="140"/>
      <c r="AH109" s="140"/>
      <c r="AI109" s="115"/>
      <c r="AJ109" s="115"/>
      <c r="AK109" s="115"/>
      <c r="AL109" s="115"/>
      <c r="AM109" s="115"/>
      <c r="AN109" s="68"/>
      <c r="AO109" s="115"/>
      <c r="AP109" s="115"/>
      <c r="AQ109" s="115"/>
      <c r="AR109" s="115"/>
    </row>
    <row r="110" spans="1:44">
      <c r="A110" s="140"/>
      <c r="B110" s="140"/>
      <c r="C110" s="140"/>
      <c r="D110" s="140"/>
      <c r="E110" s="140"/>
      <c r="F110" s="140"/>
      <c r="G110" s="143"/>
      <c r="H110" s="140"/>
      <c r="I110" s="140"/>
      <c r="J110" s="140"/>
      <c r="K110" s="140"/>
      <c r="L110" s="140"/>
      <c r="M110" s="140"/>
      <c r="N110" s="140"/>
      <c r="O110" s="143"/>
      <c r="P110" s="143"/>
      <c r="Q110" s="140"/>
      <c r="R110" s="140"/>
      <c r="S110" s="140"/>
      <c r="T110" s="140"/>
      <c r="U110" s="140"/>
      <c r="V110" s="140"/>
      <c r="W110" s="140"/>
      <c r="X110" s="140"/>
      <c r="Y110" s="140"/>
      <c r="Z110" s="140"/>
      <c r="AA110" s="140"/>
      <c r="AB110" s="140"/>
      <c r="AC110" s="140"/>
      <c r="AD110" s="140"/>
      <c r="AE110" s="140"/>
      <c r="AF110" s="140"/>
      <c r="AG110" s="140"/>
      <c r="AH110" s="140"/>
      <c r="AI110" s="115" t="str">
        <f>IF(A110="","",COUNTIF(D110:AH111,"&gt;2")/2)</f>
        <v/>
      </c>
      <c r="AJ110" s="115" cm="1">
        <f t="array" ref="AJ110">SUMPRODUCT(IFERROR((IFERROR(WEEKDAY($D$3:$AH$3,2),999)&lt;6)*D110:AH111,0))</f>
        <v>0</v>
      </c>
      <c r="AK110" s="115">
        <f>SUMPRODUCT((IFERROR(WEEKDAY($D$3:$AH$3,2),999)&lt;6)*D112:AH112)</f>
        <v>0</v>
      </c>
      <c r="AL110" s="115">
        <f>SUMPRODUCT(IFERROR((IFERROR(WEEKDAY($D$3:$AH$3,2),0)&gt;5)*D110:AH112,0))</f>
        <v>0</v>
      </c>
      <c r="AM110" s="115">
        <f>IFERROR(SUM(AJ110:AL112),"")</f>
        <v>0</v>
      </c>
      <c r="AN110" s="68" t="e">
        <f>VLOOKUP(A110,[1]Sheet1!$D:$M,10,0)</f>
        <v>#N/A</v>
      </c>
      <c r="AO110" s="115" cm="1">
        <f t="array" ref="AO110">SUMPRODUCT((IFERROR((D110:AH110+D111:AH111+D112:AH112),0)&gt;8)*1,IFERROR((D110:AH110+D111:AH111+D112:AH112-8),0))</f>
        <v>0</v>
      </c>
      <c r="AP110" s="115">
        <f>AM110-AO110</f>
        <v>0</v>
      </c>
      <c r="AQ110" s="115"/>
      <c r="AR110" s="115"/>
    </row>
    <row r="111" spans="1:44">
      <c r="A111" s="140"/>
      <c r="B111" s="140"/>
      <c r="C111" s="140"/>
      <c r="D111" s="140"/>
      <c r="E111" s="140"/>
      <c r="F111" s="140"/>
      <c r="G111" s="143"/>
      <c r="H111" s="143"/>
      <c r="I111" s="143"/>
      <c r="J111" s="140"/>
      <c r="K111" s="140"/>
      <c r="L111" s="140"/>
      <c r="M111" s="140"/>
      <c r="N111" s="140"/>
      <c r="O111" s="143"/>
      <c r="P111" s="143"/>
      <c r="Q111" s="140"/>
      <c r="R111" s="140"/>
      <c r="S111" s="140"/>
      <c r="T111" s="140"/>
      <c r="U111" s="140"/>
      <c r="V111" s="151"/>
      <c r="W111" s="140"/>
      <c r="X111" s="140"/>
      <c r="Y111" s="140"/>
      <c r="Z111" s="140"/>
      <c r="AA111" s="140"/>
      <c r="AB111" s="140"/>
      <c r="AC111" s="140"/>
      <c r="AD111" s="140"/>
      <c r="AE111" s="140"/>
      <c r="AF111" s="140"/>
      <c r="AG111" s="140"/>
      <c r="AH111" s="140"/>
      <c r="AI111" s="115"/>
      <c r="AJ111" s="115"/>
      <c r="AK111" s="115"/>
      <c r="AL111" s="115"/>
      <c r="AM111" s="115"/>
      <c r="AN111" s="68"/>
      <c r="AO111" s="115"/>
      <c r="AP111" s="115"/>
      <c r="AQ111" s="115"/>
      <c r="AR111" s="115"/>
    </row>
    <row r="112" spans="1:44">
      <c r="A112" s="140"/>
      <c r="B112" s="140"/>
      <c r="C112" s="140"/>
      <c r="D112" s="140"/>
      <c r="E112" s="140"/>
      <c r="F112" s="140"/>
      <c r="G112" s="140"/>
      <c r="H112" s="140"/>
      <c r="I112" s="140"/>
      <c r="J112" s="140"/>
      <c r="K112" s="140"/>
      <c r="L112" s="140"/>
      <c r="M112" s="140"/>
      <c r="N112" s="140"/>
      <c r="O112" s="143"/>
      <c r="P112" s="143"/>
      <c r="Q112" s="140"/>
      <c r="R112" s="140"/>
      <c r="S112" s="152"/>
      <c r="T112" s="140"/>
      <c r="U112" s="140"/>
      <c r="V112" s="151"/>
      <c r="W112" s="140"/>
      <c r="X112" s="140"/>
      <c r="Y112" s="140"/>
      <c r="Z112" s="140"/>
      <c r="AA112" s="140"/>
      <c r="AB112" s="140"/>
      <c r="AC112" s="140"/>
      <c r="AD112" s="140"/>
      <c r="AE112" s="140"/>
      <c r="AF112" s="140"/>
      <c r="AG112" s="140"/>
      <c r="AH112" s="140"/>
      <c r="AI112" s="115"/>
      <c r="AJ112" s="115"/>
      <c r="AK112" s="115"/>
      <c r="AL112" s="115"/>
      <c r="AM112" s="115"/>
      <c r="AN112" s="68"/>
      <c r="AO112" s="115"/>
      <c r="AP112" s="115"/>
      <c r="AQ112" s="115"/>
      <c r="AR112" s="115"/>
    </row>
    <row r="113" spans="1:44">
      <c r="A113" s="140"/>
      <c r="B113" s="140"/>
      <c r="C113" s="140"/>
      <c r="D113" s="140"/>
      <c r="E113" s="140"/>
      <c r="F113" s="140"/>
      <c r="G113" s="143"/>
      <c r="H113" s="140"/>
      <c r="I113" s="140"/>
      <c r="J113" s="140"/>
      <c r="K113" s="140"/>
      <c r="L113" s="140"/>
      <c r="M113" s="140"/>
      <c r="N113" s="140"/>
      <c r="O113" s="143"/>
      <c r="P113" s="143"/>
      <c r="Q113" s="140"/>
      <c r="R113" s="140"/>
      <c r="S113" s="140"/>
      <c r="T113" s="140"/>
      <c r="U113" s="140"/>
      <c r="V113" s="140"/>
      <c r="W113" s="140"/>
      <c r="X113" s="140"/>
      <c r="Y113" s="140"/>
      <c r="Z113" s="140"/>
      <c r="AA113" s="140"/>
      <c r="AB113" s="140"/>
      <c r="AC113" s="140"/>
      <c r="AD113" s="140"/>
      <c r="AE113" s="140"/>
      <c r="AF113" s="140"/>
      <c r="AG113" s="140"/>
      <c r="AH113" s="140"/>
      <c r="AI113" s="115" t="str">
        <f>IF(A113="","",COUNTIF(D113:AH114,"&gt;2")/2)</f>
        <v/>
      </c>
      <c r="AJ113" s="115" cm="1">
        <f t="array" ref="AJ113">SUMPRODUCT(IFERROR((IFERROR(WEEKDAY($D$3:$AH$3,2),999)&lt;6)*D113:AH114,0))</f>
        <v>0</v>
      </c>
      <c r="AK113" s="115">
        <f>SUMPRODUCT((IFERROR(WEEKDAY($D$3:$AH$3,2),999)&lt;6)*D115:AH115)</f>
        <v>0</v>
      </c>
      <c r="AL113" s="115">
        <f>SUMPRODUCT(IFERROR((IFERROR(WEEKDAY($D$3:$AH$3,2),0)&gt;5)*D113:AH115,0))</f>
        <v>0</v>
      </c>
      <c r="AM113" s="115">
        <f>IFERROR(SUM(AJ113:AL115),"")</f>
        <v>0</v>
      </c>
      <c r="AN113" s="68" t="e">
        <f>VLOOKUP(A113,[1]Sheet1!$D:$M,10,0)</f>
        <v>#N/A</v>
      </c>
      <c r="AO113" s="115" cm="1">
        <f t="array" ref="AO113">SUMPRODUCT((IFERROR((D113:AH113+D114:AH114+D115:AH115),0)&gt;8)*1,IFERROR((D113:AH113+D114:AH114+D115:AH115-8),0))</f>
        <v>0</v>
      </c>
      <c r="AP113" s="115">
        <f>AM113-AO113</f>
        <v>0</v>
      </c>
      <c r="AQ113" s="115"/>
      <c r="AR113" s="115"/>
    </row>
    <row r="114" spans="1:44">
      <c r="A114" s="140"/>
      <c r="B114" s="140"/>
      <c r="C114" s="140"/>
      <c r="D114" s="140"/>
      <c r="E114" s="140"/>
      <c r="F114" s="140"/>
      <c r="G114" s="143"/>
      <c r="H114" s="143"/>
      <c r="I114" s="143"/>
      <c r="J114" s="140"/>
      <c r="K114" s="140"/>
      <c r="L114" s="140"/>
      <c r="M114" s="140"/>
      <c r="N114" s="140"/>
      <c r="O114" s="143"/>
      <c r="P114" s="143"/>
      <c r="Q114" s="140"/>
      <c r="R114" s="140"/>
      <c r="S114" s="140"/>
      <c r="T114" s="140"/>
      <c r="U114" s="140"/>
      <c r="V114" s="140"/>
      <c r="W114" s="140"/>
      <c r="X114" s="140"/>
      <c r="Y114" s="140"/>
      <c r="Z114" s="140"/>
      <c r="AA114" s="140"/>
      <c r="AB114" s="140"/>
      <c r="AC114" s="140"/>
      <c r="AD114" s="140"/>
      <c r="AE114" s="140"/>
      <c r="AF114" s="140"/>
      <c r="AG114" s="140"/>
      <c r="AH114" s="140"/>
      <c r="AI114" s="115"/>
      <c r="AJ114" s="115"/>
      <c r="AK114" s="115"/>
      <c r="AL114" s="115"/>
      <c r="AM114" s="115"/>
      <c r="AN114" s="68"/>
      <c r="AO114" s="115"/>
      <c r="AP114" s="115"/>
      <c r="AQ114" s="115"/>
      <c r="AR114" s="115"/>
    </row>
    <row r="115" spans="1:44">
      <c r="A115" s="140"/>
      <c r="B115" s="140"/>
      <c r="C115" s="140"/>
      <c r="D115" s="140"/>
      <c r="E115" s="140"/>
      <c r="F115" s="140"/>
      <c r="G115" s="140"/>
      <c r="H115" s="140"/>
      <c r="I115" s="140"/>
      <c r="J115" s="140"/>
      <c r="K115" s="140"/>
      <c r="L115" s="140"/>
      <c r="M115" s="140"/>
      <c r="N115" s="140"/>
      <c r="O115" s="140"/>
      <c r="P115" s="140"/>
      <c r="Q115" s="140"/>
      <c r="R115" s="140"/>
      <c r="S115" s="140"/>
      <c r="T115" s="140"/>
      <c r="U115" s="140"/>
      <c r="V115" s="140"/>
      <c r="W115" s="140"/>
      <c r="X115" s="140"/>
      <c r="Y115" s="151"/>
      <c r="Z115" s="140"/>
      <c r="AA115" s="140"/>
      <c r="AB115" s="140"/>
      <c r="AC115" s="140"/>
      <c r="AD115" s="140"/>
      <c r="AE115" s="140"/>
      <c r="AF115" s="140"/>
      <c r="AG115" s="140"/>
      <c r="AH115" s="140"/>
      <c r="AI115" s="115"/>
      <c r="AJ115" s="115"/>
      <c r="AK115" s="115"/>
      <c r="AL115" s="115"/>
      <c r="AM115" s="115"/>
      <c r="AN115" s="68"/>
      <c r="AO115" s="115"/>
      <c r="AP115" s="115"/>
      <c r="AQ115" s="115"/>
      <c r="AR115" s="115"/>
    </row>
    <row r="116" spans="1:42">
      <c r="A116" s="140"/>
      <c r="B116" s="140"/>
      <c r="C116" s="140"/>
      <c r="D116" s="140"/>
      <c r="E116" s="140"/>
      <c r="F116" s="140"/>
      <c r="G116" s="143"/>
      <c r="H116" s="143"/>
      <c r="I116" s="140"/>
      <c r="J116" s="140"/>
      <c r="K116" s="140"/>
      <c r="L116" s="140"/>
      <c r="M116" s="140"/>
      <c r="N116" s="140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0"/>
      <c r="AA116" s="140"/>
      <c r="AB116" s="140"/>
      <c r="AC116" s="140"/>
      <c r="AD116" s="140"/>
      <c r="AE116" s="140"/>
      <c r="AF116" s="140"/>
      <c r="AG116" s="140"/>
      <c r="AH116" s="140"/>
      <c r="AI116" s="115" t="str">
        <f>IF(A116="","",COUNTIF(D116:AH117,"&gt;2")/2)</f>
        <v/>
      </c>
      <c r="AJ116" s="115" cm="1">
        <f t="array" ref="AJ116">SUMPRODUCT(IFERROR((IFERROR(WEEKDAY($D$3:$AH$3,2),999)&lt;6)*D116:AH117,0))</f>
        <v>0</v>
      </c>
      <c r="AK116" s="115">
        <f>SUMPRODUCT((IFERROR(WEEKDAY($D$3:$AH$3,2),999)&lt;6)*D118:AH118)</f>
        <v>0</v>
      </c>
      <c r="AL116" s="115">
        <f>SUMPRODUCT(IFERROR((IFERROR(WEEKDAY($D$3:$AH$3,2),0)&gt;5)*D116:AH118,0))</f>
        <v>0</v>
      </c>
      <c r="AM116" s="115">
        <f>IFERROR(SUM(AJ116:AL118),"")</f>
        <v>0</v>
      </c>
      <c r="AN116" s="68" t="e">
        <f>VLOOKUP(A116,[1]Sheet1!$D:$M,10,0)</f>
        <v>#N/A</v>
      </c>
      <c r="AO116" s="115" cm="1">
        <f t="array" ref="AO116">SUMPRODUCT((IFERROR((D116:AH116+D117:AH117+D118:AH118),0)&gt;8)*1,IFERROR((D116:AH116+D117:AH117+D118:AH118-8),0))</f>
        <v>0</v>
      </c>
      <c r="AP116" s="115">
        <f>AM116-AO116</f>
        <v>0</v>
      </c>
    </row>
    <row r="117" spans="1:42">
      <c r="A117" s="140"/>
      <c r="B117" s="140"/>
      <c r="C117" s="140"/>
      <c r="D117" s="140"/>
      <c r="E117" s="140"/>
      <c r="F117" s="140"/>
      <c r="G117" s="143"/>
      <c r="H117" s="143"/>
      <c r="I117" s="143"/>
      <c r="J117" s="140"/>
      <c r="K117" s="140"/>
      <c r="L117" s="140"/>
      <c r="M117" s="140"/>
      <c r="N117" s="140"/>
      <c r="O117" s="140"/>
      <c r="P117" s="140"/>
      <c r="Q117" s="140"/>
      <c r="R117" s="140"/>
      <c r="S117" s="140"/>
      <c r="T117" s="140"/>
      <c r="U117" s="140"/>
      <c r="V117" s="151"/>
      <c r="W117" s="140"/>
      <c r="X117" s="140"/>
      <c r="Y117" s="140"/>
      <c r="Z117" s="140"/>
      <c r="AA117" s="140"/>
      <c r="AB117" s="140"/>
      <c r="AC117" s="140"/>
      <c r="AD117" s="140"/>
      <c r="AE117" s="140"/>
      <c r="AF117" s="140"/>
      <c r="AG117" s="140"/>
      <c r="AH117" s="140"/>
      <c r="AI117" s="115"/>
      <c r="AJ117" s="115"/>
      <c r="AK117" s="115"/>
      <c r="AL117" s="115"/>
      <c r="AM117" s="115"/>
      <c r="AN117" s="68"/>
      <c r="AO117" s="115"/>
      <c r="AP117" s="115"/>
    </row>
    <row r="118" spans="1:42">
      <c r="A118" s="140"/>
      <c r="B118" s="140"/>
      <c r="C118" s="140"/>
      <c r="D118" s="140"/>
      <c r="E118" s="140"/>
      <c r="F118" s="140"/>
      <c r="G118" s="140"/>
      <c r="H118" s="140"/>
      <c r="I118" s="140"/>
      <c r="J118" s="140"/>
      <c r="K118" s="140"/>
      <c r="L118" s="140"/>
      <c r="M118" s="140"/>
      <c r="N118" s="140"/>
      <c r="O118" s="140"/>
      <c r="P118" s="140"/>
      <c r="Q118" s="140"/>
      <c r="R118" s="140"/>
      <c r="S118" s="140"/>
      <c r="T118" s="140"/>
      <c r="U118" s="140"/>
      <c r="V118" s="151"/>
      <c r="W118" s="140"/>
      <c r="X118" s="140"/>
      <c r="Y118" s="151"/>
      <c r="Z118" s="140"/>
      <c r="AA118" s="140"/>
      <c r="AB118" s="140"/>
      <c r="AC118" s="140"/>
      <c r="AD118" s="140"/>
      <c r="AE118" s="140"/>
      <c r="AF118" s="140"/>
      <c r="AG118" s="140"/>
      <c r="AH118" s="140"/>
      <c r="AI118" s="115"/>
      <c r="AJ118" s="115"/>
      <c r="AK118" s="115"/>
      <c r="AL118" s="115"/>
      <c r="AM118" s="115"/>
      <c r="AN118" s="68"/>
      <c r="AO118" s="115"/>
      <c r="AP118" s="115"/>
    </row>
    <row r="119" spans="1:42">
      <c r="A119" s="140"/>
      <c r="B119" s="140"/>
      <c r="C119" s="140"/>
      <c r="D119" s="140"/>
      <c r="E119" s="140"/>
      <c r="F119" s="140"/>
      <c r="G119" s="143"/>
      <c r="H119" s="143"/>
      <c r="I119" s="140"/>
      <c r="J119" s="140"/>
      <c r="K119" s="140"/>
      <c r="L119" s="140"/>
      <c r="M119" s="140"/>
      <c r="N119" s="140"/>
      <c r="O119" s="143"/>
      <c r="P119" s="143"/>
      <c r="Q119" s="140"/>
      <c r="R119" s="140"/>
      <c r="S119" s="140"/>
      <c r="T119" s="140"/>
      <c r="U119" s="140"/>
      <c r="V119" s="140"/>
      <c r="W119" s="140"/>
      <c r="X119" s="140"/>
      <c r="Y119" s="140"/>
      <c r="Z119" s="140"/>
      <c r="AA119" s="140"/>
      <c r="AB119" s="140"/>
      <c r="AC119" s="140"/>
      <c r="AD119" s="140"/>
      <c r="AE119" s="140"/>
      <c r="AF119" s="140"/>
      <c r="AG119" s="140"/>
      <c r="AH119" s="140"/>
      <c r="AI119" s="115" t="str">
        <f>IF(A119="","",COUNTIF(D119:AH120,"&gt;2")/2)</f>
        <v/>
      </c>
      <c r="AJ119" s="115" cm="1">
        <f t="array" ref="AJ119">SUMPRODUCT(IFERROR((IFERROR(WEEKDAY($D$3:$AH$3,2),999)&lt;6)*D119:AH120,0))</f>
        <v>0</v>
      </c>
      <c r="AK119" s="115">
        <f>SUMPRODUCT((IFERROR(WEEKDAY($D$3:$AH$3,2),999)&lt;6)*D121:AH121)</f>
        <v>0</v>
      </c>
      <c r="AL119" s="115">
        <f>SUMPRODUCT(IFERROR((IFERROR(WEEKDAY($D$3:$AH$3,2),0)&gt;5)*D119:AH121,0))</f>
        <v>0</v>
      </c>
      <c r="AM119" s="115">
        <f>IFERROR(SUM(AJ119:AL121),"")</f>
        <v>0</v>
      </c>
      <c r="AN119" s="68" t="e">
        <f>VLOOKUP(A119,[1]Sheet1!$D:$M,10,0)</f>
        <v>#N/A</v>
      </c>
      <c r="AO119" s="115" cm="1">
        <f t="array" ref="AO119">SUMPRODUCT((IFERROR((D119:AH119+D120:AH120+D121:AH121),0)&gt;8)*1,IFERROR((D119:AH119+D120:AH120+D121:AH121-8),0))</f>
        <v>0</v>
      </c>
      <c r="AP119" s="115">
        <f>AM119-AO119</f>
        <v>0</v>
      </c>
    </row>
    <row r="120" spans="1:42">
      <c r="A120" s="140"/>
      <c r="B120" s="140"/>
      <c r="C120" s="140"/>
      <c r="D120" s="140"/>
      <c r="E120" s="140"/>
      <c r="F120" s="140"/>
      <c r="G120" s="143"/>
      <c r="H120" s="143"/>
      <c r="I120" s="143"/>
      <c r="J120" s="140"/>
      <c r="K120" s="140"/>
      <c r="L120" s="140"/>
      <c r="M120" s="140"/>
      <c r="N120" s="140"/>
      <c r="O120" s="143"/>
      <c r="P120" s="143"/>
      <c r="Q120" s="140"/>
      <c r="R120" s="140"/>
      <c r="S120" s="140"/>
      <c r="T120" s="140"/>
      <c r="U120" s="140"/>
      <c r="V120" s="140"/>
      <c r="W120" s="140"/>
      <c r="X120" s="140"/>
      <c r="Y120" s="140"/>
      <c r="Z120" s="140"/>
      <c r="AA120" s="140"/>
      <c r="AB120" s="140"/>
      <c r="AC120" s="140"/>
      <c r="AD120" s="140"/>
      <c r="AE120" s="140"/>
      <c r="AF120" s="140"/>
      <c r="AG120" s="140"/>
      <c r="AH120" s="140"/>
      <c r="AI120" s="115"/>
      <c r="AJ120" s="115"/>
      <c r="AK120" s="115"/>
      <c r="AL120" s="115"/>
      <c r="AM120" s="115"/>
      <c r="AN120" s="68"/>
      <c r="AO120" s="115"/>
      <c r="AP120" s="115"/>
    </row>
    <row r="121" spans="1:42">
      <c r="A121" s="140"/>
      <c r="B121" s="140"/>
      <c r="C121" s="140"/>
      <c r="D121" s="140"/>
      <c r="E121" s="140"/>
      <c r="F121" s="140"/>
      <c r="G121" s="140"/>
      <c r="H121" s="140"/>
      <c r="I121" s="140"/>
      <c r="J121" s="140"/>
      <c r="K121" s="140"/>
      <c r="L121" s="140"/>
      <c r="M121" s="140"/>
      <c r="N121" s="140"/>
      <c r="O121" s="143"/>
      <c r="P121" s="143"/>
      <c r="Q121" s="140"/>
      <c r="R121" s="140"/>
      <c r="S121" s="140"/>
      <c r="T121" s="140"/>
      <c r="U121" s="140"/>
      <c r="V121" s="140"/>
      <c r="W121" s="140"/>
      <c r="X121" s="140"/>
      <c r="Y121" s="151"/>
      <c r="Z121" s="140"/>
      <c r="AA121" s="140"/>
      <c r="AB121" s="140"/>
      <c r="AC121" s="140"/>
      <c r="AD121" s="140"/>
      <c r="AE121" s="140"/>
      <c r="AF121" s="140"/>
      <c r="AG121" s="140"/>
      <c r="AH121" s="140"/>
      <c r="AI121" s="115"/>
      <c r="AJ121" s="115"/>
      <c r="AK121" s="115"/>
      <c r="AL121" s="115"/>
      <c r="AM121" s="115"/>
      <c r="AN121" s="68"/>
      <c r="AO121" s="115"/>
      <c r="AP121" s="115"/>
    </row>
    <row r="122" spans="1:42">
      <c r="A122" s="144"/>
      <c r="B122" s="140"/>
      <c r="C122" s="140"/>
      <c r="D122" s="140"/>
      <c r="E122" s="140"/>
      <c r="F122" s="140"/>
      <c r="G122" s="143"/>
      <c r="H122" s="143"/>
      <c r="I122" s="149"/>
      <c r="J122" s="140"/>
      <c r="K122" s="140"/>
      <c r="L122" s="140"/>
      <c r="M122" s="140"/>
      <c r="N122" s="140"/>
      <c r="O122" s="143"/>
      <c r="P122" s="143"/>
      <c r="Q122" s="140"/>
      <c r="R122" s="140"/>
      <c r="S122" s="140"/>
      <c r="T122" s="140"/>
      <c r="U122" s="140"/>
      <c r="V122" s="140"/>
      <c r="W122" s="140"/>
      <c r="X122" s="140"/>
      <c r="Y122" s="140"/>
      <c r="Z122" s="140"/>
      <c r="AA122" s="140"/>
      <c r="AB122" s="140"/>
      <c r="AC122" s="140"/>
      <c r="AD122" s="140"/>
      <c r="AE122" s="140"/>
      <c r="AF122" s="140"/>
      <c r="AG122" s="140"/>
      <c r="AH122" s="140"/>
      <c r="AI122" s="115" t="str">
        <f>IF(A122="","",COUNTIF(D122:AH123,"&gt;2")/2)</f>
        <v/>
      </c>
      <c r="AJ122" s="115" cm="1">
        <f t="array" ref="AJ122">SUMPRODUCT(IFERROR((IFERROR(WEEKDAY($D$3:$AH$3,2),999)&lt;6)*D122:AH123,0))</f>
        <v>0</v>
      </c>
      <c r="AK122" s="115">
        <f>SUMPRODUCT((IFERROR(WEEKDAY($D$3:$AH$3,2),999)&lt;6)*D124:AH124)</f>
        <v>0</v>
      </c>
      <c r="AL122" s="115">
        <f>SUMPRODUCT(IFERROR((IFERROR(WEEKDAY($D$3:$AH$3,2),0)&gt;5)*D122:AH124,0))</f>
        <v>0</v>
      </c>
      <c r="AM122" s="115">
        <f>IFERROR(SUM(AJ122:AL124),"")</f>
        <v>0</v>
      </c>
      <c r="AN122" s="68" t="e">
        <f>VLOOKUP(A122,[1]Sheet1!$D:$M,10,0)</f>
        <v>#N/A</v>
      </c>
      <c r="AO122" s="115" cm="1">
        <f t="array" ref="AO122">SUMPRODUCT((IFERROR((D122:AH122+D123:AH123+D124:AH124),0)&gt;8)*1,IFERROR((D122:AH122+D123:AH123+D124:AH124-8),0))</f>
        <v>0</v>
      </c>
      <c r="AP122" s="115">
        <f>AM122-AO122</f>
        <v>0</v>
      </c>
    </row>
    <row r="123" spans="1:42">
      <c r="A123" s="144"/>
      <c r="B123" s="140"/>
      <c r="C123" s="140"/>
      <c r="D123" s="140"/>
      <c r="E123" s="140"/>
      <c r="F123" s="140"/>
      <c r="G123" s="143"/>
      <c r="H123" s="143"/>
      <c r="I123" s="143"/>
      <c r="J123" s="140"/>
      <c r="K123" s="140"/>
      <c r="L123" s="140"/>
      <c r="M123" s="140"/>
      <c r="N123" s="140"/>
      <c r="O123" s="143"/>
      <c r="P123" s="143"/>
      <c r="Q123" s="140"/>
      <c r="R123" s="140"/>
      <c r="S123" s="140"/>
      <c r="T123" s="140"/>
      <c r="U123" s="140"/>
      <c r="V123" s="140"/>
      <c r="W123" s="140"/>
      <c r="X123" s="140"/>
      <c r="Y123" s="140"/>
      <c r="Z123" s="140"/>
      <c r="AA123" s="140"/>
      <c r="AB123" s="140"/>
      <c r="AC123" s="140"/>
      <c r="AD123" s="140"/>
      <c r="AE123" s="140"/>
      <c r="AF123" s="140"/>
      <c r="AG123" s="140"/>
      <c r="AH123" s="140"/>
      <c r="AI123" s="115"/>
      <c r="AJ123" s="115"/>
      <c r="AK123" s="115"/>
      <c r="AL123" s="115"/>
      <c r="AM123" s="115"/>
      <c r="AN123" s="68"/>
      <c r="AO123" s="115"/>
      <c r="AP123" s="115"/>
    </row>
    <row r="124" spans="1:42">
      <c r="A124" s="144"/>
      <c r="B124" s="140"/>
      <c r="C124" s="140"/>
      <c r="D124" s="140"/>
      <c r="E124" s="140"/>
      <c r="F124" s="140"/>
      <c r="G124" s="140"/>
      <c r="H124" s="140"/>
      <c r="I124" s="140"/>
      <c r="J124" s="140"/>
      <c r="K124" s="140"/>
      <c r="L124" s="140"/>
      <c r="M124" s="140"/>
      <c r="N124" s="140"/>
      <c r="O124" s="143"/>
      <c r="P124" s="143"/>
      <c r="Q124" s="140"/>
      <c r="R124" s="140"/>
      <c r="S124" s="140"/>
      <c r="T124" s="140"/>
      <c r="U124" s="140"/>
      <c r="V124" s="140"/>
      <c r="W124" s="140"/>
      <c r="X124" s="140"/>
      <c r="Y124" s="151"/>
      <c r="Z124" s="140"/>
      <c r="AA124" s="140"/>
      <c r="AB124" s="140"/>
      <c r="AC124" s="140"/>
      <c r="AD124" s="140"/>
      <c r="AE124" s="140"/>
      <c r="AF124" s="140"/>
      <c r="AG124" s="140"/>
      <c r="AH124" s="140"/>
      <c r="AI124" s="115"/>
      <c r="AJ124" s="115"/>
      <c r="AK124" s="115"/>
      <c r="AL124" s="115"/>
      <c r="AM124" s="115"/>
      <c r="AN124" s="68"/>
      <c r="AO124" s="115"/>
      <c r="AP124" s="115"/>
    </row>
    <row r="125" spans="1:42">
      <c r="A125" s="144"/>
      <c r="B125" s="140"/>
      <c r="C125" s="140"/>
      <c r="D125" s="140"/>
      <c r="E125" s="140"/>
      <c r="F125" s="140"/>
      <c r="G125" s="143"/>
      <c r="H125" s="143"/>
      <c r="I125" s="149"/>
      <c r="J125" s="140"/>
      <c r="K125" s="140"/>
      <c r="L125" s="140"/>
      <c r="M125" s="140"/>
      <c r="N125" s="140"/>
      <c r="O125" s="143"/>
      <c r="P125" s="143"/>
      <c r="Q125" s="140"/>
      <c r="R125" s="140"/>
      <c r="S125" s="140"/>
      <c r="T125" s="140"/>
      <c r="U125" s="140"/>
      <c r="V125" s="140"/>
      <c r="W125" s="140"/>
      <c r="X125" s="140"/>
      <c r="Y125" s="140"/>
      <c r="Z125" s="140"/>
      <c r="AA125" s="140"/>
      <c r="AB125" s="140"/>
      <c r="AC125" s="140"/>
      <c r="AD125" s="140"/>
      <c r="AE125" s="140"/>
      <c r="AF125" s="140"/>
      <c r="AG125" s="140"/>
      <c r="AH125" s="140"/>
      <c r="AI125" s="115" t="str">
        <f>IF(A125="","",COUNTIF(D125:AH126,"&gt;2")/2)</f>
        <v/>
      </c>
      <c r="AJ125" s="115" cm="1">
        <f t="array" ref="AJ125">SUMPRODUCT(IFERROR((IFERROR(WEEKDAY($D$3:$AH$3,2),999)&lt;6)*D125:AH126,0))</f>
        <v>0</v>
      </c>
      <c r="AK125" s="115">
        <f>SUMPRODUCT((IFERROR(WEEKDAY($D$3:$AH$3,2),999)&lt;6)*D127:AH127)</f>
        <v>0</v>
      </c>
      <c r="AL125" s="115">
        <f>SUMPRODUCT(IFERROR((IFERROR(WEEKDAY($D$3:$AH$3,2),0)&gt;5)*D125:AH127,0))</f>
        <v>0</v>
      </c>
      <c r="AM125" s="115">
        <f>IFERROR(SUM(AJ125:AL127),"")</f>
        <v>0</v>
      </c>
      <c r="AN125" s="68" t="e">
        <f>VLOOKUP(A125,[1]Sheet1!$D:$M,10,0)</f>
        <v>#N/A</v>
      </c>
      <c r="AO125" s="115" cm="1">
        <f t="array" ref="AO125">SUMPRODUCT((IFERROR((D125:AH125+D126:AH126+D127:AH127),0)&gt;8)*1,IFERROR((D125:AH125+D126:AH126+D127:AH127-8),0))</f>
        <v>0</v>
      </c>
      <c r="AP125" s="115">
        <f>AM125-AO125</f>
        <v>0</v>
      </c>
    </row>
    <row r="126" spans="1:42">
      <c r="A126" s="144"/>
      <c r="B126" s="140"/>
      <c r="C126" s="140"/>
      <c r="D126" s="140"/>
      <c r="E126" s="140"/>
      <c r="F126" s="140"/>
      <c r="G126" s="143"/>
      <c r="H126" s="143"/>
      <c r="I126" s="143"/>
      <c r="J126" s="140"/>
      <c r="K126" s="140"/>
      <c r="L126" s="140"/>
      <c r="M126" s="140"/>
      <c r="N126" s="140"/>
      <c r="O126" s="143"/>
      <c r="P126" s="143"/>
      <c r="Q126" s="140"/>
      <c r="R126" s="140"/>
      <c r="S126" s="140"/>
      <c r="T126" s="140"/>
      <c r="U126" s="140"/>
      <c r="V126" s="140"/>
      <c r="W126" s="140"/>
      <c r="X126" s="153"/>
      <c r="Y126" s="140"/>
      <c r="Z126" s="140"/>
      <c r="AA126" s="140"/>
      <c r="AB126" s="140"/>
      <c r="AC126" s="140"/>
      <c r="AD126" s="140"/>
      <c r="AE126" s="140"/>
      <c r="AF126" s="140"/>
      <c r="AG126" s="140"/>
      <c r="AH126" s="140"/>
      <c r="AI126" s="115"/>
      <c r="AJ126" s="115"/>
      <c r="AK126" s="115"/>
      <c r="AL126" s="115"/>
      <c r="AM126" s="115"/>
      <c r="AN126" s="68"/>
      <c r="AO126" s="115"/>
      <c r="AP126" s="115"/>
    </row>
    <row r="127" spans="1:42">
      <c r="A127" s="144"/>
      <c r="B127" s="140"/>
      <c r="C127" s="140"/>
      <c r="D127" s="140"/>
      <c r="E127" s="140"/>
      <c r="F127" s="140"/>
      <c r="G127" s="140"/>
      <c r="H127" s="140"/>
      <c r="I127" s="140"/>
      <c r="J127" s="140"/>
      <c r="K127" s="140"/>
      <c r="L127" s="140"/>
      <c r="M127" s="140"/>
      <c r="N127" s="140"/>
      <c r="O127" s="140"/>
      <c r="P127" s="140"/>
      <c r="Q127" s="140"/>
      <c r="R127" s="140"/>
      <c r="S127" s="140"/>
      <c r="T127" s="140"/>
      <c r="U127" s="140"/>
      <c r="V127" s="140"/>
      <c r="W127" s="140"/>
      <c r="X127" s="140"/>
      <c r="Y127" s="152"/>
      <c r="Z127" s="151"/>
      <c r="AA127" s="140"/>
      <c r="AB127" s="140"/>
      <c r="AC127" s="140"/>
      <c r="AD127" s="140"/>
      <c r="AE127" s="140"/>
      <c r="AF127" s="140"/>
      <c r="AG127" s="140"/>
      <c r="AH127" s="140"/>
      <c r="AI127" s="115"/>
      <c r="AJ127" s="115"/>
      <c r="AK127" s="115"/>
      <c r="AL127" s="115"/>
      <c r="AM127" s="115"/>
      <c r="AN127" s="68"/>
      <c r="AO127" s="115"/>
      <c r="AP127" s="115"/>
    </row>
    <row r="128" spans="1:42">
      <c r="A128" s="140"/>
      <c r="B128" s="145"/>
      <c r="C128" s="140"/>
      <c r="D128" s="124"/>
      <c r="E128" s="124"/>
      <c r="F128" s="124"/>
      <c r="G128" s="124"/>
      <c r="H128" s="124"/>
      <c r="I128" s="124"/>
      <c r="J128" s="140"/>
      <c r="K128" s="124"/>
      <c r="L128" s="124"/>
      <c r="M128" s="140"/>
      <c r="N128" s="124"/>
      <c r="O128" s="124"/>
      <c r="P128" s="124"/>
      <c r="Q128" s="124"/>
      <c r="R128" s="124"/>
      <c r="S128" s="124"/>
      <c r="T128" s="124"/>
      <c r="U128" s="124"/>
      <c r="V128" s="124"/>
      <c r="W128" s="124"/>
      <c r="X128" s="124"/>
      <c r="Y128" s="124"/>
      <c r="Z128" s="124"/>
      <c r="AA128" s="124"/>
      <c r="AB128" s="124"/>
      <c r="AC128" s="157"/>
      <c r="AD128" s="124"/>
      <c r="AE128" s="124"/>
      <c r="AF128" s="124"/>
      <c r="AG128" s="124"/>
      <c r="AH128" s="158"/>
      <c r="AI128" s="115" t="str">
        <f>IF(A128="","",COUNTIF(D128:AH129,"&gt;2")/2)</f>
        <v/>
      </c>
      <c r="AJ128" s="115" cm="1">
        <f t="array" ref="AJ128">SUMPRODUCT(IFERROR((IFERROR(WEEKDAY($D$3:$AH$3,2),999)&lt;6)*D128:AH129,0))</f>
        <v>0</v>
      </c>
      <c r="AK128" s="115">
        <f>SUMPRODUCT((IFERROR(WEEKDAY($D$3:$AH$3,2),999)&lt;6)*D130:AH130)</f>
        <v>0</v>
      </c>
      <c r="AL128" s="115">
        <f>SUMPRODUCT(IFERROR((IFERROR(WEEKDAY($D$3:$AH$3,2),0)&gt;5)*D128:AH130,0))</f>
        <v>0</v>
      </c>
      <c r="AM128" s="115">
        <f>IFERROR(SUM(AJ128:AL130),"")</f>
        <v>0</v>
      </c>
      <c r="AN128" s="68" t="e">
        <f>VLOOKUP(A128,[1]Sheet1!$D:$M,10,0)</f>
        <v>#N/A</v>
      </c>
      <c r="AO128" s="115" cm="1">
        <f t="array" ref="AO128">SUMPRODUCT((IFERROR((D128:AH128+D129:AH129+D130:AH130),0)&gt;8)*1,IFERROR((D128:AH128+D129:AH129+D130:AH130-8),0))</f>
        <v>0</v>
      </c>
      <c r="AP128" s="115">
        <f>AM128-AO128</f>
        <v>0</v>
      </c>
    </row>
    <row r="129" spans="1:42">
      <c r="A129" s="140"/>
      <c r="B129" s="145"/>
      <c r="C129" s="140"/>
      <c r="D129" s="124"/>
      <c r="E129" s="124"/>
      <c r="F129" s="124"/>
      <c r="G129" s="124"/>
      <c r="H129" s="124"/>
      <c r="I129" s="124"/>
      <c r="J129" s="140"/>
      <c r="K129" s="124"/>
      <c r="L129" s="124"/>
      <c r="M129" s="140"/>
      <c r="N129" s="124"/>
      <c r="O129" s="124"/>
      <c r="P129" s="124"/>
      <c r="Q129" s="124"/>
      <c r="R129" s="124"/>
      <c r="S129" s="124"/>
      <c r="T129" s="124"/>
      <c r="U129" s="124"/>
      <c r="V129" s="124"/>
      <c r="W129" s="124"/>
      <c r="X129" s="124"/>
      <c r="Y129" s="124"/>
      <c r="Z129" s="124"/>
      <c r="AA129" s="124"/>
      <c r="AB129" s="124"/>
      <c r="AC129" s="157"/>
      <c r="AD129" s="124"/>
      <c r="AE129" s="124"/>
      <c r="AF129" s="124"/>
      <c r="AG129" s="124"/>
      <c r="AH129" s="158"/>
      <c r="AI129" s="115"/>
      <c r="AJ129" s="115"/>
      <c r="AK129" s="115"/>
      <c r="AL129" s="115"/>
      <c r="AM129" s="115"/>
      <c r="AN129" s="68"/>
      <c r="AO129" s="115"/>
      <c r="AP129" s="115"/>
    </row>
    <row r="130" spans="1:42">
      <c r="A130" s="140"/>
      <c r="B130" s="159"/>
      <c r="C130" s="140"/>
      <c r="D130" s="124"/>
      <c r="E130" s="124"/>
      <c r="F130" s="124"/>
      <c r="G130" s="124"/>
      <c r="H130" s="124"/>
      <c r="I130" s="124"/>
      <c r="J130" s="140"/>
      <c r="K130" s="124"/>
      <c r="L130" s="124"/>
      <c r="M130" s="140"/>
      <c r="N130" s="124"/>
      <c r="O130" s="124"/>
      <c r="P130" s="124"/>
      <c r="Q130" s="140"/>
      <c r="R130" s="124"/>
      <c r="S130" s="124"/>
      <c r="T130" s="124"/>
      <c r="U130" s="124"/>
      <c r="V130" s="124"/>
      <c r="W130" s="124"/>
      <c r="X130" s="124"/>
      <c r="Y130" s="124"/>
      <c r="Z130" s="124"/>
      <c r="AA130" s="124"/>
      <c r="AB130" s="124"/>
      <c r="AC130" s="157"/>
      <c r="AD130" s="124"/>
      <c r="AE130" s="124"/>
      <c r="AF130" s="124"/>
      <c r="AG130" s="124"/>
      <c r="AH130" s="158"/>
      <c r="AI130" s="115"/>
      <c r="AJ130" s="115"/>
      <c r="AK130" s="115"/>
      <c r="AL130" s="115"/>
      <c r="AM130" s="115"/>
      <c r="AN130" s="68"/>
      <c r="AO130" s="115"/>
      <c r="AP130" s="115"/>
    </row>
    <row r="131" spans="1:42">
      <c r="A131" s="145"/>
      <c r="B131" s="145"/>
      <c r="C131" s="140"/>
      <c r="D131" s="124"/>
      <c r="E131" s="124"/>
      <c r="F131" s="124"/>
      <c r="G131" s="124"/>
      <c r="H131" s="124"/>
      <c r="I131" s="124"/>
      <c r="J131" s="140"/>
      <c r="K131" s="124"/>
      <c r="L131" s="124"/>
      <c r="M131" s="124"/>
      <c r="N131" s="124"/>
      <c r="O131" s="124"/>
      <c r="P131" s="124"/>
      <c r="Q131" s="124"/>
      <c r="R131" s="124"/>
      <c r="S131" s="124"/>
      <c r="T131" s="124"/>
      <c r="U131" s="124"/>
      <c r="V131" s="124"/>
      <c r="W131" s="124"/>
      <c r="X131" s="124"/>
      <c r="Y131" s="124"/>
      <c r="Z131" s="124"/>
      <c r="AA131" s="124"/>
      <c r="AB131" s="124"/>
      <c r="AC131" s="124"/>
      <c r="AD131" s="124"/>
      <c r="AE131" s="124"/>
      <c r="AF131" s="124"/>
      <c r="AG131" s="124"/>
      <c r="AH131" s="158"/>
      <c r="AI131" s="115" t="str">
        <f>IF(A131="","",COUNTIF(D131:AH132,"&gt;2")/2)</f>
        <v/>
      </c>
      <c r="AJ131" s="115" cm="1">
        <f t="array" ref="AJ131">SUMPRODUCT(IFERROR((IFERROR(WEEKDAY($D$3:$AH$3,2),999)&lt;6)*D131:AH132,0))</f>
        <v>0</v>
      </c>
      <c r="AK131" s="115">
        <f>SUMPRODUCT((IFERROR(WEEKDAY($D$3:$AH$3,2),999)&lt;6)*D133:AH133)</f>
        <v>0</v>
      </c>
      <c r="AL131" s="115">
        <f>SUMPRODUCT(IFERROR((IFERROR(WEEKDAY($D$3:$AH$3,2),0)&gt;5)*D131:AH133,0))</f>
        <v>0</v>
      </c>
      <c r="AM131" s="115">
        <f>IFERROR(SUM(AJ131:AL133),"")</f>
        <v>0</v>
      </c>
      <c r="AN131" s="68" t="e">
        <f>VLOOKUP(A131,[1]Sheet1!$D:$M,10,0)</f>
        <v>#N/A</v>
      </c>
      <c r="AO131" s="115" cm="1">
        <f t="array" ref="AO131">SUMPRODUCT((IFERROR((D131:AH131+D132:AH132+D133:AH133),0)&gt;8)*1,IFERROR((D131:AH131+D132:AH132+D133:AH133-8),0))</f>
        <v>0</v>
      </c>
      <c r="AP131" s="115">
        <f>AM131-AO131</f>
        <v>0</v>
      </c>
    </row>
    <row r="132" spans="1:42">
      <c r="A132" s="145"/>
      <c r="B132" s="145"/>
      <c r="C132" s="140"/>
      <c r="D132" s="124"/>
      <c r="E132" s="124"/>
      <c r="F132" s="124"/>
      <c r="G132" s="124"/>
      <c r="H132" s="124"/>
      <c r="I132" s="124"/>
      <c r="J132" s="140"/>
      <c r="K132" s="124"/>
      <c r="L132" s="124"/>
      <c r="M132" s="124"/>
      <c r="N132" s="124"/>
      <c r="O132" s="124"/>
      <c r="P132" s="124"/>
      <c r="Q132" s="124"/>
      <c r="R132" s="124"/>
      <c r="S132" s="124"/>
      <c r="T132" s="124"/>
      <c r="U132" s="124"/>
      <c r="V132" s="124"/>
      <c r="W132" s="124"/>
      <c r="X132" s="124"/>
      <c r="Y132" s="124"/>
      <c r="Z132" s="124"/>
      <c r="AA132" s="124"/>
      <c r="AB132" s="124"/>
      <c r="AC132" s="157"/>
      <c r="AD132" s="124"/>
      <c r="AE132" s="124"/>
      <c r="AF132" s="124"/>
      <c r="AG132" s="124"/>
      <c r="AH132" s="158"/>
      <c r="AI132" s="115"/>
      <c r="AJ132" s="115"/>
      <c r="AK132" s="115"/>
      <c r="AL132" s="115"/>
      <c r="AM132" s="115"/>
      <c r="AN132" s="68"/>
      <c r="AO132" s="115"/>
      <c r="AP132" s="115"/>
    </row>
    <row r="133" spans="1:42">
      <c r="A133" s="159"/>
      <c r="B133" s="159"/>
      <c r="C133" s="140"/>
      <c r="D133" s="124"/>
      <c r="E133" s="124"/>
      <c r="F133" s="124"/>
      <c r="G133" s="124"/>
      <c r="H133" s="124"/>
      <c r="I133" s="124"/>
      <c r="J133" s="140"/>
      <c r="K133" s="124"/>
      <c r="L133" s="124"/>
      <c r="M133" s="140"/>
      <c r="N133" s="149"/>
      <c r="O133" s="124"/>
      <c r="P133" s="124"/>
      <c r="Q133" s="140"/>
      <c r="R133" s="124"/>
      <c r="S133" s="124"/>
      <c r="T133" s="124"/>
      <c r="U133" s="124"/>
      <c r="V133" s="124"/>
      <c r="W133" s="124"/>
      <c r="X133" s="124"/>
      <c r="Y133" s="124"/>
      <c r="Z133" s="124"/>
      <c r="AA133" s="124"/>
      <c r="AB133" s="124"/>
      <c r="AC133" s="157"/>
      <c r="AD133" s="124"/>
      <c r="AE133" s="124"/>
      <c r="AF133" s="124"/>
      <c r="AG133" s="124"/>
      <c r="AH133" s="158"/>
      <c r="AI133" s="115"/>
      <c r="AJ133" s="115"/>
      <c r="AK133" s="115"/>
      <c r="AL133" s="115"/>
      <c r="AM133" s="115"/>
      <c r="AN133" s="68"/>
      <c r="AO133" s="115"/>
      <c r="AP133" s="115"/>
    </row>
    <row r="134" spans="1:42">
      <c r="A134" s="145"/>
      <c r="B134" s="145"/>
      <c r="C134" s="140"/>
      <c r="D134" s="124"/>
      <c r="E134" s="124"/>
      <c r="F134" s="124"/>
      <c r="G134" s="124"/>
      <c r="H134" s="124"/>
      <c r="I134" s="124"/>
      <c r="J134" s="124"/>
      <c r="K134" s="124"/>
      <c r="L134" s="124"/>
      <c r="M134" s="124"/>
      <c r="N134" s="124"/>
      <c r="O134" s="124"/>
      <c r="P134" s="124"/>
      <c r="Q134" s="124"/>
      <c r="R134" s="124"/>
      <c r="S134" s="124"/>
      <c r="T134" s="124"/>
      <c r="U134" s="124"/>
      <c r="V134" s="149"/>
      <c r="W134" s="124"/>
      <c r="X134" s="124"/>
      <c r="Y134" s="124"/>
      <c r="Z134" s="124"/>
      <c r="AA134" s="124"/>
      <c r="AB134" s="124"/>
      <c r="AC134" s="124"/>
      <c r="AD134" s="124"/>
      <c r="AE134" s="124"/>
      <c r="AF134" s="124"/>
      <c r="AG134" s="124"/>
      <c r="AH134" s="158"/>
      <c r="AI134" s="115" t="str">
        <f>IF(A134="","",COUNTIF(D134:AH135,"&gt;2")/2)</f>
        <v/>
      </c>
      <c r="AJ134" s="115" cm="1">
        <f t="array" ref="AJ134">SUMPRODUCT(IFERROR((IFERROR(WEEKDAY($D$3:$AH$3,2),999)&lt;6)*D134:AH135,0))</f>
        <v>0</v>
      </c>
      <c r="AK134" s="115">
        <f>SUMPRODUCT((IFERROR(WEEKDAY($D$3:$AH$3,2),999)&lt;6)*D136:AH136)</f>
        <v>0</v>
      </c>
      <c r="AL134" s="115">
        <f>SUMPRODUCT(IFERROR((IFERROR(WEEKDAY($D$3:$AH$3,2),0)&gt;5)*D134:AH136,0))</f>
        <v>0</v>
      </c>
      <c r="AM134" s="115">
        <f>IFERROR(SUM(AJ134:AL136),"")</f>
        <v>0</v>
      </c>
      <c r="AN134" s="68" t="e">
        <f>VLOOKUP(A134,[1]Sheet1!$D:$M,10,0)</f>
        <v>#N/A</v>
      </c>
      <c r="AO134" s="115" cm="1">
        <f t="array" ref="AO134">SUMPRODUCT((IFERROR((D134:AH134+D135:AH135+D136:AH136),0)&gt;8)*1,IFERROR((D134:AH134+D135:AH135+D136:AH136-8),0))</f>
        <v>0</v>
      </c>
      <c r="AP134" s="115">
        <f>AM134-AO134</f>
        <v>0</v>
      </c>
    </row>
    <row r="135" spans="1:42">
      <c r="A135" s="145"/>
      <c r="B135" s="145"/>
      <c r="C135" s="140"/>
      <c r="D135" s="124"/>
      <c r="E135" s="124"/>
      <c r="F135" s="124"/>
      <c r="G135" s="124"/>
      <c r="H135" s="124"/>
      <c r="I135" s="124"/>
      <c r="J135" s="124"/>
      <c r="K135" s="124"/>
      <c r="L135" s="124"/>
      <c r="M135" s="124"/>
      <c r="N135" s="124"/>
      <c r="O135" s="124"/>
      <c r="P135" s="124"/>
      <c r="Q135" s="124"/>
      <c r="R135" s="124"/>
      <c r="S135" s="124"/>
      <c r="T135" s="124"/>
      <c r="U135" s="124"/>
      <c r="V135" s="149"/>
      <c r="W135" s="124"/>
      <c r="X135" s="124"/>
      <c r="Y135" s="124"/>
      <c r="Z135" s="124"/>
      <c r="AA135" s="124"/>
      <c r="AB135" s="124"/>
      <c r="AC135" s="157"/>
      <c r="AD135" s="124"/>
      <c r="AE135" s="124"/>
      <c r="AF135" s="124"/>
      <c r="AG135" s="124"/>
      <c r="AH135" s="158"/>
      <c r="AI135" s="115"/>
      <c r="AJ135" s="115"/>
      <c r="AK135" s="115"/>
      <c r="AL135" s="115"/>
      <c r="AM135" s="115"/>
      <c r="AN135" s="68"/>
      <c r="AO135" s="115"/>
      <c r="AP135" s="115"/>
    </row>
    <row r="136" spans="1:42">
      <c r="A136" s="159"/>
      <c r="B136" s="159"/>
      <c r="C136" s="140"/>
      <c r="D136" s="124"/>
      <c r="E136" s="124"/>
      <c r="F136" s="124"/>
      <c r="G136" s="124"/>
      <c r="H136" s="124"/>
      <c r="I136" s="124"/>
      <c r="J136" s="140"/>
      <c r="K136" s="124"/>
      <c r="L136" s="124"/>
      <c r="M136" s="140"/>
      <c r="N136" s="124"/>
      <c r="O136" s="124"/>
      <c r="P136" s="124"/>
      <c r="Q136" s="140"/>
      <c r="R136" s="124"/>
      <c r="S136" s="124"/>
      <c r="T136" s="124"/>
      <c r="U136" s="124"/>
      <c r="V136" s="149"/>
      <c r="W136" s="140"/>
      <c r="X136" s="124"/>
      <c r="Y136" s="124"/>
      <c r="Z136" s="124"/>
      <c r="AA136" s="124"/>
      <c r="AB136" s="124"/>
      <c r="AC136" s="157"/>
      <c r="AD136" s="124"/>
      <c r="AE136" s="124"/>
      <c r="AF136" s="124"/>
      <c r="AG136" s="124"/>
      <c r="AH136" s="158"/>
      <c r="AI136" s="115"/>
      <c r="AJ136" s="115"/>
      <c r="AK136" s="115"/>
      <c r="AL136" s="115"/>
      <c r="AM136" s="115"/>
      <c r="AN136" s="68"/>
      <c r="AO136" s="115"/>
      <c r="AP136" s="115"/>
    </row>
    <row r="137" spans="1:42">
      <c r="A137" s="145"/>
      <c r="B137" s="145"/>
      <c r="C137" s="140"/>
      <c r="D137" s="124"/>
      <c r="E137" s="124"/>
      <c r="F137" s="124"/>
      <c r="G137" s="124"/>
      <c r="H137" s="124"/>
      <c r="I137" s="124"/>
      <c r="J137" s="124"/>
      <c r="K137" s="124"/>
      <c r="L137" s="124"/>
      <c r="M137" s="124"/>
      <c r="N137" s="124"/>
      <c r="O137" s="124"/>
      <c r="P137" s="124"/>
      <c r="Q137" s="124"/>
      <c r="R137" s="124"/>
      <c r="S137" s="124"/>
      <c r="T137" s="124"/>
      <c r="U137" s="124"/>
      <c r="V137" s="149"/>
      <c r="W137" s="124"/>
      <c r="X137" s="124"/>
      <c r="Y137" s="124"/>
      <c r="Z137" s="124"/>
      <c r="AA137" s="124"/>
      <c r="AB137" s="124"/>
      <c r="AC137" s="124"/>
      <c r="AD137" s="124"/>
      <c r="AE137" s="124"/>
      <c r="AF137" s="124"/>
      <c r="AG137" s="124"/>
      <c r="AH137" s="158"/>
      <c r="AI137" s="115" t="str">
        <f>IF(A137="","",COUNTIF(D137:AH138,"&gt;2")/2)</f>
        <v/>
      </c>
      <c r="AJ137" s="115" cm="1">
        <f t="array" ref="AJ137">SUMPRODUCT(IFERROR((IFERROR(WEEKDAY($D$3:$AH$3,2),999)&lt;6)*D137:AH138,0))</f>
        <v>0</v>
      </c>
      <c r="AK137" s="115">
        <f>SUMPRODUCT((IFERROR(WEEKDAY($D$3:$AH$3,2),999)&lt;6)*D139:AH139)</f>
        <v>0</v>
      </c>
      <c r="AL137" s="115">
        <f>SUMPRODUCT(IFERROR((IFERROR(WEEKDAY($D$3:$AH$3,2),0)&gt;5)*D137:AH139,0))</f>
        <v>0</v>
      </c>
      <c r="AM137" s="115">
        <f>IFERROR(SUM(AJ137:AL139),"")</f>
        <v>0</v>
      </c>
      <c r="AN137" s="68" t="e">
        <f>VLOOKUP(A137,[1]Sheet1!$D:$M,10,0)</f>
        <v>#N/A</v>
      </c>
      <c r="AO137" s="115" cm="1">
        <f t="array" ref="AO137">SUMPRODUCT((IFERROR((D137:AH137+D138:AH138+D139:AH139),0)&gt;8)*1,IFERROR((D137:AH137+D138:AH138+D139:AH139-8),0))</f>
        <v>0</v>
      </c>
      <c r="AP137" s="115">
        <f>AM137-AO137</f>
        <v>0</v>
      </c>
    </row>
    <row r="138" spans="1:42">
      <c r="A138" s="145"/>
      <c r="B138" s="145"/>
      <c r="C138" s="140"/>
      <c r="D138" s="124"/>
      <c r="E138" s="124"/>
      <c r="F138" s="124"/>
      <c r="G138" s="124"/>
      <c r="H138" s="124"/>
      <c r="I138" s="124"/>
      <c r="J138" s="124"/>
      <c r="K138" s="124"/>
      <c r="L138" s="124"/>
      <c r="M138" s="124"/>
      <c r="N138" s="124"/>
      <c r="O138" s="124"/>
      <c r="P138" s="124"/>
      <c r="Q138" s="124"/>
      <c r="R138" s="124"/>
      <c r="S138" s="124"/>
      <c r="T138" s="124"/>
      <c r="U138" s="124"/>
      <c r="V138" s="149"/>
      <c r="W138" s="124"/>
      <c r="X138" s="124"/>
      <c r="Y138" s="124"/>
      <c r="Z138" s="124"/>
      <c r="AA138" s="124"/>
      <c r="AB138" s="124"/>
      <c r="AC138" s="157"/>
      <c r="AD138" s="124"/>
      <c r="AE138" s="124"/>
      <c r="AF138" s="124"/>
      <c r="AG138" s="124"/>
      <c r="AH138" s="158"/>
      <c r="AI138" s="115"/>
      <c r="AJ138" s="115"/>
      <c r="AK138" s="115"/>
      <c r="AL138" s="115"/>
      <c r="AM138" s="115"/>
      <c r="AN138" s="68"/>
      <c r="AO138" s="115"/>
      <c r="AP138" s="115"/>
    </row>
    <row r="139" spans="1:42">
      <c r="A139" s="159"/>
      <c r="B139" s="159"/>
      <c r="C139" s="140"/>
      <c r="D139" s="124"/>
      <c r="E139" s="124"/>
      <c r="F139" s="124"/>
      <c r="G139" s="124"/>
      <c r="H139" s="124"/>
      <c r="I139" s="124"/>
      <c r="J139" s="140"/>
      <c r="K139" s="124"/>
      <c r="L139" s="124"/>
      <c r="M139" s="140"/>
      <c r="N139" s="124"/>
      <c r="O139" s="124"/>
      <c r="P139" s="140"/>
      <c r="Q139" s="140"/>
      <c r="R139" s="124"/>
      <c r="S139" s="124"/>
      <c r="T139" s="124"/>
      <c r="U139" s="124"/>
      <c r="V139" s="149"/>
      <c r="W139" s="140"/>
      <c r="X139" s="124"/>
      <c r="Y139" s="124"/>
      <c r="Z139" s="124"/>
      <c r="AA139" s="124"/>
      <c r="AB139" s="124"/>
      <c r="AC139" s="157"/>
      <c r="AD139" s="124"/>
      <c r="AE139" s="124"/>
      <c r="AF139" s="124"/>
      <c r="AG139" s="124"/>
      <c r="AH139" s="158"/>
      <c r="AI139" s="115"/>
      <c r="AJ139" s="115"/>
      <c r="AK139" s="115"/>
      <c r="AL139" s="115"/>
      <c r="AM139" s="115"/>
      <c r="AN139" s="68"/>
      <c r="AO139" s="115"/>
      <c r="AP139" s="115"/>
    </row>
    <row r="140" spans="1:42">
      <c r="A140" s="145"/>
      <c r="B140" s="145"/>
      <c r="C140" s="149"/>
      <c r="D140" s="124"/>
      <c r="E140" s="124"/>
      <c r="F140" s="124"/>
      <c r="G140" s="124"/>
      <c r="H140" s="124"/>
      <c r="I140" s="124"/>
      <c r="J140" s="124"/>
      <c r="K140" s="124"/>
      <c r="L140" s="124"/>
      <c r="M140" s="124"/>
      <c r="N140" s="124"/>
      <c r="O140" s="124"/>
      <c r="P140" s="124"/>
      <c r="Q140" s="124"/>
      <c r="R140" s="124"/>
      <c r="S140" s="124"/>
      <c r="T140" s="124"/>
      <c r="U140" s="124"/>
      <c r="V140" s="124"/>
      <c r="W140" s="124"/>
      <c r="X140" s="124"/>
      <c r="Y140" s="124"/>
      <c r="Z140" s="124"/>
      <c r="AA140" s="124"/>
      <c r="AB140" s="124"/>
      <c r="AC140" s="124"/>
      <c r="AD140" s="124"/>
      <c r="AE140" s="124"/>
      <c r="AF140" s="124"/>
      <c r="AG140" s="124"/>
      <c r="AH140" s="158"/>
      <c r="AI140" s="115" t="str">
        <f>IF(A140="","",COUNTIF(D140:AH141,"&gt;2")/2)</f>
        <v/>
      </c>
      <c r="AJ140" s="115" cm="1">
        <f t="array" ref="AJ140">SUMPRODUCT(IFERROR((IFERROR(WEEKDAY($D$3:$AH$3,2),999)&lt;6)*D140:AH141,0))</f>
        <v>0</v>
      </c>
      <c r="AK140" s="115">
        <f>SUMPRODUCT((IFERROR(WEEKDAY($D$3:$AH$3,2),999)&lt;6)*D142:AH142)</f>
        <v>0</v>
      </c>
      <c r="AL140" s="115">
        <f>SUMPRODUCT(IFERROR((IFERROR(WEEKDAY($D$3:$AH$3,2),0)&gt;5)*D140:AH142,0))</f>
        <v>0</v>
      </c>
      <c r="AM140" s="115">
        <f>IFERROR(SUM(AJ140:AL142),"")</f>
        <v>0</v>
      </c>
      <c r="AN140" s="68" t="e">
        <f>VLOOKUP(A140,[1]Sheet1!$D:$M,10,0)</f>
        <v>#N/A</v>
      </c>
      <c r="AO140" s="115" cm="1">
        <f t="array" ref="AO140">SUMPRODUCT((IFERROR((D140:AH140+D141:AH141+D142:AH142),0)&gt;8)*1,IFERROR((D140:AH140+D141:AH141+D142:AH142-8),0))</f>
        <v>0</v>
      </c>
      <c r="AP140" s="115">
        <f>AM140-AO140</f>
        <v>0</v>
      </c>
    </row>
    <row r="141" spans="1:42">
      <c r="A141" s="145"/>
      <c r="B141" s="145"/>
      <c r="C141" s="149"/>
      <c r="D141" s="124"/>
      <c r="E141" s="124"/>
      <c r="F141" s="124"/>
      <c r="G141" s="124"/>
      <c r="H141" s="124"/>
      <c r="I141" s="124"/>
      <c r="J141" s="124"/>
      <c r="K141" s="124"/>
      <c r="L141" s="124"/>
      <c r="M141" s="124"/>
      <c r="N141" s="124"/>
      <c r="O141" s="124"/>
      <c r="P141" s="124"/>
      <c r="Q141" s="124"/>
      <c r="R141" s="124"/>
      <c r="S141" s="124"/>
      <c r="T141" s="124"/>
      <c r="U141" s="124"/>
      <c r="V141" s="124"/>
      <c r="W141" s="124"/>
      <c r="X141" s="124"/>
      <c r="Y141" s="124"/>
      <c r="Z141" s="124"/>
      <c r="AA141" s="124"/>
      <c r="AB141" s="124"/>
      <c r="AC141" s="157"/>
      <c r="AD141" s="124"/>
      <c r="AE141" s="124"/>
      <c r="AF141" s="124"/>
      <c r="AG141" s="124"/>
      <c r="AH141" s="158"/>
      <c r="AI141" s="115"/>
      <c r="AJ141" s="115"/>
      <c r="AK141" s="115"/>
      <c r="AL141" s="115"/>
      <c r="AM141" s="115"/>
      <c r="AN141" s="68"/>
      <c r="AO141" s="115"/>
      <c r="AP141" s="115"/>
    </row>
    <row r="142" spans="1:42">
      <c r="A142" s="159"/>
      <c r="B142" s="159"/>
      <c r="C142" s="149"/>
      <c r="D142" s="124"/>
      <c r="E142" s="124"/>
      <c r="F142" s="124"/>
      <c r="G142" s="124"/>
      <c r="H142" s="124"/>
      <c r="I142" s="124"/>
      <c r="J142" s="140"/>
      <c r="K142" s="124"/>
      <c r="L142" s="124"/>
      <c r="M142" s="140"/>
      <c r="N142" s="124"/>
      <c r="O142" s="124"/>
      <c r="P142" s="124"/>
      <c r="Q142" s="140"/>
      <c r="R142" s="124"/>
      <c r="S142" s="124"/>
      <c r="T142" s="124"/>
      <c r="U142" s="124"/>
      <c r="V142" s="124"/>
      <c r="W142" s="124"/>
      <c r="X142" s="124"/>
      <c r="Y142" s="124"/>
      <c r="Z142" s="124"/>
      <c r="AA142" s="124"/>
      <c r="AB142" s="124"/>
      <c r="AC142" s="157"/>
      <c r="AD142" s="124"/>
      <c r="AE142" s="124"/>
      <c r="AF142" s="124"/>
      <c r="AG142" s="124"/>
      <c r="AH142" s="158"/>
      <c r="AI142" s="115"/>
      <c r="AJ142" s="115"/>
      <c r="AK142" s="115"/>
      <c r="AL142" s="115"/>
      <c r="AM142" s="115"/>
      <c r="AN142" s="68"/>
      <c r="AO142" s="115"/>
      <c r="AP142" s="115"/>
    </row>
    <row r="143" ht="16.5" spans="1:42">
      <c r="A143" s="160"/>
      <c r="B143" s="160"/>
      <c r="C143" s="161"/>
      <c r="D143" s="161"/>
      <c r="E143" s="161"/>
      <c r="F143" s="161"/>
      <c r="G143" s="161"/>
      <c r="H143" s="161"/>
      <c r="I143" s="161"/>
      <c r="J143" s="161"/>
      <c r="K143" s="161"/>
      <c r="L143" s="161"/>
      <c r="M143" s="161"/>
      <c r="N143" s="161"/>
      <c r="O143" s="161"/>
      <c r="P143" s="161"/>
      <c r="Q143" s="161"/>
      <c r="R143" s="161"/>
      <c r="S143" s="168"/>
      <c r="T143" s="161"/>
      <c r="U143" s="161"/>
      <c r="V143" s="161"/>
      <c r="W143" s="161"/>
      <c r="X143" s="161"/>
      <c r="Y143" s="161"/>
      <c r="Z143" s="169"/>
      <c r="AA143" s="161"/>
      <c r="AB143" s="161"/>
      <c r="AC143" s="161"/>
      <c r="AD143" s="161"/>
      <c r="AE143" s="161"/>
      <c r="AF143" s="161"/>
      <c r="AG143" s="169"/>
      <c r="AH143" s="161"/>
      <c r="AI143" s="115" t="str">
        <f>IF(A143="","",COUNTIF(D143:AH144,"&gt;2")/2)</f>
        <v/>
      </c>
      <c r="AJ143" s="115" cm="1">
        <f t="array" ref="AJ143">SUMPRODUCT(IFERROR((IFERROR(WEEKDAY($D$3:$AH$3,2),999)&lt;6)*D143:AH144,0))</f>
        <v>0</v>
      </c>
      <c r="AK143" s="115">
        <f>SUMPRODUCT((IFERROR(WEEKDAY($D$3:$AH$3,2),999)&lt;6)*D145:AH145)</f>
        <v>0</v>
      </c>
      <c r="AL143" s="115">
        <f>SUMPRODUCT(IFERROR((IFERROR(WEEKDAY($D$3:$AH$3,2),0)&gt;5)*D143:AH145,0))</f>
        <v>0</v>
      </c>
      <c r="AM143" s="115">
        <f>IFERROR(SUM(AJ143:AL145),"")</f>
        <v>0</v>
      </c>
      <c r="AN143" s="68" t="e">
        <f>VLOOKUP(A143,[1]Sheet1!$D:$M,10,0)</f>
        <v>#N/A</v>
      </c>
      <c r="AO143" s="115" cm="1">
        <f t="array" ref="AO143">SUMPRODUCT((IFERROR((D143:AH143+D144:AH144+D145:AH145),0)&gt;8)*1,IFERROR((D143:AH143+D144:AH144+D145:AH145-8),0))</f>
        <v>0</v>
      </c>
      <c r="AP143" s="115">
        <f>AM143-AO143</f>
        <v>0</v>
      </c>
    </row>
    <row r="144" ht="16.5" spans="1:42">
      <c r="A144" s="160"/>
      <c r="B144" s="160"/>
      <c r="C144" s="161"/>
      <c r="D144" s="161"/>
      <c r="E144" s="161"/>
      <c r="F144" s="161"/>
      <c r="G144" s="161"/>
      <c r="H144" s="161"/>
      <c r="I144" s="161"/>
      <c r="J144" s="161"/>
      <c r="K144" s="161"/>
      <c r="L144" s="161"/>
      <c r="M144" s="161"/>
      <c r="N144" s="161"/>
      <c r="O144" s="161"/>
      <c r="P144" s="161"/>
      <c r="Q144" s="161"/>
      <c r="R144" s="161"/>
      <c r="S144" s="168"/>
      <c r="T144" s="161"/>
      <c r="U144" s="161"/>
      <c r="V144" s="161"/>
      <c r="W144" s="161"/>
      <c r="X144" s="161"/>
      <c r="Y144" s="161"/>
      <c r="Z144" s="169"/>
      <c r="AA144" s="161"/>
      <c r="AB144" s="161"/>
      <c r="AC144" s="161"/>
      <c r="AD144" s="161"/>
      <c r="AE144" s="161"/>
      <c r="AF144" s="161"/>
      <c r="AG144" s="169"/>
      <c r="AH144" s="161"/>
      <c r="AI144" s="115"/>
      <c r="AJ144" s="115"/>
      <c r="AK144" s="115"/>
      <c r="AL144" s="115"/>
      <c r="AM144" s="115"/>
      <c r="AN144" s="68"/>
      <c r="AO144" s="115"/>
      <c r="AP144" s="115"/>
    </row>
    <row r="145" ht="16.5" spans="1:42">
      <c r="A145" s="162"/>
      <c r="B145" s="160"/>
      <c r="C145" s="161"/>
      <c r="D145" s="161"/>
      <c r="E145" s="161"/>
      <c r="F145" s="161"/>
      <c r="G145" s="161"/>
      <c r="H145" s="161"/>
      <c r="I145" s="161"/>
      <c r="J145" s="161"/>
      <c r="K145" s="161"/>
      <c r="L145" s="161"/>
      <c r="M145" s="161"/>
      <c r="N145" s="161"/>
      <c r="O145" s="161"/>
      <c r="P145" s="161"/>
      <c r="Q145" s="161"/>
      <c r="R145" s="161"/>
      <c r="S145" s="168"/>
      <c r="T145" s="161"/>
      <c r="U145" s="161"/>
      <c r="V145" s="161"/>
      <c r="W145" s="161"/>
      <c r="X145" s="161"/>
      <c r="Y145" s="161"/>
      <c r="Z145" s="161"/>
      <c r="AA145" s="161"/>
      <c r="AB145" s="161"/>
      <c r="AC145" s="161"/>
      <c r="AD145" s="161"/>
      <c r="AE145" s="161"/>
      <c r="AF145" s="161"/>
      <c r="AG145" s="161"/>
      <c r="AH145" s="161"/>
      <c r="AI145" s="115"/>
      <c r="AJ145" s="115"/>
      <c r="AK145" s="115"/>
      <c r="AL145" s="115"/>
      <c r="AM145" s="115"/>
      <c r="AN145" s="68"/>
      <c r="AO145" s="115"/>
      <c r="AP145" s="115"/>
    </row>
    <row r="146" spans="1:42">
      <c r="A146" s="163"/>
      <c r="B146" s="140"/>
      <c r="C146" s="140"/>
      <c r="D146" s="140"/>
      <c r="E146" s="140"/>
      <c r="F146" s="140"/>
      <c r="G146" s="143"/>
      <c r="H146" s="143"/>
      <c r="I146" s="149"/>
      <c r="J146" s="140"/>
      <c r="K146" s="140"/>
      <c r="L146" s="140"/>
      <c r="M146" s="140"/>
      <c r="N146" s="140"/>
      <c r="O146" s="140"/>
      <c r="P146" s="140"/>
      <c r="Q146" s="140"/>
      <c r="R146" s="140"/>
      <c r="S146" s="140"/>
      <c r="T146" s="140"/>
      <c r="U146" s="140"/>
      <c r="V146" s="140"/>
      <c r="W146" s="140"/>
      <c r="X146" s="140"/>
      <c r="Y146" s="140"/>
      <c r="Z146" s="140"/>
      <c r="AA146" s="140"/>
      <c r="AB146" s="140"/>
      <c r="AC146" s="140"/>
      <c r="AD146" s="140"/>
      <c r="AE146" s="140"/>
      <c r="AF146" s="140"/>
      <c r="AG146" s="140"/>
      <c r="AH146" s="140"/>
      <c r="AI146" s="115"/>
      <c r="AJ146" s="115" cm="1">
        <f t="array" ref="AJ146">SUMPRODUCT(IFERROR((IFERROR(WEEKDAY($D$3:$AH$3,2),999)&lt;6)*D146:AH147,0))</f>
        <v>0</v>
      </c>
      <c r="AK146" s="115">
        <f>SUMPRODUCT((IFERROR(WEEKDAY($D$3:$AH$3,2),999)&lt;6)*D148:AH148)</f>
        <v>0</v>
      </c>
      <c r="AL146" s="115">
        <f>SUMPRODUCT(IFERROR((IFERROR(WEEKDAY($D$3:$AH$3,2),0)&gt;5)*D146:AH148,0))</f>
        <v>0</v>
      </c>
      <c r="AM146" s="115">
        <f>IFERROR(SUM(AJ146:AL148),"")</f>
        <v>0</v>
      </c>
      <c r="AN146" s="68" t="e">
        <f>VLOOKUP(A146,[1]Sheet1!$D:$M,10,0)</f>
        <v>#N/A</v>
      </c>
      <c r="AO146" s="115" cm="1">
        <f t="array" ref="AO146">SUMPRODUCT((IFERROR((D146:AH146+D147:AH147+D148:AH148),0)&gt;8)*1,IFERROR((D146:AH146+D147:AH147+D148:AH148-8),0))</f>
        <v>0</v>
      </c>
      <c r="AP146" s="115">
        <f>AM146-AO146</f>
        <v>0</v>
      </c>
    </row>
    <row r="147" spans="1:42">
      <c r="A147" s="163"/>
      <c r="B147" s="140"/>
      <c r="C147" s="140"/>
      <c r="D147" s="140"/>
      <c r="E147" s="140"/>
      <c r="F147" s="140"/>
      <c r="G147" s="143"/>
      <c r="H147" s="143"/>
      <c r="I147" s="143"/>
      <c r="J147" s="140"/>
      <c r="K147" s="140"/>
      <c r="L147" s="140"/>
      <c r="M147" s="140"/>
      <c r="N147" s="140"/>
      <c r="O147" s="140"/>
      <c r="P147" s="140"/>
      <c r="Q147" s="140"/>
      <c r="R147" s="140"/>
      <c r="S147" s="140"/>
      <c r="T147" s="140"/>
      <c r="U147" s="140"/>
      <c r="V147" s="140"/>
      <c r="W147" s="140"/>
      <c r="X147" s="140"/>
      <c r="Y147" s="140"/>
      <c r="Z147" s="140"/>
      <c r="AA147" s="140"/>
      <c r="AB147" s="140"/>
      <c r="AC147" s="140"/>
      <c r="AD147" s="140"/>
      <c r="AE147" s="140"/>
      <c r="AF147" s="140"/>
      <c r="AG147" s="140"/>
      <c r="AH147" s="140"/>
      <c r="AI147" s="115"/>
      <c r="AJ147" s="115"/>
      <c r="AK147" s="115"/>
      <c r="AL147" s="115"/>
      <c r="AM147" s="115"/>
      <c r="AN147" s="68"/>
      <c r="AO147" s="115"/>
      <c r="AP147" s="115"/>
    </row>
    <row r="148" spans="1:42">
      <c r="A148" s="163"/>
      <c r="B148" s="140"/>
      <c r="C148" s="140"/>
      <c r="D148" s="140"/>
      <c r="E148" s="140"/>
      <c r="F148" s="140"/>
      <c r="G148" s="140"/>
      <c r="H148" s="140"/>
      <c r="I148" s="140"/>
      <c r="J148" s="140"/>
      <c r="K148" s="140"/>
      <c r="L148" s="140"/>
      <c r="M148" s="140"/>
      <c r="N148" s="140"/>
      <c r="O148" s="140"/>
      <c r="P148" s="140"/>
      <c r="Q148" s="140"/>
      <c r="R148" s="140"/>
      <c r="S148" s="140"/>
      <c r="T148" s="140"/>
      <c r="U148" s="140"/>
      <c r="V148" s="140"/>
      <c r="W148" s="140"/>
      <c r="X148" s="140"/>
      <c r="Y148" s="151"/>
      <c r="Z148" s="140"/>
      <c r="AA148" s="140"/>
      <c r="AB148" s="140"/>
      <c r="AC148" s="140"/>
      <c r="AD148" s="140"/>
      <c r="AE148" s="140"/>
      <c r="AF148" s="140"/>
      <c r="AG148" s="140"/>
      <c r="AH148" s="140"/>
      <c r="AI148" s="115"/>
      <c r="AJ148" s="115"/>
      <c r="AK148" s="115"/>
      <c r="AL148" s="115"/>
      <c r="AM148" s="115"/>
      <c r="AN148" s="68"/>
      <c r="AO148" s="115"/>
      <c r="AP148" s="115"/>
    </row>
    <row r="149" spans="1:42">
      <c r="A149" s="164"/>
      <c r="B149" s="140"/>
      <c r="C149" s="140"/>
      <c r="D149" s="140"/>
      <c r="E149" s="140"/>
      <c r="F149" s="140"/>
      <c r="G149" s="140"/>
      <c r="H149" s="140"/>
      <c r="I149" s="140"/>
      <c r="J149" s="140"/>
      <c r="K149" s="140"/>
      <c r="L149" s="140"/>
      <c r="M149" s="140"/>
      <c r="N149" s="140"/>
      <c r="O149" s="140"/>
      <c r="P149" s="140"/>
      <c r="Q149" s="140"/>
      <c r="R149" s="140"/>
      <c r="S149" s="140"/>
      <c r="T149" s="140"/>
      <c r="U149" s="140"/>
      <c r="V149" s="140"/>
      <c r="W149" s="140"/>
      <c r="X149" s="140"/>
      <c r="Y149" s="140"/>
      <c r="Z149" s="140"/>
      <c r="AA149" s="140"/>
      <c r="AB149" s="140"/>
      <c r="AC149" s="140"/>
      <c r="AD149" s="140"/>
      <c r="AE149" s="140"/>
      <c r="AF149" s="140"/>
      <c r="AG149" s="140"/>
      <c r="AH149" s="140"/>
      <c r="AI149" s="115" t="str">
        <f>IF(A149="","",COUNTIF(D149:AH150,"&gt;2")/2)</f>
        <v/>
      </c>
      <c r="AJ149" s="115" cm="1">
        <f t="array" ref="AJ149">SUMPRODUCT(IFERROR((IFERROR(WEEKDAY($D$3:$AH$3,2),999)&lt;6)*D149:AH150,0))</f>
        <v>0</v>
      </c>
      <c r="AK149" s="115">
        <f>SUMPRODUCT((IFERROR(WEEKDAY($D$3:$AH$3,2),999)&lt;6)*D151:AH151)</f>
        <v>0</v>
      </c>
      <c r="AL149" s="115">
        <f>SUMPRODUCT(IFERROR((IFERROR(WEEKDAY($D$3:$AH$3,2),0)&gt;5)*D149:AH151,0))</f>
        <v>0</v>
      </c>
      <c r="AM149" s="115">
        <f>IFERROR(SUM(AJ149:AL151),"")</f>
        <v>0</v>
      </c>
      <c r="AN149" s="68" t="e">
        <f>VLOOKUP(A149,[1]Sheet1!$D:$M,10,0)</f>
        <v>#N/A</v>
      </c>
      <c r="AO149" s="115" cm="1">
        <f t="array" ref="AO149">SUMPRODUCT((IFERROR((D149:AH149+D150:AH150+D151:AH151),0)&gt;8)*1,IFERROR((D149:AH149+D150:AH150+D151:AH151-8),0))</f>
        <v>0</v>
      </c>
      <c r="AP149" s="115">
        <f>AM149-AO149</f>
        <v>0</v>
      </c>
    </row>
    <row r="150" spans="1:42">
      <c r="A150" s="165"/>
      <c r="B150" s="140"/>
      <c r="C150" s="140"/>
      <c r="D150" s="140"/>
      <c r="E150" s="140"/>
      <c r="F150" s="140"/>
      <c r="G150" s="140"/>
      <c r="H150" s="140"/>
      <c r="I150" s="140"/>
      <c r="J150" s="140"/>
      <c r="K150" s="140"/>
      <c r="L150" s="140"/>
      <c r="M150" s="140"/>
      <c r="N150" s="140"/>
      <c r="O150" s="140"/>
      <c r="P150" s="140"/>
      <c r="Q150" s="140"/>
      <c r="R150" s="140"/>
      <c r="S150" s="140"/>
      <c r="T150" s="140"/>
      <c r="U150" s="140"/>
      <c r="V150" s="140"/>
      <c r="W150" s="140"/>
      <c r="X150" s="140"/>
      <c r="Y150" s="140"/>
      <c r="Z150" s="140"/>
      <c r="AA150" s="140"/>
      <c r="AB150" s="140"/>
      <c r="AC150" s="140"/>
      <c r="AD150" s="140"/>
      <c r="AE150" s="140"/>
      <c r="AF150" s="140"/>
      <c r="AG150" s="140"/>
      <c r="AH150" s="140"/>
      <c r="AI150" s="115"/>
      <c r="AJ150" s="115"/>
      <c r="AK150" s="115"/>
      <c r="AL150" s="115"/>
      <c r="AM150" s="115"/>
      <c r="AN150" s="68"/>
      <c r="AO150" s="115"/>
      <c r="AP150" s="115"/>
    </row>
    <row r="151" spans="1:42">
      <c r="A151" s="166"/>
      <c r="B151" s="140"/>
      <c r="C151" s="140"/>
      <c r="D151" s="140"/>
      <c r="E151" s="140"/>
      <c r="F151" s="140"/>
      <c r="G151" s="140"/>
      <c r="H151" s="140"/>
      <c r="I151" s="140"/>
      <c r="J151" s="140"/>
      <c r="K151" s="140"/>
      <c r="L151" s="140"/>
      <c r="M151" s="140"/>
      <c r="N151" s="140"/>
      <c r="O151" s="140"/>
      <c r="P151" s="140"/>
      <c r="Q151" s="140"/>
      <c r="R151" s="140"/>
      <c r="S151" s="140"/>
      <c r="T151" s="140"/>
      <c r="U151" s="140"/>
      <c r="V151" s="140"/>
      <c r="W151" s="140"/>
      <c r="X151" s="140"/>
      <c r="Y151" s="140"/>
      <c r="Z151" s="140"/>
      <c r="AA151" s="140"/>
      <c r="AB151" s="140"/>
      <c r="AC151" s="140"/>
      <c r="AD151" s="140"/>
      <c r="AE151" s="140"/>
      <c r="AF151" s="140"/>
      <c r="AG151" s="140"/>
      <c r="AH151" s="140"/>
      <c r="AI151" s="115"/>
      <c r="AJ151" s="115"/>
      <c r="AK151" s="115"/>
      <c r="AL151" s="115"/>
      <c r="AM151" s="115"/>
      <c r="AN151" s="68"/>
      <c r="AO151" s="115"/>
      <c r="AP151" s="115"/>
    </row>
    <row r="152" spans="1:42">
      <c r="A152" s="167"/>
      <c r="B152" s="140"/>
      <c r="C152" s="140"/>
      <c r="D152" s="140"/>
      <c r="E152" s="140"/>
      <c r="F152" s="140"/>
      <c r="G152" s="140"/>
      <c r="H152" s="140"/>
      <c r="I152" s="140"/>
      <c r="J152" s="140"/>
      <c r="K152" s="140"/>
      <c r="L152" s="140"/>
      <c r="M152" s="140"/>
      <c r="N152" s="140"/>
      <c r="O152" s="140"/>
      <c r="P152" s="140"/>
      <c r="Q152" s="140"/>
      <c r="R152" s="140"/>
      <c r="S152" s="140"/>
      <c r="T152" s="140"/>
      <c r="U152" s="140"/>
      <c r="V152" s="140"/>
      <c r="W152" s="140"/>
      <c r="X152" s="140"/>
      <c r="Y152" s="170"/>
      <c r="Z152" s="170"/>
      <c r="AA152" s="140"/>
      <c r="AB152" s="140"/>
      <c r="AC152" s="140"/>
      <c r="AD152" s="140"/>
      <c r="AE152" s="140"/>
      <c r="AF152" s="140"/>
      <c r="AG152" s="140"/>
      <c r="AH152" s="170"/>
      <c r="AI152" s="115" t="str">
        <f>IF(A152="","",COUNTIF(D152:AH153,"&gt;2")/2)</f>
        <v/>
      </c>
      <c r="AJ152" s="115" cm="1">
        <f t="array" ref="AJ152">SUMPRODUCT(IFERROR((IFERROR(WEEKDAY($D$3:$AH$3,2),999)&lt;6)*D152:AH153,0))</f>
        <v>0</v>
      </c>
      <c r="AK152" s="115">
        <f>SUMPRODUCT((IFERROR(WEEKDAY($D$3:$AH$3,2),999)&lt;6)*D154:AH154)</f>
        <v>0</v>
      </c>
      <c r="AL152" s="115">
        <f>SUMPRODUCT(IFERROR((IFERROR(WEEKDAY($D$3:$AH$3,2),0)&gt;5)*D152:AH154,0))</f>
        <v>0</v>
      </c>
      <c r="AM152" s="115">
        <f>IFERROR(SUM(AJ152:AL154),"")</f>
        <v>0</v>
      </c>
      <c r="AN152" s="68" t="e">
        <f>VLOOKUP(A152,[1]Sheet1!$D:$M,10,0)</f>
        <v>#N/A</v>
      </c>
      <c r="AO152" s="115" cm="1">
        <f t="array" ref="AO152">SUMPRODUCT((IFERROR((D152:AH152+D153:AH153+D154:AH154),0)&gt;8)*1,IFERROR((D152:AH152+D153:AH153+D154:AH154-8),0))</f>
        <v>0</v>
      </c>
      <c r="AP152" s="115">
        <f>AM152-AO152</f>
        <v>0</v>
      </c>
    </row>
    <row r="153" spans="1:42">
      <c r="A153" s="167"/>
      <c r="B153" s="140"/>
      <c r="C153" s="140"/>
      <c r="D153" s="140"/>
      <c r="E153" s="140"/>
      <c r="F153" s="140"/>
      <c r="G153" s="140"/>
      <c r="H153" s="140"/>
      <c r="I153" s="140"/>
      <c r="J153" s="140"/>
      <c r="K153" s="140"/>
      <c r="L153" s="140"/>
      <c r="M153" s="140"/>
      <c r="N153" s="140"/>
      <c r="O153" s="140"/>
      <c r="P153" s="140"/>
      <c r="Q153" s="140"/>
      <c r="R153" s="140"/>
      <c r="S153" s="140"/>
      <c r="T153" s="140"/>
      <c r="U153" s="140"/>
      <c r="V153" s="140"/>
      <c r="W153" s="140"/>
      <c r="X153" s="140"/>
      <c r="Y153" s="170"/>
      <c r="Z153" s="170"/>
      <c r="AA153" s="140"/>
      <c r="AB153" s="140"/>
      <c r="AC153" s="140"/>
      <c r="AD153" s="140"/>
      <c r="AE153" s="140"/>
      <c r="AF153" s="140"/>
      <c r="AG153" s="140"/>
      <c r="AH153" s="170"/>
      <c r="AI153" s="115"/>
      <c r="AJ153" s="115"/>
      <c r="AK153" s="115"/>
      <c r="AL153" s="115"/>
      <c r="AM153" s="115"/>
      <c r="AN153" s="68"/>
      <c r="AO153" s="115"/>
      <c r="AP153" s="115"/>
    </row>
    <row r="154" spans="1:42">
      <c r="A154" s="167"/>
      <c r="B154" s="140"/>
      <c r="C154" s="140"/>
      <c r="D154" s="140"/>
      <c r="E154" s="140"/>
      <c r="F154" s="140"/>
      <c r="G154" s="140"/>
      <c r="H154" s="140"/>
      <c r="I154" s="140"/>
      <c r="J154" s="140"/>
      <c r="K154" s="140"/>
      <c r="L154" s="140"/>
      <c r="M154" s="140"/>
      <c r="N154" s="140"/>
      <c r="O154" s="140"/>
      <c r="P154" s="140"/>
      <c r="Q154" s="140"/>
      <c r="R154" s="140"/>
      <c r="S154" s="140"/>
      <c r="T154" s="140"/>
      <c r="U154" s="140"/>
      <c r="V154" s="140"/>
      <c r="W154" s="140"/>
      <c r="X154" s="140"/>
      <c r="Y154" s="140"/>
      <c r="Z154" s="140"/>
      <c r="AA154" s="140"/>
      <c r="AB154" s="140"/>
      <c r="AC154" s="140"/>
      <c r="AD154" s="140"/>
      <c r="AE154" s="140"/>
      <c r="AF154" s="140"/>
      <c r="AG154" s="140"/>
      <c r="AH154" s="140"/>
      <c r="AI154" s="115"/>
      <c r="AJ154" s="115"/>
      <c r="AK154" s="115"/>
      <c r="AL154" s="115"/>
      <c r="AM154" s="115"/>
      <c r="AN154" s="68"/>
      <c r="AO154" s="115"/>
      <c r="AP154" s="115"/>
    </row>
  </sheetData>
  <autoFilter xmlns:etc="http://www.wps.cn/officeDocument/2017/etCustomData" ref="A1:AP154" etc:filterBottomFollowUsedRange="0">
    <extLst/>
  </autoFilter>
  <mergeCells count="590">
    <mergeCell ref="A1:AI1"/>
    <mergeCell ref="AL1:AM1"/>
    <mergeCell ref="A2:AI2"/>
    <mergeCell ref="AJ2:AL2"/>
    <mergeCell ref="AM2:AN2"/>
    <mergeCell ref="AK3:AL3"/>
    <mergeCell ref="A5:A6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C3:C4"/>
    <mergeCell ref="Y56:Y58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I74:AI76"/>
    <mergeCell ref="AI77:AI79"/>
    <mergeCell ref="AI80:AI82"/>
    <mergeCell ref="AI83:AI85"/>
    <mergeCell ref="AI86:AI88"/>
    <mergeCell ref="AI89:AI91"/>
    <mergeCell ref="AI92:AI94"/>
    <mergeCell ref="AI95:AI97"/>
    <mergeCell ref="AI98:AI100"/>
    <mergeCell ref="AI101:AI103"/>
    <mergeCell ref="AI104:AI106"/>
    <mergeCell ref="AI107:AI109"/>
    <mergeCell ref="AI110:AI112"/>
    <mergeCell ref="AI113:AI115"/>
    <mergeCell ref="AI116:AI118"/>
    <mergeCell ref="AI119:AI121"/>
    <mergeCell ref="AI122:AI124"/>
    <mergeCell ref="AI125:AI127"/>
    <mergeCell ref="AI128:AI130"/>
    <mergeCell ref="AI131:AI133"/>
    <mergeCell ref="AI134:AI136"/>
    <mergeCell ref="AI137:AI139"/>
    <mergeCell ref="AI140:AI142"/>
    <mergeCell ref="AI143:AI145"/>
    <mergeCell ref="AI146:AI148"/>
    <mergeCell ref="AI149:AI151"/>
    <mergeCell ref="AI152:AI154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J74:AJ76"/>
    <mergeCell ref="AJ77:AJ79"/>
    <mergeCell ref="AJ80:AJ82"/>
    <mergeCell ref="AJ83:AJ85"/>
    <mergeCell ref="AJ86:AJ88"/>
    <mergeCell ref="AJ89:AJ91"/>
    <mergeCell ref="AJ92:AJ94"/>
    <mergeCell ref="AJ95:AJ97"/>
    <mergeCell ref="AJ98:AJ100"/>
    <mergeCell ref="AJ101:AJ103"/>
    <mergeCell ref="AJ104:AJ106"/>
    <mergeCell ref="AJ107:AJ109"/>
    <mergeCell ref="AJ110:AJ112"/>
    <mergeCell ref="AJ113:AJ115"/>
    <mergeCell ref="AJ116:AJ118"/>
    <mergeCell ref="AJ119:AJ121"/>
    <mergeCell ref="AJ122:AJ124"/>
    <mergeCell ref="AJ125:AJ127"/>
    <mergeCell ref="AJ128:AJ130"/>
    <mergeCell ref="AJ131:AJ133"/>
    <mergeCell ref="AJ134:AJ136"/>
    <mergeCell ref="AJ137:AJ139"/>
    <mergeCell ref="AJ140:AJ142"/>
    <mergeCell ref="AJ143:AJ145"/>
    <mergeCell ref="AJ146:AJ148"/>
    <mergeCell ref="AJ149:AJ151"/>
    <mergeCell ref="AJ152:AJ154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K74:AK76"/>
    <mergeCell ref="AK77:AK79"/>
    <mergeCell ref="AK80:AK82"/>
    <mergeCell ref="AK83:AK85"/>
    <mergeCell ref="AK86:AK88"/>
    <mergeCell ref="AK89:AK91"/>
    <mergeCell ref="AK92:AK94"/>
    <mergeCell ref="AK95:AK97"/>
    <mergeCell ref="AK98:AK100"/>
    <mergeCell ref="AK101:AK103"/>
    <mergeCell ref="AK104:AK106"/>
    <mergeCell ref="AK107:AK109"/>
    <mergeCell ref="AK110:AK112"/>
    <mergeCell ref="AK113:AK115"/>
    <mergeCell ref="AK116:AK118"/>
    <mergeCell ref="AK119:AK121"/>
    <mergeCell ref="AK122:AK124"/>
    <mergeCell ref="AK125:AK127"/>
    <mergeCell ref="AK128:AK130"/>
    <mergeCell ref="AK131:AK133"/>
    <mergeCell ref="AK134:AK136"/>
    <mergeCell ref="AK137:AK139"/>
    <mergeCell ref="AK140:AK142"/>
    <mergeCell ref="AK143:AK145"/>
    <mergeCell ref="AK146:AK148"/>
    <mergeCell ref="AK149:AK151"/>
    <mergeCell ref="AK152:AK154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L80:AL82"/>
    <mergeCell ref="AL83:AL85"/>
    <mergeCell ref="AL86:AL88"/>
    <mergeCell ref="AL89:AL91"/>
    <mergeCell ref="AL92:AL94"/>
    <mergeCell ref="AL95:AL97"/>
    <mergeCell ref="AL98:AL100"/>
    <mergeCell ref="AL101:AL103"/>
    <mergeCell ref="AL104:AL106"/>
    <mergeCell ref="AL107:AL109"/>
    <mergeCell ref="AL110:AL112"/>
    <mergeCell ref="AL113:AL115"/>
    <mergeCell ref="AL116:AL118"/>
    <mergeCell ref="AL119:AL121"/>
    <mergeCell ref="AL122:AL124"/>
    <mergeCell ref="AL125:AL127"/>
    <mergeCell ref="AL128:AL130"/>
    <mergeCell ref="AL131:AL133"/>
    <mergeCell ref="AL134:AL136"/>
    <mergeCell ref="AL137:AL139"/>
    <mergeCell ref="AL140:AL142"/>
    <mergeCell ref="AL143:AL145"/>
    <mergeCell ref="AL146:AL148"/>
    <mergeCell ref="AL149:AL151"/>
    <mergeCell ref="AL152:AL154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M80:AM82"/>
    <mergeCell ref="AM83:AM85"/>
    <mergeCell ref="AM86:AM88"/>
    <mergeCell ref="AM89:AM91"/>
    <mergeCell ref="AM92:AM94"/>
    <mergeCell ref="AM95:AM97"/>
    <mergeCell ref="AM98:AM100"/>
    <mergeCell ref="AM101:AM103"/>
    <mergeCell ref="AM104:AM106"/>
    <mergeCell ref="AM107:AM109"/>
    <mergeCell ref="AM110:AM112"/>
    <mergeCell ref="AM113:AM115"/>
    <mergeCell ref="AM116:AM118"/>
    <mergeCell ref="AM119:AM121"/>
    <mergeCell ref="AM122:AM124"/>
    <mergeCell ref="AM125:AM127"/>
    <mergeCell ref="AM128:AM130"/>
    <mergeCell ref="AM131:AM133"/>
    <mergeCell ref="AM134:AM136"/>
    <mergeCell ref="AM137:AM139"/>
    <mergeCell ref="AM140:AM142"/>
    <mergeCell ref="AM143:AM145"/>
    <mergeCell ref="AM146:AM148"/>
    <mergeCell ref="AM149:AM151"/>
    <mergeCell ref="AM152:AM154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N80:AN82"/>
    <mergeCell ref="AN83:AN85"/>
    <mergeCell ref="AN86:AN88"/>
    <mergeCell ref="AN89:AN91"/>
    <mergeCell ref="AN92:AN94"/>
    <mergeCell ref="AN95:AN97"/>
    <mergeCell ref="AN98:AN100"/>
    <mergeCell ref="AN101:AN103"/>
    <mergeCell ref="AN104:AN106"/>
    <mergeCell ref="AN107:AN109"/>
    <mergeCell ref="AN110:AN112"/>
    <mergeCell ref="AN113:AN115"/>
    <mergeCell ref="AN116:AN118"/>
    <mergeCell ref="AN119:AN121"/>
    <mergeCell ref="AN122:AN124"/>
    <mergeCell ref="AN125:AN127"/>
    <mergeCell ref="AN128:AN130"/>
    <mergeCell ref="AN131:AN133"/>
    <mergeCell ref="AN134:AN136"/>
    <mergeCell ref="AN137:AN139"/>
    <mergeCell ref="AN140:AN142"/>
    <mergeCell ref="AN143:AN145"/>
    <mergeCell ref="AN146:AN148"/>
    <mergeCell ref="AN149:AN151"/>
    <mergeCell ref="AN152:AN154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O80:AO82"/>
    <mergeCell ref="AO83:AO85"/>
    <mergeCell ref="AO86:AO88"/>
    <mergeCell ref="AO89:AO91"/>
    <mergeCell ref="AO92:AO94"/>
    <mergeCell ref="AO95:AO97"/>
    <mergeCell ref="AO98:AO100"/>
    <mergeCell ref="AO101:AO103"/>
    <mergeCell ref="AO104:AO106"/>
    <mergeCell ref="AO107:AO109"/>
    <mergeCell ref="AO110:AO112"/>
    <mergeCell ref="AO113:AO115"/>
    <mergeCell ref="AO116:AO118"/>
    <mergeCell ref="AO119:AO121"/>
    <mergeCell ref="AO122:AO124"/>
    <mergeCell ref="AO125:AO127"/>
    <mergeCell ref="AO128:AO130"/>
    <mergeCell ref="AO131:AO133"/>
    <mergeCell ref="AO134:AO136"/>
    <mergeCell ref="AO137:AO139"/>
    <mergeCell ref="AO140:AO142"/>
    <mergeCell ref="AO143:AO145"/>
    <mergeCell ref="AO146:AO148"/>
    <mergeCell ref="AO149:AO151"/>
    <mergeCell ref="AO152:AO154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P80:AP82"/>
    <mergeCell ref="AP83:AP85"/>
    <mergeCell ref="AP86:AP88"/>
    <mergeCell ref="AP89:AP91"/>
    <mergeCell ref="AP92:AP94"/>
    <mergeCell ref="AP95:AP97"/>
    <mergeCell ref="AP98:AP100"/>
    <mergeCell ref="AP101:AP103"/>
    <mergeCell ref="AP104:AP106"/>
    <mergeCell ref="AP107:AP109"/>
    <mergeCell ref="AP110:AP112"/>
    <mergeCell ref="AP113:AP115"/>
    <mergeCell ref="AP116:AP118"/>
    <mergeCell ref="AP119:AP121"/>
    <mergeCell ref="AP122:AP124"/>
    <mergeCell ref="AP125:AP127"/>
    <mergeCell ref="AP128:AP130"/>
    <mergeCell ref="AP131:AP133"/>
    <mergeCell ref="AP134:AP136"/>
    <mergeCell ref="AP137:AP139"/>
    <mergeCell ref="AP140:AP142"/>
    <mergeCell ref="AP143:AP145"/>
    <mergeCell ref="AP146:AP148"/>
    <mergeCell ref="AP149:AP151"/>
    <mergeCell ref="AP152:AP154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Q68:AQ70"/>
    <mergeCell ref="AQ71:AQ73"/>
    <mergeCell ref="AQ74:AQ76"/>
    <mergeCell ref="AQ77:AQ79"/>
    <mergeCell ref="AQ80:AQ82"/>
    <mergeCell ref="AQ83:AQ85"/>
    <mergeCell ref="AQ86:AQ88"/>
    <mergeCell ref="AQ89:AQ91"/>
    <mergeCell ref="AQ92:AQ94"/>
    <mergeCell ref="AQ95:AQ97"/>
    <mergeCell ref="AQ98:AQ100"/>
    <mergeCell ref="AQ101:AQ103"/>
    <mergeCell ref="AQ104:AQ106"/>
    <mergeCell ref="AQ107:AQ109"/>
    <mergeCell ref="AQ110:AQ112"/>
    <mergeCell ref="AQ113:AQ115"/>
    <mergeCell ref="AR5:AR7"/>
    <mergeCell ref="AR8:AR10"/>
    <mergeCell ref="AR11:AR13"/>
    <mergeCell ref="AR14:AR16"/>
    <mergeCell ref="AR17:AR19"/>
    <mergeCell ref="AR20:AR22"/>
    <mergeCell ref="AR23:AR25"/>
    <mergeCell ref="AR26:AR28"/>
    <mergeCell ref="AR29:AR31"/>
    <mergeCell ref="AR32:AR34"/>
    <mergeCell ref="AR35:AR37"/>
    <mergeCell ref="AR38:AR40"/>
    <mergeCell ref="AR41:AR43"/>
    <mergeCell ref="AR44:AR46"/>
    <mergeCell ref="AR47:AR49"/>
    <mergeCell ref="AR50:AR52"/>
    <mergeCell ref="AR53:AR55"/>
    <mergeCell ref="AR56:AR58"/>
    <mergeCell ref="AR59:AR61"/>
    <mergeCell ref="AR62:AR64"/>
    <mergeCell ref="AR65:AR67"/>
    <mergeCell ref="AR68:AR70"/>
    <mergeCell ref="AR71:AR73"/>
    <mergeCell ref="AR74:AR76"/>
    <mergeCell ref="AR77:AR79"/>
    <mergeCell ref="AR80:AR82"/>
    <mergeCell ref="AR83:AR85"/>
    <mergeCell ref="AR86:AR88"/>
    <mergeCell ref="AR89:AR91"/>
    <mergeCell ref="AR92:AR94"/>
    <mergeCell ref="AR95:AR97"/>
    <mergeCell ref="AR98:AR100"/>
    <mergeCell ref="AR101:AR103"/>
    <mergeCell ref="AR104:AR106"/>
    <mergeCell ref="AR107:AR109"/>
    <mergeCell ref="AR110:AR112"/>
    <mergeCell ref="AR113:AR115"/>
  </mergeCells>
  <conditionalFormatting sqref="A5">
    <cfRule type="duplicateValues" dxfId="1" priority="22"/>
  </conditionalFormatting>
  <conditionalFormatting sqref="A8">
    <cfRule type="duplicateValues" dxfId="1" priority="8"/>
  </conditionalFormatting>
  <conditionalFormatting sqref="A11">
    <cfRule type="duplicateValues" dxfId="1" priority="9"/>
  </conditionalFormatting>
  <conditionalFormatting sqref="A14">
    <cfRule type="duplicateValues" dxfId="1" priority="10"/>
  </conditionalFormatting>
  <conditionalFormatting sqref="A17">
    <cfRule type="duplicateValues" dxfId="1" priority="7"/>
  </conditionalFormatting>
  <conditionalFormatting sqref="A20">
    <cfRule type="duplicateValues" dxfId="1" priority="6"/>
  </conditionalFormatting>
  <conditionalFormatting sqref="A29">
    <cfRule type="duplicateValues" dxfId="1" priority="4"/>
  </conditionalFormatting>
  <conditionalFormatting sqref="A32">
    <cfRule type="duplicateValues" dxfId="1" priority="21"/>
  </conditionalFormatting>
  <conditionalFormatting sqref="A53">
    <cfRule type="duplicateValues" dxfId="1" priority="15"/>
  </conditionalFormatting>
  <conditionalFormatting sqref="A56">
    <cfRule type="duplicateValues" dxfId="1" priority="14"/>
  </conditionalFormatting>
  <conditionalFormatting sqref="A59">
    <cfRule type="duplicateValues" dxfId="1" priority="13"/>
  </conditionalFormatting>
  <conditionalFormatting sqref="A80">
    <cfRule type="duplicateValues" dxfId="0" priority="2"/>
  </conditionalFormatting>
  <conditionalFormatting sqref="A98">
    <cfRule type="duplicateValues" dxfId="1" priority="16"/>
  </conditionalFormatting>
  <conditionalFormatting sqref="A107">
    <cfRule type="duplicateValues" dxfId="0" priority="31"/>
  </conditionalFormatting>
  <conditionalFormatting sqref="A110">
    <cfRule type="duplicateValues" dxfId="0" priority="30"/>
  </conditionalFormatting>
  <conditionalFormatting sqref="A113">
    <cfRule type="duplicateValues" dxfId="0" priority="29"/>
  </conditionalFormatting>
  <conditionalFormatting sqref="A116">
    <cfRule type="duplicateValues" dxfId="0" priority="27"/>
  </conditionalFormatting>
  <conditionalFormatting sqref="A119">
    <cfRule type="duplicateValues" dxfId="0" priority="28"/>
  </conditionalFormatting>
  <conditionalFormatting sqref="A1:A4">
    <cfRule type="duplicateValues" dxfId="0" priority="2450"/>
    <cfRule type="duplicateValues" dxfId="0" priority="2449"/>
    <cfRule type="duplicateValues" dxfId="0" priority="2448"/>
    <cfRule type="duplicateValues" dxfId="0" priority="2447"/>
    <cfRule type="duplicateValues" dxfId="0" priority="2446"/>
    <cfRule type="duplicateValues" dxfId="0" priority="2445"/>
    <cfRule type="duplicateValues" dxfId="0" priority="2444"/>
  </conditionalFormatting>
  <conditionalFormatting sqref="A38:A40">
    <cfRule type="duplicateValues" dxfId="0" priority="20"/>
  </conditionalFormatting>
  <conditionalFormatting sqref="A95:A97">
    <cfRule type="duplicateValues" dxfId="0" priority="17"/>
  </conditionalFormatting>
  <conditionalFormatting sqref="A101:A103">
    <cfRule type="duplicateValues" dxfId="0" priority="45"/>
  </conditionalFormatting>
  <conditionalFormatting sqref="A143:A145">
    <cfRule type="duplicateValues" dxfId="0" priority="24"/>
    <cfRule type="duplicateValues" dxfId="0" priority="25"/>
  </conditionalFormatting>
  <conditionalFormatting sqref="A146:A148">
    <cfRule type="duplicateValues" dxfId="0" priority="23"/>
  </conditionalFormatting>
  <conditionalFormatting sqref="A1:A4 A140:A142 A149:A1048576">
    <cfRule type="duplicateValues" dxfId="0" priority="62"/>
    <cfRule type="duplicateValues" dxfId="0" priority="967"/>
    <cfRule type="duplicateValues" dxfId="0" priority="1041"/>
  </conditionalFormatting>
  <conditionalFormatting sqref="A5:A7 A32:A34 A35:A37 A38:A40 A41:A46 A47:A49 A50:A52">
    <cfRule type="duplicateValues" dxfId="0" priority="18"/>
  </conditionalFormatting>
  <conditionalFormatting sqref="A5:A7 A32:A34 A35:A37 A38:A40 A41:A46 A47:A49 A50:A55 A56:A58 A59:A61 A62:A64 A65:A67 A68:A70 A71:A73 A95:A97 A98:A100">
    <cfRule type="duplicateValues" dxfId="0" priority="11"/>
  </conditionalFormatting>
  <conditionalFormatting sqref="A23 A26">
    <cfRule type="duplicateValues" dxfId="1" priority="5"/>
  </conditionalFormatting>
  <conditionalFormatting sqref="A41:A46 A47:A49 A50:A52">
    <cfRule type="duplicateValues" dxfId="0" priority="19"/>
  </conditionalFormatting>
  <conditionalFormatting sqref="A62 A65 A68">
    <cfRule type="duplicateValues" dxfId="1" priority="12"/>
  </conditionalFormatting>
  <conditionalFormatting sqref="A74 A77">
    <cfRule type="duplicateValues" dxfId="0" priority="3"/>
  </conditionalFormatting>
  <conditionalFormatting sqref="A74:A76 A77:A79 A80:A82 A83:A85 A86:A91 A92:A94">
    <cfRule type="duplicateValues" dxfId="0" priority="1"/>
  </conditionalFormatting>
  <conditionalFormatting sqref="A140:A142 A149:A1048576">
    <cfRule type="duplicateValues" dxfId="0" priority="2451"/>
    <cfRule type="duplicateValues" dxfId="0" priority="2452"/>
    <cfRule type="duplicateValues" dxfId="0" priority="2453"/>
    <cfRule type="duplicateValues" dxfId="0" priority="2454"/>
    <cfRule type="duplicateValues" dxfId="0" priority="2455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393055555555556" right="0.393055555555556" top="0.354166666666667" bottom="0.0388888888888889" header="0.354166666666667" footer="0.0784722222222222"/>
  <pageSetup paperSize="9" orientation="landscape" horizontalDpi="600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Spinner 1" r:id="rId4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name="Spinner 2" r:id="rId5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Spinner 3" r:id="rId6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Spinner 6" r:id="rId7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Spinner 7" r:id="rId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name="Spinner 8" r:id="rId9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name="Spinner 9" r:id="rId10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name="Spinner 45" r:id="rId11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name="Spinner 46" r:id="rId12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0" name="Spinner 846" r:id="rId13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1" name="Spinner 847" r:id="rId14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2" name="Spinner 848" r:id="rId15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3" name="Spinner 849" r:id="rId16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4" name="Spinner 850" r:id="rId1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5" name="Spinner 851" r:id="rId18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6" name="Spinner 852" r:id="rId1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7" name="Spinner 853" r:id="rId20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8" name="Spinner 854" r:id="rId21">
              <controlPr defaultSize="0">
                <anchor moveWithCells="1" sizeWithCells="1">
                  <from>
                    <xdr:col>39</xdr:col>
                    <xdr:colOff>647700</xdr:colOff>
                    <xdr:row>0</xdr:row>
                    <xdr:rowOff>9525</xdr:rowOff>
                  </from>
                  <to>
                    <xdr:col>39</xdr:col>
                    <xdr:colOff>904875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9" name="Spinner 855" r:id="rId22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3" name="Spinner 2759" r:id="rId23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4" name="Spinner 2760" r:id="rId24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5" name="Spinner 2761" r:id="rId25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6" name="Spinner 2762" r:id="rId26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7" name="Spinner 2763" r:id="rId2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8" name="Spinner 2764" r:id="rId28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9" name="Spinner 2765" r:id="rId2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0" name="Spinner 2766" r:id="rId30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1" name="Spinner 2767" r:id="rId31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2" name="Spinner 2768" r:id="rId32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3" name="Spinner 2769" r:id="rId33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4" name="Spinner 2770" r:id="rId34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5" name="Spinner 2771" r:id="rId35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6" name="Spinner 2772" r:id="rId3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7" name="Spinner 2773" r:id="rId37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8" name="Spinner 2774" r:id="rId3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9" name="Spinner 2775" r:id="rId39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00" name="Spinner 2776" r:id="rId40">
              <controlPr defaultSize="0">
                <anchor moveWithCells="1" sizeWithCells="1">
                  <from>
                    <xdr:col>39</xdr:col>
                    <xdr:colOff>647700</xdr:colOff>
                    <xdr:row>0</xdr:row>
                    <xdr:rowOff>9525</xdr:rowOff>
                  </from>
                  <to>
                    <xdr:col>39</xdr:col>
                    <xdr:colOff>904875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01" name="Spinner 2777" r:id="rId41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117"/>
  <sheetViews>
    <sheetView workbookViewId="0">
      <selection activeCell="A9" sqref="$A9:$XFD9"/>
    </sheetView>
  </sheetViews>
  <sheetFormatPr defaultColWidth="9" defaultRowHeight="14.25"/>
  <cols>
    <col min="1" max="2" width="9" style="8"/>
    <col min="3" max="3" width="51.25" style="9" customWidth="1"/>
    <col min="4" max="4" width="11" style="8" customWidth="1"/>
    <col min="5" max="5" width="10.375" style="8"/>
    <col min="6" max="9" width="9" style="8"/>
    <col min="10" max="10" width="9" style="8" hidden="1" customWidth="1"/>
    <col min="11" max="11" width="9" style="10" hidden="1" customWidth="1"/>
    <col min="12" max="12" width="10.375" style="10" hidden="1" customWidth="1"/>
    <col min="13" max="13" width="31.5" style="10" hidden="1" customWidth="1"/>
    <col min="14" max="14" width="10.375" style="10" hidden="1" customWidth="1"/>
    <col min="15" max="17" width="9" style="10" hidden="1" customWidth="1"/>
    <col min="18" max="37" width="9" style="8" hidden="1" customWidth="1"/>
    <col min="38" max="16384" width="9" style="8"/>
  </cols>
  <sheetData>
    <row r="1" ht="18.75" spans="1:17">
      <c r="A1" s="11" t="s">
        <v>1</v>
      </c>
      <c r="B1" s="12" t="s">
        <v>3</v>
      </c>
      <c r="C1" s="13" t="s">
        <v>133</v>
      </c>
      <c r="D1" s="12" t="s">
        <v>134</v>
      </c>
      <c r="K1" s="47"/>
      <c r="L1" s="47"/>
      <c r="M1" s="47"/>
      <c r="N1" s="47"/>
      <c r="O1" s="47"/>
      <c r="P1" s="47"/>
      <c r="Q1" s="47"/>
    </row>
    <row r="2" ht="18.75" spans="1:35">
      <c r="A2" s="14"/>
      <c r="B2" s="1" t="s">
        <v>68</v>
      </c>
      <c r="C2" s="15" t="s">
        <v>135</v>
      </c>
      <c r="D2" s="16">
        <v>-121</v>
      </c>
      <c r="E2" s="16">
        <v>-100</v>
      </c>
      <c r="F2" s="8">
        <f>VLOOKUP(B2,劳务费!$C$3:L44,10,0)</f>
        <v>-121</v>
      </c>
      <c r="K2" s="47" t="s">
        <v>136</v>
      </c>
      <c r="L2" s="47"/>
      <c r="M2" s="47" t="s">
        <v>137</v>
      </c>
      <c r="N2" s="47"/>
      <c r="O2" s="47"/>
      <c r="P2" s="47" t="s">
        <v>138</v>
      </c>
      <c r="Q2" s="47"/>
      <c r="AD2" s="8" t="s">
        <v>139</v>
      </c>
      <c r="AE2" s="8">
        <v>-134</v>
      </c>
      <c r="AI2" s="8" t="s">
        <v>138</v>
      </c>
    </row>
    <row r="3" ht="18.75" spans="1:35">
      <c r="A3" s="17"/>
      <c r="B3" s="18" t="s">
        <v>40</v>
      </c>
      <c r="C3" s="15" t="s">
        <v>140</v>
      </c>
      <c r="D3" s="19">
        <v>-57.02</v>
      </c>
      <c r="E3" s="19">
        <v>-10</v>
      </c>
      <c r="F3" s="8">
        <f>VLOOKUP(B3,劳务费!$C$3:L44,10,0)</f>
        <v>-57.02</v>
      </c>
      <c r="K3" s="47" t="s">
        <v>141</v>
      </c>
      <c r="L3" s="47"/>
      <c r="M3" s="47" t="s">
        <v>137</v>
      </c>
      <c r="N3" s="47"/>
      <c r="O3" s="47"/>
      <c r="P3" s="47" t="s">
        <v>138</v>
      </c>
      <c r="Q3" s="47"/>
      <c r="V3" s="8" t="s">
        <v>142</v>
      </c>
      <c r="W3" s="8" t="s">
        <v>60</v>
      </c>
      <c r="X3" s="8">
        <v>140</v>
      </c>
      <c r="AA3" s="8" t="s">
        <v>138</v>
      </c>
      <c r="AD3" s="8" t="s">
        <v>143</v>
      </c>
      <c r="AE3" s="8">
        <v>-134</v>
      </c>
      <c r="AI3" s="8" t="s">
        <v>138</v>
      </c>
    </row>
    <row r="4" ht="18.75" spans="1:35">
      <c r="A4" s="14"/>
      <c r="B4" s="20" t="s">
        <v>39</v>
      </c>
      <c r="C4" s="21" t="s">
        <v>140</v>
      </c>
      <c r="D4" s="19">
        <v>-10</v>
      </c>
      <c r="E4" s="19">
        <v>-10</v>
      </c>
      <c r="F4" s="8">
        <f>VLOOKUP(B4,劳务费!$C$3:L43,10,0)</f>
        <v>-10</v>
      </c>
      <c r="K4" s="47" t="s">
        <v>144</v>
      </c>
      <c r="L4" s="47"/>
      <c r="M4" s="47" t="s">
        <v>145</v>
      </c>
      <c r="N4" s="47" t="s">
        <v>146</v>
      </c>
      <c r="O4" s="47"/>
      <c r="P4" s="47" t="s">
        <v>138</v>
      </c>
      <c r="Q4" s="47"/>
      <c r="V4" s="8" t="s">
        <v>147</v>
      </c>
      <c r="W4" s="8" t="s">
        <v>60</v>
      </c>
      <c r="X4" s="8">
        <v>440</v>
      </c>
      <c r="AA4" s="8" t="s">
        <v>138</v>
      </c>
      <c r="AD4" s="8" t="s">
        <v>148</v>
      </c>
      <c r="AE4" s="8">
        <v>-134</v>
      </c>
      <c r="AI4" s="8" t="s">
        <v>138</v>
      </c>
    </row>
    <row r="5" ht="18.75" spans="1:35">
      <c r="A5" s="17"/>
      <c r="B5" s="20" t="s">
        <v>40</v>
      </c>
      <c r="C5" s="21" t="s">
        <v>41</v>
      </c>
      <c r="D5" s="19"/>
      <c r="E5" s="19">
        <v>-47.02</v>
      </c>
      <c r="F5" s="8">
        <f>VLOOKUP(B5,劳务费!$C$3:L44,10,0)</f>
        <v>-57.02</v>
      </c>
      <c r="K5" s="47" t="s">
        <v>148</v>
      </c>
      <c r="L5" s="47"/>
      <c r="M5" s="47" t="s">
        <v>149</v>
      </c>
      <c r="N5" s="47">
        <v>-500</v>
      </c>
      <c r="O5" s="47"/>
      <c r="P5" s="47" t="s">
        <v>138</v>
      </c>
      <c r="Q5" s="47"/>
      <c r="V5" s="8" t="s">
        <v>150</v>
      </c>
      <c r="W5" s="8" t="s">
        <v>60</v>
      </c>
      <c r="X5" s="8">
        <v>60</v>
      </c>
      <c r="AA5" s="8" t="s">
        <v>138</v>
      </c>
      <c r="AD5" s="8" t="s">
        <v>151</v>
      </c>
      <c r="AE5" s="8">
        <v>-29</v>
      </c>
      <c r="AI5" s="8" t="s">
        <v>138</v>
      </c>
    </row>
    <row r="6" ht="18.75" spans="1:35">
      <c r="A6" s="17"/>
      <c r="B6" s="20" t="s">
        <v>36</v>
      </c>
      <c r="C6" s="21" t="s">
        <v>152</v>
      </c>
      <c r="D6" s="19">
        <v>-50</v>
      </c>
      <c r="E6" s="19"/>
      <c r="F6" s="8">
        <f>VLOOKUP(B6,劳务费!$C$3:L44,10,0)</f>
        <v>-50</v>
      </c>
      <c r="K6" s="47" t="s">
        <v>141</v>
      </c>
      <c r="L6" s="47"/>
      <c r="M6" s="47" t="s">
        <v>135</v>
      </c>
      <c r="N6" s="47">
        <v>-100</v>
      </c>
      <c r="O6" s="47"/>
      <c r="P6" s="47" t="s">
        <v>138</v>
      </c>
      <c r="Q6" s="47"/>
      <c r="V6" s="8" t="s">
        <v>153</v>
      </c>
      <c r="W6" s="8" t="s">
        <v>60</v>
      </c>
      <c r="X6" s="8">
        <v>20</v>
      </c>
      <c r="AA6" s="8" t="s">
        <v>138</v>
      </c>
      <c r="AD6" s="8" t="s">
        <v>154</v>
      </c>
      <c r="AE6" s="8">
        <v>-29</v>
      </c>
      <c r="AI6" s="8" t="s">
        <v>138</v>
      </c>
    </row>
    <row r="7" ht="18.75" spans="1:35">
      <c r="A7" s="17"/>
      <c r="B7" s="22" t="s">
        <v>93</v>
      </c>
      <c r="C7" s="15" t="s">
        <v>155</v>
      </c>
      <c r="D7" s="19">
        <v>-1010.85</v>
      </c>
      <c r="E7" s="19"/>
      <c r="F7" s="23">
        <f>VLOOKUP(B7,劳务费!$C$3:L44,10,0)</f>
        <v>-1010.85</v>
      </c>
      <c r="K7" s="47" t="s">
        <v>154</v>
      </c>
      <c r="L7" s="47"/>
      <c r="M7" s="47" t="s">
        <v>135</v>
      </c>
      <c r="N7" s="47">
        <v>-100</v>
      </c>
      <c r="O7" s="47"/>
      <c r="P7" s="47" t="s">
        <v>138</v>
      </c>
      <c r="Q7" s="47"/>
      <c r="V7" s="8" t="s">
        <v>156</v>
      </c>
      <c r="W7" s="8" t="s">
        <v>60</v>
      </c>
      <c r="X7" s="8">
        <v>420</v>
      </c>
      <c r="AA7" s="8" t="s">
        <v>138</v>
      </c>
      <c r="AD7" s="8" t="s">
        <v>157</v>
      </c>
      <c r="AE7" s="8">
        <v>-21</v>
      </c>
      <c r="AI7" s="8" t="s">
        <v>138</v>
      </c>
    </row>
    <row r="8" ht="18.75" spans="1:35">
      <c r="A8" s="24"/>
      <c r="B8" s="20" t="s">
        <v>75</v>
      </c>
      <c r="C8" s="21">
        <v>0.8</v>
      </c>
      <c r="D8" s="19">
        <v>-103.85</v>
      </c>
      <c r="E8" s="19"/>
      <c r="F8" s="8">
        <f>VLOOKUP(B8,劳务费!$C$3:L44,10,0)</f>
        <v>-103.85</v>
      </c>
      <c r="K8" s="47" t="s">
        <v>158</v>
      </c>
      <c r="L8" s="47"/>
      <c r="M8" s="47" t="s">
        <v>159</v>
      </c>
      <c r="N8" s="47">
        <v>30</v>
      </c>
      <c r="O8" s="47"/>
      <c r="P8" s="47" t="s">
        <v>138</v>
      </c>
      <c r="Q8" s="47"/>
      <c r="V8" s="8" t="s">
        <v>160</v>
      </c>
      <c r="W8" s="8" t="s">
        <v>60</v>
      </c>
      <c r="X8" s="8">
        <v>140</v>
      </c>
      <c r="AA8" s="8" t="s">
        <v>138</v>
      </c>
      <c r="AD8" s="8" t="s">
        <v>161</v>
      </c>
      <c r="AE8" s="8">
        <v>-134</v>
      </c>
      <c r="AI8" s="8" t="s">
        <v>162</v>
      </c>
    </row>
    <row r="9" ht="18.75" spans="1:35">
      <c r="A9" s="25"/>
      <c r="B9" s="20" t="s">
        <v>100</v>
      </c>
      <c r="C9" s="26"/>
      <c r="D9" s="27">
        <v>-20</v>
      </c>
      <c r="E9" s="27"/>
      <c r="F9" s="8">
        <f>VLOOKUP(B9,劳务费!$C$3:L44,10,0)</f>
        <v>0</v>
      </c>
      <c r="K9" s="47" t="s">
        <v>158</v>
      </c>
      <c r="L9" s="47"/>
      <c r="M9" s="47" t="s">
        <v>163</v>
      </c>
      <c r="N9" s="47">
        <v>-50</v>
      </c>
      <c r="O9" s="47"/>
      <c r="P9" s="47" t="s">
        <v>138</v>
      </c>
      <c r="Q9" s="47"/>
      <c r="V9" s="8" t="s">
        <v>164</v>
      </c>
      <c r="W9" s="8" t="s">
        <v>60</v>
      </c>
      <c r="X9" s="8">
        <v>160</v>
      </c>
      <c r="AA9" s="8" t="s">
        <v>138</v>
      </c>
      <c r="AD9" s="8" t="s">
        <v>79</v>
      </c>
      <c r="AE9" s="8">
        <v>-134</v>
      </c>
      <c r="AI9" s="8" t="s">
        <v>165</v>
      </c>
    </row>
    <row r="10" ht="18.75" spans="1:35">
      <c r="A10" s="17"/>
      <c r="B10" s="8" t="s">
        <v>33</v>
      </c>
      <c r="C10" s="8" t="s">
        <v>60</v>
      </c>
      <c r="D10" s="8">
        <v>440</v>
      </c>
      <c r="E10" s="8">
        <v>160</v>
      </c>
      <c r="F10" s="23">
        <f>VLOOKUP(B10,劳务费!$C$3:L44,10,0)</f>
        <v>440</v>
      </c>
      <c r="K10" s="47" t="s">
        <v>166</v>
      </c>
      <c r="L10" s="47"/>
      <c r="M10" s="47" t="s">
        <v>140</v>
      </c>
      <c r="N10" s="47">
        <v>-10</v>
      </c>
      <c r="O10" s="47"/>
      <c r="P10" s="47" t="s">
        <v>138</v>
      </c>
      <c r="Q10" s="47"/>
      <c r="V10" s="8" t="s">
        <v>167</v>
      </c>
      <c r="W10" s="8" t="s">
        <v>60</v>
      </c>
      <c r="X10" s="8">
        <v>280</v>
      </c>
      <c r="AA10" s="8" t="s">
        <v>138</v>
      </c>
      <c r="AD10" s="8" t="s">
        <v>76</v>
      </c>
      <c r="AE10" s="8">
        <v>-134</v>
      </c>
      <c r="AI10" s="8" t="s">
        <v>165</v>
      </c>
    </row>
    <row r="11" ht="18.75" spans="1:35">
      <c r="A11" s="17"/>
      <c r="B11" s="18" t="s">
        <v>33</v>
      </c>
      <c r="C11" s="28" t="s">
        <v>34</v>
      </c>
      <c r="D11" s="29"/>
      <c r="E11" s="29">
        <v>280</v>
      </c>
      <c r="F11" s="23">
        <f>VLOOKUP(B11,劳务费!$C$3:L45,10,0)</f>
        <v>440</v>
      </c>
      <c r="K11" s="47" t="s">
        <v>168</v>
      </c>
      <c r="L11" s="47"/>
      <c r="M11" s="47" t="s">
        <v>140</v>
      </c>
      <c r="N11" s="47">
        <v>-30</v>
      </c>
      <c r="O11" s="47"/>
      <c r="P11" s="47" t="s">
        <v>138</v>
      </c>
      <c r="Q11" s="47"/>
      <c r="V11" s="8" t="s">
        <v>169</v>
      </c>
      <c r="W11" s="8" t="s">
        <v>60</v>
      </c>
      <c r="X11" s="8">
        <v>240</v>
      </c>
      <c r="AA11" s="8" t="s">
        <v>138</v>
      </c>
      <c r="AD11" s="8" t="s">
        <v>71</v>
      </c>
      <c r="AE11" s="8">
        <v>-134</v>
      </c>
      <c r="AI11" s="8" t="s">
        <v>165</v>
      </c>
    </row>
    <row r="12" ht="18.75" spans="1:35">
      <c r="A12" s="17"/>
      <c r="B12" s="20" t="s">
        <v>61</v>
      </c>
      <c r="C12" s="30" t="s">
        <v>60</v>
      </c>
      <c r="D12" s="20">
        <v>300</v>
      </c>
      <c r="E12" s="20"/>
      <c r="F12" s="23">
        <f>VLOOKUP(B12,劳务费!$C$3:L45,10,0)</f>
        <v>300</v>
      </c>
      <c r="K12" s="47" t="s">
        <v>166</v>
      </c>
      <c r="L12" s="47"/>
      <c r="M12" s="47" t="s">
        <v>140</v>
      </c>
      <c r="N12" s="47">
        <v>-20</v>
      </c>
      <c r="O12" s="47"/>
      <c r="P12" s="47" t="s">
        <v>138</v>
      </c>
      <c r="Q12" s="47"/>
      <c r="V12" s="8" t="s">
        <v>33</v>
      </c>
      <c r="W12" s="8" t="s">
        <v>60</v>
      </c>
      <c r="X12" s="8">
        <v>160</v>
      </c>
      <c r="AA12" s="8" t="s">
        <v>165</v>
      </c>
      <c r="AD12" s="8" t="s">
        <v>68</v>
      </c>
      <c r="AE12" s="8">
        <v>-21</v>
      </c>
      <c r="AI12" s="8" t="s">
        <v>165</v>
      </c>
    </row>
    <row r="13" ht="18.75" spans="1:35">
      <c r="A13" s="17"/>
      <c r="B13" s="18" t="s">
        <v>90</v>
      </c>
      <c r="C13" s="21">
        <v>0.8</v>
      </c>
      <c r="D13" s="31">
        <v>-38</v>
      </c>
      <c r="E13" s="31"/>
      <c r="F13" s="23">
        <f>VLOOKUP(B13,劳务费!$C$3:L45,10,0)</f>
        <v>-38</v>
      </c>
      <c r="K13" s="48" t="s">
        <v>168</v>
      </c>
      <c r="L13" s="49"/>
      <c r="M13" s="50" t="s">
        <v>41</v>
      </c>
      <c r="N13" s="49">
        <v>-43.31</v>
      </c>
      <c r="O13" s="43"/>
      <c r="P13" s="47" t="s">
        <v>138</v>
      </c>
      <c r="Q13" s="47"/>
      <c r="V13" s="8" t="s">
        <v>33</v>
      </c>
      <c r="W13" s="8" t="s">
        <v>34</v>
      </c>
      <c r="X13" s="8">
        <v>280</v>
      </c>
      <c r="AA13" s="8" t="s">
        <v>165</v>
      </c>
      <c r="AD13" s="8" t="s">
        <v>99</v>
      </c>
      <c r="AE13" s="8">
        <v>-21</v>
      </c>
      <c r="AI13" s="8" t="s">
        <v>165</v>
      </c>
    </row>
    <row r="14" ht="18.75" spans="1:35">
      <c r="A14" s="14"/>
      <c r="B14" s="8" t="s">
        <v>79</v>
      </c>
      <c r="C14" s="30" t="s">
        <v>170</v>
      </c>
      <c r="D14" s="32">
        <v>-134</v>
      </c>
      <c r="E14" s="32"/>
      <c r="F14" s="23">
        <f>VLOOKUP(B14,劳务费!$C$3:L45,10,0)</f>
        <v>-134</v>
      </c>
      <c r="K14" s="48" t="s">
        <v>136</v>
      </c>
      <c r="L14" s="49"/>
      <c r="M14" s="50" t="s">
        <v>41</v>
      </c>
      <c r="N14" s="51">
        <v>-79.37</v>
      </c>
      <c r="O14" s="43"/>
      <c r="P14" s="47" t="s">
        <v>138</v>
      </c>
      <c r="Q14" s="47"/>
      <c r="V14" s="8" t="s">
        <v>61</v>
      </c>
      <c r="W14" s="8" t="s">
        <v>60</v>
      </c>
      <c r="X14" s="8">
        <v>300</v>
      </c>
      <c r="AA14" s="8" t="s">
        <v>165</v>
      </c>
      <c r="AD14" s="8" t="s">
        <v>171</v>
      </c>
      <c r="AE14" s="8">
        <v>-134</v>
      </c>
      <c r="AI14" s="8" t="s">
        <v>126</v>
      </c>
    </row>
    <row r="15" ht="18.75" spans="1:35">
      <c r="A15" s="17"/>
      <c r="B15" s="8" t="s">
        <v>76</v>
      </c>
      <c r="C15" s="30" t="s">
        <v>170</v>
      </c>
      <c r="D15" s="33">
        <v>-134</v>
      </c>
      <c r="E15" s="33"/>
      <c r="F15" s="23">
        <f>VLOOKUP(B15,劳务费!$C$3:L45,10,0)</f>
        <v>-134</v>
      </c>
      <c r="K15" s="10" t="s">
        <v>172</v>
      </c>
      <c r="L15" s="47"/>
      <c r="M15" s="10">
        <v>0.8</v>
      </c>
      <c r="N15" s="47"/>
      <c r="O15" s="47"/>
      <c r="P15" s="47" t="s">
        <v>138</v>
      </c>
      <c r="Q15" s="47"/>
      <c r="V15" s="8" t="s">
        <v>173</v>
      </c>
      <c r="W15" s="8" t="s">
        <v>60</v>
      </c>
      <c r="X15" s="8">
        <v>380</v>
      </c>
      <c r="AA15" s="8" t="s">
        <v>126</v>
      </c>
      <c r="AD15" s="8" t="s">
        <v>174</v>
      </c>
      <c r="AE15" s="8">
        <v>-134</v>
      </c>
      <c r="AI15" s="8" t="s">
        <v>126</v>
      </c>
    </row>
    <row r="16" ht="18.75" spans="1:35">
      <c r="A16" s="34"/>
      <c r="B16" s="8" t="s">
        <v>71</v>
      </c>
      <c r="C16" s="30" t="s">
        <v>170</v>
      </c>
      <c r="D16" s="35">
        <v>-134</v>
      </c>
      <c r="E16" s="35"/>
      <c r="F16" s="23">
        <f>VLOOKUP(B16,劳务费!$C$3:L45,10,0)</f>
        <v>-134</v>
      </c>
      <c r="K16" s="10" t="s">
        <v>175</v>
      </c>
      <c r="L16" s="47"/>
      <c r="M16" s="10">
        <v>0.8</v>
      </c>
      <c r="N16" s="47"/>
      <c r="O16" s="47"/>
      <c r="P16" s="47" t="s">
        <v>138</v>
      </c>
      <c r="Q16" s="47"/>
      <c r="V16" s="8" t="s">
        <v>176</v>
      </c>
      <c r="W16" s="8" t="s">
        <v>60</v>
      </c>
      <c r="X16" s="8">
        <v>220</v>
      </c>
      <c r="AA16" s="8" t="s">
        <v>126</v>
      </c>
      <c r="AD16" s="8" t="s">
        <v>177</v>
      </c>
      <c r="AE16" s="8">
        <v>-134</v>
      </c>
      <c r="AI16" s="8" t="s">
        <v>126</v>
      </c>
    </row>
    <row r="17" ht="18.75" spans="1:35">
      <c r="A17" s="17"/>
      <c r="B17" s="8" t="s">
        <v>68</v>
      </c>
      <c r="C17" s="30" t="s">
        <v>170</v>
      </c>
      <c r="D17" s="36"/>
      <c r="E17" s="36">
        <v>-21</v>
      </c>
      <c r="F17" s="23">
        <f>VLOOKUP(B17,劳务费!$C$3:L45,10,0)</f>
        <v>-121</v>
      </c>
      <c r="K17" s="47" t="s">
        <v>178</v>
      </c>
      <c r="L17" s="47"/>
      <c r="M17" s="47" t="s">
        <v>179</v>
      </c>
      <c r="N17" s="47">
        <v>-2000</v>
      </c>
      <c r="O17" s="47"/>
      <c r="P17" s="47" t="s">
        <v>162</v>
      </c>
      <c r="Q17" s="47"/>
      <c r="V17" s="8" t="s">
        <v>180</v>
      </c>
      <c r="W17" s="8" t="s">
        <v>60</v>
      </c>
      <c r="X17" s="8">
        <v>160</v>
      </c>
      <c r="AA17" s="8" t="s">
        <v>126</v>
      </c>
      <c r="AD17" s="8" t="s">
        <v>181</v>
      </c>
      <c r="AE17" s="8">
        <v>-134</v>
      </c>
      <c r="AI17" s="8" t="s">
        <v>126</v>
      </c>
    </row>
    <row r="18" ht="18.75" spans="1:35">
      <c r="A18" s="17"/>
      <c r="B18" s="8" t="s">
        <v>99</v>
      </c>
      <c r="C18" s="30" t="s">
        <v>170</v>
      </c>
      <c r="D18" s="29">
        <v>-21</v>
      </c>
      <c r="E18" s="29"/>
      <c r="F18" s="23">
        <f>VLOOKUP(B18,劳务费!$C$3:L45,10,0)</f>
        <v>-21</v>
      </c>
      <c r="K18" s="52" t="s">
        <v>68</v>
      </c>
      <c r="L18" s="52"/>
      <c r="M18" s="52" t="s">
        <v>135</v>
      </c>
      <c r="N18" s="52">
        <v>-100</v>
      </c>
      <c r="O18" s="52"/>
      <c r="P18" s="52" t="s">
        <v>165</v>
      </c>
      <c r="Q18" s="47"/>
      <c r="V18" s="8" t="s">
        <v>182</v>
      </c>
      <c r="W18" s="8" t="s">
        <v>34</v>
      </c>
      <c r="X18" s="8">
        <v>150</v>
      </c>
      <c r="AA18" s="8" t="s">
        <v>126</v>
      </c>
      <c r="AD18" s="8" t="s">
        <v>183</v>
      </c>
      <c r="AE18" s="8">
        <v>-134</v>
      </c>
      <c r="AI18" s="8" t="s">
        <v>126</v>
      </c>
    </row>
    <row r="19" ht="18.75" spans="1:35">
      <c r="A19" s="14"/>
      <c r="B19" s="18"/>
      <c r="C19" s="15"/>
      <c r="D19" s="29"/>
      <c r="E19" s="29"/>
      <c r="F19" s="23" t="e">
        <f>VLOOKUP(B19,劳务费!$C$3:L45,10,0)</f>
        <v>#N/A</v>
      </c>
      <c r="K19" s="52" t="s">
        <v>40</v>
      </c>
      <c r="L19" s="52"/>
      <c r="M19" s="52" t="s">
        <v>140</v>
      </c>
      <c r="N19" s="52">
        <v>-10</v>
      </c>
      <c r="O19" s="52"/>
      <c r="P19" s="52" t="s">
        <v>165</v>
      </c>
      <c r="Q19" s="47"/>
      <c r="V19" s="8" t="s">
        <v>184</v>
      </c>
      <c r="W19" s="8" t="s">
        <v>60</v>
      </c>
      <c r="X19" s="8">
        <v>220</v>
      </c>
      <c r="AA19" s="8" t="s">
        <v>126</v>
      </c>
      <c r="AD19" s="8" t="s">
        <v>185</v>
      </c>
      <c r="AE19" s="8">
        <v>-29</v>
      </c>
      <c r="AI19" s="8" t="s">
        <v>126</v>
      </c>
    </row>
    <row r="20" ht="18.75" spans="1:35">
      <c r="A20" s="14"/>
      <c r="B20" s="37"/>
      <c r="C20" s="21"/>
      <c r="D20" s="20"/>
      <c r="E20" s="20"/>
      <c r="F20" s="23" t="e">
        <f>VLOOKUP(B20,劳务费!$C$3:L45,10,0)</f>
        <v>#N/A</v>
      </c>
      <c r="K20" s="52" t="s">
        <v>39</v>
      </c>
      <c r="L20" s="52"/>
      <c r="M20" s="52" t="s">
        <v>140</v>
      </c>
      <c r="N20" s="52">
        <v>-10</v>
      </c>
      <c r="O20" s="52"/>
      <c r="P20" s="52" t="s">
        <v>165</v>
      </c>
      <c r="Q20" s="47"/>
      <c r="V20" s="8" t="s">
        <v>186</v>
      </c>
      <c r="W20" s="8" t="s">
        <v>60</v>
      </c>
      <c r="X20" s="8">
        <v>320</v>
      </c>
      <c r="AA20" s="8" t="s">
        <v>126</v>
      </c>
      <c r="AD20" s="8" t="s">
        <v>187</v>
      </c>
      <c r="AE20" s="8">
        <v>-29</v>
      </c>
      <c r="AI20" s="8" t="s">
        <v>126</v>
      </c>
    </row>
    <row r="21" ht="18.75" spans="1:35">
      <c r="A21" s="17"/>
      <c r="B21" s="18"/>
      <c r="C21" s="15"/>
      <c r="D21" s="29"/>
      <c r="E21" s="29"/>
      <c r="F21" s="23" t="e">
        <f>VLOOKUP(B21,劳务费!$C$3:L45,10,0)</f>
        <v>#N/A</v>
      </c>
      <c r="K21" s="53" t="s">
        <v>40</v>
      </c>
      <c r="L21" s="54"/>
      <c r="M21" s="55" t="s">
        <v>41</v>
      </c>
      <c r="N21" s="56">
        <v>-47.02</v>
      </c>
      <c r="O21" s="57"/>
      <c r="P21" s="52" t="s">
        <v>165</v>
      </c>
      <c r="Q21" s="47"/>
      <c r="V21" s="8" t="s">
        <v>188</v>
      </c>
      <c r="W21" s="8" t="s">
        <v>60</v>
      </c>
      <c r="X21" s="8">
        <v>120</v>
      </c>
      <c r="AA21" s="8" t="s">
        <v>126</v>
      </c>
      <c r="AD21" s="8" t="s">
        <v>189</v>
      </c>
      <c r="AE21" s="8">
        <v>-21</v>
      </c>
      <c r="AI21" s="8" t="s">
        <v>126</v>
      </c>
    </row>
    <row r="22" ht="18.75" spans="1:35">
      <c r="A22" s="17"/>
      <c r="B22" s="20"/>
      <c r="C22" s="21"/>
      <c r="D22" s="37"/>
      <c r="E22" s="37"/>
      <c r="F22" s="23" t="e">
        <f>VLOOKUP(B22,劳务费!$C$3:L45,10,0)</f>
        <v>#N/A</v>
      </c>
      <c r="K22" s="58" t="s">
        <v>36</v>
      </c>
      <c r="L22" s="52"/>
      <c r="M22" s="58" t="s">
        <v>152</v>
      </c>
      <c r="N22" s="52"/>
      <c r="O22" s="52"/>
      <c r="P22" s="52" t="s">
        <v>165</v>
      </c>
      <c r="Q22" s="47"/>
      <c r="V22" s="8" t="s">
        <v>190</v>
      </c>
      <c r="W22" s="8" t="s">
        <v>60</v>
      </c>
      <c r="X22" s="8">
        <v>420</v>
      </c>
      <c r="AA22" s="8" t="s">
        <v>126</v>
      </c>
      <c r="AD22" s="8" t="s">
        <v>191</v>
      </c>
      <c r="AE22" s="8">
        <v>-21</v>
      </c>
      <c r="AI22" s="8" t="s">
        <v>126</v>
      </c>
    </row>
    <row r="23" ht="18.75" spans="1:35">
      <c r="A23" s="17"/>
      <c r="B23" s="18"/>
      <c r="C23" s="15"/>
      <c r="D23" s="29"/>
      <c r="E23" s="29"/>
      <c r="F23" s="23" t="e">
        <f>VLOOKUP(B23,劳务费!$C$3:L45,10,0)</f>
        <v>#N/A</v>
      </c>
      <c r="K23" s="58" t="s">
        <v>93</v>
      </c>
      <c r="L23" s="52"/>
      <c r="M23" s="58" t="s">
        <v>155</v>
      </c>
      <c r="N23" s="52"/>
      <c r="O23" s="52"/>
      <c r="P23" s="52" t="s">
        <v>165</v>
      </c>
      <c r="Q23" s="47"/>
      <c r="V23" s="8" t="s">
        <v>192</v>
      </c>
      <c r="W23" s="8" t="s">
        <v>60</v>
      </c>
      <c r="X23" s="8">
        <v>460</v>
      </c>
      <c r="AA23" s="8" t="s">
        <v>126</v>
      </c>
      <c r="AD23" s="8" t="s">
        <v>193</v>
      </c>
      <c r="AE23" s="8">
        <v>-21</v>
      </c>
      <c r="AI23" s="8" t="s">
        <v>126</v>
      </c>
    </row>
    <row r="24" ht="18.75" spans="1:35">
      <c r="A24" s="17"/>
      <c r="B24" s="18"/>
      <c r="C24" s="15"/>
      <c r="D24" s="20"/>
      <c r="E24" s="29"/>
      <c r="F24" s="23" t="e">
        <f>VLOOKUP(B24,劳务费!$C$3:L45,10,0)</f>
        <v>#N/A</v>
      </c>
      <c r="K24" s="58" t="s">
        <v>75</v>
      </c>
      <c r="L24" s="52"/>
      <c r="M24" s="58">
        <v>0.8</v>
      </c>
      <c r="N24" s="52"/>
      <c r="O24" s="52"/>
      <c r="P24" s="52" t="s">
        <v>165</v>
      </c>
      <c r="Q24" s="47"/>
      <c r="V24" s="8" t="s">
        <v>194</v>
      </c>
      <c r="W24" s="8" t="s">
        <v>60</v>
      </c>
      <c r="X24" s="8">
        <v>140</v>
      </c>
      <c r="AA24" s="8" t="s">
        <v>126</v>
      </c>
      <c r="AD24" s="8" t="s">
        <v>195</v>
      </c>
      <c r="AE24" s="8">
        <v>-21</v>
      </c>
      <c r="AI24" s="8" t="s">
        <v>126</v>
      </c>
    </row>
    <row r="25" ht="18.75" spans="1:35">
      <c r="A25" s="17"/>
      <c r="B25" s="22"/>
      <c r="C25" s="15"/>
      <c r="D25" s="20"/>
      <c r="E25" s="20"/>
      <c r="F25" s="23" t="e">
        <f>VLOOKUP(B25,劳务费!$C$3:L46,10,0)</f>
        <v>#N/A</v>
      </c>
      <c r="K25" s="58" t="s">
        <v>50</v>
      </c>
      <c r="L25" s="52"/>
      <c r="M25" s="58">
        <v>0.8</v>
      </c>
      <c r="N25" s="52"/>
      <c r="O25" s="52"/>
      <c r="P25" s="52" t="s">
        <v>165</v>
      </c>
      <c r="Q25" s="47"/>
      <c r="V25" s="8" t="s">
        <v>196</v>
      </c>
      <c r="W25" s="8" t="s">
        <v>60</v>
      </c>
      <c r="X25" s="8">
        <v>340</v>
      </c>
      <c r="AA25" s="8" t="s">
        <v>126</v>
      </c>
      <c r="AD25" s="8" t="s">
        <v>197</v>
      </c>
      <c r="AE25" s="8">
        <v>-21</v>
      </c>
      <c r="AI25" s="8" t="s">
        <v>126</v>
      </c>
    </row>
    <row r="26" ht="18.75" spans="1:35">
      <c r="A26" s="17"/>
      <c r="B26" s="18"/>
      <c r="C26" s="15"/>
      <c r="D26" s="20"/>
      <c r="E26" s="20"/>
      <c r="F26" s="23" t="e">
        <f>VLOOKUP(B26,劳务费!$C$3:L47,10,0)</f>
        <v>#N/A</v>
      </c>
      <c r="K26" s="47" t="s">
        <v>198</v>
      </c>
      <c r="L26" s="47"/>
      <c r="M26" s="47" t="s">
        <v>199</v>
      </c>
      <c r="N26" s="47" t="s">
        <v>200</v>
      </c>
      <c r="O26" s="47"/>
      <c r="P26" s="47" t="s">
        <v>126</v>
      </c>
      <c r="Q26" s="47"/>
      <c r="V26" s="8" t="s">
        <v>201</v>
      </c>
      <c r="W26" s="8" t="s">
        <v>60</v>
      </c>
      <c r="X26" s="8">
        <v>140</v>
      </c>
      <c r="AA26" s="8" t="s">
        <v>126</v>
      </c>
      <c r="AD26" s="8" t="s">
        <v>202</v>
      </c>
      <c r="AE26" s="8">
        <v>-21</v>
      </c>
      <c r="AI26" s="8" t="s">
        <v>126</v>
      </c>
    </row>
    <row r="27" ht="18.75" spans="1:17">
      <c r="A27" s="17"/>
      <c r="B27" s="20"/>
      <c r="C27" s="21"/>
      <c r="D27" s="37"/>
      <c r="E27" s="20"/>
      <c r="F27" s="23" t="e">
        <f>VLOOKUP(B27,劳务费!$C$3:L48,10,0)</f>
        <v>#N/A</v>
      </c>
      <c r="K27" s="47" t="s">
        <v>203</v>
      </c>
      <c r="L27" s="47"/>
      <c r="M27" s="47" t="s">
        <v>149</v>
      </c>
      <c r="N27" s="47">
        <v>-500</v>
      </c>
      <c r="O27" s="47"/>
      <c r="P27" s="47" t="s">
        <v>126</v>
      </c>
      <c r="Q27" s="47"/>
    </row>
    <row r="28" ht="18.75" spans="1:17">
      <c r="A28" s="17"/>
      <c r="B28" s="18"/>
      <c r="C28" s="15"/>
      <c r="D28" s="29"/>
      <c r="E28" s="29"/>
      <c r="F28" s="23" t="e">
        <f>VLOOKUP(B28,劳务费!$C$3:L49,10,0)</f>
        <v>#N/A</v>
      </c>
      <c r="K28" s="47" t="s">
        <v>204</v>
      </c>
      <c r="L28" s="47"/>
      <c r="M28" s="47" t="s">
        <v>149</v>
      </c>
      <c r="N28" s="47">
        <v>-500</v>
      </c>
      <c r="O28" s="47"/>
      <c r="P28" s="47" t="s">
        <v>126</v>
      </c>
      <c r="Q28" s="47"/>
    </row>
    <row r="29" ht="18.75" spans="1:17">
      <c r="A29" s="17"/>
      <c r="B29" s="37"/>
      <c r="C29" s="15"/>
      <c r="D29" s="20"/>
      <c r="E29" s="20"/>
      <c r="F29" s="23" t="e">
        <f>VLOOKUP(B29,劳务费!$C$3:L50,10,0)</f>
        <v>#N/A</v>
      </c>
      <c r="K29" s="47" t="s">
        <v>177</v>
      </c>
      <c r="L29" s="47"/>
      <c r="M29" s="47" t="s">
        <v>135</v>
      </c>
      <c r="N29" s="47">
        <v>-100</v>
      </c>
      <c r="O29" s="47"/>
      <c r="P29" s="47" t="s">
        <v>126</v>
      </c>
      <c r="Q29" s="47"/>
    </row>
    <row r="30" ht="18.75" spans="1:17">
      <c r="A30" s="17"/>
      <c r="B30" s="18"/>
      <c r="C30" s="15"/>
      <c r="D30" s="29"/>
      <c r="E30" s="29"/>
      <c r="F30" s="23" t="e">
        <f>VLOOKUP(B30,劳务费!$C$3:L51,10,0)</f>
        <v>#N/A</v>
      </c>
      <c r="K30" s="20" t="s">
        <v>187</v>
      </c>
      <c r="L30" s="20"/>
      <c r="M30" s="20" t="s">
        <v>135</v>
      </c>
      <c r="N30" s="20">
        <v>-100</v>
      </c>
      <c r="O30" s="47"/>
      <c r="P30" s="47" t="s">
        <v>126</v>
      </c>
      <c r="Q30" s="47"/>
    </row>
    <row r="31" ht="18.75" spans="1:17">
      <c r="A31" s="17"/>
      <c r="B31" s="18"/>
      <c r="C31" s="15"/>
      <c r="D31" s="20"/>
      <c r="E31" s="29"/>
      <c r="F31" s="23" t="e">
        <f>VLOOKUP(B31,劳务费!$C$3:L52,10,0)</f>
        <v>#N/A</v>
      </c>
      <c r="K31" s="20" t="s">
        <v>202</v>
      </c>
      <c r="L31" s="20"/>
      <c r="M31" s="20" t="s">
        <v>135</v>
      </c>
      <c r="N31" s="20">
        <v>-100</v>
      </c>
      <c r="O31" s="47"/>
      <c r="P31" s="47" t="s">
        <v>126</v>
      </c>
      <c r="Q31" s="47"/>
    </row>
    <row r="32" ht="18.75" spans="1:17">
      <c r="A32" s="17"/>
      <c r="B32" s="18"/>
      <c r="C32" s="15"/>
      <c r="D32" s="29"/>
      <c r="E32" s="29"/>
      <c r="F32" s="23" t="e">
        <f>VLOOKUP(B32,劳务费!$C$3:L53,10,0)</f>
        <v>#N/A</v>
      </c>
      <c r="K32" s="47" t="s">
        <v>189</v>
      </c>
      <c r="L32" s="20"/>
      <c r="M32" s="20" t="s">
        <v>135</v>
      </c>
      <c r="N32" s="20">
        <v>-100</v>
      </c>
      <c r="O32" s="47"/>
      <c r="P32" s="47" t="s">
        <v>126</v>
      </c>
      <c r="Q32" s="47"/>
    </row>
    <row r="33" ht="18.75" spans="1:17">
      <c r="A33" s="17"/>
      <c r="B33" s="1"/>
      <c r="C33" s="15"/>
      <c r="D33" s="20"/>
      <c r="E33" s="29"/>
      <c r="F33" s="23" t="e">
        <f>VLOOKUP(B33,劳务费!$C$3:L54,10,0)</f>
        <v>#N/A</v>
      </c>
      <c r="K33" s="47" t="s">
        <v>205</v>
      </c>
      <c r="L33" s="47"/>
      <c r="M33" s="47" t="s">
        <v>206</v>
      </c>
      <c r="N33" s="47">
        <v>-30</v>
      </c>
      <c r="O33" s="47"/>
      <c r="P33" s="47" t="s">
        <v>126</v>
      </c>
      <c r="Q33" s="47"/>
    </row>
    <row r="34" ht="18.75" spans="1:17">
      <c r="A34" s="17"/>
      <c r="B34" s="18"/>
      <c r="C34" s="15"/>
      <c r="D34" s="29"/>
      <c r="E34" s="29"/>
      <c r="F34" s="23" t="e">
        <f>VLOOKUP(B34,劳务费!$C$3:L55,10,0)</f>
        <v>#N/A</v>
      </c>
      <c r="K34" s="47" t="s">
        <v>193</v>
      </c>
      <c r="L34" s="47"/>
      <c r="M34" s="47" t="s">
        <v>207</v>
      </c>
      <c r="N34" s="47">
        <v>-30</v>
      </c>
      <c r="O34" s="47"/>
      <c r="P34" s="47" t="s">
        <v>126</v>
      </c>
      <c r="Q34" s="47"/>
    </row>
    <row r="35" ht="18.75" spans="1:17">
      <c r="A35" s="17"/>
      <c r="B35" s="37"/>
      <c r="C35" s="15"/>
      <c r="D35" s="20"/>
      <c r="E35" s="20"/>
      <c r="F35" s="23" t="e">
        <f>VLOOKUP(B35,劳务费!$C$3:L56,10,0)</f>
        <v>#N/A</v>
      </c>
      <c r="K35" s="47" t="s">
        <v>203</v>
      </c>
      <c r="L35" s="47"/>
      <c r="M35" s="47" t="s">
        <v>208</v>
      </c>
      <c r="N35" s="47">
        <v>-30</v>
      </c>
      <c r="O35" s="47"/>
      <c r="P35" s="47" t="s">
        <v>126</v>
      </c>
      <c r="Q35" s="47"/>
    </row>
    <row r="36" ht="18.75" spans="1:17">
      <c r="A36" s="17"/>
      <c r="B36" s="18"/>
      <c r="C36" s="15"/>
      <c r="D36" s="29"/>
      <c r="E36" s="29"/>
      <c r="F36" s="23" t="e">
        <f>VLOOKUP(B36,劳务费!$C$3:L57,10,0)</f>
        <v>#N/A</v>
      </c>
      <c r="K36" s="47" t="s">
        <v>209</v>
      </c>
      <c r="L36" s="47"/>
      <c r="M36" s="47" t="s">
        <v>140</v>
      </c>
      <c r="N36" s="47">
        <v>-20</v>
      </c>
      <c r="O36" s="47"/>
      <c r="P36" s="47" t="s">
        <v>126</v>
      </c>
      <c r="Q36" s="47"/>
    </row>
    <row r="37" ht="18.75" spans="1:17">
      <c r="A37" s="38"/>
      <c r="B37" s="18"/>
      <c r="C37" s="15"/>
      <c r="D37" s="20"/>
      <c r="E37" s="29"/>
      <c r="F37" s="23" t="e">
        <f>VLOOKUP(B37,劳务费!$C$3:L58,10,0)</f>
        <v>#N/A</v>
      </c>
      <c r="K37" s="47" t="s">
        <v>210</v>
      </c>
      <c r="L37" s="47"/>
      <c r="M37" s="47" t="s">
        <v>211</v>
      </c>
      <c r="N37" s="47">
        <v>-50</v>
      </c>
      <c r="O37" s="47"/>
      <c r="P37" s="47" t="s">
        <v>126</v>
      </c>
      <c r="Q37" s="47"/>
    </row>
    <row r="38" ht="18.75" spans="1:17">
      <c r="A38" s="38"/>
      <c r="B38" s="39"/>
      <c r="C38" s="15"/>
      <c r="D38" s="29"/>
      <c r="E38" s="29"/>
      <c r="F38" s="23" t="e">
        <f>VLOOKUP(B38,劳务费!$C$3:L59,10,0)</f>
        <v>#N/A</v>
      </c>
      <c r="K38" s="47" t="s">
        <v>212</v>
      </c>
      <c r="L38" s="47"/>
      <c r="M38" s="47" t="s">
        <v>211</v>
      </c>
      <c r="N38" s="47">
        <v>-50</v>
      </c>
      <c r="O38" s="47"/>
      <c r="P38" s="47" t="s">
        <v>126</v>
      </c>
      <c r="Q38" s="47"/>
    </row>
    <row r="39" ht="18.75" spans="1:17">
      <c r="A39" s="38"/>
      <c r="B39" s="39"/>
      <c r="C39" s="15"/>
      <c r="D39" s="29"/>
      <c r="E39" s="29"/>
      <c r="F39" s="23" t="e">
        <f>VLOOKUP(B39,劳务费!$C$3:L60,10,0)</f>
        <v>#N/A</v>
      </c>
      <c r="K39" s="47" t="s">
        <v>213</v>
      </c>
      <c r="L39" s="47"/>
      <c r="M39" s="47" t="s">
        <v>41</v>
      </c>
      <c r="N39" s="47">
        <v>-118.76</v>
      </c>
      <c r="O39" s="47"/>
      <c r="P39" s="47" t="s">
        <v>126</v>
      </c>
      <c r="Q39" s="47"/>
    </row>
    <row r="40" ht="18.75" spans="1:17">
      <c r="A40" s="38"/>
      <c r="B40" s="1"/>
      <c r="C40" s="15"/>
      <c r="D40" s="29"/>
      <c r="E40" s="29"/>
      <c r="F40" s="23" t="e">
        <f>VLOOKUP(B40,劳务费!$C$3:L61,10,0)</f>
        <v>#N/A</v>
      </c>
      <c r="K40" s="47" t="s">
        <v>214</v>
      </c>
      <c r="L40" s="47"/>
      <c r="M40" s="47" t="s">
        <v>41</v>
      </c>
      <c r="N40" s="47">
        <v>-30.02</v>
      </c>
      <c r="O40" s="47"/>
      <c r="P40" s="47" t="s">
        <v>126</v>
      </c>
      <c r="Q40" s="47"/>
    </row>
    <row r="41" ht="18.75" spans="1:17">
      <c r="A41" s="38"/>
      <c r="B41" s="18"/>
      <c r="C41" s="15"/>
      <c r="D41" s="20"/>
      <c r="E41" s="29"/>
      <c r="F41" s="23" t="e">
        <f>VLOOKUP(B41,劳务费!$C$3:L62,10,0)</f>
        <v>#N/A</v>
      </c>
      <c r="K41" s="47" t="s">
        <v>215</v>
      </c>
      <c r="L41" s="47"/>
      <c r="M41" s="47" t="s">
        <v>41</v>
      </c>
      <c r="N41" s="47">
        <v>-17.98</v>
      </c>
      <c r="O41" s="47"/>
      <c r="P41" s="47" t="s">
        <v>126</v>
      </c>
      <c r="Q41" s="47"/>
    </row>
    <row r="42" ht="18.75" spans="1:17">
      <c r="A42" s="38"/>
      <c r="B42" s="18"/>
      <c r="C42" s="15"/>
      <c r="D42" s="20"/>
      <c r="E42" s="29"/>
      <c r="F42" s="23" t="e">
        <f>VLOOKUP(B42,劳务费!$C$3:L63,10,0)</f>
        <v>#N/A</v>
      </c>
      <c r="K42" s="10" t="s">
        <v>216</v>
      </c>
      <c r="L42" s="47"/>
      <c r="M42" s="10">
        <v>0.8</v>
      </c>
      <c r="N42" s="47"/>
      <c r="O42" s="47"/>
      <c r="P42" s="47" t="s">
        <v>126</v>
      </c>
      <c r="Q42" s="47"/>
    </row>
    <row r="43" ht="18.75" spans="1:17">
      <c r="A43" s="38"/>
      <c r="B43" s="18"/>
      <c r="C43" s="15"/>
      <c r="D43" s="20"/>
      <c r="E43" s="29"/>
      <c r="F43" s="23" t="e">
        <f>VLOOKUP(B43,劳务费!$C$3:L64,10,0)</f>
        <v>#N/A</v>
      </c>
      <c r="K43" s="47"/>
      <c r="L43" s="47"/>
      <c r="M43" s="47"/>
      <c r="N43" s="47"/>
      <c r="O43" s="47"/>
      <c r="P43" s="47"/>
      <c r="Q43" s="47"/>
    </row>
    <row r="44" ht="18.75" spans="1:17">
      <c r="A44" s="38"/>
      <c r="B44" s="18"/>
      <c r="C44" s="15"/>
      <c r="D44" s="29"/>
      <c r="E44" s="29"/>
      <c r="F44" s="23" t="e">
        <f>VLOOKUP(B44,劳务费!$C$3:L65,10,0)</f>
        <v>#N/A</v>
      </c>
      <c r="K44" s="47"/>
      <c r="L44" s="47"/>
      <c r="M44" s="47"/>
      <c r="N44" s="47"/>
      <c r="O44" s="47"/>
      <c r="P44" s="47"/>
      <c r="Q44" s="47"/>
    </row>
    <row r="45" ht="18.75" spans="1:17">
      <c r="A45" s="38"/>
      <c r="B45" s="37"/>
      <c r="C45" s="15"/>
      <c r="D45" s="20"/>
      <c r="E45" s="20"/>
      <c r="F45" s="23" t="e">
        <f>VLOOKUP(B45,劳务费!$C$3:L66,10,0)</f>
        <v>#N/A</v>
      </c>
      <c r="K45" s="47"/>
      <c r="L45" s="47"/>
      <c r="M45" s="47"/>
      <c r="N45" s="47"/>
      <c r="O45" s="47"/>
      <c r="P45" s="47"/>
      <c r="Q45" s="47"/>
    </row>
    <row r="46" ht="18.75" spans="1:17">
      <c r="A46" s="38"/>
      <c r="B46" s="18"/>
      <c r="C46" s="15"/>
      <c r="D46" s="20"/>
      <c r="E46" s="29"/>
      <c r="F46" s="23" t="e">
        <f>VLOOKUP(B46,劳务费!$C$3:L67,10,0)</f>
        <v>#N/A</v>
      </c>
      <c r="K46" s="47"/>
      <c r="L46" s="47"/>
      <c r="M46" s="47"/>
      <c r="N46" s="47"/>
      <c r="O46" s="47"/>
      <c r="P46" s="47"/>
      <c r="Q46" s="47"/>
    </row>
    <row r="47" ht="18.75" spans="1:17">
      <c r="A47" s="40"/>
      <c r="B47" s="41"/>
      <c r="C47" s="42"/>
      <c r="D47" s="41"/>
      <c r="E47" s="43"/>
      <c r="F47" s="8" t="e">
        <f>VLOOKUP(B47,劳务费!$C$3:L44,10,0)</f>
        <v>#N/A</v>
      </c>
      <c r="K47" s="47"/>
      <c r="L47" s="47"/>
      <c r="M47" s="47"/>
      <c r="N47" s="47"/>
      <c r="O47" s="47"/>
      <c r="P47" s="47"/>
      <c r="Q47" s="47"/>
    </row>
    <row r="48" ht="18.75" spans="1:17">
      <c r="A48" s="38"/>
      <c r="B48" s="20"/>
      <c r="C48" s="21"/>
      <c r="D48" s="20"/>
      <c r="E48" s="43"/>
      <c r="F48" s="8" t="e">
        <f>VLOOKUP(B48,劳务费!$C$3:L43,10,0)</f>
        <v>#N/A</v>
      </c>
      <c r="K48" s="47"/>
      <c r="L48" s="47"/>
      <c r="M48" s="47"/>
      <c r="N48" s="47"/>
      <c r="O48" s="47"/>
      <c r="P48" s="47"/>
      <c r="Q48" s="47"/>
    </row>
    <row r="49" ht="18.75" spans="1:17">
      <c r="A49" s="38"/>
      <c r="B49" s="20"/>
      <c r="C49" s="21"/>
      <c r="D49" s="20"/>
      <c r="E49" s="43"/>
      <c r="F49" s="8" t="e">
        <f>VLOOKUP(B49,劳务费!$C$3:L44,10,0)</f>
        <v>#N/A</v>
      </c>
      <c r="K49" s="47"/>
      <c r="L49" s="47"/>
      <c r="M49" s="47"/>
      <c r="N49" s="47"/>
      <c r="O49" s="47"/>
      <c r="P49" s="47"/>
      <c r="Q49" s="47"/>
    </row>
    <row r="50" ht="18.75" spans="1:17">
      <c r="A50" s="38"/>
      <c r="B50" s="20"/>
      <c r="C50" s="21"/>
      <c r="D50" s="20"/>
      <c r="E50" s="20"/>
      <c r="F50" s="8" t="e">
        <f>VLOOKUP(B50,劳务费!$C$3:L44,10,0)</f>
        <v>#N/A</v>
      </c>
      <c r="K50" s="47"/>
      <c r="L50" s="47"/>
      <c r="M50" s="47"/>
      <c r="N50" s="47"/>
      <c r="O50" s="47"/>
      <c r="P50" s="47"/>
      <c r="Q50" s="47"/>
    </row>
    <row r="51" ht="18.75" spans="1:17">
      <c r="A51" s="44"/>
      <c r="B51" s="27"/>
      <c r="C51" s="45"/>
      <c r="D51" s="27"/>
      <c r="E51" s="43"/>
      <c r="F51" s="8" t="e">
        <f>VLOOKUP(B51,劳务费!$C$3:L44,10,0)</f>
        <v>#N/A</v>
      </c>
      <c r="K51" s="47"/>
      <c r="L51" s="47"/>
      <c r="M51" s="47"/>
      <c r="N51" s="47"/>
      <c r="O51" s="47"/>
      <c r="P51" s="47"/>
      <c r="Q51" s="47"/>
    </row>
    <row r="52" ht="18.75" spans="1:17">
      <c r="A52" s="44"/>
      <c r="B52" s="46"/>
      <c r="C52" s="45"/>
      <c r="D52" s="27"/>
      <c r="E52" s="43"/>
      <c r="K52" s="47"/>
      <c r="L52" s="47"/>
      <c r="M52" s="47"/>
      <c r="N52" s="47"/>
      <c r="O52" s="47"/>
      <c r="P52" s="47"/>
      <c r="Q52" s="47"/>
    </row>
    <row r="53" ht="18.75" spans="1:17">
      <c r="A53" s="44"/>
      <c r="B53" s="46"/>
      <c r="C53" s="45"/>
      <c r="D53" s="27"/>
      <c r="E53" s="43"/>
      <c r="K53" s="47"/>
      <c r="L53" s="47"/>
      <c r="M53" s="47"/>
      <c r="N53" s="47"/>
      <c r="O53" s="47"/>
      <c r="P53" s="47"/>
      <c r="Q53" s="47"/>
    </row>
    <row r="54" ht="18.75" spans="1:17">
      <c r="A54" s="44"/>
      <c r="B54" s="27"/>
      <c r="C54" s="45"/>
      <c r="D54" s="27"/>
      <c r="E54" s="43"/>
      <c r="K54" s="47"/>
      <c r="L54" s="47"/>
      <c r="M54" s="47"/>
      <c r="N54" s="47"/>
      <c r="O54" s="47"/>
      <c r="P54" s="47"/>
      <c r="Q54" s="47"/>
    </row>
    <row r="55" ht="18.75" spans="1:17">
      <c r="A55" s="44"/>
      <c r="B55" s="27"/>
      <c r="C55" s="45"/>
      <c r="D55" s="27"/>
      <c r="E55" s="43"/>
      <c r="K55" s="47"/>
      <c r="L55" s="47"/>
      <c r="M55" s="47"/>
      <c r="N55" s="47"/>
      <c r="O55" s="47"/>
      <c r="P55" s="47"/>
      <c r="Q55" s="47"/>
    </row>
    <row r="56" ht="18.75" spans="1:17">
      <c r="A56" s="44"/>
      <c r="B56" s="27"/>
      <c r="C56" s="45"/>
      <c r="D56" s="27"/>
      <c r="E56" s="43"/>
      <c r="K56" s="47"/>
      <c r="L56" s="47"/>
      <c r="M56" s="47"/>
      <c r="N56" s="47"/>
      <c r="O56" s="47"/>
      <c r="P56" s="47"/>
      <c r="Q56" s="47"/>
    </row>
    <row r="57" ht="18.75" spans="1:17">
      <c r="A57" s="44"/>
      <c r="B57" s="27"/>
      <c r="C57" s="45"/>
      <c r="D57" s="27"/>
      <c r="E57" s="43"/>
      <c r="K57" s="47"/>
      <c r="L57" s="47"/>
      <c r="M57" s="47"/>
      <c r="N57" s="47"/>
      <c r="O57" s="47"/>
      <c r="P57" s="47"/>
      <c r="Q57" s="47"/>
    </row>
    <row r="58" ht="18.75" spans="1:17">
      <c r="A58" s="44"/>
      <c r="B58" s="27"/>
      <c r="C58" s="45"/>
      <c r="D58" s="27"/>
      <c r="E58" s="43"/>
      <c r="K58" s="47"/>
      <c r="L58" s="47"/>
      <c r="M58" s="47"/>
      <c r="N58" s="47"/>
      <c r="O58" s="47"/>
      <c r="P58" s="47"/>
      <c r="Q58" s="47"/>
    </row>
    <row r="59" ht="18.75" spans="1:17">
      <c r="A59" s="44"/>
      <c r="B59" s="27"/>
      <c r="C59" s="45"/>
      <c r="D59" s="27"/>
      <c r="E59" s="43"/>
      <c r="K59" s="47"/>
      <c r="L59" s="47"/>
      <c r="M59" s="47"/>
      <c r="N59" s="47"/>
      <c r="O59" s="47"/>
      <c r="P59" s="47"/>
      <c r="Q59" s="47"/>
    </row>
    <row r="60" ht="18.75" spans="1:17">
      <c r="A60" s="44"/>
      <c r="B60" s="27"/>
      <c r="C60" s="45"/>
      <c r="D60" s="27"/>
      <c r="E60" s="43"/>
      <c r="K60" s="47"/>
      <c r="L60" s="47"/>
      <c r="M60" s="47"/>
      <c r="N60" s="47"/>
      <c r="O60" s="47"/>
      <c r="P60" s="47"/>
      <c r="Q60" s="47"/>
    </row>
    <row r="61" ht="18.75" spans="11:17">
      <c r="K61" s="47"/>
      <c r="L61" s="47"/>
      <c r="M61" s="47"/>
      <c r="N61" s="47"/>
      <c r="O61" s="47"/>
      <c r="P61" s="47"/>
      <c r="Q61" s="47"/>
    </row>
    <row r="62" ht="18.75" spans="11:17">
      <c r="K62" s="47"/>
      <c r="L62" s="47"/>
      <c r="M62" s="47"/>
      <c r="N62" s="47"/>
      <c r="O62" s="47"/>
      <c r="P62" s="47"/>
      <c r="Q62" s="47"/>
    </row>
    <row r="63" ht="18.75" spans="11:17">
      <c r="K63" s="47"/>
      <c r="L63" s="47"/>
      <c r="M63" s="47"/>
      <c r="N63" s="47"/>
      <c r="O63" s="47"/>
      <c r="P63" s="47"/>
      <c r="Q63" s="47"/>
    </row>
    <row r="64" ht="18.75" spans="11:17">
      <c r="K64" s="59"/>
      <c r="L64" s="60"/>
      <c r="M64" s="59"/>
      <c r="N64" s="43"/>
      <c r="O64" s="47"/>
      <c r="P64" s="47"/>
      <c r="Q64" s="47"/>
    </row>
    <row r="65" ht="18.75" spans="11:17">
      <c r="K65" s="59"/>
      <c r="L65" s="60"/>
      <c r="M65" s="59"/>
      <c r="N65" s="43"/>
      <c r="O65" s="47"/>
      <c r="P65" s="47"/>
      <c r="Q65" s="47"/>
    </row>
    <row r="66" ht="18.75" spans="11:17">
      <c r="K66" s="59"/>
      <c r="L66" s="60"/>
      <c r="M66" s="59"/>
      <c r="N66" s="43"/>
      <c r="O66" s="47"/>
      <c r="P66" s="47"/>
      <c r="Q66" s="47"/>
    </row>
    <row r="67" ht="18.75" spans="11:17">
      <c r="K67" s="59"/>
      <c r="L67" s="60"/>
      <c r="M67" s="59"/>
      <c r="N67" s="43"/>
      <c r="O67" s="47"/>
      <c r="P67" s="47"/>
      <c r="Q67" s="47"/>
    </row>
    <row r="68" ht="18.75" spans="11:17">
      <c r="K68" s="59"/>
      <c r="L68" s="60"/>
      <c r="M68" s="59"/>
      <c r="N68" s="43"/>
      <c r="O68" s="47"/>
      <c r="P68" s="47"/>
      <c r="Q68" s="47"/>
    </row>
    <row r="69" ht="18.75" spans="11:17">
      <c r="K69" s="59"/>
      <c r="L69" s="60"/>
      <c r="M69" s="59"/>
      <c r="N69" s="43"/>
      <c r="O69" s="47"/>
      <c r="P69" s="47"/>
      <c r="Q69" s="47"/>
    </row>
    <row r="70" ht="18.75" spans="11:17">
      <c r="K70" s="59"/>
      <c r="L70" s="60"/>
      <c r="M70" s="59"/>
      <c r="N70" s="43"/>
      <c r="O70" s="47"/>
      <c r="P70" s="47"/>
      <c r="Q70" s="47"/>
    </row>
    <row r="71" ht="18.75" spans="11:17">
      <c r="K71" s="59"/>
      <c r="L71" s="60"/>
      <c r="M71" s="61"/>
      <c r="N71" s="43"/>
      <c r="O71" s="47"/>
      <c r="P71" s="47"/>
      <c r="Q71" s="47"/>
    </row>
    <row r="72" ht="18.75" spans="11:17">
      <c r="K72" s="59"/>
      <c r="L72" s="60"/>
      <c r="M72" s="61"/>
      <c r="N72" s="43"/>
      <c r="O72" s="47"/>
      <c r="P72" s="47"/>
      <c r="Q72" s="47"/>
    </row>
    <row r="73" ht="18.75" spans="11:17">
      <c r="K73" s="59"/>
      <c r="L73" s="60"/>
      <c r="M73" s="61"/>
      <c r="N73" s="43"/>
      <c r="O73" s="47"/>
      <c r="P73" s="47"/>
      <c r="Q73" s="47"/>
    </row>
    <row r="74" ht="18.75" spans="11:17">
      <c r="K74" s="47"/>
      <c r="L74" s="47"/>
      <c r="M74" s="47"/>
      <c r="N74" s="47"/>
      <c r="O74" s="47"/>
      <c r="P74" s="47"/>
      <c r="Q74" s="47"/>
    </row>
    <row r="75" ht="18.75" spans="11:17">
      <c r="K75" s="47"/>
      <c r="L75" s="47"/>
      <c r="M75" s="47"/>
      <c r="N75" s="47"/>
      <c r="O75" s="47"/>
      <c r="P75" s="47"/>
      <c r="Q75" s="47"/>
    </row>
    <row r="76" ht="18.75" spans="11:17">
      <c r="K76" s="47"/>
      <c r="L76" s="47"/>
      <c r="M76" s="47"/>
      <c r="N76" s="47"/>
      <c r="O76" s="47"/>
      <c r="P76" s="47"/>
      <c r="Q76" s="47"/>
    </row>
    <row r="77" ht="18.75" spans="11:17">
      <c r="K77" s="47"/>
      <c r="L77" s="47"/>
      <c r="M77" s="47"/>
      <c r="N77" s="47"/>
      <c r="O77" s="47"/>
      <c r="P77" s="47"/>
      <c r="Q77" s="47"/>
    </row>
    <row r="78" ht="18.75" spans="11:17">
      <c r="K78" s="47"/>
      <c r="L78" s="47"/>
      <c r="M78" s="47"/>
      <c r="N78" s="47"/>
      <c r="O78" s="47"/>
      <c r="P78" s="47"/>
      <c r="Q78" s="47"/>
    </row>
    <row r="79" ht="18.75" spans="11:17">
      <c r="K79" s="47"/>
      <c r="L79" s="47"/>
      <c r="M79" s="47"/>
      <c r="N79" s="47"/>
      <c r="O79" s="47"/>
      <c r="P79" s="47"/>
      <c r="Q79" s="47"/>
    </row>
    <row r="80" ht="18.75" spans="11:17">
      <c r="K80" s="47"/>
      <c r="L80" s="47"/>
      <c r="M80" s="47"/>
      <c r="N80" s="47"/>
      <c r="O80" s="47"/>
      <c r="P80" s="47"/>
      <c r="Q80" s="47"/>
    </row>
    <row r="81" ht="18.75" spans="11:17">
      <c r="K81" s="47"/>
      <c r="L81" s="47"/>
      <c r="M81" s="47"/>
      <c r="N81" s="47"/>
      <c r="O81" s="47"/>
      <c r="P81" s="47"/>
      <c r="Q81" s="47"/>
    </row>
    <row r="82" ht="18.75" spans="11:17">
      <c r="K82" s="47"/>
      <c r="L82" s="47"/>
      <c r="M82" s="47"/>
      <c r="N82" s="47"/>
      <c r="O82" s="47"/>
      <c r="P82" s="47"/>
      <c r="Q82" s="47"/>
    </row>
    <row r="83" ht="18.75" spans="11:17">
      <c r="K83" s="47"/>
      <c r="L83" s="47"/>
      <c r="M83" s="47"/>
      <c r="N83" s="47"/>
      <c r="O83" s="47"/>
      <c r="P83" s="47"/>
      <c r="Q83" s="47"/>
    </row>
    <row r="84" ht="18.75" spans="11:17">
      <c r="K84" s="47"/>
      <c r="L84" s="47"/>
      <c r="M84" s="47"/>
      <c r="N84" s="47"/>
      <c r="O84" s="47"/>
      <c r="P84" s="47"/>
      <c r="Q84" s="47"/>
    </row>
    <row r="85" ht="18.75" spans="11:17">
      <c r="K85" s="47"/>
      <c r="L85" s="47"/>
      <c r="M85" s="47"/>
      <c r="N85" s="47"/>
      <c r="O85" s="47"/>
      <c r="P85" s="47"/>
      <c r="Q85" s="47"/>
    </row>
    <row r="86" ht="18.75" spans="11:17">
      <c r="K86" s="47"/>
      <c r="L86" s="47"/>
      <c r="M86" s="47"/>
      <c r="N86" s="47"/>
      <c r="O86" s="47"/>
      <c r="P86" s="47"/>
      <c r="Q86" s="47"/>
    </row>
    <row r="87" ht="18.75" spans="11:17">
      <c r="K87" s="47"/>
      <c r="L87" s="47"/>
      <c r="M87" s="47"/>
      <c r="N87" s="47"/>
      <c r="O87" s="47"/>
      <c r="P87" s="47"/>
      <c r="Q87" s="47"/>
    </row>
    <row r="88" ht="18.75" spans="11:17">
      <c r="K88" s="47"/>
      <c r="L88" s="47"/>
      <c r="M88" s="47"/>
      <c r="N88" s="47"/>
      <c r="O88" s="47"/>
      <c r="P88" s="47"/>
      <c r="Q88" s="47"/>
    </row>
    <row r="89" ht="18.75" spans="11:17">
      <c r="K89" s="47"/>
      <c r="L89" s="47"/>
      <c r="M89" s="47"/>
      <c r="N89" s="47"/>
      <c r="O89" s="47"/>
      <c r="P89" s="47"/>
      <c r="Q89" s="47"/>
    </row>
    <row r="90" ht="18.75" spans="11:17">
      <c r="K90" s="47"/>
      <c r="L90" s="47"/>
      <c r="M90" s="47"/>
      <c r="N90" s="47"/>
      <c r="O90" s="47"/>
      <c r="P90" s="47"/>
      <c r="Q90" s="47"/>
    </row>
    <row r="91" ht="18.75" spans="11:17">
      <c r="K91" s="47"/>
      <c r="L91" s="47"/>
      <c r="M91" s="47"/>
      <c r="N91" s="47"/>
      <c r="O91" s="47"/>
      <c r="P91" s="47"/>
      <c r="Q91" s="47"/>
    </row>
    <row r="92" ht="18.75" spans="11:17">
      <c r="K92" s="47"/>
      <c r="L92" s="47"/>
      <c r="M92" s="47"/>
      <c r="N92" s="47"/>
      <c r="O92" s="47"/>
      <c r="P92" s="47"/>
      <c r="Q92" s="47"/>
    </row>
    <row r="93" ht="18.75" spans="11:17">
      <c r="K93" s="47"/>
      <c r="L93" s="47"/>
      <c r="M93" s="47"/>
      <c r="N93" s="47"/>
      <c r="O93" s="47"/>
      <c r="P93" s="47"/>
      <c r="Q93" s="47"/>
    </row>
    <row r="94" ht="18.75" spans="11:17">
      <c r="K94" s="47"/>
      <c r="L94" s="47"/>
      <c r="M94" s="47"/>
      <c r="N94" s="47"/>
      <c r="O94" s="47"/>
      <c r="P94" s="47"/>
      <c r="Q94" s="47"/>
    </row>
    <row r="95" ht="18.75" spans="11:17">
      <c r="K95" s="47"/>
      <c r="L95" s="47"/>
      <c r="M95" s="47"/>
      <c r="N95" s="47"/>
      <c r="O95" s="47"/>
      <c r="P95" s="47"/>
      <c r="Q95" s="47"/>
    </row>
    <row r="96" ht="18.75" spans="11:17">
      <c r="K96" s="47"/>
      <c r="L96" s="47"/>
      <c r="M96" s="47"/>
      <c r="N96" s="47"/>
      <c r="O96" s="47"/>
      <c r="P96" s="47"/>
      <c r="Q96" s="47"/>
    </row>
    <row r="97" ht="18.75" spans="11:17">
      <c r="K97" s="47"/>
      <c r="L97" s="47"/>
      <c r="M97" s="47"/>
      <c r="N97" s="47"/>
      <c r="O97" s="47"/>
      <c r="P97" s="47"/>
      <c r="Q97" s="47"/>
    </row>
    <row r="98" ht="18.75" spans="11:17">
      <c r="K98" s="47"/>
      <c r="L98" s="47"/>
      <c r="M98" s="47"/>
      <c r="N98" s="47"/>
      <c r="O98" s="47"/>
      <c r="P98" s="47"/>
      <c r="Q98" s="47"/>
    </row>
    <row r="99" ht="18.75" spans="11:17">
      <c r="K99" s="47"/>
      <c r="L99" s="47"/>
      <c r="M99" s="47"/>
      <c r="N99" s="47"/>
      <c r="O99" s="47"/>
      <c r="P99" s="47"/>
      <c r="Q99" s="47"/>
    </row>
    <row r="100" ht="18.75" spans="11:17">
      <c r="K100" s="47"/>
      <c r="L100" s="47"/>
      <c r="M100" s="47"/>
      <c r="N100" s="47"/>
      <c r="O100" s="47"/>
      <c r="P100" s="47"/>
      <c r="Q100" s="47"/>
    </row>
    <row r="101" ht="18.75" spans="11:17">
      <c r="K101" s="47"/>
      <c r="L101" s="47"/>
      <c r="M101" s="47"/>
      <c r="N101" s="47"/>
      <c r="O101" s="47"/>
      <c r="P101" s="47"/>
      <c r="Q101" s="47"/>
    </row>
    <row r="102" ht="18.75" spans="11:17">
      <c r="K102" s="47"/>
      <c r="L102" s="47"/>
      <c r="M102" s="47"/>
      <c r="N102" s="47"/>
      <c r="O102" s="47"/>
      <c r="P102" s="47"/>
      <c r="Q102" s="47"/>
    </row>
    <row r="103" ht="18.75" spans="11:17">
      <c r="K103" s="47"/>
      <c r="L103" s="47"/>
      <c r="M103" s="47"/>
      <c r="N103" s="47"/>
      <c r="O103" s="47"/>
      <c r="P103" s="47"/>
      <c r="Q103" s="47"/>
    </row>
    <row r="104" ht="18.75" spans="11:17">
      <c r="K104" s="47"/>
      <c r="L104" s="47"/>
      <c r="M104" s="47"/>
      <c r="N104" s="47"/>
      <c r="O104" s="47"/>
      <c r="P104" s="47"/>
      <c r="Q104" s="47"/>
    </row>
    <row r="105" ht="18.75" spans="11:17">
      <c r="K105" s="47"/>
      <c r="L105" s="47"/>
      <c r="M105" s="47"/>
      <c r="N105" s="47"/>
      <c r="O105" s="47"/>
      <c r="P105" s="47"/>
      <c r="Q105" s="47"/>
    </row>
    <row r="106" ht="18.75" spans="11:17">
      <c r="K106" s="47"/>
      <c r="L106" s="47"/>
      <c r="M106" s="47"/>
      <c r="N106" s="47"/>
      <c r="O106" s="47"/>
      <c r="P106" s="47"/>
      <c r="Q106" s="47"/>
    </row>
    <row r="107" ht="18.75" spans="11:17">
      <c r="K107" s="47"/>
      <c r="L107" s="47"/>
      <c r="M107" s="47"/>
      <c r="N107" s="47"/>
      <c r="O107" s="47"/>
      <c r="P107" s="47"/>
      <c r="Q107" s="47"/>
    </row>
    <row r="108" ht="18.75" spans="11:17">
      <c r="K108" s="47"/>
      <c r="L108" s="47"/>
      <c r="M108" s="47"/>
      <c r="N108" s="47"/>
      <c r="O108" s="47"/>
      <c r="P108" s="47"/>
      <c r="Q108" s="47"/>
    </row>
    <row r="109" ht="18.75" spans="11:17">
      <c r="K109" s="47"/>
      <c r="L109" s="47"/>
      <c r="M109" s="47"/>
      <c r="N109" s="47"/>
      <c r="O109" s="47"/>
      <c r="P109" s="47"/>
      <c r="Q109" s="47"/>
    </row>
    <row r="110" ht="18.75" spans="11:17">
      <c r="K110" s="47"/>
      <c r="L110" s="47"/>
      <c r="M110" s="47"/>
      <c r="N110" s="47"/>
      <c r="O110" s="47"/>
      <c r="P110" s="47"/>
      <c r="Q110" s="47"/>
    </row>
    <row r="111" ht="18.75" spans="11:17">
      <c r="K111" s="47"/>
      <c r="L111" s="47"/>
      <c r="M111" s="47"/>
      <c r="N111" s="47"/>
      <c r="O111" s="47"/>
      <c r="P111" s="47"/>
      <c r="Q111" s="47"/>
    </row>
    <row r="112" ht="18.75" spans="11:17">
      <c r="K112" s="47"/>
      <c r="L112" s="47"/>
      <c r="M112" s="47"/>
      <c r="N112" s="47"/>
      <c r="O112" s="47"/>
      <c r="P112" s="47"/>
      <c r="Q112" s="47"/>
    </row>
    <row r="113" ht="18.75" spans="11:17">
      <c r="K113" s="47"/>
      <c r="L113" s="47"/>
      <c r="M113" s="47"/>
      <c r="N113" s="47"/>
      <c r="O113" s="47"/>
      <c r="P113" s="47"/>
      <c r="Q113" s="47"/>
    </row>
    <row r="114" ht="18.75" spans="11:17">
      <c r="K114" s="47"/>
      <c r="L114" s="47"/>
      <c r="M114" s="47"/>
      <c r="N114" s="47"/>
      <c r="O114" s="47"/>
      <c r="P114" s="47"/>
      <c r="Q114" s="47"/>
    </row>
    <row r="115" ht="18.75" spans="11:17">
      <c r="K115" s="47"/>
      <c r="L115" s="47"/>
      <c r="M115" s="47"/>
      <c r="N115" s="47"/>
      <c r="O115" s="47"/>
      <c r="P115" s="47"/>
      <c r="Q115" s="47"/>
    </row>
    <row r="116" ht="18.75" spans="11:17">
      <c r="K116" s="47"/>
      <c r="L116" s="47"/>
      <c r="M116" s="47"/>
      <c r="N116" s="47"/>
      <c r="O116" s="47"/>
      <c r="P116" s="47"/>
      <c r="Q116" s="47"/>
    </row>
    <row r="117" ht="18.75" spans="11:17">
      <c r="K117" s="47"/>
      <c r="L117" s="47"/>
      <c r="M117" s="47"/>
      <c r="N117" s="47"/>
      <c r="O117" s="47"/>
      <c r="P117" s="47"/>
      <c r="Q117" s="47"/>
    </row>
  </sheetData>
  <autoFilter xmlns:etc="http://www.wps.cn/officeDocument/2017/etCustomData" ref="V2:AA26" etc:filterBottomFollowUsedRange="0">
    <sortState ref="V2:AA26">
      <sortCondition ref="AA2"/>
    </sortState>
    <extLst/>
  </autoFilter>
  <sortState ref="A1:F38">
    <sortCondition ref="B1:B38"/>
  </sortState>
  <conditionalFormatting sqref="B1">
    <cfRule type="duplicateValues" dxfId="0" priority="1442"/>
  </conditionalFormatting>
  <conditionalFormatting sqref="C2">
    <cfRule type="duplicateValues" dxfId="0" priority="1036"/>
    <cfRule type="duplicateValues" dxfId="0" priority="1035"/>
    <cfRule type="duplicateValues" dxfId="0" priority="1034"/>
    <cfRule type="duplicateValues" dxfId="0" priority="1033"/>
    <cfRule type="duplicateValues" dxfId="0" priority="1032"/>
    <cfRule type="duplicateValues" dxfId="0" priority="1031"/>
    <cfRule type="duplicateValues" dxfId="0" priority="1030"/>
    <cfRule type="duplicateValues" dxfId="0" priority="1029"/>
    <cfRule type="duplicateValues" dxfId="0" priority="1028"/>
    <cfRule type="duplicateValues" dxfId="0" priority="1027"/>
    <cfRule type="duplicateValues" dxfId="0" priority="1026"/>
    <cfRule type="duplicateValues" dxfId="0" priority="1025"/>
    <cfRule type="duplicateValues" dxfId="0" priority="1024"/>
    <cfRule type="duplicateValues" dxfId="0" priority="1023"/>
    <cfRule type="duplicateValues" dxfId="0" priority="1022"/>
    <cfRule type="duplicateValues" dxfId="0" priority="1021"/>
    <cfRule type="duplicateValues" dxfId="0" priority="1020"/>
    <cfRule type="duplicateValues" dxfId="0" priority="1019"/>
    <cfRule type="duplicateValues" dxfId="0" priority="1018"/>
    <cfRule type="duplicateValues" dxfId="0" priority="1017"/>
    <cfRule type="duplicateValues" dxfId="0" priority="1016"/>
    <cfRule type="duplicateValues" dxfId="0" priority="1015"/>
    <cfRule type="duplicateValues" dxfId="0" priority="1014"/>
    <cfRule type="duplicateValues" dxfId="0" priority="1013"/>
    <cfRule type="duplicateValues" dxfId="0" priority="1012"/>
    <cfRule type="duplicateValues" dxfId="0" priority="1011"/>
    <cfRule type="duplicateValues" dxfId="0" priority="1010"/>
    <cfRule type="duplicateValues" dxfId="0" priority="1009"/>
    <cfRule type="duplicateValues" dxfId="0" priority="1008"/>
    <cfRule type="duplicateValues" dxfId="0" priority="1007"/>
    <cfRule type="duplicateValues" dxfId="0" priority="1006"/>
    <cfRule type="duplicateValues" dxfId="0" priority="1005"/>
    <cfRule type="duplicateValues" dxfId="0" priority="1004"/>
    <cfRule type="duplicateValues" dxfId="0" priority="1003"/>
    <cfRule type="duplicateValues" dxfId="0" priority="1002"/>
    <cfRule type="duplicateValues" dxfId="0" priority="1001"/>
    <cfRule type="duplicateValues" dxfId="0" priority="1000"/>
    <cfRule type="duplicateValues" dxfId="0" priority="999"/>
    <cfRule type="duplicateValues" dxfId="0" priority="998"/>
    <cfRule type="duplicateValues" dxfId="0" priority="997"/>
    <cfRule type="duplicateValues" dxfId="0" priority="996"/>
    <cfRule type="duplicateValues" dxfId="0" priority="995"/>
    <cfRule type="duplicateValues" dxfId="0" priority="994"/>
    <cfRule type="duplicateValues" dxfId="0" priority="993"/>
    <cfRule type="duplicateValues" dxfId="0" priority="992"/>
    <cfRule type="duplicateValues" dxfId="0" priority="991"/>
    <cfRule type="duplicateValues" dxfId="0" priority="990"/>
    <cfRule type="duplicateValues" dxfId="0" priority="989"/>
    <cfRule type="duplicateValues" dxfId="0" priority="988"/>
    <cfRule type="duplicateValues" dxfId="0" priority="987"/>
    <cfRule type="duplicateValues" dxfId="0" priority="986"/>
    <cfRule type="duplicateValues" dxfId="0" priority="985"/>
    <cfRule type="duplicateValues" dxfId="0" priority="984"/>
    <cfRule type="duplicateValues" dxfId="0" priority="983"/>
    <cfRule type="duplicateValues" dxfId="0" priority="982"/>
    <cfRule type="duplicateValues" dxfId="0" priority="981"/>
    <cfRule type="duplicateValues" dxfId="0" priority="980"/>
    <cfRule type="duplicateValues" dxfId="0" priority="979"/>
    <cfRule type="duplicateValues" dxfId="0" priority="978"/>
    <cfRule type="duplicateValues" dxfId="0" priority="977"/>
    <cfRule type="duplicateValues" dxfId="0" priority="976"/>
    <cfRule type="duplicateValues" dxfId="0" priority="975"/>
    <cfRule type="duplicateValues" dxfId="0" priority="974"/>
    <cfRule type="duplicateValues" dxfId="0" priority="973"/>
    <cfRule type="duplicateValues" dxfId="0" priority="972"/>
    <cfRule type="duplicateValues" dxfId="0" priority="971"/>
    <cfRule type="duplicateValues" dxfId="0" priority="970"/>
    <cfRule type="duplicateValues" dxfId="0" priority="969"/>
    <cfRule type="duplicateValues" dxfId="0" priority="968"/>
    <cfRule type="duplicateValues" dxfId="0" priority="967"/>
    <cfRule type="duplicateValues" dxfId="0" priority="966"/>
    <cfRule type="duplicateValues" dxfId="0" priority="965"/>
    <cfRule type="duplicateValues" dxfId="0" priority="964"/>
    <cfRule type="duplicateValues" dxfId="0" priority="963"/>
    <cfRule type="duplicateValues" dxfId="0" priority="962"/>
    <cfRule type="duplicateValues" dxfId="0" priority="961"/>
    <cfRule type="duplicateValues" dxfId="0" priority="960"/>
    <cfRule type="duplicateValues" dxfId="0" priority="959"/>
    <cfRule type="duplicateValues" dxfId="0" priority="958"/>
    <cfRule type="duplicateValues" dxfId="0" priority="957"/>
    <cfRule type="duplicateValues" dxfId="0" priority="956"/>
    <cfRule type="duplicateValues" dxfId="0" priority="955"/>
    <cfRule type="duplicateValues" dxfId="0" priority="954"/>
    <cfRule type="duplicateValues" dxfId="0" priority="953"/>
    <cfRule type="duplicateValues" dxfId="0" priority="952"/>
    <cfRule type="duplicateValues" dxfId="0" priority="951"/>
    <cfRule type="duplicateValues" dxfId="0" priority="950"/>
    <cfRule type="duplicateValues" dxfId="0" priority="949"/>
    <cfRule type="duplicateValues" dxfId="0" priority="948"/>
    <cfRule type="duplicateValues" dxfId="0" priority="947"/>
    <cfRule type="duplicateValues" dxfId="0" priority="946"/>
    <cfRule type="duplicateValues" dxfId="0" priority="945"/>
    <cfRule type="duplicateValues" dxfId="0" priority="944"/>
    <cfRule type="duplicateValues" dxfId="0" priority="943"/>
    <cfRule type="duplicateValues" dxfId="0" priority="942"/>
    <cfRule type="duplicateValues" dxfId="0" priority="941"/>
    <cfRule type="duplicateValues" dxfId="0" priority="940"/>
    <cfRule type="duplicateValues" dxfId="0" priority="939"/>
    <cfRule type="duplicateValues" dxfId="0" priority="938"/>
    <cfRule type="duplicateValues" dxfId="0" priority="937"/>
    <cfRule type="duplicateValues" dxfId="0" priority="936"/>
    <cfRule type="duplicateValues" dxfId="0" priority="935"/>
    <cfRule type="duplicateValues" dxfId="0" priority="934"/>
    <cfRule type="duplicateValues" dxfId="0" priority="933"/>
    <cfRule type="duplicateValues" dxfId="0" priority="932"/>
    <cfRule type="duplicateValues" dxfId="0" priority="931"/>
    <cfRule type="duplicateValues" dxfId="0" priority="930"/>
    <cfRule type="duplicateValues" dxfId="0" priority="929"/>
    <cfRule type="duplicateValues" dxfId="0" priority="928"/>
    <cfRule type="duplicateValues" dxfId="0" priority="927"/>
    <cfRule type="duplicateValues" dxfId="0" priority="926"/>
    <cfRule type="duplicateValues" dxfId="0" priority="925"/>
  </conditionalFormatting>
  <conditionalFormatting sqref="B4">
    <cfRule type="duplicateValues" dxfId="0" priority="924"/>
  </conditionalFormatting>
  <conditionalFormatting sqref="B5">
    <cfRule type="duplicateValues" dxfId="0" priority="1042"/>
    <cfRule type="duplicateValues" dxfId="0" priority="1041"/>
    <cfRule type="duplicateValues" dxfId="0" priority="1040"/>
    <cfRule type="duplicateValues" dxfId="0" priority="1039"/>
    <cfRule type="duplicateValues" dxfId="0" priority="1038"/>
    <cfRule type="duplicateValues" dxfId="0" priority="1037"/>
  </conditionalFormatting>
  <conditionalFormatting sqref="A8">
    <cfRule type="duplicateValues" dxfId="0" priority="1427"/>
    <cfRule type="duplicateValues" dxfId="0" priority="1429"/>
    <cfRule type="duplicateValues" dxfId="0" priority="1430"/>
    <cfRule type="duplicateValues" dxfId="0" priority="1431"/>
    <cfRule type="duplicateValues" dxfId="0" priority="1432"/>
    <cfRule type="duplicateValues" dxfId="0" priority="1433"/>
  </conditionalFormatting>
  <conditionalFormatting sqref="B8">
    <cfRule type="duplicateValues" dxfId="0" priority="1048"/>
    <cfRule type="duplicateValues" dxfId="0" priority="1047"/>
    <cfRule type="duplicateValues" dxfId="0" priority="1046"/>
    <cfRule type="duplicateValues" dxfId="0" priority="1045"/>
    <cfRule type="duplicateValues" dxfId="0" priority="1044"/>
  </conditionalFormatting>
  <conditionalFormatting sqref="B9">
    <cfRule type="duplicateValues" dxfId="0" priority="1049"/>
  </conditionalFormatting>
  <conditionalFormatting sqref="B13">
    <cfRule type="duplicateValues" dxfId="0" priority="747"/>
    <cfRule type="duplicateValues" dxfId="0" priority="748"/>
    <cfRule type="duplicateValues" dxfId="0" priority="749"/>
    <cfRule type="duplicateValues" dxfId="0" priority="750"/>
    <cfRule type="duplicateValues" dxfId="0" priority="751"/>
    <cfRule type="duplicateValues" dxfId="0" priority="752"/>
    <cfRule type="duplicateValues" dxfId="0" priority="753"/>
    <cfRule type="duplicateValues" dxfId="0" priority="754"/>
    <cfRule type="duplicateValues" dxfId="0" priority="755"/>
    <cfRule type="duplicateValues" dxfId="0" priority="756"/>
    <cfRule type="duplicateValues" dxfId="0" priority="757"/>
    <cfRule type="duplicateValues" dxfId="0" priority="758"/>
    <cfRule type="duplicateValues" dxfId="0" priority="759"/>
    <cfRule type="duplicateValues" dxfId="0" priority="760"/>
  </conditionalFormatting>
  <conditionalFormatting sqref="B29">
    <cfRule type="duplicateValues" dxfId="0" priority="732"/>
    <cfRule type="duplicateValues" dxfId="0" priority="733"/>
    <cfRule type="duplicateValues" dxfId="0" priority="734"/>
    <cfRule type="duplicateValues" dxfId="0" priority="735"/>
    <cfRule type="duplicateValues" dxfId="0" priority="736"/>
    <cfRule type="duplicateValues" dxfId="0" priority="737"/>
    <cfRule type="duplicateValues" dxfId="0" priority="738"/>
    <cfRule type="duplicateValues" dxfId="0" priority="739"/>
    <cfRule type="duplicateValues" dxfId="0" priority="740"/>
    <cfRule type="duplicateValues" dxfId="0" priority="741"/>
    <cfRule type="duplicateValues" dxfId="0" priority="742"/>
    <cfRule type="duplicateValues" dxfId="0" priority="743"/>
    <cfRule type="duplicateValues" dxfId="0" priority="744"/>
    <cfRule type="duplicateValues" dxfId="0" priority="745"/>
  </conditionalFormatting>
  <conditionalFormatting sqref="B30">
    <cfRule type="duplicateValues" dxfId="0" priority="711"/>
    <cfRule type="duplicateValues" dxfId="0" priority="712"/>
    <cfRule type="duplicateValues" dxfId="0" priority="713"/>
    <cfRule type="duplicateValues" dxfId="0" priority="714"/>
    <cfRule type="duplicateValues" dxfId="0" priority="715"/>
    <cfRule type="duplicateValues" dxfId="0" priority="716"/>
    <cfRule type="duplicateValues" dxfId="0" priority="717"/>
    <cfRule type="duplicateValues" dxfId="0" priority="718"/>
    <cfRule type="duplicateValues" dxfId="0" priority="719"/>
    <cfRule type="duplicateValues" dxfId="0" priority="720"/>
    <cfRule type="duplicateValues" dxfId="0" priority="721"/>
    <cfRule type="duplicateValues" dxfId="0" priority="722"/>
    <cfRule type="duplicateValues" dxfId="0" priority="723"/>
    <cfRule type="duplicateValues" dxfId="0" priority="724"/>
    <cfRule type="duplicateValues" dxfId="0" priority="725"/>
    <cfRule type="duplicateValues" dxfId="0" priority="726"/>
    <cfRule type="duplicateValues" dxfId="0" priority="727"/>
    <cfRule type="duplicateValues" dxfId="0" priority="728"/>
    <cfRule type="duplicateValues" dxfId="0" priority="729"/>
    <cfRule type="duplicateValues" dxfId="0" priority="730"/>
    <cfRule type="duplicateValues" dxfId="0" priority="731"/>
  </conditionalFormatting>
  <conditionalFormatting sqref="M30"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  <cfRule type="duplicateValues" dxfId="0" priority="142"/>
    <cfRule type="duplicateValues" dxfId="0" priority="143"/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  <cfRule type="duplicateValues" dxfId="0" priority="183"/>
    <cfRule type="duplicateValues" dxfId="0" priority="184"/>
    <cfRule type="duplicateValues" dxfId="0" priority="185"/>
    <cfRule type="duplicateValues" dxfId="0" priority="186"/>
    <cfRule type="duplicateValues" dxfId="0" priority="187"/>
    <cfRule type="duplicateValues" dxfId="0" priority="188"/>
    <cfRule type="duplicateValues" dxfId="0" priority="189"/>
    <cfRule type="duplicateValues" dxfId="0" priority="190"/>
    <cfRule type="duplicateValues" dxfId="0" priority="191"/>
    <cfRule type="duplicateValues" dxfId="0" priority="192"/>
    <cfRule type="duplicateValues" dxfId="0" priority="193"/>
    <cfRule type="duplicateValues" dxfId="0" priority="194"/>
    <cfRule type="duplicateValues" dxfId="0" priority="195"/>
    <cfRule type="duplicateValues" dxfId="0" priority="196"/>
    <cfRule type="duplicateValues" dxfId="0" priority="197"/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  <cfRule type="duplicateValues" dxfId="0" priority="203"/>
    <cfRule type="duplicateValues" dxfId="0" priority="204"/>
    <cfRule type="duplicateValues" dxfId="0" priority="205"/>
    <cfRule type="duplicateValues" dxfId="0" priority="206"/>
    <cfRule type="duplicateValues" dxfId="0" priority="207"/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17"/>
    <cfRule type="duplicateValues" dxfId="0" priority="218"/>
    <cfRule type="duplicateValues" dxfId="0" priority="219"/>
    <cfRule type="duplicateValues" dxfId="0" priority="220"/>
    <cfRule type="duplicateValues" dxfId="0" priority="221"/>
    <cfRule type="duplicateValues" dxfId="0" priority="222"/>
    <cfRule type="duplicateValues" dxfId="0" priority="223"/>
    <cfRule type="duplicateValues" dxfId="0" priority="224"/>
    <cfRule type="duplicateValues" dxfId="0" priority="225"/>
    <cfRule type="duplicateValues" dxfId="0" priority="226"/>
    <cfRule type="duplicateValues" dxfId="0" priority="227"/>
  </conditionalFormatting>
  <conditionalFormatting sqref="N30">
    <cfRule type="duplicateValues" dxfId="0" priority="115"/>
  </conditionalFormatting>
  <conditionalFormatting sqref="M31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</conditionalFormatting>
  <conditionalFormatting sqref="N31">
    <cfRule type="duplicateValues" dxfId="0" priority="2"/>
  </conditionalFormatting>
  <conditionalFormatting sqref="K32">
    <cfRule type="duplicateValues" dxfId="0" priority="340"/>
  </conditionalFormatting>
  <conditionalFormatting sqref="L32">
    <cfRule type="duplicateValues" dxfId="0" priority="341"/>
  </conditionalFormatting>
  <conditionalFormatting sqref="M32">
    <cfRule type="duplicateValues" dxfId="0" priority="228"/>
    <cfRule type="duplicateValues" dxfId="0" priority="229"/>
    <cfRule type="duplicateValues" dxfId="0" priority="230"/>
    <cfRule type="duplicateValues" dxfId="0" priority="231"/>
    <cfRule type="duplicateValues" dxfId="0" priority="232"/>
    <cfRule type="duplicateValues" dxfId="0" priority="233"/>
    <cfRule type="duplicateValues" dxfId="0" priority="234"/>
    <cfRule type="duplicateValues" dxfId="0" priority="235"/>
    <cfRule type="duplicateValues" dxfId="0" priority="236"/>
    <cfRule type="duplicateValues" dxfId="0" priority="237"/>
    <cfRule type="duplicateValues" dxfId="0" priority="238"/>
    <cfRule type="duplicateValues" dxfId="0" priority="239"/>
    <cfRule type="duplicateValues" dxfId="0" priority="240"/>
    <cfRule type="duplicateValues" dxfId="0" priority="241"/>
    <cfRule type="duplicateValues" dxfId="0" priority="242"/>
    <cfRule type="duplicateValues" dxfId="0" priority="243"/>
    <cfRule type="duplicateValues" dxfId="0" priority="244"/>
    <cfRule type="duplicateValues" dxfId="0" priority="245"/>
    <cfRule type="duplicateValues" dxfId="0" priority="246"/>
    <cfRule type="duplicateValues" dxfId="0" priority="247"/>
    <cfRule type="duplicateValues" dxfId="0" priority="248"/>
    <cfRule type="duplicateValues" dxfId="0" priority="249"/>
    <cfRule type="duplicateValues" dxfId="0" priority="250"/>
    <cfRule type="duplicateValues" dxfId="0" priority="251"/>
    <cfRule type="duplicateValues" dxfId="0" priority="252"/>
    <cfRule type="duplicateValues" dxfId="0" priority="253"/>
    <cfRule type="duplicateValues" dxfId="0" priority="254"/>
    <cfRule type="duplicateValues" dxfId="0" priority="255"/>
    <cfRule type="duplicateValues" dxfId="0" priority="256"/>
    <cfRule type="duplicateValues" dxfId="0" priority="257"/>
    <cfRule type="duplicateValues" dxfId="0" priority="258"/>
    <cfRule type="duplicateValues" dxfId="0" priority="259"/>
    <cfRule type="duplicateValues" dxfId="0" priority="260"/>
    <cfRule type="duplicateValues" dxfId="0" priority="261"/>
    <cfRule type="duplicateValues" dxfId="0" priority="262"/>
    <cfRule type="duplicateValues" dxfId="0" priority="263"/>
    <cfRule type="duplicateValues" dxfId="0" priority="264"/>
    <cfRule type="duplicateValues" dxfId="0" priority="265"/>
    <cfRule type="duplicateValues" dxfId="0" priority="266"/>
    <cfRule type="duplicateValues" dxfId="0" priority="267"/>
    <cfRule type="duplicateValues" dxfId="0" priority="268"/>
    <cfRule type="duplicateValues" dxfId="0" priority="269"/>
    <cfRule type="duplicateValues" dxfId="0" priority="270"/>
    <cfRule type="duplicateValues" dxfId="0" priority="271"/>
    <cfRule type="duplicateValues" dxfId="0" priority="272"/>
    <cfRule type="duplicateValues" dxfId="0" priority="273"/>
    <cfRule type="duplicateValues" dxfId="0" priority="274"/>
    <cfRule type="duplicateValues" dxfId="0" priority="275"/>
    <cfRule type="duplicateValues" dxfId="0" priority="276"/>
    <cfRule type="duplicateValues" dxfId="0" priority="277"/>
    <cfRule type="duplicateValues" dxfId="0" priority="278"/>
    <cfRule type="duplicateValues" dxfId="0" priority="279"/>
    <cfRule type="duplicateValues" dxfId="0" priority="280"/>
    <cfRule type="duplicateValues" dxfId="0" priority="281"/>
    <cfRule type="duplicateValues" dxfId="0" priority="282"/>
    <cfRule type="duplicateValues" dxfId="0" priority="283"/>
    <cfRule type="duplicateValues" dxfId="0" priority="284"/>
    <cfRule type="duplicateValues" dxfId="0" priority="285"/>
    <cfRule type="duplicateValues" dxfId="0" priority="286"/>
    <cfRule type="duplicateValues" dxfId="0" priority="287"/>
    <cfRule type="duplicateValues" dxfId="0" priority="288"/>
    <cfRule type="duplicateValues" dxfId="0" priority="289"/>
    <cfRule type="duplicateValues" dxfId="0" priority="290"/>
    <cfRule type="duplicateValues" dxfId="0" priority="291"/>
    <cfRule type="duplicateValues" dxfId="0" priority="292"/>
    <cfRule type="duplicateValues" dxfId="0" priority="293"/>
    <cfRule type="duplicateValues" dxfId="0" priority="294"/>
    <cfRule type="duplicateValues" dxfId="0" priority="295"/>
    <cfRule type="duplicateValues" dxfId="0" priority="296"/>
    <cfRule type="duplicateValues" dxfId="0" priority="297"/>
    <cfRule type="duplicateValues" dxfId="0" priority="298"/>
    <cfRule type="duplicateValues" dxfId="0" priority="299"/>
    <cfRule type="duplicateValues" dxfId="0" priority="300"/>
    <cfRule type="duplicateValues" dxfId="0" priority="301"/>
    <cfRule type="duplicateValues" dxfId="0" priority="302"/>
    <cfRule type="duplicateValues" dxfId="0" priority="303"/>
    <cfRule type="duplicateValues" dxfId="0" priority="304"/>
    <cfRule type="duplicateValues" dxfId="0" priority="305"/>
    <cfRule type="duplicateValues" dxfId="0" priority="306"/>
    <cfRule type="duplicateValues" dxfId="0" priority="307"/>
    <cfRule type="duplicateValues" dxfId="0" priority="308"/>
    <cfRule type="duplicateValues" dxfId="0" priority="309"/>
    <cfRule type="duplicateValues" dxfId="0" priority="310"/>
    <cfRule type="duplicateValues" dxfId="0" priority="311"/>
    <cfRule type="duplicateValues" dxfId="0" priority="312"/>
    <cfRule type="duplicateValues" dxfId="0" priority="313"/>
    <cfRule type="duplicateValues" dxfId="0" priority="314"/>
    <cfRule type="duplicateValues" dxfId="0" priority="315"/>
    <cfRule type="duplicateValues" dxfId="0" priority="316"/>
    <cfRule type="duplicateValues" dxfId="0" priority="317"/>
    <cfRule type="duplicateValues" dxfId="0" priority="318"/>
    <cfRule type="duplicateValues" dxfId="0" priority="319"/>
    <cfRule type="duplicateValues" dxfId="0" priority="320"/>
    <cfRule type="duplicateValues" dxfId="0" priority="321"/>
    <cfRule type="duplicateValues" dxfId="0" priority="322"/>
    <cfRule type="duplicateValues" dxfId="0" priority="323"/>
    <cfRule type="duplicateValues" dxfId="0" priority="324"/>
    <cfRule type="duplicateValues" dxfId="0" priority="325"/>
    <cfRule type="duplicateValues" dxfId="0" priority="326"/>
    <cfRule type="duplicateValues" dxfId="0" priority="327"/>
    <cfRule type="duplicateValues" dxfId="0" priority="328"/>
    <cfRule type="duplicateValues" dxfId="0" priority="329"/>
    <cfRule type="duplicateValues" dxfId="0" priority="330"/>
    <cfRule type="duplicateValues" dxfId="0" priority="331"/>
    <cfRule type="duplicateValues" dxfId="0" priority="332"/>
    <cfRule type="duplicateValues" dxfId="0" priority="333"/>
    <cfRule type="duplicateValues" dxfId="0" priority="334"/>
    <cfRule type="duplicateValues" dxfId="0" priority="335"/>
    <cfRule type="duplicateValues" dxfId="0" priority="336"/>
    <cfRule type="duplicateValues" dxfId="0" priority="337"/>
    <cfRule type="duplicateValues" dxfId="0" priority="338"/>
    <cfRule type="duplicateValues" dxfId="0" priority="339"/>
  </conditionalFormatting>
  <conditionalFormatting sqref="B40">
    <cfRule type="duplicateValues" dxfId="0" priority="687"/>
    <cfRule type="duplicateValues" dxfId="0" priority="688"/>
    <cfRule type="duplicateValues" dxfId="0" priority="689"/>
    <cfRule type="duplicateValues" dxfId="0" priority="690"/>
    <cfRule type="duplicateValues" dxfId="0" priority="691"/>
    <cfRule type="duplicateValues" dxfId="0" priority="692"/>
    <cfRule type="duplicateValues" dxfId="0" priority="693"/>
    <cfRule type="duplicateValues" dxfId="0" priority="694"/>
    <cfRule type="duplicateValues" dxfId="0" priority="695"/>
    <cfRule type="duplicateValues" dxfId="0" priority="696"/>
    <cfRule type="duplicateValues" dxfId="0" priority="697"/>
    <cfRule type="duplicateValues" dxfId="0" priority="698"/>
    <cfRule type="duplicateValues" dxfId="0" priority="699"/>
    <cfRule type="duplicateValues" dxfId="0" priority="700"/>
    <cfRule type="duplicateValues" dxfId="0" priority="701"/>
    <cfRule type="duplicateValues" dxfId="0" priority="702"/>
    <cfRule type="duplicateValues" dxfId="0" priority="703"/>
    <cfRule type="duplicateValues" dxfId="0" priority="704"/>
    <cfRule type="duplicateValues" dxfId="0" priority="705"/>
    <cfRule type="duplicateValues" dxfId="0" priority="706"/>
    <cfRule type="duplicateValues" dxfId="0" priority="707"/>
    <cfRule type="duplicateValues" dxfId="0" priority="708"/>
    <cfRule type="duplicateValues" dxfId="0" priority="709"/>
  </conditionalFormatting>
  <conditionalFormatting sqref="B46">
    <cfRule type="duplicateValues" dxfId="0" priority="793"/>
    <cfRule type="duplicateValues" dxfId="0" priority="797"/>
    <cfRule type="duplicateValues" dxfId="0" priority="801"/>
  </conditionalFormatting>
  <conditionalFormatting sqref="B47">
    <cfRule type="duplicateValues" dxfId="0" priority="1150"/>
    <cfRule type="duplicateValues" dxfId="0" priority="1156"/>
    <cfRule type="duplicateValues" dxfId="0" priority="1162"/>
  </conditionalFormatting>
  <conditionalFormatting sqref="B48">
    <cfRule type="duplicateValues" dxfId="0" priority="1149"/>
    <cfRule type="duplicateValues" dxfId="0" priority="1155"/>
    <cfRule type="duplicateValues" dxfId="0" priority="1161"/>
  </conditionalFormatting>
  <conditionalFormatting sqref="B50">
    <cfRule type="duplicateValues" dxfId="0" priority="3356"/>
    <cfRule type="duplicateValues" dxfId="0" priority="3373"/>
    <cfRule type="duplicateValues" dxfId="0" priority="3390"/>
    <cfRule type="duplicateValues" dxfId="0" priority="3407"/>
    <cfRule type="duplicateValues" dxfId="0" priority="3424"/>
    <cfRule type="duplicateValues" dxfId="0" priority="3441"/>
    <cfRule type="duplicateValues" dxfId="0" priority="3458"/>
    <cfRule type="duplicateValues" dxfId="0" priority="3475"/>
    <cfRule type="duplicateValues" dxfId="0" priority="3492"/>
    <cfRule type="duplicateValues" dxfId="0" priority="3509"/>
  </conditionalFormatting>
  <conditionalFormatting sqref="L64">
    <cfRule type="duplicateValues" dxfId="0" priority="573"/>
    <cfRule type="duplicateValues" dxfId="0" priority="574"/>
    <cfRule type="duplicateValues" dxfId="0" priority="575"/>
    <cfRule type="duplicateValues" dxfId="0" priority="576"/>
    <cfRule type="duplicateValues" dxfId="0" priority="577"/>
    <cfRule type="duplicateValues" dxfId="0" priority="578"/>
    <cfRule type="duplicateValues" dxfId="0" priority="579"/>
    <cfRule type="duplicateValues" dxfId="0" priority="580"/>
    <cfRule type="duplicateValues" dxfId="0" priority="581"/>
    <cfRule type="duplicateValues" dxfId="0" priority="582"/>
    <cfRule type="duplicateValues" dxfId="0" priority="583"/>
    <cfRule type="duplicateValues" dxfId="0" priority="584"/>
    <cfRule type="duplicateValues" dxfId="0" priority="585"/>
    <cfRule type="duplicateValues" dxfId="0" priority="586"/>
    <cfRule type="duplicateValues" dxfId="0" priority="587"/>
    <cfRule type="duplicateValues" dxfId="0" priority="588"/>
    <cfRule type="duplicateValues" dxfId="0" priority="589"/>
    <cfRule type="duplicateValues" dxfId="0" priority="590"/>
    <cfRule type="duplicateValues" dxfId="0" priority="591"/>
    <cfRule type="duplicateValues" dxfId="0" priority="592"/>
    <cfRule type="duplicateValues" dxfId="0" priority="593"/>
    <cfRule type="duplicateValues" dxfId="0" priority="594"/>
    <cfRule type="duplicateValues" dxfId="0" priority="595"/>
    <cfRule type="duplicateValues" dxfId="0" priority="596"/>
    <cfRule type="duplicateValues" dxfId="0" priority="597"/>
    <cfRule type="duplicateValues" dxfId="0" priority="598"/>
    <cfRule type="duplicateValues" dxfId="0" priority="599"/>
    <cfRule type="duplicateValues" dxfId="0" priority="600"/>
    <cfRule type="duplicateValues" dxfId="0" priority="601"/>
    <cfRule type="duplicateValues" dxfId="0" priority="602"/>
    <cfRule type="duplicateValues" dxfId="0" priority="603"/>
    <cfRule type="duplicateValues" dxfId="0" priority="604"/>
    <cfRule type="duplicateValues" dxfId="0" priority="605"/>
    <cfRule type="duplicateValues" dxfId="0" priority="606"/>
    <cfRule type="duplicateValues" dxfId="0" priority="607"/>
    <cfRule type="duplicateValues" dxfId="0" priority="608"/>
    <cfRule type="duplicateValues" dxfId="0" priority="609"/>
    <cfRule type="duplicateValues" dxfId="0" priority="610"/>
    <cfRule type="duplicateValues" dxfId="0" priority="611"/>
    <cfRule type="duplicateValues" dxfId="0" priority="612"/>
    <cfRule type="duplicateValues" dxfId="0" priority="613"/>
    <cfRule type="duplicateValues" dxfId="0" priority="614"/>
    <cfRule type="duplicateValues" dxfId="0" priority="615"/>
    <cfRule type="duplicateValues" dxfId="0" priority="616"/>
    <cfRule type="duplicateValues" dxfId="0" priority="617"/>
    <cfRule type="duplicateValues" dxfId="0" priority="618"/>
    <cfRule type="duplicateValues" dxfId="0" priority="619"/>
    <cfRule type="duplicateValues" dxfId="0" priority="620"/>
    <cfRule type="duplicateValues" dxfId="0" priority="621"/>
    <cfRule type="duplicateValues" dxfId="0" priority="622"/>
    <cfRule type="duplicateValues" dxfId="0" priority="623"/>
    <cfRule type="duplicateValues" dxfId="0" priority="624"/>
    <cfRule type="duplicateValues" dxfId="0" priority="625"/>
    <cfRule type="duplicateValues" dxfId="0" priority="626"/>
    <cfRule type="duplicateValues" dxfId="0" priority="627"/>
    <cfRule type="duplicateValues" dxfId="0" priority="628"/>
    <cfRule type="duplicateValues" dxfId="0" priority="629"/>
    <cfRule type="duplicateValues" dxfId="0" priority="630"/>
    <cfRule type="duplicateValues" dxfId="0" priority="631"/>
    <cfRule type="duplicateValues" dxfId="0" priority="632"/>
    <cfRule type="duplicateValues" dxfId="0" priority="633"/>
    <cfRule type="duplicateValues" dxfId="0" priority="634"/>
    <cfRule type="duplicateValues" dxfId="0" priority="635"/>
    <cfRule type="duplicateValues" dxfId="0" priority="636"/>
    <cfRule type="duplicateValues" dxfId="0" priority="637"/>
    <cfRule type="duplicateValues" dxfId="0" priority="638"/>
    <cfRule type="duplicateValues" dxfId="0" priority="639"/>
    <cfRule type="duplicateValues" dxfId="0" priority="640"/>
    <cfRule type="duplicateValues" dxfId="0" priority="641"/>
    <cfRule type="duplicateValues" dxfId="0" priority="642"/>
    <cfRule type="duplicateValues" dxfId="0" priority="643"/>
    <cfRule type="duplicateValues" dxfId="0" priority="644"/>
    <cfRule type="duplicateValues" dxfId="0" priority="645"/>
    <cfRule type="duplicateValues" dxfId="0" priority="646"/>
    <cfRule type="duplicateValues" dxfId="0" priority="647"/>
    <cfRule type="duplicateValues" dxfId="0" priority="648"/>
    <cfRule type="duplicateValues" dxfId="0" priority="649"/>
    <cfRule type="duplicateValues" dxfId="0" priority="650"/>
    <cfRule type="duplicateValues" dxfId="0" priority="651"/>
    <cfRule type="duplicateValues" dxfId="0" priority="652"/>
    <cfRule type="duplicateValues" dxfId="0" priority="653"/>
    <cfRule type="duplicateValues" dxfId="0" priority="654"/>
    <cfRule type="duplicateValues" dxfId="0" priority="655"/>
    <cfRule type="duplicateValues" dxfId="0" priority="656"/>
    <cfRule type="duplicateValues" dxfId="0" priority="657"/>
    <cfRule type="duplicateValues" dxfId="0" priority="658"/>
    <cfRule type="duplicateValues" dxfId="0" priority="659"/>
    <cfRule type="duplicateValues" dxfId="0" priority="660"/>
    <cfRule type="duplicateValues" dxfId="0" priority="661"/>
    <cfRule type="duplicateValues" dxfId="0" priority="662"/>
    <cfRule type="duplicateValues" dxfId="0" priority="663"/>
    <cfRule type="duplicateValues" dxfId="0" priority="664"/>
    <cfRule type="duplicateValues" dxfId="0" priority="665"/>
    <cfRule type="duplicateValues" dxfId="0" priority="666"/>
    <cfRule type="duplicateValues" dxfId="0" priority="667"/>
    <cfRule type="duplicateValues" dxfId="0" priority="668"/>
    <cfRule type="duplicateValues" dxfId="0" priority="669"/>
    <cfRule type="duplicateValues" dxfId="0" priority="670"/>
    <cfRule type="duplicateValues" dxfId="0" priority="671"/>
    <cfRule type="duplicateValues" dxfId="0" priority="672"/>
    <cfRule type="duplicateValues" dxfId="0" priority="673"/>
    <cfRule type="duplicateValues" dxfId="0" priority="674"/>
    <cfRule type="duplicateValues" dxfId="0" priority="675"/>
    <cfRule type="duplicateValues" dxfId="0" priority="676"/>
    <cfRule type="duplicateValues" dxfId="0" priority="677"/>
    <cfRule type="duplicateValues" dxfId="0" priority="678"/>
    <cfRule type="duplicateValues" dxfId="0" priority="679"/>
    <cfRule type="duplicateValues" dxfId="0" priority="680"/>
    <cfRule type="duplicateValues" dxfId="0" priority="681"/>
    <cfRule type="duplicateValues" dxfId="0" priority="682"/>
    <cfRule type="duplicateValues" dxfId="0" priority="683"/>
    <cfRule type="duplicateValues" dxfId="0" priority="684"/>
  </conditionalFormatting>
  <conditionalFormatting sqref="K72">
    <cfRule type="duplicateValues" dxfId="0" priority="459"/>
  </conditionalFormatting>
  <conditionalFormatting sqref="K73">
    <cfRule type="duplicateValues" dxfId="0" priority="460"/>
  </conditionalFormatting>
  <conditionalFormatting sqref="B$1:B$1048576">
    <cfRule type="duplicateValues" dxfId="0" priority="1"/>
  </conditionalFormatting>
  <conditionalFormatting sqref="B2:B9">
    <cfRule type="duplicateValues" dxfId="0" priority="923"/>
  </conditionalFormatting>
  <conditionalFormatting sqref="B11:B12">
    <cfRule type="duplicateValues" dxfId="0" priority="788"/>
    <cfRule type="duplicateValues" dxfId="0" priority="789"/>
    <cfRule type="duplicateValues" dxfId="0" priority="790"/>
    <cfRule type="duplicateValues" dxfId="0" priority="791"/>
  </conditionalFormatting>
  <conditionalFormatting sqref="C3:C4">
    <cfRule type="duplicateValues" dxfId="0" priority="922"/>
    <cfRule type="duplicateValues" dxfId="0" priority="921"/>
    <cfRule type="duplicateValues" dxfId="0" priority="920"/>
    <cfRule type="duplicateValues" dxfId="0" priority="919"/>
    <cfRule type="duplicateValues" dxfId="0" priority="918"/>
    <cfRule type="duplicateValues" dxfId="0" priority="917"/>
    <cfRule type="duplicateValues" dxfId="0" priority="916"/>
    <cfRule type="duplicateValues" dxfId="0" priority="915"/>
    <cfRule type="duplicateValues" dxfId="0" priority="914"/>
    <cfRule type="duplicateValues" dxfId="0" priority="913"/>
    <cfRule type="duplicateValues" dxfId="0" priority="912"/>
    <cfRule type="duplicateValues" dxfId="0" priority="911"/>
    <cfRule type="duplicateValues" dxfId="0" priority="910"/>
    <cfRule type="duplicateValues" dxfId="0" priority="909"/>
    <cfRule type="duplicateValues" dxfId="0" priority="908"/>
    <cfRule type="duplicateValues" dxfId="0" priority="907"/>
    <cfRule type="duplicateValues" dxfId="0" priority="906"/>
    <cfRule type="duplicateValues" dxfId="0" priority="905"/>
    <cfRule type="duplicateValues" dxfId="0" priority="904"/>
    <cfRule type="duplicateValues" dxfId="0" priority="903"/>
    <cfRule type="duplicateValues" dxfId="0" priority="902"/>
    <cfRule type="duplicateValues" dxfId="0" priority="901"/>
    <cfRule type="duplicateValues" dxfId="0" priority="900"/>
    <cfRule type="duplicateValues" dxfId="0" priority="899"/>
    <cfRule type="duplicateValues" dxfId="0" priority="898"/>
    <cfRule type="duplicateValues" dxfId="0" priority="897"/>
    <cfRule type="duplicateValues" dxfId="0" priority="896"/>
    <cfRule type="duplicateValues" dxfId="0" priority="895"/>
    <cfRule type="duplicateValues" dxfId="0" priority="894"/>
    <cfRule type="duplicateValues" dxfId="0" priority="893"/>
    <cfRule type="duplicateValues" dxfId="0" priority="892"/>
    <cfRule type="duplicateValues" dxfId="0" priority="891"/>
    <cfRule type="duplicateValues" dxfId="0" priority="890"/>
    <cfRule type="duplicateValues" dxfId="0" priority="889"/>
    <cfRule type="duplicateValues" dxfId="0" priority="888"/>
    <cfRule type="duplicateValues" dxfId="0" priority="887"/>
    <cfRule type="duplicateValues" dxfId="0" priority="886"/>
    <cfRule type="duplicateValues" dxfId="0" priority="885"/>
    <cfRule type="duplicateValues" dxfId="0" priority="884"/>
    <cfRule type="duplicateValues" dxfId="0" priority="883"/>
    <cfRule type="duplicateValues" dxfId="0" priority="882"/>
    <cfRule type="duplicateValues" dxfId="0" priority="881"/>
    <cfRule type="duplicateValues" dxfId="0" priority="880"/>
    <cfRule type="duplicateValues" dxfId="0" priority="879"/>
    <cfRule type="duplicateValues" dxfId="0" priority="878"/>
    <cfRule type="duplicateValues" dxfId="0" priority="877"/>
    <cfRule type="duplicateValues" dxfId="0" priority="876"/>
    <cfRule type="duplicateValues" dxfId="0" priority="875"/>
    <cfRule type="duplicateValues" dxfId="0" priority="874"/>
    <cfRule type="duplicateValues" dxfId="0" priority="873"/>
    <cfRule type="duplicateValues" dxfId="0" priority="872"/>
    <cfRule type="duplicateValues" dxfId="0" priority="871"/>
    <cfRule type="duplicateValues" dxfId="0" priority="870"/>
    <cfRule type="duplicateValues" dxfId="0" priority="869"/>
    <cfRule type="duplicateValues" dxfId="0" priority="868"/>
    <cfRule type="duplicateValues" dxfId="0" priority="867"/>
    <cfRule type="duplicateValues" dxfId="0" priority="866"/>
    <cfRule type="duplicateValues" dxfId="0" priority="865"/>
    <cfRule type="duplicateValues" dxfId="0" priority="864"/>
    <cfRule type="duplicateValues" dxfId="0" priority="863"/>
    <cfRule type="duplicateValues" dxfId="0" priority="862"/>
    <cfRule type="duplicateValues" dxfId="0" priority="861"/>
    <cfRule type="duplicateValues" dxfId="0" priority="860"/>
    <cfRule type="duplicateValues" dxfId="0" priority="859"/>
    <cfRule type="duplicateValues" dxfId="0" priority="858"/>
    <cfRule type="duplicateValues" dxfId="0" priority="857"/>
    <cfRule type="duplicateValues" dxfId="0" priority="856"/>
    <cfRule type="duplicateValues" dxfId="0" priority="855"/>
    <cfRule type="duplicateValues" dxfId="0" priority="854"/>
    <cfRule type="duplicateValues" dxfId="0" priority="853"/>
    <cfRule type="duplicateValues" dxfId="0" priority="852"/>
    <cfRule type="duplicateValues" dxfId="0" priority="851"/>
    <cfRule type="duplicateValues" dxfId="0" priority="850"/>
    <cfRule type="duplicateValues" dxfId="0" priority="849"/>
    <cfRule type="duplicateValues" dxfId="0" priority="848"/>
    <cfRule type="duplicateValues" dxfId="0" priority="847"/>
    <cfRule type="duplicateValues" dxfId="0" priority="846"/>
    <cfRule type="duplicateValues" dxfId="0" priority="845"/>
    <cfRule type="duplicateValues" dxfId="0" priority="844"/>
    <cfRule type="duplicateValues" dxfId="0" priority="843"/>
    <cfRule type="duplicateValues" dxfId="0" priority="842"/>
    <cfRule type="duplicateValues" dxfId="0" priority="841"/>
    <cfRule type="duplicateValues" dxfId="0" priority="840"/>
    <cfRule type="duplicateValues" dxfId="0" priority="839"/>
    <cfRule type="duplicateValues" dxfId="0" priority="838"/>
    <cfRule type="duplicateValues" dxfId="0" priority="837"/>
    <cfRule type="duplicateValues" dxfId="0" priority="836"/>
    <cfRule type="duplicateValues" dxfId="0" priority="835"/>
    <cfRule type="duplicateValues" dxfId="0" priority="834"/>
    <cfRule type="duplicateValues" dxfId="0" priority="833"/>
    <cfRule type="duplicateValues" dxfId="0" priority="832"/>
    <cfRule type="duplicateValues" dxfId="0" priority="831"/>
    <cfRule type="duplicateValues" dxfId="0" priority="830"/>
    <cfRule type="duplicateValues" dxfId="0" priority="829"/>
    <cfRule type="duplicateValues" dxfId="0" priority="828"/>
    <cfRule type="duplicateValues" dxfId="0" priority="827"/>
    <cfRule type="duplicateValues" dxfId="0" priority="826"/>
    <cfRule type="duplicateValues" dxfId="0" priority="825"/>
    <cfRule type="duplicateValues" dxfId="0" priority="824"/>
    <cfRule type="duplicateValues" dxfId="0" priority="823"/>
    <cfRule type="duplicateValues" dxfId="0" priority="822"/>
    <cfRule type="duplicateValues" dxfId="0" priority="821"/>
    <cfRule type="duplicateValues" dxfId="0" priority="820"/>
    <cfRule type="duplicateValues" dxfId="0" priority="819"/>
    <cfRule type="duplicateValues" dxfId="0" priority="818"/>
    <cfRule type="duplicateValues" dxfId="0" priority="817"/>
    <cfRule type="duplicateValues" dxfId="0" priority="816"/>
    <cfRule type="duplicateValues" dxfId="0" priority="815"/>
    <cfRule type="duplicateValues" dxfId="0" priority="814"/>
    <cfRule type="duplicateValues" dxfId="0" priority="813"/>
    <cfRule type="duplicateValues" dxfId="0" priority="812"/>
    <cfRule type="duplicateValues" dxfId="0" priority="811"/>
  </conditionalFormatting>
  <conditionalFormatting sqref="K30:K32">
    <cfRule type="duplicateValues" dxfId="0" priority="344"/>
    <cfRule type="duplicateValues" dxfId="0" priority="345"/>
    <cfRule type="duplicateValues" dxfId="0" priority="346"/>
  </conditionalFormatting>
  <conditionalFormatting sqref="K30:K31">
    <cfRule type="duplicateValues" dxfId="0" priority="342"/>
  </conditionalFormatting>
  <conditionalFormatting sqref="K64:K71">
    <cfRule type="duplicateValues" dxfId="0" priority="685"/>
  </conditionalFormatting>
  <conditionalFormatting sqref="L30:L31">
    <cfRule type="duplicateValues" dxfId="0" priority="343"/>
  </conditionalFormatting>
  <conditionalFormatting sqref="L65:L71">
    <cfRule type="duplicateValues" dxfId="0" priority="461"/>
    <cfRule type="duplicateValues" dxfId="0" priority="462"/>
    <cfRule type="duplicateValues" dxfId="0" priority="463"/>
    <cfRule type="duplicateValues" dxfId="0" priority="464"/>
    <cfRule type="duplicateValues" dxfId="0" priority="465"/>
    <cfRule type="duplicateValues" dxfId="0" priority="466"/>
    <cfRule type="duplicateValues" dxfId="0" priority="467"/>
    <cfRule type="duplicateValues" dxfId="0" priority="468"/>
    <cfRule type="duplicateValues" dxfId="0" priority="469"/>
    <cfRule type="duplicateValues" dxfId="0" priority="470"/>
    <cfRule type="duplicateValues" dxfId="0" priority="471"/>
    <cfRule type="duplicateValues" dxfId="0" priority="472"/>
    <cfRule type="duplicateValues" dxfId="0" priority="473"/>
    <cfRule type="duplicateValues" dxfId="0" priority="474"/>
    <cfRule type="duplicateValues" dxfId="0" priority="475"/>
    <cfRule type="duplicateValues" dxfId="0" priority="476"/>
    <cfRule type="duplicateValues" dxfId="0" priority="477"/>
    <cfRule type="duplicateValues" dxfId="0" priority="478"/>
    <cfRule type="duplicateValues" dxfId="0" priority="479"/>
    <cfRule type="duplicateValues" dxfId="0" priority="480"/>
    <cfRule type="duplicateValues" dxfId="0" priority="481"/>
    <cfRule type="duplicateValues" dxfId="0" priority="482"/>
    <cfRule type="duplicateValues" dxfId="0" priority="483"/>
    <cfRule type="duplicateValues" dxfId="0" priority="484"/>
    <cfRule type="duplicateValues" dxfId="0" priority="485"/>
    <cfRule type="duplicateValues" dxfId="0" priority="486"/>
    <cfRule type="duplicateValues" dxfId="0" priority="487"/>
    <cfRule type="duplicateValues" dxfId="0" priority="488"/>
    <cfRule type="duplicateValues" dxfId="0" priority="489"/>
    <cfRule type="duplicateValues" dxfId="0" priority="490"/>
    <cfRule type="duplicateValues" dxfId="0" priority="491"/>
    <cfRule type="duplicateValues" dxfId="0" priority="492"/>
    <cfRule type="duplicateValues" dxfId="0" priority="493"/>
    <cfRule type="duplicateValues" dxfId="0" priority="494"/>
    <cfRule type="duplicateValues" dxfId="0" priority="495"/>
    <cfRule type="duplicateValues" dxfId="0" priority="496"/>
    <cfRule type="duplicateValues" dxfId="0" priority="497"/>
    <cfRule type="duplicateValues" dxfId="0" priority="498"/>
    <cfRule type="duplicateValues" dxfId="0" priority="499"/>
    <cfRule type="duplicateValues" dxfId="0" priority="500"/>
    <cfRule type="duplicateValues" dxfId="0" priority="501"/>
    <cfRule type="duplicateValues" dxfId="0" priority="502"/>
    <cfRule type="duplicateValues" dxfId="0" priority="503"/>
    <cfRule type="duplicateValues" dxfId="0" priority="504"/>
    <cfRule type="duplicateValues" dxfId="0" priority="505"/>
    <cfRule type="duplicateValues" dxfId="0" priority="506"/>
    <cfRule type="duplicateValues" dxfId="0" priority="507"/>
    <cfRule type="duplicateValues" dxfId="0" priority="508"/>
    <cfRule type="duplicateValues" dxfId="0" priority="509"/>
    <cfRule type="duplicateValues" dxfId="0" priority="510"/>
    <cfRule type="duplicateValues" dxfId="0" priority="511"/>
    <cfRule type="duplicateValues" dxfId="0" priority="512"/>
    <cfRule type="duplicateValues" dxfId="0" priority="513"/>
    <cfRule type="duplicateValues" dxfId="0" priority="514"/>
    <cfRule type="duplicateValues" dxfId="0" priority="515"/>
    <cfRule type="duplicateValues" dxfId="0" priority="516"/>
    <cfRule type="duplicateValues" dxfId="0" priority="517"/>
    <cfRule type="duplicateValues" dxfId="0" priority="518"/>
    <cfRule type="duplicateValues" dxfId="0" priority="519"/>
    <cfRule type="duplicateValues" dxfId="0" priority="520"/>
    <cfRule type="duplicateValues" dxfId="0" priority="521"/>
    <cfRule type="duplicateValues" dxfId="0" priority="522"/>
    <cfRule type="duplicateValues" dxfId="0" priority="523"/>
    <cfRule type="duplicateValues" dxfId="0" priority="524"/>
    <cfRule type="duplicateValues" dxfId="0" priority="525"/>
    <cfRule type="duplicateValues" dxfId="0" priority="526"/>
    <cfRule type="duplicateValues" dxfId="0" priority="527"/>
    <cfRule type="duplicateValues" dxfId="0" priority="528"/>
    <cfRule type="duplicateValues" dxfId="0" priority="529"/>
    <cfRule type="duplicateValues" dxfId="0" priority="530"/>
    <cfRule type="duplicateValues" dxfId="0" priority="531"/>
    <cfRule type="duplicateValues" dxfId="0" priority="532"/>
    <cfRule type="duplicateValues" dxfId="0" priority="533"/>
    <cfRule type="duplicateValues" dxfId="0" priority="534"/>
    <cfRule type="duplicateValues" dxfId="0" priority="535"/>
    <cfRule type="duplicateValues" dxfId="0" priority="536"/>
    <cfRule type="duplicateValues" dxfId="0" priority="537"/>
    <cfRule type="duplicateValues" dxfId="0" priority="538"/>
    <cfRule type="duplicateValues" dxfId="0" priority="539"/>
    <cfRule type="duplicateValues" dxfId="0" priority="540"/>
    <cfRule type="duplicateValues" dxfId="0" priority="541"/>
    <cfRule type="duplicateValues" dxfId="0" priority="542"/>
    <cfRule type="duplicateValues" dxfId="0" priority="543"/>
    <cfRule type="duplicateValues" dxfId="0" priority="544"/>
    <cfRule type="duplicateValues" dxfId="0" priority="545"/>
    <cfRule type="duplicateValues" dxfId="0" priority="546"/>
    <cfRule type="duplicateValues" dxfId="0" priority="547"/>
    <cfRule type="duplicateValues" dxfId="0" priority="548"/>
    <cfRule type="duplicateValues" dxfId="0" priority="549"/>
    <cfRule type="duplicateValues" dxfId="0" priority="550"/>
    <cfRule type="duplicateValues" dxfId="0" priority="551"/>
    <cfRule type="duplicateValues" dxfId="0" priority="552"/>
    <cfRule type="duplicateValues" dxfId="0" priority="553"/>
    <cfRule type="duplicateValues" dxfId="0" priority="554"/>
    <cfRule type="duplicateValues" dxfId="0" priority="555"/>
    <cfRule type="duplicateValues" dxfId="0" priority="556"/>
    <cfRule type="duplicateValues" dxfId="0" priority="557"/>
    <cfRule type="duplicateValues" dxfId="0" priority="558"/>
    <cfRule type="duplicateValues" dxfId="0" priority="559"/>
    <cfRule type="duplicateValues" dxfId="0" priority="560"/>
    <cfRule type="duplicateValues" dxfId="0" priority="561"/>
    <cfRule type="duplicateValues" dxfId="0" priority="562"/>
    <cfRule type="duplicateValues" dxfId="0" priority="563"/>
    <cfRule type="duplicateValues" dxfId="0" priority="564"/>
    <cfRule type="duplicateValues" dxfId="0" priority="565"/>
    <cfRule type="duplicateValues" dxfId="0" priority="566"/>
    <cfRule type="duplicateValues" dxfId="0" priority="567"/>
    <cfRule type="duplicateValues" dxfId="0" priority="568"/>
    <cfRule type="duplicateValues" dxfId="0" priority="569"/>
    <cfRule type="duplicateValues" dxfId="0" priority="570"/>
    <cfRule type="duplicateValues" dxfId="0" priority="571"/>
    <cfRule type="duplicateValues" dxfId="0" priority="572"/>
  </conditionalFormatting>
  <conditionalFormatting sqref="L72:L73">
    <cfRule type="duplicateValues" dxfId="0" priority="347"/>
    <cfRule type="duplicateValues" dxfId="0" priority="348"/>
    <cfRule type="duplicateValues" dxfId="0" priority="349"/>
    <cfRule type="duplicateValues" dxfId="0" priority="350"/>
    <cfRule type="duplicateValues" dxfId="0" priority="351"/>
    <cfRule type="duplicateValues" dxfId="0" priority="352"/>
    <cfRule type="duplicateValues" dxfId="0" priority="353"/>
    <cfRule type="duplicateValues" dxfId="0" priority="354"/>
    <cfRule type="duplicateValues" dxfId="0" priority="355"/>
    <cfRule type="duplicateValues" dxfId="0" priority="356"/>
    <cfRule type="duplicateValues" dxfId="0" priority="357"/>
    <cfRule type="duplicateValues" dxfId="0" priority="358"/>
    <cfRule type="duplicateValues" dxfId="0" priority="359"/>
    <cfRule type="duplicateValues" dxfId="0" priority="360"/>
    <cfRule type="duplicateValues" dxfId="0" priority="361"/>
    <cfRule type="duplicateValues" dxfId="0" priority="362"/>
    <cfRule type="duplicateValues" dxfId="0" priority="363"/>
    <cfRule type="duplicateValues" dxfId="0" priority="364"/>
    <cfRule type="duplicateValues" dxfId="0" priority="365"/>
    <cfRule type="duplicateValues" dxfId="0" priority="366"/>
    <cfRule type="duplicateValues" dxfId="0" priority="367"/>
    <cfRule type="duplicateValues" dxfId="0" priority="368"/>
    <cfRule type="duplicateValues" dxfId="0" priority="369"/>
    <cfRule type="duplicateValues" dxfId="0" priority="370"/>
    <cfRule type="duplicateValues" dxfId="0" priority="371"/>
    <cfRule type="duplicateValues" dxfId="0" priority="372"/>
    <cfRule type="duplicateValues" dxfId="0" priority="373"/>
    <cfRule type="duplicateValues" dxfId="0" priority="374"/>
    <cfRule type="duplicateValues" dxfId="0" priority="375"/>
    <cfRule type="duplicateValues" dxfId="0" priority="376"/>
    <cfRule type="duplicateValues" dxfId="0" priority="377"/>
    <cfRule type="duplicateValues" dxfId="0" priority="378"/>
    <cfRule type="duplicateValues" dxfId="0" priority="379"/>
    <cfRule type="duplicateValues" dxfId="0" priority="380"/>
    <cfRule type="duplicateValues" dxfId="0" priority="381"/>
    <cfRule type="duplicateValues" dxfId="0" priority="382"/>
    <cfRule type="duplicateValues" dxfId="0" priority="383"/>
    <cfRule type="duplicateValues" dxfId="0" priority="384"/>
    <cfRule type="duplicateValues" dxfId="0" priority="385"/>
    <cfRule type="duplicateValues" dxfId="0" priority="386"/>
    <cfRule type="duplicateValues" dxfId="0" priority="387"/>
    <cfRule type="duplicateValues" dxfId="0" priority="388"/>
    <cfRule type="duplicateValues" dxfId="0" priority="389"/>
    <cfRule type="duplicateValues" dxfId="0" priority="390"/>
    <cfRule type="duplicateValues" dxfId="0" priority="391"/>
    <cfRule type="duplicateValues" dxfId="0" priority="392"/>
    <cfRule type="duplicateValues" dxfId="0" priority="393"/>
    <cfRule type="duplicateValues" dxfId="0" priority="394"/>
    <cfRule type="duplicateValues" dxfId="0" priority="395"/>
    <cfRule type="duplicateValues" dxfId="0" priority="396"/>
    <cfRule type="duplicateValues" dxfId="0" priority="397"/>
    <cfRule type="duplicateValues" dxfId="0" priority="398"/>
    <cfRule type="duplicateValues" dxfId="0" priority="399"/>
    <cfRule type="duplicateValues" dxfId="0" priority="400"/>
    <cfRule type="duplicateValues" dxfId="0" priority="401"/>
    <cfRule type="duplicateValues" dxfId="0" priority="402"/>
    <cfRule type="duplicateValues" dxfId="0" priority="403"/>
    <cfRule type="duplicateValues" dxfId="0" priority="404"/>
    <cfRule type="duplicateValues" dxfId="0" priority="405"/>
    <cfRule type="duplicateValues" dxfId="0" priority="406"/>
    <cfRule type="duplicateValues" dxfId="0" priority="407"/>
    <cfRule type="duplicateValues" dxfId="0" priority="408"/>
    <cfRule type="duplicateValues" dxfId="0" priority="409"/>
    <cfRule type="duplicateValues" dxfId="0" priority="410"/>
    <cfRule type="duplicateValues" dxfId="0" priority="411"/>
    <cfRule type="duplicateValues" dxfId="0" priority="412"/>
    <cfRule type="duplicateValues" dxfId="0" priority="413"/>
    <cfRule type="duplicateValues" dxfId="0" priority="414"/>
    <cfRule type="duplicateValues" dxfId="0" priority="415"/>
    <cfRule type="duplicateValues" dxfId="0" priority="416"/>
    <cfRule type="duplicateValues" dxfId="0" priority="417"/>
    <cfRule type="duplicateValues" dxfId="0" priority="418"/>
    <cfRule type="duplicateValues" dxfId="0" priority="419"/>
    <cfRule type="duplicateValues" dxfId="0" priority="420"/>
    <cfRule type="duplicateValues" dxfId="0" priority="421"/>
    <cfRule type="duplicateValues" dxfId="0" priority="422"/>
    <cfRule type="duplicateValues" dxfId="0" priority="423"/>
    <cfRule type="duplicateValues" dxfId="0" priority="424"/>
    <cfRule type="duplicateValues" dxfId="0" priority="425"/>
    <cfRule type="duplicateValues" dxfId="0" priority="426"/>
    <cfRule type="duplicateValues" dxfId="0" priority="427"/>
    <cfRule type="duplicateValues" dxfId="0" priority="428"/>
    <cfRule type="duplicateValues" dxfId="0" priority="429"/>
    <cfRule type="duplicateValues" dxfId="0" priority="430"/>
    <cfRule type="duplicateValues" dxfId="0" priority="431"/>
    <cfRule type="duplicateValues" dxfId="0" priority="432"/>
    <cfRule type="duplicateValues" dxfId="0" priority="433"/>
    <cfRule type="duplicateValues" dxfId="0" priority="434"/>
    <cfRule type="duplicateValues" dxfId="0" priority="435"/>
    <cfRule type="duplicateValues" dxfId="0" priority="436"/>
    <cfRule type="duplicateValues" dxfId="0" priority="437"/>
    <cfRule type="duplicateValues" dxfId="0" priority="438"/>
    <cfRule type="duplicateValues" dxfId="0" priority="439"/>
    <cfRule type="duplicateValues" dxfId="0" priority="440"/>
    <cfRule type="duplicateValues" dxfId="0" priority="441"/>
    <cfRule type="duplicateValues" dxfId="0" priority="442"/>
    <cfRule type="duplicateValues" dxfId="0" priority="443"/>
    <cfRule type="duplicateValues" dxfId="0" priority="444"/>
    <cfRule type="duplicateValues" dxfId="0" priority="445"/>
    <cfRule type="duplicateValues" dxfId="0" priority="446"/>
    <cfRule type="duplicateValues" dxfId="0" priority="447"/>
    <cfRule type="duplicateValues" dxfId="0" priority="448"/>
    <cfRule type="duplicateValues" dxfId="0" priority="449"/>
    <cfRule type="duplicateValues" dxfId="0" priority="450"/>
    <cfRule type="duplicateValues" dxfId="0" priority="451"/>
    <cfRule type="duplicateValues" dxfId="0" priority="452"/>
    <cfRule type="duplicateValues" dxfId="0" priority="453"/>
    <cfRule type="duplicateValues" dxfId="0" priority="454"/>
    <cfRule type="duplicateValues" dxfId="0" priority="455"/>
    <cfRule type="duplicateValues" dxfId="0" priority="456"/>
    <cfRule type="duplicateValues" dxfId="0" priority="457"/>
    <cfRule type="duplicateValues" dxfId="0" priority="458"/>
  </conditionalFormatting>
  <conditionalFormatting sqref="B1 B51:B1048576">
    <cfRule type="duplicateValues" dxfId="0" priority="3530"/>
    <cfRule type="duplicateValues" dxfId="0" priority="3965"/>
    <cfRule type="duplicateValues" dxfId="0" priority="4138"/>
  </conditionalFormatting>
  <conditionalFormatting sqref="B1 B50:B1048576">
    <cfRule type="duplicateValues" dxfId="0" priority="3355"/>
  </conditionalFormatting>
  <conditionalFormatting sqref="B1 B47:B1048576">
    <cfRule type="duplicateValues" dxfId="0" priority="1050"/>
    <cfRule type="duplicateValues" dxfId="0" priority="1148"/>
  </conditionalFormatting>
  <conditionalFormatting sqref="B1 B49:B1048576">
    <cfRule type="duplicateValues" dxfId="0" priority="1285"/>
    <cfRule type="duplicateValues" dxfId="0" priority="1424"/>
    <cfRule type="duplicateValues" dxfId="0" priority="1441"/>
  </conditionalFormatting>
  <conditionalFormatting sqref="B1:B9 B41:B1048576 B19:B39 B11:B13">
    <cfRule type="duplicateValues" dxfId="0" priority="710"/>
  </conditionalFormatting>
  <conditionalFormatting sqref="B1:B9 B19:B1048576 B11:B13">
    <cfRule type="duplicateValues" dxfId="0" priority="686"/>
  </conditionalFormatting>
  <conditionalFormatting sqref="B2:B3 B6:B9">
    <cfRule type="duplicateValues" dxfId="0" priority="1043"/>
  </conditionalFormatting>
  <conditionalFormatting sqref="B2:B9 B41:B46 B31:B36 B19:B28">
    <cfRule type="duplicateValues" dxfId="0" priority="792"/>
  </conditionalFormatting>
  <conditionalFormatting sqref="B2:B9 B31:B39 B41:B46 B19:B28 B11:B13">
    <cfRule type="duplicateValues" dxfId="0" priority="746"/>
  </conditionalFormatting>
  <conditionalFormatting sqref="B19:B28 B41:B45 B31:B36">
    <cfRule type="duplicateValues" dxfId="0" priority="794"/>
    <cfRule type="duplicateValues" dxfId="0" priority="798"/>
    <cfRule type="duplicateValues" dxfId="0" priority="802"/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5:C38"/>
  <sheetViews>
    <sheetView workbookViewId="0">
      <selection activeCell="H9" sqref="H9"/>
    </sheetView>
  </sheetViews>
  <sheetFormatPr defaultColWidth="9" defaultRowHeight="13.5" outlineLevelCol="2"/>
  <sheetData>
    <row r="5" spans="2:3">
      <c r="B5" t="s">
        <v>129</v>
      </c>
      <c r="C5" t="s">
        <v>79</v>
      </c>
    </row>
    <row r="6" spans="2:3">
      <c r="B6" t="s">
        <v>129</v>
      </c>
      <c r="C6" t="s">
        <v>76</v>
      </c>
    </row>
    <row r="7" spans="2:3">
      <c r="B7" t="s">
        <v>129</v>
      </c>
      <c r="C7" t="s">
        <v>71</v>
      </c>
    </row>
    <row r="8" spans="2:3">
      <c r="B8" t="s">
        <v>17</v>
      </c>
      <c r="C8" t="s">
        <v>18</v>
      </c>
    </row>
    <row r="9" spans="2:3">
      <c r="B9" t="s">
        <v>17</v>
      </c>
      <c r="C9" t="s">
        <v>30</v>
      </c>
    </row>
    <row r="10" spans="2:3">
      <c r="B10" t="s">
        <v>17</v>
      </c>
      <c r="C10" t="s">
        <v>21</v>
      </c>
    </row>
    <row r="11" spans="2:3">
      <c r="B11" t="s">
        <v>17</v>
      </c>
      <c r="C11" t="s">
        <v>29</v>
      </c>
    </row>
    <row r="12" spans="2:3">
      <c r="B12" t="s">
        <v>17</v>
      </c>
      <c r="C12" t="s">
        <v>23</v>
      </c>
    </row>
    <row r="13" spans="2:3">
      <c r="B13" t="s">
        <v>17</v>
      </c>
      <c r="C13" t="s">
        <v>26</v>
      </c>
    </row>
    <row r="14" spans="2:3">
      <c r="B14" t="s">
        <v>35</v>
      </c>
      <c r="C14" t="s">
        <v>36</v>
      </c>
    </row>
    <row r="15" spans="2:3">
      <c r="B15" t="s">
        <v>35</v>
      </c>
      <c r="C15" t="s">
        <v>91</v>
      </c>
    </row>
    <row r="16" spans="2:3">
      <c r="B16" t="s">
        <v>35</v>
      </c>
      <c r="C16" t="s">
        <v>92</v>
      </c>
    </row>
    <row r="17" spans="2:3">
      <c r="B17" t="s">
        <v>35</v>
      </c>
      <c r="C17" t="s">
        <v>93</v>
      </c>
    </row>
    <row r="18" spans="2:3">
      <c r="B18" t="s">
        <v>35</v>
      </c>
      <c r="C18" t="s">
        <v>95</v>
      </c>
    </row>
    <row r="19" spans="2:3">
      <c r="B19" t="s">
        <v>121</v>
      </c>
      <c r="C19" t="s">
        <v>56</v>
      </c>
    </row>
    <row r="20" spans="2:3">
      <c r="B20" t="s">
        <v>121</v>
      </c>
      <c r="C20" t="s">
        <v>42</v>
      </c>
    </row>
    <row r="21" spans="2:3">
      <c r="B21" t="s">
        <v>121</v>
      </c>
      <c r="C21" t="s">
        <v>39</v>
      </c>
    </row>
    <row r="22" spans="2:3">
      <c r="B22" t="s">
        <v>121</v>
      </c>
      <c r="C22" t="s">
        <v>40</v>
      </c>
    </row>
    <row r="23" spans="2:3">
      <c r="B23" t="s">
        <v>121</v>
      </c>
      <c r="C23" t="s">
        <v>44</v>
      </c>
    </row>
    <row r="24" spans="2:3">
      <c r="B24" t="s">
        <v>121</v>
      </c>
      <c r="C24" t="s">
        <v>46</v>
      </c>
    </row>
    <row r="25" spans="2:3">
      <c r="B25" t="s">
        <v>121</v>
      </c>
      <c r="C25" t="s">
        <v>47</v>
      </c>
    </row>
    <row r="26" spans="2:3">
      <c r="B26" t="s">
        <v>121</v>
      </c>
      <c r="C26" t="s">
        <v>96</v>
      </c>
    </row>
    <row r="27" spans="2:3">
      <c r="B27" t="s">
        <v>97</v>
      </c>
      <c r="C27" t="s">
        <v>98</v>
      </c>
    </row>
    <row r="28" spans="2:3">
      <c r="B28" t="s">
        <v>57</v>
      </c>
      <c r="C28" t="s">
        <v>58</v>
      </c>
    </row>
    <row r="29" spans="2:3">
      <c r="B29" t="s">
        <v>57</v>
      </c>
      <c r="C29" t="s">
        <v>61</v>
      </c>
    </row>
    <row r="30" spans="2:3">
      <c r="B30" t="s">
        <v>63</v>
      </c>
      <c r="C30" t="s">
        <v>64</v>
      </c>
    </row>
    <row r="31" spans="2:3">
      <c r="B31" t="s">
        <v>63</v>
      </c>
      <c r="C31" t="s">
        <v>66</v>
      </c>
    </row>
    <row r="32" spans="2:3">
      <c r="B32" t="s">
        <v>131</v>
      </c>
      <c r="C32" t="s">
        <v>68</v>
      </c>
    </row>
    <row r="33" spans="2:3">
      <c r="B33" t="s">
        <v>131</v>
      </c>
      <c r="C33" t="s">
        <v>99</v>
      </c>
    </row>
    <row r="34" spans="2:3">
      <c r="B34" t="s">
        <v>131</v>
      </c>
      <c r="C34" t="s">
        <v>69</v>
      </c>
    </row>
    <row r="35" spans="2:3">
      <c r="B35" t="s">
        <v>131</v>
      </c>
      <c r="C35" t="s">
        <v>75</v>
      </c>
    </row>
    <row r="36" spans="2:3">
      <c r="B36" t="s">
        <v>32</v>
      </c>
      <c r="C36" t="s">
        <v>33</v>
      </c>
    </row>
    <row r="38" spans="3:3">
      <c r="C38" t="s">
        <v>120</v>
      </c>
    </row>
  </sheetData>
  <sortState ref="B5:C98">
    <sortCondition ref="B5"/>
  </sortState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4:C49"/>
  <sheetViews>
    <sheetView topLeftCell="A13" workbookViewId="0">
      <selection activeCell="F88" sqref="F88"/>
    </sheetView>
  </sheetViews>
  <sheetFormatPr defaultColWidth="9" defaultRowHeight="13.5" outlineLevelCol="2"/>
  <sheetData>
    <row r="4" spans="2:3">
      <c r="B4" t="s">
        <v>129</v>
      </c>
      <c r="C4" t="s">
        <v>78</v>
      </c>
    </row>
    <row r="5" spans="2:3">
      <c r="B5" t="s">
        <v>129</v>
      </c>
      <c r="C5" t="s">
        <v>79</v>
      </c>
    </row>
    <row r="6" spans="2:3">
      <c r="B6" t="s">
        <v>129</v>
      </c>
      <c r="C6" t="s">
        <v>76</v>
      </c>
    </row>
    <row r="7" spans="2:3">
      <c r="B7" t="s">
        <v>129</v>
      </c>
      <c r="C7" t="s">
        <v>80</v>
      </c>
    </row>
    <row r="8" spans="2:3">
      <c r="B8" t="s">
        <v>129</v>
      </c>
      <c r="C8" t="s">
        <v>71</v>
      </c>
    </row>
    <row r="9" spans="2:3">
      <c r="B9" t="s">
        <v>129</v>
      </c>
      <c r="C9" t="s">
        <v>81</v>
      </c>
    </row>
    <row r="10" spans="2:3">
      <c r="B10" t="s">
        <v>129</v>
      </c>
      <c r="C10" t="s">
        <v>72</v>
      </c>
    </row>
    <row r="11" spans="2:3">
      <c r="B11" t="s">
        <v>17</v>
      </c>
      <c r="C11" t="s">
        <v>31</v>
      </c>
    </row>
    <row r="12" spans="2:3">
      <c r="B12" t="s">
        <v>17</v>
      </c>
      <c r="C12" t="s">
        <v>18</v>
      </c>
    </row>
    <row r="13" spans="2:3">
      <c r="B13" t="s">
        <v>17</v>
      </c>
      <c r="C13" t="s">
        <v>23</v>
      </c>
    </row>
    <row r="14" spans="2:3">
      <c r="B14" t="s">
        <v>17</v>
      </c>
      <c r="C14" t="s">
        <v>26</v>
      </c>
    </row>
    <row r="15" spans="2:3">
      <c r="B15" t="s">
        <v>17</v>
      </c>
      <c r="C15" t="s">
        <v>30</v>
      </c>
    </row>
    <row r="16" spans="2:3">
      <c r="B16" t="s">
        <v>17</v>
      </c>
      <c r="C16" t="s">
        <v>21</v>
      </c>
    </row>
    <row r="17" spans="2:3">
      <c r="B17" t="s">
        <v>17</v>
      </c>
      <c r="C17" t="s">
        <v>29</v>
      </c>
    </row>
    <row r="18" spans="2:3">
      <c r="B18" t="s">
        <v>17</v>
      </c>
      <c r="C18" t="s">
        <v>27</v>
      </c>
    </row>
    <row r="19" spans="2:3">
      <c r="B19" t="s">
        <v>35</v>
      </c>
      <c r="C19" t="s">
        <v>36</v>
      </c>
    </row>
    <row r="20" spans="2:3">
      <c r="B20" t="s">
        <v>35</v>
      </c>
      <c r="C20" t="s">
        <v>37</v>
      </c>
    </row>
    <row r="21" spans="2:3">
      <c r="B21" t="s">
        <v>121</v>
      </c>
      <c r="C21" t="s">
        <v>56</v>
      </c>
    </row>
    <row r="22" spans="2:3">
      <c r="B22" t="s">
        <v>121</v>
      </c>
      <c r="C22" t="s">
        <v>42</v>
      </c>
    </row>
    <row r="23" spans="2:3">
      <c r="B23" t="s">
        <v>121</v>
      </c>
      <c r="C23" t="s">
        <v>39</v>
      </c>
    </row>
    <row r="24" spans="2:3">
      <c r="B24" t="s">
        <v>121</v>
      </c>
      <c r="C24" t="s">
        <v>45</v>
      </c>
    </row>
    <row r="25" spans="2:3">
      <c r="B25" t="s">
        <v>121</v>
      </c>
      <c r="C25" t="s">
        <v>40</v>
      </c>
    </row>
    <row r="26" spans="2:3">
      <c r="B26" t="s">
        <v>121</v>
      </c>
      <c r="C26" t="s">
        <v>51</v>
      </c>
    </row>
    <row r="27" spans="2:3">
      <c r="B27" t="s">
        <v>121</v>
      </c>
      <c r="C27" t="s">
        <v>44</v>
      </c>
    </row>
    <row r="28" spans="2:3">
      <c r="B28" t="s">
        <v>121</v>
      </c>
      <c r="C28" t="s">
        <v>43</v>
      </c>
    </row>
    <row r="29" spans="2:3">
      <c r="B29" t="s">
        <v>121</v>
      </c>
      <c r="C29" t="s">
        <v>55</v>
      </c>
    </row>
    <row r="30" spans="2:3">
      <c r="B30" t="s">
        <v>121</v>
      </c>
      <c r="C30" t="s">
        <v>52</v>
      </c>
    </row>
    <row r="31" spans="2:3">
      <c r="B31" t="s">
        <v>121</v>
      </c>
      <c r="C31" t="s">
        <v>48</v>
      </c>
    </row>
    <row r="32" spans="2:3">
      <c r="B32" t="s">
        <v>121</v>
      </c>
      <c r="C32" t="s">
        <v>54</v>
      </c>
    </row>
    <row r="33" spans="2:3">
      <c r="B33" t="s">
        <v>121</v>
      </c>
      <c r="C33" t="s">
        <v>46</v>
      </c>
    </row>
    <row r="34" spans="2:3">
      <c r="B34" t="s">
        <v>121</v>
      </c>
      <c r="C34" t="s">
        <v>47</v>
      </c>
    </row>
    <row r="35" spans="2:3">
      <c r="B35" t="s">
        <v>121</v>
      </c>
      <c r="C35" t="s">
        <v>49</v>
      </c>
    </row>
    <row r="36" spans="2:3">
      <c r="B36" t="s">
        <v>121</v>
      </c>
      <c r="C36" t="s">
        <v>53</v>
      </c>
    </row>
    <row r="37" spans="2:3">
      <c r="B37" t="s">
        <v>121</v>
      </c>
      <c r="C37" t="s">
        <v>50</v>
      </c>
    </row>
    <row r="38" spans="2:3">
      <c r="B38" t="s">
        <v>57</v>
      </c>
      <c r="C38" t="s">
        <v>61</v>
      </c>
    </row>
    <row r="39" spans="2:3">
      <c r="B39" t="s">
        <v>57</v>
      </c>
      <c r="C39" t="s">
        <v>59</v>
      </c>
    </row>
    <row r="40" spans="2:3">
      <c r="B40" t="s">
        <v>57</v>
      </c>
      <c r="C40" t="s">
        <v>62</v>
      </c>
    </row>
    <row r="41" spans="2:3">
      <c r="B41" t="s">
        <v>57</v>
      </c>
      <c r="C41" t="s">
        <v>58</v>
      </c>
    </row>
    <row r="42" spans="2:3">
      <c r="B42" t="s">
        <v>63</v>
      </c>
      <c r="C42" t="s">
        <v>64</v>
      </c>
    </row>
    <row r="43" spans="2:3">
      <c r="B43" t="s">
        <v>63</v>
      </c>
      <c r="C43" t="s">
        <v>65</v>
      </c>
    </row>
    <row r="44" spans="2:3">
      <c r="B44" t="s">
        <v>217</v>
      </c>
      <c r="C44" t="s">
        <v>187</v>
      </c>
    </row>
    <row r="45" spans="2:3">
      <c r="B45" t="s">
        <v>131</v>
      </c>
      <c r="C45" t="s">
        <v>69</v>
      </c>
    </row>
    <row r="46" spans="2:3">
      <c r="B46" t="s">
        <v>131</v>
      </c>
      <c r="C46" t="s">
        <v>75</v>
      </c>
    </row>
    <row r="47" spans="2:3">
      <c r="B47" t="s">
        <v>131</v>
      </c>
      <c r="C47" t="s">
        <v>74</v>
      </c>
    </row>
    <row r="48" spans="2:3">
      <c r="B48" t="s">
        <v>131</v>
      </c>
      <c r="C48" t="s">
        <v>73</v>
      </c>
    </row>
    <row r="49" spans="2:3">
      <c r="B49" t="s">
        <v>32</v>
      </c>
      <c r="C49" t="s">
        <v>33</v>
      </c>
    </row>
  </sheetData>
  <sortState ref="B4:C139">
    <sortCondition ref="B4"/>
  </sortState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4:T74"/>
  <sheetViews>
    <sheetView workbookViewId="0">
      <selection activeCell="G39" sqref="G39"/>
    </sheetView>
  </sheetViews>
  <sheetFormatPr defaultColWidth="9" defaultRowHeight="13.5"/>
  <cols>
    <col min="19" max="19" width="8.875"/>
    <col min="20" max="20" width="17.25"/>
  </cols>
  <sheetData>
    <row r="4" ht="14.25" spans="2:15">
      <c r="B4" s="1" t="s">
        <v>2</v>
      </c>
      <c r="C4" s="1" t="s">
        <v>3</v>
      </c>
      <c r="D4" s="1" t="s">
        <v>4</v>
      </c>
      <c r="E4" s="2" t="s">
        <v>5</v>
      </c>
      <c r="F4" s="2" t="s">
        <v>6</v>
      </c>
      <c r="G4" s="3" t="s">
        <v>7</v>
      </c>
      <c r="H4" s="4" t="s">
        <v>8</v>
      </c>
      <c r="I4" s="4" t="s">
        <v>9</v>
      </c>
      <c r="J4" s="3" t="s">
        <v>10</v>
      </c>
      <c r="K4" s="4" t="s">
        <v>11</v>
      </c>
      <c r="L4" s="4" t="s">
        <v>12</v>
      </c>
      <c r="M4" s="7" t="s">
        <v>13</v>
      </c>
      <c r="N4" s="7" t="s">
        <v>14</v>
      </c>
      <c r="O4" s="7" t="s">
        <v>15</v>
      </c>
    </row>
    <row r="5" ht="14.25" spans="2:15">
      <c r="B5" s="1" t="s">
        <v>17</v>
      </c>
      <c r="C5" t="s">
        <v>18</v>
      </c>
      <c r="D5" s="1" t="s">
        <v>19</v>
      </c>
      <c r="E5" s="2">
        <f>VLOOKUP(C5,考勤!A:AM,35,0)</f>
        <v>19</v>
      </c>
      <c r="F5" s="2">
        <f>VLOOKUP(C5,考勤!$A$5:AP205,42,0)</f>
        <v>152</v>
      </c>
      <c r="G5" s="3">
        <v>19</v>
      </c>
      <c r="H5" s="4">
        <f t="shared" ref="H5:H68" si="0">G5*F5</f>
        <v>2888</v>
      </c>
      <c r="I5" s="4">
        <f>VLOOKUP(C5,考勤!$A$5:AP205,41,0)</f>
        <v>52.5</v>
      </c>
      <c r="J5" s="3">
        <v>19</v>
      </c>
      <c r="K5" s="4">
        <f t="shared" ref="K5:K68" si="1">J5*I5</f>
        <v>997.5</v>
      </c>
      <c r="L5" s="4">
        <f>IFERROR(VLOOKUP(C5,奖惩!B:D,3,0),0)</f>
        <v>0</v>
      </c>
      <c r="M5" s="7">
        <f t="shared" ref="M5:M68" si="2">H5+K5+L5</f>
        <v>3885.5</v>
      </c>
      <c r="N5" s="7">
        <f t="shared" ref="N5:N68" si="3">E5*5</f>
        <v>95</v>
      </c>
      <c r="O5" s="7">
        <f t="shared" ref="O5:O68" si="4">M5+N5</f>
        <v>3980.5</v>
      </c>
    </row>
    <row r="6" ht="14.25" spans="2:15">
      <c r="B6" s="1" t="s">
        <v>17</v>
      </c>
      <c r="C6" s="1" t="s">
        <v>21</v>
      </c>
      <c r="D6" s="1" t="s">
        <v>19</v>
      </c>
      <c r="E6" s="2">
        <f>VLOOKUP(C6,考勤!A:AM,35,0)</f>
        <v>20</v>
      </c>
      <c r="F6" s="2">
        <f>VLOOKUP(C6,考勤!$A$5:AP206,42,0)</f>
        <v>160</v>
      </c>
      <c r="G6" s="3">
        <v>19</v>
      </c>
      <c r="H6" s="4">
        <f t="shared" si="0"/>
        <v>3040</v>
      </c>
      <c r="I6" s="4">
        <f>VLOOKUP(C6,考勤!$A$5:AP206,41,0)</f>
        <v>55</v>
      </c>
      <c r="J6" s="3">
        <v>19</v>
      </c>
      <c r="K6" s="4">
        <f t="shared" si="1"/>
        <v>1045</v>
      </c>
      <c r="L6" s="4">
        <f>IFERROR(VLOOKUP(C6,奖惩!B:D,3,0),0)</f>
        <v>0</v>
      </c>
      <c r="M6" s="7">
        <f t="shared" si="2"/>
        <v>4085</v>
      </c>
      <c r="N6" s="7">
        <f t="shared" si="3"/>
        <v>100</v>
      </c>
      <c r="O6" s="7">
        <f t="shared" si="4"/>
        <v>4185</v>
      </c>
    </row>
    <row r="7" ht="14.25" spans="2:15">
      <c r="B7" s="1" t="s">
        <v>17</v>
      </c>
      <c r="C7" s="1" t="s">
        <v>218</v>
      </c>
      <c r="D7" s="1" t="s">
        <v>19</v>
      </c>
      <c r="E7" s="2" t="e">
        <f>VLOOKUP(C7,考勤!A:AM,35,0)</f>
        <v>#N/A</v>
      </c>
      <c r="F7" s="2" t="e">
        <f>VLOOKUP(C7,考勤!$A$5:AP207,42,0)</f>
        <v>#N/A</v>
      </c>
      <c r="G7" s="3">
        <v>19</v>
      </c>
      <c r="H7" s="4" t="e">
        <f t="shared" si="0"/>
        <v>#N/A</v>
      </c>
      <c r="I7" s="4" t="e">
        <f>VLOOKUP(C7,考勤!$A$5:AP207,41,0)</f>
        <v>#N/A</v>
      </c>
      <c r="J7" s="3">
        <v>19</v>
      </c>
      <c r="K7" s="4" t="e">
        <f t="shared" si="1"/>
        <v>#N/A</v>
      </c>
      <c r="L7" s="4">
        <f>IFERROR(VLOOKUP(C7,奖惩!B:D,3,0),0)</f>
        <v>0</v>
      </c>
      <c r="M7" s="7" t="e">
        <f t="shared" si="2"/>
        <v>#N/A</v>
      </c>
      <c r="N7" s="7" t="e">
        <f t="shared" si="3"/>
        <v>#N/A</v>
      </c>
      <c r="O7" s="7" t="e">
        <f t="shared" si="4"/>
        <v>#N/A</v>
      </c>
    </row>
    <row r="8" ht="14.25" spans="2:15">
      <c r="B8" s="1" t="s">
        <v>17</v>
      </c>
      <c r="C8" s="1" t="s">
        <v>25</v>
      </c>
      <c r="D8" s="1" t="s">
        <v>19</v>
      </c>
      <c r="E8" s="2" t="e">
        <f>VLOOKUP(C8,考勤!A:AM,35,0)</f>
        <v>#N/A</v>
      </c>
      <c r="F8" s="2" t="e">
        <f>VLOOKUP(C8,考勤!$A$5:AP208,42,0)</f>
        <v>#N/A</v>
      </c>
      <c r="G8" s="3">
        <v>19</v>
      </c>
      <c r="H8" s="4" t="e">
        <f t="shared" si="0"/>
        <v>#N/A</v>
      </c>
      <c r="I8" s="4" t="e">
        <f>VLOOKUP(C8,考勤!$A$5:AP208,41,0)</f>
        <v>#N/A</v>
      </c>
      <c r="J8" s="3">
        <v>19</v>
      </c>
      <c r="K8" s="4" t="e">
        <f t="shared" si="1"/>
        <v>#N/A</v>
      </c>
      <c r="L8" s="4">
        <f>IFERROR(VLOOKUP(C8,奖惩!B:D,3,0),0)</f>
        <v>0</v>
      </c>
      <c r="M8" s="7" t="e">
        <f t="shared" si="2"/>
        <v>#N/A</v>
      </c>
      <c r="N8" s="7" t="e">
        <f t="shared" si="3"/>
        <v>#N/A</v>
      </c>
      <c r="O8" s="7" t="e">
        <f t="shared" si="4"/>
        <v>#N/A</v>
      </c>
    </row>
    <row r="9" ht="14.25" spans="2:20">
      <c r="B9" s="1" t="s">
        <v>17</v>
      </c>
      <c r="C9" s="1" t="s">
        <v>27</v>
      </c>
      <c r="D9" s="1" t="s">
        <v>19</v>
      </c>
      <c r="E9" s="2" t="e">
        <f>VLOOKUP(C9,考勤!A:AM,35,0)</f>
        <v>#N/A</v>
      </c>
      <c r="F9" s="2" t="e">
        <f>VLOOKUP(C9,考勤!$A$5:AP209,42,0)</f>
        <v>#N/A</v>
      </c>
      <c r="G9" s="3">
        <v>19</v>
      </c>
      <c r="H9" s="4" t="e">
        <f t="shared" si="0"/>
        <v>#N/A</v>
      </c>
      <c r="I9" s="4" t="e">
        <f>VLOOKUP(C9,考勤!$A$5:AP209,41,0)</f>
        <v>#N/A</v>
      </c>
      <c r="J9" s="3">
        <v>19</v>
      </c>
      <c r="K9" s="4" t="e">
        <f t="shared" si="1"/>
        <v>#N/A</v>
      </c>
      <c r="L9" s="4">
        <f>IFERROR(VLOOKUP(C9,奖惩!B:D,3,0),0)</f>
        <v>0</v>
      </c>
      <c r="M9" s="7" t="e">
        <f t="shared" si="2"/>
        <v>#N/A</v>
      </c>
      <c r="N9" s="7" t="e">
        <f t="shared" si="3"/>
        <v>#N/A</v>
      </c>
      <c r="O9" s="7" t="e">
        <f t="shared" si="4"/>
        <v>#N/A</v>
      </c>
      <c r="S9" t="s">
        <v>2</v>
      </c>
      <c r="T9" t="s">
        <v>87</v>
      </c>
    </row>
    <row r="10" ht="14.25" spans="2:20">
      <c r="B10" s="1" t="s">
        <v>17</v>
      </c>
      <c r="C10" s="1" t="s">
        <v>29</v>
      </c>
      <c r="D10" s="1" t="s">
        <v>19</v>
      </c>
      <c r="E10" s="2">
        <f>VLOOKUP(C10,考勤!A:AM,35,0)</f>
        <v>10.5</v>
      </c>
      <c r="F10" s="2">
        <f>VLOOKUP(C10,考勤!$A$5:AP211,42,0)</f>
        <v>87</v>
      </c>
      <c r="G10" s="3">
        <v>19</v>
      </c>
      <c r="H10" s="4">
        <f t="shared" si="0"/>
        <v>1653</v>
      </c>
      <c r="I10" s="4">
        <f>VLOOKUP(C10,考勤!$A$5:AP211,41,0)</f>
        <v>30</v>
      </c>
      <c r="J10" s="3">
        <v>19</v>
      </c>
      <c r="K10" s="4">
        <f t="shared" si="1"/>
        <v>570</v>
      </c>
      <c r="L10" s="4">
        <f>IFERROR(VLOOKUP(C10,奖惩!B:D,3,0),0)</f>
        <v>0</v>
      </c>
      <c r="M10" s="7">
        <f t="shared" si="2"/>
        <v>2223</v>
      </c>
      <c r="N10" s="7">
        <f t="shared" si="3"/>
        <v>52.5</v>
      </c>
      <c r="O10" s="7">
        <f t="shared" si="4"/>
        <v>2275.5</v>
      </c>
      <c r="S10" t="s">
        <v>219</v>
      </c>
      <c r="T10">
        <v>11422.5</v>
      </c>
    </row>
    <row r="11" ht="14.25" spans="2:20">
      <c r="B11" s="1" t="s">
        <v>17</v>
      </c>
      <c r="C11" s="1" t="s">
        <v>30</v>
      </c>
      <c r="D11" s="1" t="s">
        <v>19</v>
      </c>
      <c r="E11" s="2">
        <f>VLOOKUP(C11,考勤!A:AM,35,0)</f>
        <v>10</v>
      </c>
      <c r="F11" s="2">
        <f>VLOOKUP(C11,考勤!$A$5:AP207,42,0)</f>
        <v>80</v>
      </c>
      <c r="G11" s="3">
        <v>19</v>
      </c>
      <c r="H11" s="4">
        <f t="shared" si="0"/>
        <v>1520</v>
      </c>
      <c r="I11" s="4">
        <f>VLOOKUP(C11,考勤!$A$5:AP207,41,0)</f>
        <v>29</v>
      </c>
      <c r="J11" s="3">
        <v>19</v>
      </c>
      <c r="K11" s="4">
        <f t="shared" si="1"/>
        <v>551</v>
      </c>
      <c r="L11" s="4">
        <f>IFERROR(VLOOKUP(C11,奖惩!B:D,3,0),0)</f>
        <v>0</v>
      </c>
      <c r="M11" s="7">
        <f t="shared" si="2"/>
        <v>2071</v>
      </c>
      <c r="N11" s="7">
        <f t="shared" si="3"/>
        <v>50</v>
      </c>
      <c r="O11" s="7">
        <f t="shared" si="4"/>
        <v>2121</v>
      </c>
      <c r="S11" t="s">
        <v>67</v>
      </c>
      <c r="T11">
        <v>39699</v>
      </c>
    </row>
    <row r="12" ht="14.25" spans="2:20">
      <c r="B12" s="5" t="s">
        <v>17</v>
      </c>
      <c r="C12" s="5" t="s">
        <v>24</v>
      </c>
      <c r="D12" s="1" t="s">
        <v>19</v>
      </c>
      <c r="E12" s="2" t="e">
        <f>VLOOKUP(C12,考勤!A:AM,35,0)</f>
        <v>#N/A</v>
      </c>
      <c r="F12" s="2" t="e">
        <f>VLOOKUP(C12,考勤!$A$5:AP208,42,0)</f>
        <v>#N/A</v>
      </c>
      <c r="G12" s="3">
        <v>19</v>
      </c>
      <c r="H12" s="4" t="e">
        <f t="shared" si="0"/>
        <v>#N/A</v>
      </c>
      <c r="I12" s="4" t="e">
        <f>VLOOKUP(C12,考勤!$A$5:AP208,41,0)</f>
        <v>#N/A</v>
      </c>
      <c r="J12" s="3">
        <v>19</v>
      </c>
      <c r="K12" s="4" t="e">
        <f t="shared" si="1"/>
        <v>#N/A</v>
      </c>
      <c r="L12" s="4">
        <f>IFERROR(VLOOKUP(C12,奖惩!B:D,3,0),0)</f>
        <v>0</v>
      </c>
      <c r="M12" s="7" t="e">
        <f t="shared" si="2"/>
        <v>#N/A</v>
      </c>
      <c r="N12" s="7" t="e">
        <f t="shared" si="3"/>
        <v>#N/A</v>
      </c>
      <c r="O12" s="7" t="e">
        <f t="shared" si="4"/>
        <v>#N/A</v>
      </c>
      <c r="S12" t="s">
        <v>70</v>
      </c>
      <c r="T12">
        <v>30570.75</v>
      </c>
    </row>
    <row r="13" ht="14.25" spans="2:20">
      <c r="B13" s="5" t="s">
        <v>17</v>
      </c>
      <c r="C13" s="5" t="s">
        <v>220</v>
      </c>
      <c r="D13" s="1" t="s">
        <v>19</v>
      </c>
      <c r="E13" s="2" t="e">
        <f>VLOOKUP(C13,考勤!A:AM,35,0)</f>
        <v>#N/A</v>
      </c>
      <c r="F13" s="2" t="e">
        <f>VLOOKUP(C13,考勤!$A$5:AP209,42,0)</f>
        <v>#N/A</v>
      </c>
      <c r="G13" s="3">
        <v>19</v>
      </c>
      <c r="H13" s="4" t="e">
        <f t="shared" si="0"/>
        <v>#N/A</v>
      </c>
      <c r="I13" s="4" t="e">
        <f>VLOOKUP(C13,考勤!$A$5:AP209,41,0)</f>
        <v>#N/A</v>
      </c>
      <c r="J13" s="3">
        <v>19</v>
      </c>
      <c r="K13" s="4" t="e">
        <f t="shared" si="1"/>
        <v>#N/A</v>
      </c>
      <c r="L13" s="4">
        <f>IFERROR(VLOOKUP(C13,奖惩!B:D,3,0),0)</f>
        <v>0</v>
      </c>
      <c r="M13" s="7" t="e">
        <f t="shared" si="2"/>
        <v>#N/A</v>
      </c>
      <c r="N13" s="7" t="e">
        <f t="shared" si="3"/>
        <v>#N/A</v>
      </c>
      <c r="O13" s="7" t="e">
        <f t="shared" si="4"/>
        <v>#N/A</v>
      </c>
      <c r="S13" t="s">
        <v>17</v>
      </c>
      <c r="T13">
        <v>52371.38</v>
      </c>
    </row>
    <row r="14" ht="14.25" spans="2:20">
      <c r="B14" s="1" t="s">
        <v>17</v>
      </c>
      <c r="C14" s="1" t="s">
        <v>31</v>
      </c>
      <c r="D14" s="1" t="s">
        <v>19</v>
      </c>
      <c r="E14" s="2" t="e">
        <f>VLOOKUP(C14,考勤!A:AM,35,0)</f>
        <v>#N/A</v>
      </c>
      <c r="F14" s="2" t="e">
        <f>VLOOKUP(C14,考勤!$A$5:AP210,42,0)</f>
        <v>#N/A</v>
      </c>
      <c r="G14" s="3">
        <v>19</v>
      </c>
      <c r="H14" s="4" t="e">
        <f t="shared" si="0"/>
        <v>#N/A</v>
      </c>
      <c r="I14" s="4" t="e">
        <f>VLOOKUP(C14,考勤!$A$5:AP210,41,0)</f>
        <v>#N/A</v>
      </c>
      <c r="J14" s="3">
        <v>19</v>
      </c>
      <c r="K14" s="4" t="e">
        <f t="shared" si="1"/>
        <v>#N/A</v>
      </c>
      <c r="L14" s="4">
        <f>IFERROR(VLOOKUP(C14,奖惩!B:D,3,0),0)</f>
        <v>0</v>
      </c>
      <c r="M14" s="7" t="e">
        <f t="shared" si="2"/>
        <v>#N/A</v>
      </c>
      <c r="N14" s="7" t="e">
        <f t="shared" si="3"/>
        <v>#N/A</v>
      </c>
      <c r="O14" s="7" t="e">
        <f t="shared" si="4"/>
        <v>#N/A</v>
      </c>
      <c r="S14" t="s">
        <v>35</v>
      </c>
      <c r="T14">
        <v>18886.5</v>
      </c>
    </row>
    <row r="15" ht="14.25" spans="2:20">
      <c r="B15" s="1" t="s">
        <v>32</v>
      </c>
      <c r="C15" s="1" t="s">
        <v>221</v>
      </c>
      <c r="D15" s="1" t="s">
        <v>19</v>
      </c>
      <c r="E15" s="2" t="e">
        <f>VLOOKUP(C15,考勤!A:AM,35,0)</f>
        <v>#N/A</v>
      </c>
      <c r="F15" s="2" t="e">
        <f>VLOOKUP(C15,考勤!$A$5:AP211,42,0)</f>
        <v>#N/A</v>
      </c>
      <c r="G15" s="3">
        <v>18</v>
      </c>
      <c r="H15" s="4" t="e">
        <f t="shared" si="0"/>
        <v>#N/A</v>
      </c>
      <c r="I15" s="4" t="e">
        <f>VLOOKUP(C15,考勤!$A$5:AP211,41,0)</f>
        <v>#N/A</v>
      </c>
      <c r="J15" s="3">
        <v>18</v>
      </c>
      <c r="K15" s="4" t="e">
        <f t="shared" si="1"/>
        <v>#N/A</v>
      </c>
      <c r="L15" s="4">
        <f>IFERROR(VLOOKUP(C15,奖惩!B:D,3,0),0)</f>
        <v>0</v>
      </c>
      <c r="M15" s="7" t="e">
        <f t="shared" si="2"/>
        <v>#N/A</v>
      </c>
      <c r="N15" s="7" t="e">
        <f t="shared" si="3"/>
        <v>#N/A</v>
      </c>
      <c r="O15" s="7" t="e">
        <f t="shared" si="4"/>
        <v>#N/A</v>
      </c>
      <c r="S15" t="s">
        <v>38</v>
      </c>
      <c r="T15">
        <v>38593</v>
      </c>
    </row>
    <row r="16" ht="14.25" spans="2:20">
      <c r="B16" s="1" t="s">
        <v>32</v>
      </c>
      <c r="C16" s="1" t="s">
        <v>33</v>
      </c>
      <c r="D16" s="1" t="s">
        <v>19</v>
      </c>
      <c r="E16" s="2">
        <f>VLOOKUP(C16,考勤!A:AM,35,0)</f>
        <v>23</v>
      </c>
      <c r="F16" s="2">
        <f>VLOOKUP(C16,考勤!$A$5:AP212,42,0)</f>
        <v>184</v>
      </c>
      <c r="G16" s="3">
        <v>18</v>
      </c>
      <c r="H16" s="4">
        <f t="shared" si="0"/>
        <v>3312</v>
      </c>
      <c r="I16" s="4">
        <f>VLOOKUP(C16,考勤!$A$5:AP212,41,0)</f>
        <v>78</v>
      </c>
      <c r="J16" s="3">
        <v>18</v>
      </c>
      <c r="K16" s="4">
        <f t="shared" si="1"/>
        <v>1404</v>
      </c>
      <c r="L16" s="4">
        <f>IFERROR(VLOOKUP(C16,奖惩!B:D,3,0),0)</f>
        <v>440</v>
      </c>
      <c r="M16" s="7">
        <f t="shared" si="2"/>
        <v>5156</v>
      </c>
      <c r="N16" s="7">
        <f t="shared" si="3"/>
        <v>115</v>
      </c>
      <c r="O16" s="7">
        <f t="shared" si="4"/>
        <v>5271</v>
      </c>
      <c r="S16" t="s">
        <v>97</v>
      </c>
      <c r="T16">
        <v>6361</v>
      </c>
    </row>
    <row r="17" ht="14.25" spans="2:20">
      <c r="B17" s="1" t="s">
        <v>35</v>
      </c>
      <c r="C17" s="1" t="s">
        <v>222</v>
      </c>
      <c r="D17" s="1" t="s">
        <v>19</v>
      </c>
      <c r="E17" s="2" t="e">
        <f>VLOOKUP(C17,考勤!A:AM,35,0)</f>
        <v>#N/A</v>
      </c>
      <c r="F17" s="2" t="e">
        <f>VLOOKUP(C17,考勤!$A$5:AP224,42,0)</f>
        <v>#N/A</v>
      </c>
      <c r="G17" s="3">
        <v>19</v>
      </c>
      <c r="H17" s="4" t="e">
        <f t="shared" si="0"/>
        <v>#N/A</v>
      </c>
      <c r="I17" s="4" t="e">
        <f>VLOOKUP(C17,考勤!$A$5:AP224,41,0)</f>
        <v>#N/A</v>
      </c>
      <c r="J17" s="3">
        <v>20</v>
      </c>
      <c r="K17" s="4" t="e">
        <f t="shared" si="1"/>
        <v>#N/A</v>
      </c>
      <c r="L17" s="4">
        <f>IFERROR(VLOOKUP(C17,奖惩!B:D,3,0),0)</f>
        <v>0</v>
      </c>
      <c r="M17" s="7" t="e">
        <f t="shared" si="2"/>
        <v>#N/A</v>
      </c>
      <c r="N17" s="7" t="e">
        <f t="shared" si="3"/>
        <v>#N/A</v>
      </c>
      <c r="O17" s="7" t="e">
        <f t="shared" si="4"/>
        <v>#N/A</v>
      </c>
      <c r="S17" t="s">
        <v>57</v>
      </c>
      <c r="T17">
        <v>25681.5</v>
      </c>
    </row>
    <row r="18" ht="14.25" spans="2:20">
      <c r="B18" s="1" t="s">
        <v>35</v>
      </c>
      <c r="C18" s="1" t="s">
        <v>36</v>
      </c>
      <c r="D18" s="1" t="s">
        <v>19</v>
      </c>
      <c r="E18" s="2">
        <f>VLOOKUP(C18,考勤!A:AM,35,0)</f>
        <v>14</v>
      </c>
      <c r="F18" s="2">
        <f>VLOOKUP(C18,考勤!$A$5:AP225,42,0)</f>
        <v>119.5</v>
      </c>
      <c r="G18" s="3">
        <v>19</v>
      </c>
      <c r="H18" s="4">
        <f t="shared" si="0"/>
        <v>2270.5</v>
      </c>
      <c r="I18" s="4">
        <f>VLOOKUP(C18,考勤!$A$5:AP225,41,0)</f>
        <v>28.5</v>
      </c>
      <c r="J18" s="3">
        <v>20</v>
      </c>
      <c r="K18" s="4">
        <f t="shared" si="1"/>
        <v>570</v>
      </c>
      <c r="L18" s="4">
        <f>IFERROR(VLOOKUP(C18,奖惩!B:D,3,0),0)</f>
        <v>-50</v>
      </c>
      <c r="M18" s="7">
        <f t="shared" si="2"/>
        <v>2790.5</v>
      </c>
      <c r="N18" s="7">
        <f t="shared" si="3"/>
        <v>70</v>
      </c>
      <c r="O18" s="7">
        <f t="shared" si="4"/>
        <v>2860.5</v>
      </c>
      <c r="S18" t="s">
        <v>63</v>
      </c>
      <c r="T18">
        <v>20236.5</v>
      </c>
    </row>
    <row r="19" ht="14.25" spans="2:20">
      <c r="B19" s="1" t="s">
        <v>35</v>
      </c>
      <c r="C19" s="1" t="s">
        <v>37</v>
      </c>
      <c r="D19" s="1" t="s">
        <v>19</v>
      </c>
      <c r="E19" s="2" t="e">
        <f>VLOOKUP(C19,考勤!A:AM,35,0)</f>
        <v>#N/A</v>
      </c>
      <c r="F19" s="2" t="e">
        <f>VLOOKUP(C19,考勤!$A$5:AP229,42,0)</f>
        <v>#N/A</v>
      </c>
      <c r="G19" s="3">
        <v>19</v>
      </c>
      <c r="H19" s="4" t="e">
        <f t="shared" si="0"/>
        <v>#N/A</v>
      </c>
      <c r="I19" s="4" t="e">
        <f>VLOOKUP(C19,考勤!$A$5:AP226,41,0)</f>
        <v>#N/A</v>
      </c>
      <c r="J19" s="3">
        <v>20</v>
      </c>
      <c r="K19" s="4" t="e">
        <f t="shared" si="1"/>
        <v>#N/A</v>
      </c>
      <c r="L19" s="4">
        <f>IFERROR(VLOOKUP(C19,奖惩!B:D,3,0),0)</f>
        <v>0</v>
      </c>
      <c r="M19" s="7" t="e">
        <f t="shared" si="2"/>
        <v>#N/A</v>
      </c>
      <c r="N19" s="7" t="e">
        <f t="shared" si="3"/>
        <v>#N/A</v>
      </c>
      <c r="O19" s="7" t="e">
        <f t="shared" si="4"/>
        <v>#N/A</v>
      </c>
      <c r="S19" t="s">
        <v>32</v>
      </c>
      <c r="T19">
        <v>7449.5</v>
      </c>
    </row>
    <row r="20" ht="14.25" spans="2:20">
      <c r="B20" s="1" t="s">
        <v>97</v>
      </c>
      <c r="C20" s="1" t="s">
        <v>223</v>
      </c>
      <c r="D20" s="1" t="s">
        <v>19</v>
      </c>
      <c r="E20" s="2" t="e">
        <f>VLOOKUP(C20,考勤!A:AM,35,0)</f>
        <v>#N/A</v>
      </c>
      <c r="F20" s="2" t="e">
        <f>VLOOKUP(C20,考勤!$A$5:AP222,42,0)</f>
        <v>#N/A</v>
      </c>
      <c r="G20" s="3">
        <v>18.5</v>
      </c>
      <c r="H20" s="4" t="e">
        <f t="shared" si="0"/>
        <v>#N/A</v>
      </c>
      <c r="I20" s="4" t="e">
        <f>VLOOKUP(C20,考勤!$A$5:AP222,41,0)</f>
        <v>#N/A</v>
      </c>
      <c r="J20" s="3">
        <v>18.5</v>
      </c>
      <c r="K20" s="4" t="e">
        <f t="shared" si="1"/>
        <v>#N/A</v>
      </c>
      <c r="L20" s="4">
        <f>IFERROR(VLOOKUP(C20,奖惩!B:D,3,0),0)</f>
        <v>0</v>
      </c>
      <c r="M20" s="7" t="e">
        <f t="shared" si="2"/>
        <v>#N/A</v>
      </c>
      <c r="N20" s="7" t="e">
        <f t="shared" si="3"/>
        <v>#N/A</v>
      </c>
      <c r="O20" s="7" t="e">
        <f t="shared" si="4"/>
        <v>#N/A</v>
      </c>
      <c r="S20" t="s">
        <v>88</v>
      </c>
      <c r="T20">
        <v>251271.63</v>
      </c>
    </row>
    <row r="21" ht="14.25" spans="2:15">
      <c r="B21" s="1" t="s">
        <v>38</v>
      </c>
      <c r="C21" s="1" t="s">
        <v>224</v>
      </c>
      <c r="D21" s="1" t="s">
        <v>19</v>
      </c>
      <c r="E21" s="2" t="e">
        <f>VLOOKUP(C21,考勤!A:AM,35,0)</f>
        <v>#N/A</v>
      </c>
      <c r="F21" s="2" t="e">
        <f>VLOOKUP(C21,考勤!$A$5:AP223,42,0)</f>
        <v>#N/A</v>
      </c>
      <c r="G21" s="3">
        <v>18</v>
      </c>
      <c r="H21" s="4" t="e">
        <f t="shared" si="0"/>
        <v>#N/A</v>
      </c>
      <c r="I21" s="4" t="e">
        <f>VLOOKUP(C21,考勤!$A$5:AP223,41,0)</f>
        <v>#N/A</v>
      </c>
      <c r="J21" s="3">
        <v>18</v>
      </c>
      <c r="K21" s="4" t="e">
        <f t="shared" si="1"/>
        <v>#N/A</v>
      </c>
      <c r="L21" s="4">
        <f>IFERROR(VLOOKUP(C21,奖惩!B:D,3,0),0)</f>
        <v>0</v>
      </c>
      <c r="M21" s="7" t="e">
        <f t="shared" si="2"/>
        <v>#N/A</v>
      </c>
      <c r="N21" s="7" t="e">
        <f t="shared" si="3"/>
        <v>#N/A</v>
      </c>
      <c r="O21" s="7" t="e">
        <f t="shared" si="4"/>
        <v>#N/A</v>
      </c>
    </row>
    <row r="22" ht="14.25" spans="2:15">
      <c r="B22" s="1" t="s">
        <v>38</v>
      </c>
      <c r="C22" s="1" t="s">
        <v>39</v>
      </c>
      <c r="D22" s="1" t="s">
        <v>19</v>
      </c>
      <c r="E22" s="2">
        <v>1</v>
      </c>
      <c r="F22" s="2">
        <v>11.5</v>
      </c>
      <c r="G22" s="3">
        <v>18</v>
      </c>
      <c r="H22" s="4">
        <f t="shared" si="0"/>
        <v>207</v>
      </c>
      <c r="I22" s="4">
        <v>0</v>
      </c>
      <c r="J22" s="3">
        <v>18</v>
      </c>
      <c r="K22" s="4">
        <f t="shared" si="1"/>
        <v>0</v>
      </c>
      <c r="L22" s="4">
        <f>IFERROR(VLOOKUP(C22,奖惩!B:D,3,0),0)</f>
        <v>-10</v>
      </c>
      <c r="M22" s="7">
        <f t="shared" si="2"/>
        <v>197</v>
      </c>
      <c r="N22" s="7">
        <f t="shared" si="3"/>
        <v>5</v>
      </c>
      <c r="O22" s="7">
        <f t="shared" si="4"/>
        <v>202</v>
      </c>
    </row>
    <row r="23" ht="14.25" spans="2:15">
      <c r="B23" s="1" t="s">
        <v>38</v>
      </c>
      <c r="C23" s="1" t="s">
        <v>40</v>
      </c>
      <c r="D23" s="1" t="s">
        <v>19</v>
      </c>
      <c r="E23" s="2">
        <v>1</v>
      </c>
      <c r="F23" s="2">
        <v>11.5</v>
      </c>
      <c r="G23" s="3">
        <v>18</v>
      </c>
      <c r="H23" s="4">
        <f t="shared" si="0"/>
        <v>207</v>
      </c>
      <c r="I23" s="4">
        <v>0</v>
      </c>
      <c r="J23" s="3">
        <v>18</v>
      </c>
      <c r="K23" s="4">
        <f t="shared" si="1"/>
        <v>0</v>
      </c>
      <c r="L23" s="4">
        <f>IFERROR(VLOOKUP(C23,奖惩!B:D,3,0),0)</f>
        <v>-57.02</v>
      </c>
      <c r="M23" s="7">
        <f t="shared" si="2"/>
        <v>149.98</v>
      </c>
      <c r="N23" s="7">
        <f t="shared" si="3"/>
        <v>5</v>
      </c>
      <c r="O23" s="7">
        <f t="shared" si="4"/>
        <v>154.98</v>
      </c>
    </row>
    <row r="24" ht="14.25" spans="2:15">
      <c r="B24" s="1" t="s">
        <v>38</v>
      </c>
      <c r="C24" s="1" t="s">
        <v>42</v>
      </c>
      <c r="D24" s="1" t="s">
        <v>19</v>
      </c>
      <c r="E24" s="2">
        <v>1</v>
      </c>
      <c r="F24" s="2">
        <v>11.5</v>
      </c>
      <c r="G24" s="3">
        <v>18</v>
      </c>
      <c r="H24" s="4">
        <f t="shared" si="0"/>
        <v>207</v>
      </c>
      <c r="I24" s="4">
        <v>0</v>
      </c>
      <c r="J24" s="3">
        <v>18</v>
      </c>
      <c r="K24" s="4">
        <f t="shared" si="1"/>
        <v>0</v>
      </c>
      <c r="L24" s="4">
        <f>IFERROR(VLOOKUP(C24,奖惩!B:D,3,0),0)</f>
        <v>0</v>
      </c>
      <c r="M24" s="7">
        <f t="shared" si="2"/>
        <v>207</v>
      </c>
      <c r="N24" s="7">
        <f t="shared" si="3"/>
        <v>5</v>
      </c>
      <c r="O24" s="7">
        <f t="shared" si="4"/>
        <v>212</v>
      </c>
    </row>
    <row r="25" ht="14.25" spans="2:15">
      <c r="B25" s="1" t="s">
        <v>38</v>
      </c>
      <c r="C25" s="1" t="s">
        <v>225</v>
      </c>
      <c r="D25" s="1" t="s">
        <v>19</v>
      </c>
      <c r="E25" s="2">
        <v>1</v>
      </c>
      <c r="F25" s="2">
        <v>11.5</v>
      </c>
      <c r="G25" s="3">
        <v>18</v>
      </c>
      <c r="H25" s="4">
        <f t="shared" si="0"/>
        <v>207</v>
      </c>
      <c r="I25" s="4">
        <v>0</v>
      </c>
      <c r="J25" s="3">
        <v>18</v>
      </c>
      <c r="K25" s="4">
        <f t="shared" si="1"/>
        <v>0</v>
      </c>
      <c r="L25" s="4">
        <f>IFERROR(VLOOKUP(C25,奖惩!B:D,3,0),0)</f>
        <v>0</v>
      </c>
      <c r="M25" s="7">
        <f t="shared" si="2"/>
        <v>207</v>
      </c>
      <c r="N25" s="7">
        <f t="shared" si="3"/>
        <v>5</v>
      </c>
      <c r="O25" s="7">
        <f t="shared" si="4"/>
        <v>212</v>
      </c>
    </row>
    <row r="26" ht="14.25" spans="2:15">
      <c r="B26" s="1" t="s">
        <v>38</v>
      </c>
      <c r="C26" s="1" t="s">
        <v>43</v>
      </c>
      <c r="D26" s="1" t="s">
        <v>19</v>
      </c>
      <c r="E26" s="2">
        <v>1</v>
      </c>
      <c r="F26" s="2">
        <v>11.5</v>
      </c>
      <c r="G26" s="3">
        <v>18</v>
      </c>
      <c r="H26" s="4">
        <f t="shared" si="0"/>
        <v>207</v>
      </c>
      <c r="I26" s="4">
        <v>0</v>
      </c>
      <c r="J26" s="3">
        <v>18</v>
      </c>
      <c r="K26" s="4">
        <f t="shared" si="1"/>
        <v>0</v>
      </c>
      <c r="L26" s="4">
        <f>IFERROR(VLOOKUP(C26,奖惩!B:D,3,0),0)</f>
        <v>0</v>
      </c>
      <c r="M26" s="7">
        <f t="shared" si="2"/>
        <v>207</v>
      </c>
      <c r="N26" s="7">
        <f t="shared" si="3"/>
        <v>5</v>
      </c>
      <c r="O26" s="7">
        <f t="shared" si="4"/>
        <v>212</v>
      </c>
    </row>
    <row r="27" ht="14.25" spans="2:15">
      <c r="B27" s="1" t="s">
        <v>38</v>
      </c>
      <c r="C27" s="1" t="s">
        <v>226</v>
      </c>
      <c r="D27" s="1" t="s">
        <v>19</v>
      </c>
      <c r="E27" s="2">
        <v>1</v>
      </c>
      <c r="F27" s="2">
        <v>11.5</v>
      </c>
      <c r="G27" s="3">
        <v>18</v>
      </c>
      <c r="H27" s="4">
        <f t="shared" si="0"/>
        <v>207</v>
      </c>
      <c r="I27" s="4">
        <v>0</v>
      </c>
      <c r="J27" s="3">
        <v>18</v>
      </c>
      <c r="K27" s="4">
        <f t="shared" si="1"/>
        <v>0</v>
      </c>
      <c r="L27" s="4">
        <f>IFERROR(VLOOKUP(C27,奖惩!B:D,3,0),0)</f>
        <v>0</v>
      </c>
      <c r="M27" s="7">
        <f t="shared" si="2"/>
        <v>207</v>
      </c>
      <c r="N27" s="7">
        <f t="shared" si="3"/>
        <v>5</v>
      </c>
      <c r="O27" s="7">
        <f t="shared" si="4"/>
        <v>212</v>
      </c>
    </row>
    <row r="28" ht="14.25" spans="2:15">
      <c r="B28" s="1" t="s">
        <v>38</v>
      </c>
      <c r="C28" s="1" t="s">
        <v>227</v>
      </c>
      <c r="D28" s="1" t="s">
        <v>19</v>
      </c>
      <c r="E28" s="2">
        <v>1</v>
      </c>
      <c r="F28" s="2">
        <v>11.5</v>
      </c>
      <c r="G28" s="3">
        <v>18</v>
      </c>
      <c r="H28" s="4">
        <f t="shared" si="0"/>
        <v>207</v>
      </c>
      <c r="I28" s="4">
        <v>0</v>
      </c>
      <c r="J28" s="3">
        <v>18</v>
      </c>
      <c r="K28" s="4">
        <f t="shared" si="1"/>
        <v>0</v>
      </c>
      <c r="L28" s="4">
        <f>IFERROR(VLOOKUP(C28,奖惩!B:D,3,0),0)</f>
        <v>0</v>
      </c>
      <c r="M28" s="7">
        <f t="shared" si="2"/>
        <v>207</v>
      </c>
      <c r="N28" s="7">
        <f t="shared" si="3"/>
        <v>5</v>
      </c>
      <c r="O28" s="7">
        <f t="shared" si="4"/>
        <v>212</v>
      </c>
    </row>
    <row r="29" ht="14.25" spans="2:15">
      <c r="B29" s="1" t="s">
        <v>38</v>
      </c>
      <c r="C29" s="1" t="s">
        <v>44</v>
      </c>
      <c r="D29" s="1" t="s">
        <v>19</v>
      </c>
      <c r="E29" s="2">
        <v>1</v>
      </c>
      <c r="F29" s="2">
        <v>11.5</v>
      </c>
      <c r="G29" s="3">
        <v>18</v>
      </c>
      <c r="H29" s="4">
        <f t="shared" si="0"/>
        <v>207</v>
      </c>
      <c r="I29" s="4">
        <v>0</v>
      </c>
      <c r="J29" s="3">
        <v>18</v>
      </c>
      <c r="K29" s="4">
        <f t="shared" si="1"/>
        <v>0</v>
      </c>
      <c r="L29" s="4">
        <f>IFERROR(VLOOKUP(C29,奖惩!B:D,3,0),0)</f>
        <v>0</v>
      </c>
      <c r="M29" s="7">
        <f t="shared" si="2"/>
        <v>207</v>
      </c>
      <c r="N29" s="7">
        <f t="shared" si="3"/>
        <v>5</v>
      </c>
      <c r="O29" s="7">
        <f t="shared" si="4"/>
        <v>212</v>
      </c>
    </row>
    <row r="30" ht="14.25" spans="2:15">
      <c r="B30" s="1" t="s">
        <v>38</v>
      </c>
      <c r="C30" s="1" t="s">
        <v>228</v>
      </c>
      <c r="D30" s="1" t="s">
        <v>19</v>
      </c>
      <c r="E30" s="2">
        <v>1</v>
      </c>
      <c r="F30" s="2">
        <v>11.5</v>
      </c>
      <c r="G30" s="3">
        <v>18</v>
      </c>
      <c r="H30" s="4">
        <f t="shared" si="0"/>
        <v>207</v>
      </c>
      <c r="I30" s="4">
        <v>0</v>
      </c>
      <c r="J30" s="3">
        <v>18</v>
      </c>
      <c r="K30" s="4">
        <f t="shared" si="1"/>
        <v>0</v>
      </c>
      <c r="L30" s="4">
        <f>IFERROR(VLOOKUP(C30,奖惩!B:D,3,0),0)</f>
        <v>0</v>
      </c>
      <c r="M30" s="7">
        <f t="shared" si="2"/>
        <v>207</v>
      </c>
      <c r="N30" s="7">
        <f t="shared" si="3"/>
        <v>5</v>
      </c>
      <c r="O30" s="7">
        <f t="shared" si="4"/>
        <v>212</v>
      </c>
    </row>
    <row r="31" ht="14.25" spans="2:15">
      <c r="B31" s="1" t="s">
        <v>38</v>
      </c>
      <c r="C31" s="1" t="s">
        <v>229</v>
      </c>
      <c r="D31" s="1" t="s">
        <v>19</v>
      </c>
      <c r="E31" s="2">
        <v>1</v>
      </c>
      <c r="F31" s="2">
        <v>11.5</v>
      </c>
      <c r="G31" s="3">
        <v>18</v>
      </c>
      <c r="H31" s="4">
        <f t="shared" si="0"/>
        <v>207</v>
      </c>
      <c r="I31" s="4">
        <v>0</v>
      </c>
      <c r="J31" s="3">
        <v>18</v>
      </c>
      <c r="K31" s="4">
        <f t="shared" si="1"/>
        <v>0</v>
      </c>
      <c r="L31" s="4">
        <f>IFERROR(VLOOKUP(C31,奖惩!B:D,3,0),0)</f>
        <v>0</v>
      </c>
      <c r="M31" s="7">
        <f t="shared" si="2"/>
        <v>207</v>
      </c>
      <c r="N31" s="7">
        <f t="shared" si="3"/>
        <v>5</v>
      </c>
      <c r="O31" s="7">
        <f t="shared" si="4"/>
        <v>212</v>
      </c>
    </row>
    <row r="32" ht="14.25" spans="2:15">
      <c r="B32" s="1" t="s">
        <v>38</v>
      </c>
      <c r="C32" s="1" t="s">
        <v>45</v>
      </c>
      <c r="D32" s="1" t="s">
        <v>19</v>
      </c>
      <c r="E32" s="2">
        <v>1</v>
      </c>
      <c r="F32" s="2">
        <v>11.5</v>
      </c>
      <c r="G32" s="3">
        <v>18</v>
      </c>
      <c r="H32" s="4">
        <f t="shared" si="0"/>
        <v>207</v>
      </c>
      <c r="I32" s="4">
        <v>0</v>
      </c>
      <c r="J32" s="3">
        <v>18</v>
      </c>
      <c r="K32" s="4">
        <f t="shared" si="1"/>
        <v>0</v>
      </c>
      <c r="L32" s="4">
        <f>IFERROR(VLOOKUP(C32,奖惩!B:D,3,0),0)</f>
        <v>0</v>
      </c>
      <c r="M32" s="7">
        <f t="shared" si="2"/>
        <v>207</v>
      </c>
      <c r="N32" s="7">
        <f t="shared" si="3"/>
        <v>5</v>
      </c>
      <c r="O32" s="7">
        <f t="shared" si="4"/>
        <v>212</v>
      </c>
    </row>
    <row r="33" ht="14.25" spans="2:15">
      <c r="B33" s="1" t="s">
        <v>38</v>
      </c>
      <c r="C33" s="1" t="s">
        <v>230</v>
      </c>
      <c r="D33" s="1" t="s">
        <v>19</v>
      </c>
      <c r="E33" s="2">
        <v>1</v>
      </c>
      <c r="F33" s="2">
        <v>11.5</v>
      </c>
      <c r="G33" s="3">
        <v>18</v>
      </c>
      <c r="H33" s="4">
        <f t="shared" si="0"/>
        <v>207</v>
      </c>
      <c r="I33" s="4">
        <v>0</v>
      </c>
      <c r="J33" s="3">
        <v>18</v>
      </c>
      <c r="K33" s="4">
        <f t="shared" si="1"/>
        <v>0</v>
      </c>
      <c r="L33" s="4">
        <f>IFERROR(VLOOKUP(C33,奖惩!B:D,3,0),0)</f>
        <v>0</v>
      </c>
      <c r="M33" s="7">
        <f t="shared" si="2"/>
        <v>207</v>
      </c>
      <c r="N33" s="7">
        <f t="shared" si="3"/>
        <v>5</v>
      </c>
      <c r="O33" s="7">
        <f t="shared" si="4"/>
        <v>212</v>
      </c>
    </row>
    <row r="34" ht="14.25" spans="2:15">
      <c r="B34" s="1" t="s">
        <v>38</v>
      </c>
      <c r="C34" s="1" t="s">
        <v>231</v>
      </c>
      <c r="D34" s="1" t="s">
        <v>19</v>
      </c>
      <c r="E34" s="2" t="e">
        <f>VLOOKUP(C34,考勤!A:AM,35,0)</f>
        <v>#N/A</v>
      </c>
      <c r="F34" s="2" t="e">
        <f>VLOOKUP(C34,考勤!$A$5:AP225,42,0)</f>
        <v>#N/A</v>
      </c>
      <c r="G34" s="3">
        <v>18</v>
      </c>
      <c r="H34" s="4" t="e">
        <f t="shared" si="0"/>
        <v>#N/A</v>
      </c>
      <c r="I34" s="4" t="e">
        <f>VLOOKUP(C34,考勤!$A$5:AP225,41,0)</f>
        <v>#N/A</v>
      </c>
      <c r="J34" s="3">
        <v>18</v>
      </c>
      <c r="K34" s="4" t="e">
        <f t="shared" si="1"/>
        <v>#N/A</v>
      </c>
      <c r="L34" s="4">
        <f>IFERROR(VLOOKUP(C34,奖惩!B:D,3,0),0)</f>
        <v>0</v>
      </c>
      <c r="M34" s="7" t="e">
        <f t="shared" si="2"/>
        <v>#N/A</v>
      </c>
      <c r="N34" s="7" t="e">
        <f t="shared" si="3"/>
        <v>#N/A</v>
      </c>
      <c r="O34" s="7" t="e">
        <f t="shared" si="4"/>
        <v>#N/A</v>
      </c>
    </row>
    <row r="35" ht="14.25" spans="2:15">
      <c r="B35" s="1" t="s">
        <v>38</v>
      </c>
      <c r="C35" s="1" t="s">
        <v>46</v>
      </c>
      <c r="D35" s="1" t="s">
        <v>19</v>
      </c>
      <c r="E35" s="2">
        <f>VLOOKUP(C35,考勤!A:AM,35,0)</f>
        <v>23</v>
      </c>
      <c r="F35" s="2">
        <f>VLOOKUP(C35,考勤!$A$5:AP227,42,0)</f>
        <v>184</v>
      </c>
      <c r="G35" s="3">
        <v>18</v>
      </c>
      <c r="H35" s="4">
        <f t="shared" si="0"/>
        <v>3312</v>
      </c>
      <c r="I35" s="4">
        <f>VLOOKUP(C35,考勤!$A$5:AP227,41,0)</f>
        <v>89.5</v>
      </c>
      <c r="J35" s="3">
        <v>18</v>
      </c>
      <c r="K35" s="4">
        <f t="shared" si="1"/>
        <v>1611</v>
      </c>
      <c r="L35" s="4">
        <f>IFERROR(VLOOKUP(C35,奖惩!B:D,3,0),0)</f>
        <v>0</v>
      </c>
      <c r="M35" s="7">
        <f t="shared" si="2"/>
        <v>4923</v>
      </c>
      <c r="N35" s="7">
        <f t="shared" si="3"/>
        <v>115</v>
      </c>
      <c r="O35" s="7">
        <f t="shared" si="4"/>
        <v>5038</v>
      </c>
    </row>
    <row r="36" ht="14.25" spans="2:15">
      <c r="B36" s="1" t="s">
        <v>38</v>
      </c>
      <c r="C36" s="1" t="s">
        <v>232</v>
      </c>
      <c r="D36" s="1" t="s">
        <v>19</v>
      </c>
      <c r="E36" s="2" t="e">
        <f>VLOOKUP(C36,考勤!A:AM,35,0)</f>
        <v>#N/A</v>
      </c>
      <c r="F36" s="2" t="e">
        <f>VLOOKUP(C36,考勤!$A$5:AP228,42,0)</f>
        <v>#N/A</v>
      </c>
      <c r="G36" s="3">
        <v>18</v>
      </c>
      <c r="H36" s="4" t="e">
        <f t="shared" si="0"/>
        <v>#N/A</v>
      </c>
      <c r="I36" s="4" t="e">
        <f>VLOOKUP(C36,考勤!$A$5:AP228,41,0)</f>
        <v>#N/A</v>
      </c>
      <c r="J36" s="3">
        <v>18</v>
      </c>
      <c r="K36" s="4" t="e">
        <f t="shared" si="1"/>
        <v>#N/A</v>
      </c>
      <c r="L36" s="4">
        <f>IFERROR(VLOOKUP(C36,奖惩!B:D,3,0),0)</f>
        <v>0</v>
      </c>
      <c r="M36" s="7" t="e">
        <f t="shared" si="2"/>
        <v>#N/A</v>
      </c>
      <c r="N36" s="7" t="e">
        <f t="shared" si="3"/>
        <v>#N/A</v>
      </c>
      <c r="O36" s="7" t="e">
        <f t="shared" si="4"/>
        <v>#N/A</v>
      </c>
    </row>
    <row r="37" ht="14.25" spans="2:15">
      <c r="B37" s="1" t="s">
        <v>38</v>
      </c>
      <c r="C37" s="1" t="s">
        <v>47</v>
      </c>
      <c r="D37" s="1" t="s">
        <v>19</v>
      </c>
      <c r="E37" s="2">
        <f>VLOOKUP(C37,考勤!A:AM,35,0)</f>
        <v>22</v>
      </c>
      <c r="F37" s="2">
        <f>VLOOKUP(C37,考勤!$A$5:AP230,42,0)</f>
        <v>176</v>
      </c>
      <c r="G37" s="3">
        <v>18</v>
      </c>
      <c r="H37" s="4">
        <f t="shared" si="0"/>
        <v>3168</v>
      </c>
      <c r="I37" s="4">
        <f>VLOOKUP(C37,考勤!$A$5:AP230,41,0)</f>
        <v>89</v>
      </c>
      <c r="J37" s="3">
        <v>18</v>
      </c>
      <c r="K37" s="4">
        <f t="shared" si="1"/>
        <v>1602</v>
      </c>
      <c r="L37" s="4">
        <f>IFERROR(VLOOKUP(C37,奖惩!B:D,3,0),0)</f>
        <v>0</v>
      </c>
      <c r="M37" s="7">
        <f t="shared" si="2"/>
        <v>4770</v>
      </c>
      <c r="N37" s="7">
        <f t="shared" si="3"/>
        <v>110</v>
      </c>
      <c r="O37" s="7">
        <f t="shared" si="4"/>
        <v>4880</v>
      </c>
    </row>
    <row r="38" ht="14.25" spans="2:15">
      <c r="B38" s="1" t="s">
        <v>38</v>
      </c>
      <c r="C38" s="1" t="s">
        <v>48</v>
      </c>
      <c r="D38" s="1" t="s">
        <v>19</v>
      </c>
      <c r="E38" s="2" t="e">
        <f>VLOOKUP(C38,考勤!A:AM,35,0)</f>
        <v>#N/A</v>
      </c>
      <c r="F38" s="2" t="e">
        <f>VLOOKUP(C38,考勤!$A$5:AP229,42,0)</f>
        <v>#N/A</v>
      </c>
      <c r="G38" s="3">
        <v>18</v>
      </c>
      <c r="H38" s="4" t="e">
        <f t="shared" si="0"/>
        <v>#N/A</v>
      </c>
      <c r="I38" s="4" t="e">
        <f>VLOOKUP(C38,考勤!$A$5:AP229,41,0)</f>
        <v>#N/A</v>
      </c>
      <c r="J38" s="3">
        <v>18</v>
      </c>
      <c r="K38" s="4" t="e">
        <f t="shared" si="1"/>
        <v>#N/A</v>
      </c>
      <c r="L38" s="4">
        <f>IFERROR(VLOOKUP(C38,奖惩!B:D,3,0),0)</f>
        <v>0</v>
      </c>
      <c r="M38" s="7" t="e">
        <f t="shared" si="2"/>
        <v>#N/A</v>
      </c>
      <c r="N38" s="7" t="e">
        <f t="shared" si="3"/>
        <v>#N/A</v>
      </c>
      <c r="O38" s="7" t="e">
        <f t="shared" si="4"/>
        <v>#N/A</v>
      </c>
    </row>
    <row r="39" ht="14.25" spans="2:15">
      <c r="B39" s="1" t="s">
        <v>38</v>
      </c>
      <c r="C39" s="1" t="s">
        <v>233</v>
      </c>
      <c r="D39" s="1" t="s">
        <v>19</v>
      </c>
      <c r="E39" s="2" t="e">
        <f>VLOOKUP(C39,考勤!A:AM,35,0)</f>
        <v>#N/A</v>
      </c>
      <c r="F39" s="2" t="e">
        <f>VLOOKUP(C39,考勤!$A$5:AP231,42,0)</f>
        <v>#N/A</v>
      </c>
      <c r="G39" s="3">
        <v>18</v>
      </c>
      <c r="H39" s="4" t="e">
        <f t="shared" si="0"/>
        <v>#N/A</v>
      </c>
      <c r="I39" s="4" t="e">
        <f>VLOOKUP(C39,考勤!$A$5:AP231,41,0)</f>
        <v>#N/A</v>
      </c>
      <c r="J39" s="3">
        <v>18</v>
      </c>
      <c r="K39" s="4" t="e">
        <f t="shared" si="1"/>
        <v>#N/A</v>
      </c>
      <c r="L39" s="4">
        <f>IFERROR(VLOOKUP(C39,奖惩!B:D,3,0),0)</f>
        <v>0</v>
      </c>
      <c r="M39" s="7" t="e">
        <f t="shared" si="2"/>
        <v>#N/A</v>
      </c>
      <c r="N39" s="7" t="e">
        <f t="shared" si="3"/>
        <v>#N/A</v>
      </c>
      <c r="O39" s="7" t="e">
        <f t="shared" si="4"/>
        <v>#N/A</v>
      </c>
    </row>
    <row r="40" ht="14.25" spans="2:15">
      <c r="B40" s="1" t="s">
        <v>38</v>
      </c>
      <c r="C40" s="1" t="s">
        <v>234</v>
      </c>
      <c r="D40" s="1" t="s">
        <v>19</v>
      </c>
      <c r="E40" s="2" t="e">
        <f>VLOOKUP(C40,考勤!A:AM,35,0)</f>
        <v>#N/A</v>
      </c>
      <c r="F40" s="2" t="e">
        <f>VLOOKUP(C40,考勤!$A$5:AP224,42,0)</f>
        <v>#N/A</v>
      </c>
      <c r="G40" s="3">
        <v>18</v>
      </c>
      <c r="H40" s="4" t="e">
        <f t="shared" si="0"/>
        <v>#N/A</v>
      </c>
      <c r="I40" s="4" t="e">
        <f>VLOOKUP(C40,考勤!$A$5:AP224,41,0)</f>
        <v>#N/A</v>
      </c>
      <c r="J40" s="3">
        <v>18</v>
      </c>
      <c r="K40" s="4" t="e">
        <f t="shared" si="1"/>
        <v>#N/A</v>
      </c>
      <c r="L40" s="4">
        <f>IFERROR(VLOOKUP(C40,奖惩!B:D,3,0),0)</f>
        <v>0</v>
      </c>
      <c r="M40" s="7" t="e">
        <f t="shared" si="2"/>
        <v>#N/A</v>
      </c>
      <c r="N40" s="7" t="e">
        <f t="shared" si="3"/>
        <v>#N/A</v>
      </c>
      <c r="O40" s="7" t="e">
        <f t="shared" si="4"/>
        <v>#N/A</v>
      </c>
    </row>
    <row r="41" ht="14.25" spans="2:15">
      <c r="B41" s="1" t="s">
        <v>38</v>
      </c>
      <c r="C41" s="1" t="s">
        <v>51</v>
      </c>
      <c r="D41" s="1" t="s">
        <v>19</v>
      </c>
      <c r="E41" s="2" t="e">
        <f>VLOOKUP(C41,考勤!A:AM,35,0)</f>
        <v>#N/A</v>
      </c>
      <c r="F41" s="2" t="e">
        <f>VLOOKUP(C41,考勤!$A$5:AP225,42,0)</f>
        <v>#N/A</v>
      </c>
      <c r="G41" s="3">
        <v>18</v>
      </c>
      <c r="H41" s="4" t="e">
        <f t="shared" si="0"/>
        <v>#N/A</v>
      </c>
      <c r="I41" s="4" t="e">
        <f>VLOOKUP(C41,考勤!$A$5:AP225,41,0)</f>
        <v>#N/A</v>
      </c>
      <c r="J41" s="3">
        <v>18</v>
      </c>
      <c r="K41" s="4" t="e">
        <f t="shared" si="1"/>
        <v>#N/A</v>
      </c>
      <c r="L41" s="4">
        <f>IFERROR(VLOOKUP(C41,奖惩!B:D,3,0),0)</f>
        <v>0</v>
      </c>
      <c r="M41" s="7" t="e">
        <f t="shared" si="2"/>
        <v>#N/A</v>
      </c>
      <c r="N41" s="7" t="e">
        <f t="shared" si="3"/>
        <v>#N/A</v>
      </c>
      <c r="O41" s="7" t="e">
        <f t="shared" si="4"/>
        <v>#N/A</v>
      </c>
    </row>
    <row r="42" ht="14.25" spans="2:15">
      <c r="B42" s="1" t="s">
        <v>38</v>
      </c>
      <c r="C42" s="1" t="s">
        <v>235</v>
      </c>
      <c r="D42" s="1" t="s">
        <v>19</v>
      </c>
      <c r="E42" s="2" t="e">
        <f>VLOOKUP(C42,考勤!A:AM,35,0)</f>
        <v>#N/A</v>
      </c>
      <c r="F42" s="2" t="e">
        <f>VLOOKUP(C42,考勤!$A$5:AP226,42,0)</f>
        <v>#N/A</v>
      </c>
      <c r="G42" s="3">
        <v>18</v>
      </c>
      <c r="H42" s="4" t="e">
        <f t="shared" si="0"/>
        <v>#N/A</v>
      </c>
      <c r="I42" s="4" t="e">
        <f>VLOOKUP(C42,考勤!$A$5:AP226,41,0)</f>
        <v>#N/A</v>
      </c>
      <c r="J42" s="3">
        <v>18</v>
      </c>
      <c r="K42" s="4" t="e">
        <f t="shared" si="1"/>
        <v>#N/A</v>
      </c>
      <c r="L42" s="4">
        <f>IFERROR(VLOOKUP(C42,奖惩!B:D,3,0),0)</f>
        <v>0</v>
      </c>
      <c r="M42" s="7" t="e">
        <f t="shared" si="2"/>
        <v>#N/A</v>
      </c>
      <c r="N42" s="7" t="e">
        <f t="shared" si="3"/>
        <v>#N/A</v>
      </c>
      <c r="O42" s="7" t="e">
        <f t="shared" si="4"/>
        <v>#N/A</v>
      </c>
    </row>
    <row r="43" ht="14.25" spans="2:15">
      <c r="B43" s="1" t="s">
        <v>38</v>
      </c>
      <c r="C43" s="1" t="s">
        <v>52</v>
      </c>
      <c r="D43" s="1" t="s">
        <v>19</v>
      </c>
      <c r="E43" s="2" t="e">
        <f>VLOOKUP(C43,考勤!A:AM,35,0)</f>
        <v>#N/A</v>
      </c>
      <c r="F43" s="2" t="e">
        <f>VLOOKUP(C43,考勤!$A$5:AP227,42,0)</f>
        <v>#N/A</v>
      </c>
      <c r="G43" s="3">
        <v>18</v>
      </c>
      <c r="H43" s="4" t="e">
        <f t="shared" si="0"/>
        <v>#N/A</v>
      </c>
      <c r="I43" s="4" t="e">
        <f>VLOOKUP(C43,考勤!$A$5:AP227,41,0)</f>
        <v>#N/A</v>
      </c>
      <c r="J43" s="3">
        <v>18</v>
      </c>
      <c r="K43" s="4" t="e">
        <f t="shared" si="1"/>
        <v>#N/A</v>
      </c>
      <c r="L43" s="4">
        <f>IFERROR(VLOOKUP(C43,奖惩!B:D,3,0),0)</f>
        <v>0</v>
      </c>
      <c r="M43" s="7" t="e">
        <f t="shared" si="2"/>
        <v>#N/A</v>
      </c>
      <c r="N43" s="7" t="e">
        <f t="shared" si="3"/>
        <v>#N/A</v>
      </c>
      <c r="O43" s="7" t="e">
        <f t="shared" si="4"/>
        <v>#N/A</v>
      </c>
    </row>
    <row r="44" ht="14.25" spans="2:15">
      <c r="B44" s="1" t="s">
        <v>38</v>
      </c>
      <c r="C44" s="1" t="s">
        <v>236</v>
      </c>
      <c r="D44" s="1" t="s">
        <v>19</v>
      </c>
      <c r="E44" s="2" t="e">
        <f>VLOOKUP(C44,考勤!A:AM,35,0)</f>
        <v>#N/A</v>
      </c>
      <c r="F44" s="2" t="e">
        <f>VLOOKUP(C44,考勤!$A$5:AP228,42,0)</f>
        <v>#N/A</v>
      </c>
      <c r="G44" s="3">
        <v>18</v>
      </c>
      <c r="H44" s="4" t="e">
        <f t="shared" si="0"/>
        <v>#N/A</v>
      </c>
      <c r="I44" s="4" t="e">
        <f>VLOOKUP(C44,考勤!$A$5:AP228,41,0)</f>
        <v>#N/A</v>
      </c>
      <c r="J44" s="3">
        <v>18</v>
      </c>
      <c r="K44" s="4" t="e">
        <f t="shared" si="1"/>
        <v>#N/A</v>
      </c>
      <c r="L44" s="4">
        <f>IFERROR(VLOOKUP(C44,奖惩!B:D,3,0),0)</f>
        <v>0</v>
      </c>
      <c r="M44" s="7" t="e">
        <f t="shared" si="2"/>
        <v>#N/A</v>
      </c>
      <c r="N44" s="7" t="e">
        <f t="shared" si="3"/>
        <v>#N/A</v>
      </c>
      <c r="O44" s="7" t="e">
        <f t="shared" si="4"/>
        <v>#N/A</v>
      </c>
    </row>
    <row r="45" ht="14.25" spans="2:15">
      <c r="B45" s="1" t="s">
        <v>38</v>
      </c>
      <c r="C45" s="1" t="s">
        <v>53</v>
      </c>
      <c r="D45" s="1" t="s">
        <v>19</v>
      </c>
      <c r="E45" s="2" t="e">
        <f>VLOOKUP(C45,考勤!A:AM,35,0)</f>
        <v>#N/A</v>
      </c>
      <c r="F45" s="2" t="e">
        <f>VLOOKUP(C45,考勤!$A$5:AP229,42,0)</f>
        <v>#N/A</v>
      </c>
      <c r="G45" s="3">
        <v>18</v>
      </c>
      <c r="H45" s="4" t="e">
        <f t="shared" si="0"/>
        <v>#N/A</v>
      </c>
      <c r="I45" s="4" t="e">
        <f>VLOOKUP(C45,考勤!$A$5:AP229,41,0)</f>
        <v>#N/A</v>
      </c>
      <c r="J45" s="3">
        <v>18</v>
      </c>
      <c r="K45" s="4" t="e">
        <f t="shared" si="1"/>
        <v>#N/A</v>
      </c>
      <c r="L45" s="4">
        <f>IFERROR(VLOOKUP(C45,奖惩!B:D,3,0),0)</f>
        <v>0</v>
      </c>
      <c r="M45" s="7" t="e">
        <f t="shared" si="2"/>
        <v>#N/A</v>
      </c>
      <c r="N45" s="7" t="e">
        <f t="shared" si="3"/>
        <v>#N/A</v>
      </c>
      <c r="O45" s="7" t="e">
        <f t="shared" si="4"/>
        <v>#N/A</v>
      </c>
    </row>
    <row r="46" ht="14.25" spans="2:15">
      <c r="B46" s="1" t="s">
        <v>38</v>
      </c>
      <c r="C46" s="1" t="s">
        <v>54</v>
      </c>
      <c r="D46" s="1" t="s">
        <v>19</v>
      </c>
      <c r="E46" s="2" t="e">
        <f>VLOOKUP(C46,考勤!A:AM,35,0)</f>
        <v>#N/A</v>
      </c>
      <c r="F46" s="2" t="e">
        <f>VLOOKUP(C46,考勤!$A$5:AP215,42,0)</f>
        <v>#N/A</v>
      </c>
      <c r="G46" s="3">
        <v>18</v>
      </c>
      <c r="H46" s="4" t="e">
        <f t="shared" si="0"/>
        <v>#N/A</v>
      </c>
      <c r="I46" s="4" t="e">
        <f>VLOOKUP(C46,考勤!$A$5:AP215,41,0)</f>
        <v>#N/A</v>
      </c>
      <c r="J46" s="3">
        <v>18</v>
      </c>
      <c r="K46" s="4" t="e">
        <f t="shared" si="1"/>
        <v>#N/A</v>
      </c>
      <c r="L46" s="4">
        <f>IFERROR(VLOOKUP(C46,奖惩!B:D,3,0),0)</f>
        <v>0</v>
      </c>
      <c r="M46" s="7" t="e">
        <f t="shared" si="2"/>
        <v>#N/A</v>
      </c>
      <c r="N46" s="7" t="e">
        <f t="shared" si="3"/>
        <v>#N/A</v>
      </c>
      <c r="O46" s="7" t="e">
        <f t="shared" si="4"/>
        <v>#N/A</v>
      </c>
    </row>
    <row r="47" ht="14.25" spans="2:15">
      <c r="B47" s="1" t="s">
        <v>38</v>
      </c>
      <c r="C47" s="1" t="s">
        <v>55</v>
      </c>
      <c r="D47" s="1" t="s">
        <v>19</v>
      </c>
      <c r="E47" s="2" t="e">
        <f>VLOOKUP(C47,考勤!A:AM,35,0)</f>
        <v>#N/A</v>
      </c>
      <c r="F47" s="2" t="e">
        <f>VLOOKUP(C47,考勤!$A$5:AP216,42,0)</f>
        <v>#N/A</v>
      </c>
      <c r="G47" s="3">
        <v>18</v>
      </c>
      <c r="H47" s="4" t="e">
        <f t="shared" si="0"/>
        <v>#N/A</v>
      </c>
      <c r="I47" s="4" t="e">
        <f>VLOOKUP(C47,考勤!$A$5:AP216,41,0)</f>
        <v>#N/A</v>
      </c>
      <c r="J47" s="3">
        <v>18</v>
      </c>
      <c r="K47" s="4" t="e">
        <f t="shared" si="1"/>
        <v>#N/A</v>
      </c>
      <c r="L47" s="4">
        <f>IFERROR(VLOOKUP(C47,奖惩!B:D,3,0),0)</f>
        <v>0</v>
      </c>
      <c r="M47" s="7" t="e">
        <f t="shared" si="2"/>
        <v>#N/A</v>
      </c>
      <c r="N47" s="7" t="e">
        <f t="shared" si="3"/>
        <v>#N/A</v>
      </c>
      <c r="O47" s="7" t="e">
        <f t="shared" si="4"/>
        <v>#N/A</v>
      </c>
    </row>
    <row r="48" ht="14.25" spans="2:15">
      <c r="B48" s="1" t="s">
        <v>38</v>
      </c>
      <c r="C48" s="1" t="s">
        <v>56</v>
      </c>
      <c r="D48" s="1" t="s">
        <v>19</v>
      </c>
      <c r="E48" s="2">
        <f>VLOOKUP(C48,考勤!A:AM,35,0)</f>
        <v>23</v>
      </c>
      <c r="F48" s="2">
        <f>VLOOKUP(C48,考勤!$A$5:AP217,42,0)</f>
        <v>184</v>
      </c>
      <c r="G48" s="3">
        <v>18</v>
      </c>
      <c r="H48" s="4">
        <f t="shared" si="0"/>
        <v>3312</v>
      </c>
      <c r="I48" s="4">
        <f>VLOOKUP(C48,考勤!$A$5:AP217,41,0)</f>
        <v>90</v>
      </c>
      <c r="J48" s="3">
        <v>18</v>
      </c>
      <c r="K48" s="4">
        <f t="shared" si="1"/>
        <v>1620</v>
      </c>
      <c r="L48" s="4">
        <f>IFERROR(VLOOKUP(C48,奖惩!B:D,3,0),0)</f>
        <v>0</v>
      </c>
      <c r="M48" s="7">
        <f t="shared" si="2"/>
        <v>4932</v>
      </c>
      <c r="N48" s="7">
        <f t="shared" si="3"/>
        <v>115</v>
      </c>
      <c r="O48" s="7">
        <f t="shared" si="4"/>
        <v>5047</v>
      </c>
    </row>
    <row r="49" ht="14.25" spans="2:15">
      <c r="B49" s="1" t="s">
        <v>38</v>
      </c>
      <c r="C49" s="1" t="s">
        <v>237</v>
      </c>
      <c r="D49" s="1" t="s">
        <v>19</v>
      </c>
      <c r="E49" s="2" t="e">
        <f>VLOOKUP(C49,考勤!A:AM,35,0)</f>
        <v>#N/A</v>
      </c>
      <c r="F49" s="2" t="e">
        <f>VLOOKUP(C49,考勤!$A$5:AP218,42,0)</f>
        <v>#N/A</v>
      </c>
      <c r="G49" s="3">
        <v>18</v>
      </c>
      <c r="H49" s="4" t="e">
        <f t="shared" si="0"/>
        <v>#N/A</v>
      </c>
      <c r="I49" s="4" t="e">
        <f>VLOOKUP(C49,考勤!$A$5:AP218,41,0)</f>
        <v>#N/A</v>
      </c>
      <c r="J49" s="3">
        <v>18</v>
      </c>
      <c r="K49" s="4" t="e">
        <f t="shared" si="1"/>
        <v>#N/A</v>
      </c>
      <c r="L49" s="4">
        <f>IFERROR(VLOOKUP(C49,奖惩!B:D,3,0),0)</f>
        <v>0</v>
      </c>
      <c r="M49" s="7" t="e">
        <f t="shared" si="2"/>
        <v>#N/A</v>
      </c>
      <c r="N49" s="7" t="e">
        <f t="shared" si="3"/>
        <v>#N/A</v>
      </c>
      <c r="O49" s="7" t="e">
        <f t="shared" si="4"/>
        <v>#N/A</v>
      </c>
    </row>
    <row r="50" ht="14.25" spans="2:15">
      <c r="B50" s="1" t="s">
        <v>38</v>
      </c>
      <c r="C50" s="1" t="s">
        <v>238</v>
      </c>
      <c r="D50" s="1" t="s">
        <v>19</v>
      </c>
      <c r="E50" s="2" t="e">
        <f>VLOOKUP(C50,考勤!A:AM,35,0)</f>
        <v>#N/A</v>
      </c>
      <c r="F50" s="2" t="e">
        <f>VLOOKUP(C50,考勤!$A$5:AP219,42,0)</f>
        <v>#N/A</v>
      </c>
      <c r="G50" s="3">
        <v>18</v>
      </c>
      <c r="H50" s="4" t="e">
        <f t="shared" si="0"/>
        <v>#N/A</v>
      </c>
      <c r="I50" s="4" t="e">
        <f>VLOOKUP(C50,考勤!$A$5:AP219,41,0)</f>
        <v>#N/A</v>
      </c>
      <c r="J50" s="3">
        <v>18</v>
      </c>
      <c r="K50" s="4" t="e">
        <f t="shared" si="1"/>
        <v>#N/A</v>
      </c>
      <c r="L50" s="4">
        <f>IFERROR(VLOOKUP(C50,奖惩!B:D,3,0),0)</f>
        <v>0</v>
      </c>
      <c r="M50" s="7" t="e">
        <f t="shared" si="2"/>
        <v>#N/A</v>
      </c>
      <c r="N50" s="7" t="e">
        <f t="shared" si="3"/>
        <v>#N/A</v>
      </c>
      <c r="O50" s="7" t="e">
        <f t="shared" si="4"/>
        <v>#N/A</v>
      </c>
    </row>
    <row r="51" ht="14.25" spans="2:15">
      <c r="B51" s="1" t="s">
        <v>57</v>
      </c>
      <c r="C51" s="1" t="s">
        <v>58</v>
      </c>
      <c r="D51" s="1" t="s">
        <v>19</v>
      </c>
      <c r="E51" s="2">
        <f>VLOOKUP(C51,考勤!A:AM,35,0)</f>
        <v>23</v>
      </c>
      <c r="F51" s="2">
        <f>VLOOKUP(C51,考勤!$A$5:AP238,42,0)</f>
        <v>184</v>
      </c>
      <c r="G51" s="3">
        <v>19</v>
      </c>
      <c r="H51" s="4">
        <f t="shared" si="0"/>
        <v>3496</v>
      </c>
      <c r="I51" s="4">
        <f>VLOOKUP(C51,考勤!$A$5:AP238,41,0)</f>
        <v>65.5</v>
      </c>
      <c r="J51" s="3">
        <v>19</v>
      </c>
      <c r="K51" s="4">
        <f t="shared" si="1"/>
        <v>1244.5</v>
      </c>
      <c r="L51" s="4">
        <f>IFERROR(VLOOKUP(C51,奖惩!B:D,3,0),0)</f>
        <v>0</v>
      </c>
      <c r="M51" s="7">
        <f t="shared" si="2"/>
        <v>4740.5</v>
      </c>
      <c r="N51" s="7">
        <f t="shared" si="3"/>
        <v>115</v>
      </c>
      <c r="O51" s="7">
        <f t="shared" si="4"/>
        <v>4855.5</v>
      </c>
    </row>
    <row r="52" ht="14.25" spans="2:15">
      <c r="B52" s="1" t="s">
        <v>57</v>
      </c>
      <c r="C52" s="1" t="s">
        <v>239</v>
      </c>
      <c r="D52" s="1" t="s">
        <v>19</v>
      </c>
      <c r="E52" s="2" t="e">
        <f>VLOOKUP(C52,考勤!A:AM,35,0)</f>
        <v>#N/A</v>
      </c>
      <c r="F52" s="2" t="e">
        <f>VLOOKUP(C52,考勤!$A$5:AP239,42,0)</f>
        <v>#N/A</v>
      </c>
      <c r="G52" s="3">
        <v>19</v>
      </c>
      <c r="H52" s="4" t="e">
        <f t="shared" si="0"/>
        <v>#N/A</v>
      </c>
      <c r="I52" s="4" t="e">
        <f>VLOOKUP(C52,考勤!$A$5:AP239,41,0)</f>
        <v>#N/A</v>
      </c>
      <c r="J52" s="3">
        <v>19</v>
      </c>
      <c r="K52" s="4" t="e">
        <f t="shared" si="1"/>
        <v>#N/A</v>
      </c>
      <c r="L52" s="4">
        <f>IFERROR(VLOOKUP(C52,奖惩!B:D,3,0),0)</f>
        <v>0</v>
      </c>
      <c r="M52" s="7" t="e">
        <f t="shared" si="2"/>
        <v>#N/A</v>
      </c>
      <c r="N52" s="7" t="e">
        <f t="shared" si="3"/>
        <v>#N/A</v>
      </c>
      <c r="O52" s="7" t="e">
        <f t="shared" si="4"/>
        <v>#N/A</v>
      </c>
    </row>
    <row r="53" ht="14.25" spans="2:15">
      <c r="B53" s="1" t="s">
        <v>57</v>
      </c>
      <c r="C53" s="1" t="s">
        <v>59</v>
      </c>
      <c r="D53" s="1" t="s">
        <v>19</v>
      </c>
      <c r="E53" s="2" t="e">
        <f>VLOOKUP(C53,考勤!A:AM,35,0)</f>
        <v>#N/A</v>
      </c>
      <c r="F53" s="2" t="e">
        <f>VLOOKUP(C53,考勤!$A$5:AP240,42,0)</f>
        <v>#N/A</v>
      </c>
      <c r="G53" s="3">
        <v>19</v>
      </c>
      <c r="H53" s="4" t="e">
        <f t="shared" si="0"/>
        <v>#N/A</v>
      </c>
      <c r="I53" s="4" t="e">
        <f>VLOOKUP(C53,考勤!$A$5:AP240,41,0)</f>
        <v>#N/A</v>
      </c>
      <c r="J53" s="3">
        <v>19</v>
      </c>
      <c r="K53" s="4" t="e">
        <f t="shared" si="1"/>
        <v>#N/A</v>
      </c>
      <c r="L53" s="4">
        <f>IFERROR(VLOOKUP(C53,奖惩!B:D,3,0),0)</f>
        <v>0</v>
      </c>
      <c r="M53" s="7" t="e">
        <f t="shared" si="2"/>
        <v>#N/A</v>
      </c>
      <c r="N53" s="7" t="e">
        <f t="shared" si="3"/>
        <v>#N/A</v>
      </c>
      <c r="O53" s="7" t="e">
        <f t="shared" si="4"/>
        <v>#N/A</v>
      </c>
    </row>
    <row r="54" ht="14.25" spans="2:15">
      <c r="B54" s="1" t="s">
        <v>57</v>
      </c>
      <c r="C54" s="1" t="s">
        <v>61</v>
      </c>
      <c r="D54" s="1" t="s">
        <v>19</v>
      </c>
      <c r="E54" s="2">
        <f>VLOOKUP(C54,考勤!A:AM,35,0)</f>
        <v>27.5</v>
      </c>
      <c r="F54" s="2">
        <f>VLOOKUP(C54,考勤!$A$5:AP238,42,0)</f>
        <v>224</v>
      </c>
      <c r="G54" s="3">
        <v>19</v>
      </c>
      <c r="H54" s="4">
        <f t="shared" si="0"/>
        <v>4256</v>
      </c>
      <c r="I54" s="4">
        <f>VLOOKUP(C54,考勤!$A$5:AP238,41,0)</f>
        <v>82.5</v>
      </c>
      <c r="J54" s="3">
        <v>19</v>
      </c>
      <c r="K54" s="4">
        <f t="shared" si="1"/>
        <v>1567.5</v>
      </c>
      <c r="L54" s="4">
        <f>IFERROR(VLOOKUP(C54,奖惩!B:D,3,0),0)</f>
        <v>300</v>
      </c>
      <c r="M54" s="7">
        <f t="shared" si="2"/>
        <v>6123.5</v>
      </c>
      <c r="N54" s="7">
        <f t="shared" si="3"/>
        <v>137.5</v>
      </c>
      <c r="O54" s="7">
        <f t="shared" si="4"/>
        <v>6261</v>
      </c>
    </row>
    <row r="55" ht="14.25" spans="2:15">
      <c r="B55" s="1" t="s">
        <v>57</v>
      </c>
      <c r="C55" s="1" t="s">
        <v>62</v>
      </c>
      <c r="D55" s="1" t="s">
        <v>19</v>
      </c>
      <c r="E55" s="2" t="e">
        <f>VLOOKUP(C55,考勤!A:AM,35,0)</f>
        <v>#N/A</v>
      </c>
      <c r="F55" s="2" t="e">
        <f>VLOOKUP(C55,考勤!$A$5:AP243,42,0)</f>
        <v>#N/A</v>
      </c>
      <c r="G55" s="3">
        <v>19</v>
      </c>
      <c r="H55" s="4" t="e">
        <f t="shared" si="0"/>
        <v>#N/A</v>
      </c>
      <c r="I55" s="4" t="e">
        <f>VLOOKUP(C55,考勤!$A$5:AP243,41,0)</f>
        <v>#N/A</v>
      </c>
      <c r="J55" s="3">
        <v>19</v>
      </c>
      <c r="K55" s="4" t="e">
        <f t="shared" si="1"/>
        <v>#N/A</v>
      </c>
      <c r="L55" s="4">
        <f>IFERROR(VLOOKUP(C55,奖惩!B:D,3,0),0)</f>
        <v>0</v>
      </c>
      <c r="M55" s="7" t="e">
        <f t="shared" si="2"/>
        <v>#N/A</v>
      </c>
      <c r="N55" s="7" t="e">
        <f t="shared" si="3"/>
        <v>#N/A</v>
      </c>
      <c r="O55" s="7" t="e">
        <f t="shared" si="4"/>
        <v>#N/A</v>
      </c>
    </row>
    <row r="56" ht="14.25" spans="2:15">
      <c r="B56" s="1" t="s">
        <v>63</v>
      </c>
      <c r="C56" s="1" t="s">
        <v>240</v>
      </c>
      <c r="D56" s="1" t="s">
        <v>19</v>
      </c>
      <c r="E56" s="2" t="e">
        <f>VLOOKUP(C56,考勤!A:AM,35,0)</f>
        <v>#N/A</v>
      </c>
      <c r="F56" s="2" t="e">
        <f>VLOOKUP(C56,考勤!$A$5:AP502,42,0)</f>
        <v>#N/A</v>
      </c>
      <c r="G56" s="3">
        <v>18</v>
      </c>
      <c r="H56" s="4" t="e">
        <f t="shared" si="0"/>
        <v>#N/A</v>
      </c>
      <c r="I56" s="4" t="e">
        <f>VLOOKUP(C56,考勤!$A$5:AP240,41,0)</f>
        <v>#N/A</v>
      </c>
      <c r="J56" s="3">
        <v>18</v>
      </c>
      <c r="K56" s="4" t="e">
        <f t="shared" si="1"/>
        <v>#N/A</v>
      </c>
      <c r="L56" s="4">
        <f>IFERROR(VLOOKUP(C56,奖惩!B:D,3,0),0)</f>
        <v>0</v>
      </c>
      <c r="M56" s="7" t="e">
        <f t="shared" si="2"/>
        <v>#N/A</v>
      </c>
      <c r="N56" s="7" t="e">
        <f t="shared" si="3"/>
        <v>#N/A</v>
      </c>
      <c r="O56" s="7" t="e">
        <f t="shared" si="4"/>
        <v>#N/A</v>
      </c>
    </row>
    <row r="57" ht="14.25" spans="2:15">
      <c r="B57" s="1" t="s">
        <v>63</v>
      </c>
      <c r="C57" s="1" t="s">
        <v>64</v>
      </c>
      <c r="D57" s="1" t="s">
        <v>19</v>
      </c>
      <c r="E57" s="2">
        <f>VLOOKUP(C57,考勤!A:AM,35,0)</f>
        <v>20</v>
      </c>
      <c r="F57" s="2">
        <f>VLOOKUP(C57,考勤!$A$5:AP245,42,0)</f>
        <v>160</v>
      </c>
      <c r="G57" s="3">
        <v>18</v>
      </c>
      <c r="H57" s="4">
        <f t="shared" si="0"/>
        <v>2880</v>
      </c>
      <c r="I57" s="4">
        <f>VLOOKUP(C57,考勤!$A$5:AP241,41,0)</f>
        <v>52</v>
      </c>
      <c r="J57" s="3">
        <v>18</v>
      </c>
      <c r="K57" s="4">
        <f t="shared" si="1"/>
        <v>936</v>
      </c>
      <c r="L57" s="4">
        <f>IFERROR(VLOOKUP(C57,奖惩!B:D,3,0),0)</f>
        <v>0</v>
      </c>
      <c r="M57" s="7">
        <f t="shared" si="2"/>
        <v>3816</v>
      </c>
      <c r="N57" s="7">
        <f t="shared" si="3"/>
        <v>100</v>
      </c>
      <c r="O57" s="7">
        <f t="shared" si="4"/>
        <v>3916</v>
      </c>
    </row>
    <row r="58" ht="14.25" spans="2:15">
      <c r="B58" s="1" t="s">
        <v>63</v>
      </c>
      <c r="C58" s="6" t="s">
        <v>65</v>
      </c>
      <c r="D58" s="1" t="s">
        <v>19</v>
      </c>
      <c r="E58" s="2" t="e">
        <f>VLOOKUP(C58,考勤!A:AM,35,0)</f>
        <v>#N/A</v>
      </c>
      <c r="F58" s="2" t="e">
        <f>VLOOKUP(C58,考勤!$A$5:AP240,42,0)</f>
        <v>#N/A</v>
      </c>
      <c r="G58" s="3">
        <v>18</v>
      </c>
      <c r="H58" s="4" t="e">
        <f t="shared" si="0"/>
        <v>#N/A</v>
      </c>
      <c r="I58" s="4" t="e">
        <f>VLOOKUP(C58,考勤!$A$5:AP240,41,0)</f>
        <v>#N/A</v>
      </c>
      <c r="J58" s="3">
        <v>18</v>
      </c>
      <c r="K58" s="4" t="e">
        <f t="shared" si="1"/>
        <v>#N/A</v>
      </c>
      <c r="L58" s="4">
        <f>IFERROR(VLOOKUP(C58,奖惩!B:D,3,0),0)</f>
        <v>0</v>
      </c>
      <c r="M58" s="7" t="e">
        <f t="shared" si="2"/>
        <v>#N/A</v>
      </c>
      <c r="N58" s="7" t="e">
        <f t="shared" si="3"/>
        <v>#N/A</v>
      </c>
      <c r="O58" s="7" t="e">
        <f t="shared" si="4"/>
        <v>#N/A</v>
      </c>
    </row>
    <row r="59" ht="14.25" spans="2:15">
      <c r="B59" s="1" t="s">
        <v>219</v>
      </c>
      <c r="C59" s="1" t="s">
        <v>241</v>
      </c>
      <c r="D59" s="1" t="s">
        <v>19</v>
      </c>
      <c r="E59" s="2" t="e">
        <f>VLOOKUP(C59,考勤!A:AM,35,0)</f>
        <v>#N/A</v>
      </c>
      <c r="F59" s="2" t="e">
        <f>VLOOKUP(C59,考勤!$A$5:AP214,42,0)</f>
        <v>#N/A</v>
      </c>
      <c r="G59" s="3">
        <v>19.5</v>
      </c>
      <c r="H59" s="4" t="e">
        <f t="shared" si="0"/>
        <v>#N/A</v>
      </c>
      <c r="I59" s="4" t="e">
        <f>VLOOKUP(C59,考勤!$A$5:AP220,41,0)</f>
        <v>#N/A</v>
      </c>
      <c r="J59" s="3">
        <v>20.5</v>
      </c>
      <c r="K59" s="4" t="e">
        <f t="shared" si="1"/>
        <v>#N/A</v>
      </c>
      <c r="L59" s="4">
        <f>IFERROR(VLOOKUP(C59,奖惩!B:D,3,0),0)</f>
        <v>0</v>
      </c>
      <c r="M59" s="7" t="e">
        <f t="shared" si="2"/>
        <v>#N/A</v>
      </c>
      <c r="N59" s="7" t="e">
        <f t="shared" si="3"/>
        <v>#N/A</v>
      </c>
      <c r="O59" s="7" t="e">
        <f t="shared" si="4"/>
        <v>#N/A</v>
      </c>
    </row>
    <row r="60" ht="14.25" spans="2:15">
      <c r="B60" s="1" t="s">
        <v>219</v>
      </c>
      <c r="C60" s="1" t="s">
        <v>242</v>
      </c>
      <c r="D60" s="1" t="s">
        <v>19</v>
      </c>
      <c r="E60" s="2" t="e">
        <f>VLOOKUP(C60,考勤!A:AM,35,0)</f>
        <v>#N/A</v>
      </c>
      <c r="F60" s="2" t="e">
        <f>VLOOKUP(C60,考勤!$A$5:AP215,42,0)</f>
        <v>#N/A</v>
      </c>
      <c r="G60" s="3">
        <v>19.5</v>
      </c>
      <c r="H60" s="4" t="e">
        <f t="shared" si="0"/>
        <v>#N/A</v>
      </c>
      <c r="I60" s="4" t="e">
        <f>VLOOKUP(C60,考勤!$A$5:AP221,41,0)</f>
        <v>#N/A</v>
      </c>
      <c r="J60" s="3">
        <v>20.5</v>
      </c>
      <c r="K60" s="4" t="e">
        <f t="shared" si="1"/>
        <v>#N/A</v>
      </c>
      <c r="L60" s="4">
        <f>IFERROR(VLOOKUP(C60,奖惩!B:D,3,0),0)</f>
        <v>0</v>
      </c>
      <c r="M60" s="7" t="e">
        <f t="shared" si="2"/>
        <v>#N/A</v>
      </c>
      <c r="N60" s="7" t="e">
        <f t="shared" si="3"/>
        <v>#N/A</v>
      </c>
      <c r="O60" s="7" t="e">
        <f t="shared" si="4"/>
        <v>#N/A</v>
      </c>
    </row>
    <row r="61" ht="14.25" spans="2:15">
      <c r="B61" s="1" t="s">
        <v>219</v>
      </c>
      <c r="C61" s="1" t="s">
        <v>243</v>
      </c>
      <c r="D61" s="1" t="s">
        <v>19</v>
      </c>
      <c r="E61" s="2" t="e">
        <f>VLOOKUP(C61,考勤!A:AM,35,0)</f>
        <v>#N/A</v>
      </c>
      <c r="F61" s="2" t="e">
        <f>VLOOKUP(C61,考勤!$A$5:AP216,42,0)</f>
        <v>#N/A</v>
      </c>
      <c r="G61" s="3">
        <v>19.5</v>
      </c>
      <c r="H61" s="4" t="e">
        <f t="shared" si="0"/>
        <v>#N/A</v>
      </c>
      <c r="I61" s="4" t="e">
        <f>VLOOKUP(C61,考勤!$A$5:AP222,41,0)</f>
        <v>#N/A</v>
      </c>
      <c r="J61" s="3">
        <v>20.5</v>
      </c>
      <c r="K61" s="4" t="e">
        <f t="shared" si="1"/>
        <v>#N/A</v>
      </c>
      <c r="L61" s="4">
        <f>IFERROR(VLOOKUP(C61,奖惩!B:D,3,0),0)</f>
        <v>0</v>
      </c>
      <c r="M61" s="7" t="e">
        <f t="shared" si="2"/>
        <v>#N/A</v>
      </c>
      <c r="N61" s="7" t="e">
        <f t="shared" si="3"/>
        <v>#N/A</v>
      </c>
      <c r="O61" s="7" t="e">
        <f t="shared" si="4"/>
        <v>#N/A</v>
      </c>
    </row>
    <row r="62" ht="14.25" spans="2:15">
      <c r="B62" s="1" t="s">
        <v>219</v>
      </c>
      <c r="C62" s="1" t="s">
        <v>244</v>
      </c>
      <c r="D62" s="1" t="s">
        <v>19</v>
      </c>
      <c r="E62" s="2" t="e">
        <f>VLOOKUP(C62,考勤!A:AM,35,0)</f>
        <v>#N/A</v>
      </c>
      <c r="F62" s="2" t="e">
        <f>VLOOKUP(C62,考勤!$A$5:AP217,42,0)</f>
        <v>#N/A</v>
      </c>
      <c r="G62" s="3">
        <v>19.5</v>
      </c>
      <c r="H62" s="4" t="e">
        <f t="shared" si="0"/>
        <v>#N/A</v>
      </c>
      <c r="I62" s="4" t="e">
        <f>VLOOKUP(C62,考勤!$A$5:AP223,41,0)</f>
        <v>#N/A</v>
      </c>
      <c r="J62" s="3">
        <v>20.5</v>
      </c>
      <c r="K62" s="4" t="e">
        <f t="shared" si="1"/>
        <v>#N/A</v>
      </c>
      <c r="L62" s="4">
        <f>IFERROR(VLOOKUP(C62,奖惩!B:D,3,0),0)</f>
        <v>0</v>
      </c>
      <c r="M62" s="7" t="e">
        <f t="shared" si="2"/>
        <v>#N/A</v>
      </c>
      <c r="N62" s="7" t="e">
        <f t="shared" si="3"/>
        <v>#N/A</v>
      </c>
      <c r="O62" s="7" t="e">
        <f t="shared" si="4"/>
        <v>#N/A</v>
      </c>
    </row>
    <row r="63" ht="14.25" spans="2:15">
      <c r="B63" s="1" t="s">
        <v>219</v>
      </c>
      <c r="C63" s="1" t="s">
        <v>245</v>
      </c>
      <c r="D63" s="1" t="s">
        <v>19</v>
      </c>
      <c r="E63" s="2" t="e">
        <f>VLOOKUP(C63,考勤!A:AM,35,0)</f>
        <v>#N/A</v>
      </c>
      <c r="F63" s="2" t="e">
        <f>VLOOKUP(C63,考勤!$A$5:AP218,42,0)</f>
        <v>#N/A</v>
      </c>
      <c r="G63" s="3">
        <v>19.5</v>
      </c>
      <c r="H63" s="4" t="e">
        <f t="shared" si="0"/>
        <v>#N/A</v>
      </c>
      <c r="I63" s="4" t="e">
        <f>VLOOKUP(C63,考勤!$A$5:AP224,41,0)</f>
        <v>#N/A</v>
      </c>
      <c r="J63" s="3">
        <v>20.5</v>
      </c>
      <c r="K63" s="4" t="e">
        <f t="shared" si="1"/>
        <v>#N/A</v>
      </c>
      <c r="L63" s="4">
        <f>IFERROR(VLOOKUP(C63,奖惩!B:D,3,0),0)</f>
        <v>0</v>
      </c>
      <c r="M63" s="7" t="e">
        <f t="shared" si="2"/>
        <v>#N/A</v>
      </c>
      <c r="N63" s="7" t="e">
        <f t="shared" si="3"/>
        <v>#N/A</v>
      </c>
      <c r="O63" s="7" t="e">
        <f t="shared" si="4"/>
        <v>#N/A</v>
      </c>
    </row>
    <row r="64" ht="14.25" spans="2:15">
      <c r="B64" s="1" t="s">
        <v>67</v>
      </c>
      <c r="C64" s="1" t="s">
        <v>246</v>
      </c>
      <c r="D64" s="1" t="s">
        <v>19</v>
      </c>
      <c r="E64" s="2" t="e">
        <f>VLOOKUP(C64,考勤!A:AM,35,0)</f>
        <v>#N/A</v>
      </c>
      <c r="F64" s="2" t="e">
        <f>VLOOKUP(C64,考勤!$A$5:AP219,42,0)</f>
        <v>#N/A</v>
      </c>
      <c r="G64" s="3">
        <v>19.5</v>
      </c>
      <c r="H64" s="4" t="e">
        <f t="shared" si="0"/>
        <v>#N/A</v>
      </c>
      <c r="I64" s="4" t="e">
        <f>VLOOKUP(C64,考勤!$A$5:AP225,41,0)</f>
        <v>#N/A</v>
      </c>
      <c r="J64" s="3">
        <v>20.5</v>
      </c>
      <c r="K64" s="4" t="e">
        <f t="shared" si="1"/>
        <v>#N/A</v>
      </c>
      <c r="L64" s="4">
        <f>IFERROR(VLOOKUP(C64,奖惩!B:D,3,0),0)</f>
        <v>0</v>
      </c>
      <c r="M64" s="7" t="e">
        <f t="shared" si="2"/>
        <v>#N/A</v>
      </c>
      <c r="N64" s="7" t="e">
        <f t="shared" si="3"/>
        <v>#N/A</v>
      </c>
      <c r="O64" s="7" t="e">
        <f t="shared" si="4"/>
        <v>#N/A</v>
      </c>
    </row>
    <row r="65" ht="14.25" spans="2:15">
      <c r="B65" s="1" t="s">
        <v>67</v>
      </c>
      <c r="C65" s="1" t="s">
        <v>247</v>
      </c>
      <c r="D65" s="1" t="s">
        <v>19</v>
      </c>
      <c r="E65" s="2" t="e">
        <f>VLOOKUP(C65,考勤!A:AM,35,0)</f>
        <v>#N/A</v>
      </c>
      <c r="F65" s="2" t="e">
        <f>VLOOKUP(C65,考勤!$A$5:AP220,42,0)</f>
        <v>#N/A</v>
      </c>
      <c r="G65" s="3">
        <v>19.5</v>
      </c>
      <c r="H65" s="4" t="e">
        <f t="shared" si="0"/>
        <v>#N/A</v>
      </c>
      <c r="I65" s="4" t="e">
        <f>VLOOKUP(C65,考勤!$A$5:AP226,41,0)</f>
        <v>#N/A</v>
      </c>
      <c r="J65" s="3">
        <v>20.5</v>
      </c>
      <c r="K65" s="4" t="e">
        <f t="shared" si="1"/>
        <v>#N/A</v>
      </c>
      <c r="L65" s="4">
        <f>IFERROR(VLOOKUP(C65,奖惩!B:D,3,0),0)</f>
        <v>0</v>
      </c>
      <c r="M65" s="7" t="e">
        <f t="shared" si="2"/>
        <v>#N/A</v>
      </c>
      <c r="N65" s="7" t="e">
        <f t="shared" si="3"/>
        <v>#N/A</v>
      </c>
      <c r="O65" s="7" t="e">
        <f t="shared" si="4"/>
        <v>#N/A</v>
      </c>
    </row>
    <row r="66" ht="14.25" spans="2:15">
      <c r="B66" s="1" t="s">
        <v>67</v>
      </c>
      <c r="C66" s="1" t="s">
        <v>69</v>
      </c>
      <c r="D66" s="1" t="s">
        <v>19</v>
      </c>
      <c r="E66" s="2">
        <f>VLOOKUP(C66,考勤!A:AM,35,0)</f>
        <v>8</v>
      </c>
      <c r="F66" s="2">
        <f>VLOOKUP(C66,考勤!$A$5:AP221,42,0)</f>
        <v>64</v>
      </c>
      <c r="G66" s="3">
        <v>19.5</v>
      </c>
      <c r="H66" s="4">
        <f t="shared" si="0"/>
        <v>1248</v>
      </c>
      <c r="I66" s="4">
        <f>VLOOKUP(C66,考勤!$A$5:AP227,41,0)</f>
        <v>7</v>
      </c>
      <c r="J66" s="3">
        <v>20.5</v>
      </c>
      <c r="K66" s="4">
        <f t="shared" si="1"/>
        <v>143.5</v>
      </c>
      <c r="L66" s="4">
        <f>IFERROR(VLOOKUP(C66,奖惩!B:D,3,0),0)</f>
        <v>0</v>
      </c>
      <c r="M66" s="7">
        <f t="shared" si="2"/>
        <v>1391.5</v>
      </c>
      <c r="N66" s="7">
        <f t="shared" si="3"/>
        <v>40</v>
      </c>
      <c r="O66" s="7">
        <f t="shared" si="4"/>
        <v>1431.5</v>
      </c>
    </row>
    <row r="67" ht="14.25" spans="2:15">
      <c r="B67" s="1" t="s">
        <v>67</v>
      </c>
      <c r="C67" s="1" t="s">
        <v>248</v>
      </c>
      <c r="D67" s="1" t="s">
        <v>19</v>
      </c>
      <c r="E67" s="2" t="e">
        <f>VLOOKUP(C67,考勤!A:AM,35,0)</f>
        <v>#N/A</v>
      </c>
      <c r="F67" s="2" t="e">
        <f>VLOOKUP(C67,考勤!$A$5:AP222,42,0)</f>
        <v>#N/A</v>
      </c>
      <c r="G67" s="3">
        <v>19.5</v>
      </c>
      <c r="H67" s="4" t="e">
        <f t="shared" si="0"/>
        <v>#N/A</v>
      </c>
      <c r="I67" s="4" t="e">
        <f>VLOOKUP(C67,考勤!$A$5:AP228,41,0)</f>
        <v>#N/A</v>
      </c>
      <c r="J67" s="3">
        <v>20.5</v>
      </c>
      <c r="K67" s="4" t="e">
        <f t="shared" si="1"/>
        <v>#N/A</v>
      </c>
      <c r="L67" s="4">
        <f>IFERROR(VLOOKUP(C67,奖惩!B:D,3,0),0)</f>
        <v>0</v>
      </c>
      <c r="M67" s="7" t="e">
        <f t="shared" si="2"/>
        <v>#N/A</v>
      </c>
      <c r="N67" s="7" t="e">
        <f t="shared" si="3"/>
        <v>#N/A</v>
      </c>
      <c r="O67" s="7" t="e">
        <f t="shared" si="4"/>
        <v>#N/A</v>
      </c>
    </row>
    <row r="68" ht="14.25" spans="2:15">
      <c r="B68" s="1" t="s">
        <v>67</v>
      </c>
      <c r="C68" s="1" t="s">
        <v>68</v>
      </c>
      <c r="D68" s="1" t="s">
        <v>19</v>
      </c>
      <c r="E68" s="2">
        <f>VLOOKUP(C68,考勤!A:AM,35,0)</f>
        <v>20</v>
      </c>
      <c r="F68" s="2">
        <f>VLOOKUP(C68,考勤!$A$5:AP223,42,0)</f>
        <v>160</v>
      </c>
      <c r="G68" s="3">
        <v>19.5</v>
      </c>
      <c r="H68" s="4">
        <f t="shared" si="0"/>
        <v>3120</v>
      </c>
      <c r="I68" s="4">
        <f>VLOOKUP(C68,考勤!$A$5:AP229,41,0)</f>
        <v>31</v>
      </c>
      <c r="J68" s="3">
        <v>20.5</v>
      </c>
      <c r="K68" s="4">
        <f t="shared" si="1"/>
        <v>635.5</v>
      </c>
      <c r="L68" s="4">
        <f>IFERROR(VLOOKUP(C68,奖惩!B:D,3,0),0)</f>
        <v>-121</v>
      </c>
      <c r="M68" s="7">
        <f t="shared" si="2"/>
        <v>3634.5</v>
      </c>
      <c r="N68" s="7">
        <f t="shared" si="3"/>
        <v>100</v>
      </c>
      <c r="O68" s="7">
        <f t="shared" si="4"/>
        <v>3734.5</v>
      </c>
    </row>
    <row r="69" ht="14.25" spans="2:15">
      <c r="B69" s="1" t="s">
        <v>67</v>
      </c>
      <c r="C69" s="1" t="s">
        <v>73</v>
      </c>
      <c r="D69" s="1" t="s">
        <v>19</v>
      </c>
      <c r="E69" s="2" t="e">
        <f>VLOOKUP(C69,考勤!A:AM,35,0)</f>
        <v>#N/A</v>
      </c>
      <c r="F69" s="2" t="e">
        <f>VLOOKUP(C69,考勤!$A$5:AP224,42,0)</f>
        <v>#N/A</v>
      </c>
      <c r="G69" s="3">
        <v>19.5</v>
      </c>
      <c r="H69" s="4" t="e">
        <f t="shared" ref="H69:H74" si="5">G69*F69</f>
        <v>#N/A</v>
      </c>
      <c r="I69" s="4" t="e">
        <f>VLOOKUP(C69,考勤!$A$5:AP230,41,0)</f>
        <v>#N/A</v>
      </c>
      <c r="J69" s="3">
        <v>20.5</v>
      </c>
      <c r="K69" s="4" t="e">
        <f t="shared" ref="K69:K74" si="6">J69*I69</f>
        <v>#N/A</v>
      </c>
      <c r="L69" s="4">
        <f>IFERROR(VLOOKUP(C69,奖惩!B:D,3,0),0)</f>
        <v>0</v>
      </c>
      <c r="M69" s="7" t="e">
        <f t="shared" ref="M69:M74" si="7">H69+K69+L69</f>
        <v>#N/A</v>
      </c>
      <c r="N69" s="7" t="e">
        <f t="shared" ref="N69:N74" si="8">E69*5</f>
        <v>#N/A</v>
      </c>
      <c r="O69" s="7" t="e">
        <f t="shared" ref="O69:O74" si="9">M69+N69</f>
        <v>#N/A</v>
      </c>
    </row>
    <row r="70" ht="14.25" spans="2:15">
      <c r="B70" s="1" t="s">
        <v>67</v>
      </c>
      <c r="C70" s="1" t="s">
        <v>74</v>
      </c>
      <c r="D70" s="1" t="s">
        <v>19</v>
      </c>
      <c r="E70" s="2" t="e">
        <f>VLOOKUP(C70,考勤!A:AM,35,0)</f>
        <v>#N/A</v>
      </c>
      <c r="F70" s="2" t="e">
        <f>VLOOKUP(C70,考勤!$A$5:AP225,42,0)</f>
        <v>#N/A</v>
      </c>
      <c r="G70" s="3">
        <v>19.5</v>
      </c>
      <c r="H70" s="4" t="e">
        <f t="shared" si="5"/>
        <v>#N/A</v>
      </c>
      <c r="I70" s="4" t="e">
        <f>VLOOKUP(C70,考勤!$A$5:AP231,41,0)</f>
        <v>#N/A</v>
      </c>
      <c r="J70" s="3">
        <v>20.5</v>
      </c>
      <c r="K70" s="4" t="e">
        <f t="shared" si="6"/>
        <v>#N/A</v>
      </c>
      <c r="L70" s="4">
        <f>IFERROR(VLOOKUP(C70,奖惩!B:D,3,0),0)</f>
        <v>0</v>
      </c>
      <c r="M70" s="7" t="e">
        <f t="shared" si="7"/>
        <v>#N/A</v>
      </c>
      <c r="N70" s="7" t="e">
        <f t="shared" si="8"/>
        <v>#N/A</v>
      </c>
      <c r="O70" s="7" t="e">
        <f t="shared" si="9"/>
        <v>#N/A</v>
      </c>
    </row>
    <row r="71" ht="14.25" spans="2:15">
      <c r="B71" s="1" t="s">
        <v>70</v>
      </c>
      <c r="C71" s="1" t="s">
        <v>76</v>
      </c>
      <c r="D71" s="1" t="s">
        <v>19</v>
      </c>
      <c r="E71" s="2">
        <f>VLOOKUP(C71,考勤!A:AM,35,0)</f>
        <v>18.5</v>
      </c>
      <c r="F71" s="2">
        <f>VLOOKUP(C71,考勤!$A$5:AP226,42,0)</f>
        <v>148.5</v>
      </c>
      <c r="G71" s="3">
        <v>19.5</v>
      </c>
      <c r="H71" s="4">
        <f t="shared" si="5"/>
        <v>2895.75</v>
      </c>
      <c r="I71" s="4">
        <f>VLOOKUP(C71,考勤!$A$5:AP232,41,0)</f>
        <v>46.5</v>
      </c>
      <c r="J71" s="3">
        <v>20.5</v>
      </c>
      <c r="K71" s="4">
        <f t="shared" si="6"/>
        <v>953.25</v>
      </c>
      <c r="L71" s="4">
        <f>IFERROR(VLOOKUP(C71,奖惩!B:D,3,0),0)</f>
        <v>-134</v>
      </c>
      <c r="M71" s="7">
        <f t="shared" si="7"/>
        <v>3715</v>
      </c>
      <c r="N71" s="7">
        <f t="shared" si="8"/>
        <v>92.5</v>
      </c>
      <c r="O71" s="7">
        <f t="shared" si="9"/>
        <v>3807.5</v>
      </c>
    </row>
    <row r="72" ht="14.25" spans="2:15">
      <c r="B72" s="1" t="s">
        <v>70</v>
      </c>
      <c r="C72" s="1" t="s">
        <v>78</v>
      </c>
      <c r="D72" s="1" t="s">
        <v>19</v>
      </c>
      <c r="E72" s="2" t="e">
        <f>VLOOKUP(C72,考勤!A:AM,35,0)</f>
        <v>#N/A</v>
      </c>
      <c r="F72" s="2" t="e">
        <f>VLOOKUP(C72,考勤!$A$5:AP227,42,0)</f>
        <v>#N/A</v>
      </c>
      <c r="G72" s="3">
        <v>19.5</v>
      </c>
      <c r="H72" s="4" t="e">
        <f t="shared" si="5"/>
        <v>#N/A</v>
      </c>
      <c r="I72" s="4" t="e">
        <f>VLOOKUP(C72,考勤!$A$5:AP233,41,0)</f>
        <v>#N/A</v>
      </c>
      <c r="J72" s="3">
        <v>20.5</v>
      </c>
      <c r="K72" s="4" t="e">
        <f t="shared" si="6"/>
        <v>#N/A</v>
      </c>
      <c r="L72" s="4">
        <f>IFERROR(VLOOKUP(C72,奖惩!B:D,3,0),0)</f>
        <v>0</v>
      </c>
      <c r="M72" s="7" t="e">
        <f t="shared" si="7"/>
        <v>#N/A</v>
      </c>
      <c r="N72" s="7" t="e">
        <f t="shared" si="8"/>
        <v>#N/A</v>
      </c>
      <c r="O72" s="7" t="e">
        <f t="shared" si="9"/>
        <v>#N/A</v>
      </c>
    </row>
    <row r="73" ht="14.25" spans="2:15">
      <c r="B73" s="1" t="s">
        <v>70</v>
      </c>
      <c r="C73" s="1" t="s">
        <v>79</v>
      </c>
      <c r="D73" s="1" t="s">
        <v>19</v>
      </c>
      <c r="E73" s="2">
        <f>VLOOKUP(C73,考勤!A:AM,35,0)</f>
        <v>17.5</v>
      </c>
      <c r="F73" s="2">
        <f>VLOOKUP(C73,考勤!$A$5:AP227,42,0)</f>
        <v>142.5</v>
      </c>
      <c r="G73" s="3">
        <v>19.5</v>
      </c>
      <c r="H73" s="4">
        <f t="shared" si="5"/>
        <v>2778.75</v>
      </c>
      <c r="I73" s="4">
        <f>VLOOKUP(C73,考勤!$A$5:AP233,41,0)</f>
        <v>39</v>
      </c>
      <c r="J73" s="3">
        <v>20.5</v>
      </c>
      <c r="K73" s="4">
        <f t="shared" si="6"/>
        <v>799.5</v>
      </c>
      <c r="L73" s="4">
        <f>IFERROR(VLOOKUP(C73,奖惩!B:D,3,0),0)</f>
        <v>-134</v>
      </c>
      <c r="M73" s="7">
        <f t="shared" si="7"/>
        <v>3444.25</v>
      </c>
      <c r="N73" s="7">
        <f t="shared" si="8"/>
        <v>87.5</v>
      </c>
      <c r="O73" s="7">
        <f t="shared" si="9"/>
        <v>3531.75</v>
      </c>
    </row>
    <row r="74" ht="14.25" spans="2:15">
      <c r="B74" s="1" t="s">
        <v>70</v>
      </c>
      <c r="C74" s="1" t="s">
        <v>80</v>
      </c>
      <c r="D74" s="1" t="s">
        <v>19</v>
      </c>
      <c r="E74" s="2" t="e">
        <f>VLOOKUP(C74,考勤!A:AM,35,0)</f>
        <v>#N/A</v>
      </c>
      <c r="F74" s="2" t="e">
        <f>VLOOKUP(C74,考勤!$A$5:AP228,42,0)</f>
        <v>#N/A</v>
      </c>
      <c r="G74" s="3">
        <v>19.5</v>
      </c>
      <c r="H74" s="4" t="e">
        <f t="shared" si="5"/>
        <v>#N/A</v>
      </c>
      <c r="I74" s="4" t="e">
        <f>VLOOKUP(C74,考勤!$A$5:AP234,41,0)</f>
        <v>#N/A</v>
      </c>
      <c r="J74" s="3">
        <v>20.5</v>
      </c>
      <c r="K74" s="4" t="e">
        <f t="shared" si="6"/>
        <v>#N/A</v>
      </c>
      <c r="L74" s="4">
        <f>IFERROR(VLOOKUP(C74,奖惩!B:D,3,0),0)</f>
        <v>0</v>
      </c>
      <c r="M74" s="7" t="e">
        <f t="shared" si="7"/>
        <v>#N/A</v>
      </c>
      <c r="N74" s="7" t="e">
        <f t="shared" si="8"/>
        <v>#N/A</v>
      </c>
      <c r="O74" s="7" t="e">
        <f t="shared" si="9"/>
        <v>#N/A</v>
      </c>
    </row>
  </sheetData>
  <sortState ref="B4:C73">
    <sortCondition ref="B4"/>
  </sortState>
  <conditionalFormatting sqref="B4">
    <cfRule type="duplicateValues" dxfId="0" priority="1379"/>
    <cfRule type="duplicateValues" dxfId="0" priority="1378"/>
    <cfRule type="duplicateValues" dxfId="0" priority="1377"/>
    <cfRule type="duplicateValues" dxfId="0" priority="1376"/>
    <cfRule type="duplicateValues" dxfId="0" priority="1375"/>
    <cfRule type="duplicateValues" dxfId="0" priority="1373"/>
  </conditionalFormatting>
  <conditionalFormatting sqref="C4">
    <cfRule type="duplicateValues" dxfId="0" priority="1381"/>
    <cfRule type="duplicateValues" dxfId="0" priority="1380"/>
    <cfRule type="duplicateValues" dxfId="0" priority="1374"/>
    <cfRule type="duplicateValues" dxfId="0" priority="1372"/>
  </conditionalFormatting>
  <conditionalFormatting sqref="B5">
    <cfRule type="duplicateValues" dxfId="0" priority="1371"/>
    <cfRule type="duplicateValues" dxfId="0" priority="1370"/>
    <cfRule type="duplicateValues" dxfId="0" priority="1369"/>
    <cfRule type="duplicateValues" dxfId="0" priority="1368"/>
    <cfRule type="duplicateValues" dxfId="0" priority="1367"/>
    <cfRule type="duplicateValues" dxfId="0" priority="1366"/>
  </conditionalFormatting>
  <conditionalFormatting sqref="B6">
    <cfRule type="duplicateValues" dxfId="0" priority="814"/>
    <cfRule type="duplicateValues" dxfId="0" priority="808"/>
    <cfRule type="duplicateValues" dxfId="0" priority="802"/>
    <cfRule type="duplicateValues" dxfId="0" priority="796"/>
    <cfRule type="duplicateValues" dxfId="0" priority="790"/>
    <cfRule type="duplicateValues" dxfId="0" priority="784"/>
  </conditionalFormatting>
  <conditionalFormatting sqref="C6">
    <cfRule type="duplicateValues" dxfId="0" priority="838"/>
    <cfRule type="duplicateValues" dxfId="0" priority="832"/>
    <cfRule type="duplicateValues" dxfId="0" priority="826"/>
    <cfRule type="duplicateValues" dxfId="0" priority="820"/>
    <cfRule type="duplicateValues" dxfId="0" priority="778"/>
    <cfRule type="duplicateValues" dxfId="0" priority="772"/>
    <cfRule type="duplicateValues" dxfId="0" priority="766"/>
    <cfRule type="duplicateValues" dxfId="0" priority="760"/>
    <cfRule type="duplicateValues" dxfId="0" priority="754"/>
    <cfRule type="duplicateValues" dxfId="0" priority="748"/>
    <cfRule type="duplicateValues" dxfId="0" priority="742"/>
    <cfRule type="duplicateValues" dxfId="0" priority="736"/>
    <cfRule type="duplicateValues" dxfId="0" priority="730"/>
    <cfRule type="duplicateValues" dxfId="0" priority="724"/>
    <cfRule type="duplicateValues" dxfId="0" priority="718"/>
    <cfRule type="duplicateValues" dxfId="0" priority="712"/>
    <cfRule type="duplicateValues" dxfId="0" priority="706"/>
  </conditionalFormatting>
  <conditionalFormatting sqref="B7">
    <cfRule type="duplicateValues" dxfId="0" priority="813"/>
    <cfRule type="duplicateValues" dxfId="0" priority="807"/>
    <cfRule type="duplicateValues" dxfId="0" priority="801"/>
    <cfRule type="duplicateValues" dxfId="0" priority="795"/>
    <cfRule type="duplicateValues" dxfId="0" priority="789"/>
    <cfRule type="duplicateValues" dxfId="0" priority="783"/>
  </conditionalFormatting>
  <conditionalFormatting sqref="C7">
    <cfRule type="duplicateValues" dxfId="0" priority="837"/>
    <cfRule type="duplicateValues" dxfId="0" priority="831"/>
    <cfRule type="duplicateValues" dxfId="0" priority="825"/>
    <cfRule type="duplicateValues" dxfId="0" priority="819"/>
    <cfRule type="duplicateValues" dxfId="0" priority="777"/>
    <cfRule type="duplicateValues" dxfId="0" priority="771"/>
    <cfRule type="duplicateValues" dxfId="0" priority="765"/>
    <cfRule type="duplicateValues" dxfId="0" priority="759"/>
    <cfRule type="duplicateValues" dxfId="0" priority="753"/>
    <cfRule type="duplicateValues" dxfId="0" priority="747"/>
    <cfRule type="duplicateValues" dxfId="0" priority="741"/>
    <cfRule type="duplicateValues" dxfId="0" priority="735"/>
    <cfRule type="duplicateValues" dxfId="0" priority="729"/>
    <cfRule type="duplicateValues" dxfId="0" priority="723"/>
    <cfRule type="duplicateValues" dxfId="0" priority="717"/>
    <cfRule type="duplicateValues" dxfId="0" priority="711"/>
    <cfRule type="duplicateValues" dxfId="0" priority="705"/>
  </conditionalFormatting>
  <conditionalFormatting sqref="B8">
    <cfRule type="duplicateValues" dxfId="0" priority="812"/>
    <cfRule type="duplicateValues" dxfId="0" priority="806"/>
    <cfRule type="duplicateValues" dxfId="0" priority="800"/>
    <cfRule type="duplicateValues" dxfId="0" priority="794"/>
    <cfRule type="duplicateValues" dxfId="0" priority="788"/>
    <cfRule type="duplicateValues" dxfId="0" priority="782"/>
  </conditionalFormatting>
  <conditionalFormatting sqref="C8">
    <cfRule type="duplicateValues" dxfId="0" priority="836"/>
    <cfRule type="duplicateValues" dxfId="0" priority="830"/>
    <cfRule type="duplicateValues" dxfId="0" priority="824"/>
    <cfRule type="duplicateValues" dxfId="0" priority="818"/>
    <cfRule type="duplicateValues" dxfId="0" priority="776"/>
    <cfRule type="duplicateValues" dxfId="0" priority="770"/>
    <cfRule type="duplicateValues" dxfId="0" priority="764"/>
    <cfRule type="duplicateValues" dxfId="0" priority="758"/>
    <cfRule type="duplicateValues" dxfId="0" priority="752"/>
    <cfRule type="duplicateValues" dxfId="0" priority="746"/>
    <cfRule type="duplicateValues" dxfId="0" priority="740"/>
    <cfRule type="duplicateValues" dxfId="0" priority="734"/>
    <cfRule type="duplicateValues" dxfId="0" priority="728"/>
    <cfRule type="duplicateValues" dxfId="0" priority="722"/>
    <cfRule type="duplicateValues" dxfId="0" priority="716"/>
    <cfRule type="duplicateValues" dxfId="0" priority="710"/>
    <cfRule type="duplicateValues" dxfId="0" priority="704"/>
  </conditionalFormatting>
  <conditionalFormatting sqref="B9">
    <cfRule type="duplicateValues" dxfId="0" priority="811"/>
    <cfRule type="duplicateValues" dxfId="0" priority="805"/>
    <cfRule type="duplicateValues" dxfId="0" priority="799"/>
    <cfRule type="duplicateValues" dxfId="0" priority="793"/>
    <cfRule type="duplicateValues" dxfId="0" priority="787"/>
    <cfRule type="duplicateValues" dxfId="0" priority="781"/>
  </conditionalFormatting>
  <conditionalFormatting sqref="C9">
    <cfRule type="duplicateValues" dxfId="0" priority="835"/>
    <cfRule type="duplicateValues" dxfId="0" priority="829"/>
    <cfRule type="duplicateValues" dxfId="0" priority="823"/>
    <cfRule type="duplicateValues" dxfId="0" priority="817"/>
    <cfRule type="duplicateValues" dxfId="0" priority="775"/>
    <cfRule type="duplicateValues" dxfId="0" priority="769"/>
    <cfRule type="duplicateValues" dxfId="0" priority="763"/>
    <cfRule type="duplicateValues" dxfId="0" priority="757"/>
    <cfRule type="duplicateValues" dxfId="0" priority="751"/>
    <cfRule type="duplicateValues" dxfId="0" priority="745"/>
    <cfRule type="duplicateValues" dxfId="0" priority="739"/>
    <cfRule type="duplicateValues" dxfId="0" priority="733"/>
    <cfRule type="duplicateValues" dxfId="0" priority="727"/>
    <cfRule type="duplicateValues" dxfId="0" priority="721"/>
    <cfRule type="duplicateValues" dxfId="0" priority="715"/>
    <cfRule type="duplicateValues" dxfId="0" priority="709"/>
    <cfRule type="duplicateValues" dxfId="0" priority="703"/>
  </conditionalFormatting>
  <conditionalFormatting sqref="B10">
    <cfRule type="duplicateValues" dxfId="0" priority="810"/>
    <cfRule type="duplicateValues" dxfId="0" priority="804"/>
    <cfRule type="duplicateValues" dxfId="0" priority="798"/>
    <cfRule type="duplicateValues" dxfId="0" priority="792"/>
    <cfRule type="duplicateValues" dxfId="0" priority="786"/>
    <cfRule type="duplicateValues" dxfId="0" priority="780"/>
  </conditionalFormatting>
  <conditionalFormatting sqref="C10">
    <cfRule type="duplicateValues" dxfId="0" priority="834"/>
    <cfRule type="duplicateValues" dxfId="0" priority="828"/>
    <cfRule type="duplicateValues" dxfId="0" priority="822"/>
    <cfRule type="duplicateValues" dxfId="0" priority="816"/>
    <cfRule type="duplicateValues" dxfId="0" priority="774"/>
    <cfRule type="duplicateValues" dxfId="0" priority="768"/>
    <cfRule type="duplicateValues" dxfId="0" priority="762"/>
    <cfRule type="duplicateValues" dxfId="0" priority="756"/>
    <cfRule type="duplicateValues" dxfId="0" priority="750"/>
    <cfRule type="duplicateValues" dxfId="0" priority="744"/>
    <cfRule type="duplicateValues" dxfId="0" priority="738"/>
    <cfRule type="duplicateValues" dxfId="0" priority="732"/>
    <cfRule type="duplicateValues" dxfId="0" priority="726"/>
    <cfRule type="duplicateValues" dxfId="0" priority="720"/>
    <cfRule type="duplicateValues" dxfId="0" priority="714"/>
    <cfRule type="duplicateValues" dxfId="0" priority="708"/>
    <cfRule type="duplicateValues" dxfId="0" priority="702"/>
  </conditionalFormatting>
  <conditionalFormatting sqref="B11">
    <cfRule type="duplicateValues" dxfId="0" priority="687"/>
    <cfRule type="duplicateValues" dxfId="0" priority="684"/>
    <cfRule type="duplicateValues" dxfId="0" priority="681"/>
    <cfRule type="duplicateValues" dxfId="0" priority="678"/>
    <cfRule type="duplicateValues" dxfId="0" priority="675"/>
    <cfRule type="duplicateValues" dxfId="0" priority="672"/>
  </conditionalFormatting>
  <conditionalFormatting sqref="C11">
    <cfRule type="duplicateValues" dxfId="0" priority="699"/>
    <cfRule type="duplicateValues" dxfId="0" priority="696"/>
    <cfRule type="duplicateValues" dxfId="0" priority="693"/>
    <cfRule type="duplicateValues" dxfId="0" priority="690"/>
    <cfRule type="duplicateValues" dxfId="0" priority="669"/>
    <cfRule type="duplicateValues" dxfId="0" priority="666"/>
    <cfRule type="duplicateValues" dxfId="0" priority="663"/>
    <cfRule type="duplicateValues" dxfId="0" priority="660"/>
    <cfRule type="duplicateValues" dxfId="0" priority="657"/>
    <cfRule type="duplicateValues" dxfId="0" priority="654"/>
    <cfRule type="duplicateValues" dxfId="0" priority="651"/>
    <cfRule type="duplicateValues" dxfId="0" priority="648"/>
    <cfRule type="duplicateValues" dxfId="0" priority="645"/>
    <cfRule type="duplicateValues" dxfId="0" priority="642"/>
    <cfRule type="duplicateValues" dxfId="0" priority="639"/>
    <cfRule type="duplicateValues" dxfId="0" priority="636"/>
    <cfRule type="duplicateValues" dxfId="0" priority="633"/>
    <cfRule type="duplicateValues" dxfId="0" priority="630"/>
  </conditionalFormatting>
  <conditionalFormatting sqref="B14">
    <cfRule type="duplicateValues" dxfId="0" priority="686"/>
    <cfRule type="duplicateValues" dxfId="0" priority="683"/>
    <cfRule type="duplicateValues" dxfId="0" priority="680"/>
    <cfRule type="duplicateValues" dxfId="0" priority="677"/>
    <cfRule type="duplicateValues" dxfId="0" priority="674"/>
    <cfRule type="duplicateValues" dxfId="0" priority="671"/>
  </conditionalFormatting>
  <conditionalFormatting sqref="C14">
    <cfRule type="duplicateValues" dxfId="0" priority="698"/>
    <cfRule type="duplicateValues" dxfId="0" priority="695"/>
    <cfRule type="duplicateValues" dxfId="0" priority="692"/>
    <cfRule type="duplicateValues" dxfId="0" priority="689"/>
    <cfRule type="duplicateValues" dxfId="0" priority="668"/>
    <cfRule type="duplicateValues" dxfId="0" priority="665"/>
    <cfRule type="duplicateValues" dxfId="0" priority="662"/>
    <cfRule type="duplicateValues" dxfId="0" priority="659"/>
    <cfRule type="duplicateValues" dxfId="0" priority="656"/>
    <cfRule type="duplicateValues" dxfId="0" priority="653"/>
    <cfRule type="duplicateValues" dxfId="0" priority="650"/>
    <cfRule type="duplicateValues" dxfId="0" priority="647"/>
    <cfRule type="duplicateValues" dxfId="0" priority="644"/>
    <cfRule type="duplicateValues" dxfId="0" priority="641"/>
    <cfRule type="duplicateValues" dxfId="0" priority="638"/>
    <cfRule type="duplicateValues" dxfId="0" priority="635"/>
    <cfRule type="duplicateValues" dxfId="0" priority="632"/>
    <cfRule type="duplicateValues" dxfId="0" priority="629"/>
  </conditionalFormatting>
  <conditionalFormatting sqref="B15">
    <cfRule type="duplicateValues" dxfId="0" priority="685"/>
    <cfRule type="duplicateValues" dxfId="0" priority="682"/>
    <cfRule type="duplicateValues" dxfId="0" priority="679"/>
    <cfRule type="duplicateValues" dxfId="0" priority="676"/>
    <cfRule type="duplicateValues" dxfId="0" priority="673"/>
    <cfRule type="duplicateValues" dxfId="0" priority="670"/>
  </conditionalFormatting>
  <conditionalFormatting sqref="C15">
    <cfRule type="duplicateValues" dxfId="0" priority="697"/>
    <cfRule type="duplicateValues" dxfId="0" priority="694"/>
    <cfRule type="duplicateValues" dxfId="0" priority="691"/>
    <cfRule type="duplicateValues" dxfId="0" priority="688"/>
    <cfRule type="duplicateValues" dxfId="0" priority="667"/>
    <cfRule type="duplicateValues" dxfId="0" priority="664"/>
    <cfRule type="duplicateValues" dxfId="0" priority="661"/>
    <cfRule type="duplicateValues" dxfId="0" priority="658"/>
    <cfRule type="duplicateValues" dxfId="0" priority="655"/>
    <cfRule type="duplicateValues" dxfId="0" priority="652"/>
    <cfRule type="duplicateValues" dxfId="0" priority="649"/>
    <cfRule type="duplicateValues" dxfId="0" priority="646"/>
    <cfRule type="duplicateValues" dxfId="0" priority="643"/>
    <cfRule type="duplicateValues" dxfId="0" priority="640"/>
    <cfRule type="duplicateValues" dxfId="0" priority="637"/>
    <cfRule type="duplicateValues" dxfId="0" priority="634"/>
    <cfRule type="duplicateValues" dxfId="0" priority="631"/>
    <cfRule type="duplicateValues" dxfId="0" priority="628"/>
  </conditionalFormatting>
  <conditionalFormatting sqref="B16">
    <cfRule type="duplicateValues" dxfId="0" priority="809"/>
    <cfRule type="duplicateValues" dxfId="0" priority="803"/>
    <cfRule type="duplicateValues" dxfId="0" priority="797"/>
    <cfRule type="duplicateValues" dxfId="0" priority="791"/>
    <cfRule type="duplicateValues" dxfId="0" priority="785"/>
    <cfRule type="duplicateValues" dxfId="0" priority="779"/>
  </conditionalFormatting>
  <conditionalFormatting sqref="C16">
    <cfRule type="duplicateValues" dxfId="0" priority="833"/>
    <cfRule type="duplicateValues" dxfId="0" priority="827"/>
    <cfRule type="duplicateValues" dxfId="0" priority="821"/>
    <cfRule type="duplicateValues" dxfId="0" priority="815"/>
    <cfRule type="duplicateValues" dxfId="0" priority="773"/>
    <cfRule type="duplicateValues" dxfId="0" priority="767"/>
    <cfRule type="duplicateValues" dxfId="0" priority="761"/>
    <cfRule type="duplicateValues" dxfId="0" priority="755"/>
    <cfRule type="duplicateValues" dxfId="0" priority="749"/>
    <cfRule type="duplicateValues" dxfId="0" priority="743"/>
    <cfRule type="duplicateValues" dxfId="0" priority="737"/>
    <cfRule type="duplicateValues" dxfId="0" priority="731"/>
    <cfRule type="duplicateValues" dxfId="0" priority="725"/>
    <cfRule type="duplicateValues" dxfId="0" priority="719"/>
    <cfRule type="duplicateValues" dxfId="0" priority="713"/>
    <cfRule type="duplicateValues" dxfId="0" priority="707"/>
    <cfRule type="duplicateValues" dxfId="0" priority="701"/>
  </conditionalFormatting>
  <conditionalFormatting sqref="B17">
    <cfRule type="duplicateValues" dxfId="0" priority="1077"/>
    <cfRule type="duplicateValues" dxfId="0" priority="1075"/>
    <cfRule type="duplicateValues" dxfId="0" priority="1073"/>
    <cfRule type="duplicateValues" dxfId="0" priority="1071"/>
    <cfRule type="duplicateValues" dxfId="0" priority="1069"/>
    <cfRule type="duplicateValues" dxfId="0" priority="1065"/>
  </conditionalFormatting>
  <conditionalFormatting sqref="C17">
    <cfRule type="duplicateValues" dxfId="0" priority="1081"/>
    <cfRule type="duplicateValues" dxfId="0" priority="1079"/>
    <cfRule type="duplicateValues" dxfId="0" priority="1067"/>
    <cfRule type="duplicateValues" dxfId="0" priority="1063"/>
    <cfRule type="duplicateValues" dxfId="0" priority="1061"/>
    <cfRule type="duplicateValues" dxfId="0" priority="1059"/>
    <cfRule type="duplicateValues" dxfId="0" priority="1057"/>
    <cfRule type="duplicateValues" dxfId="0" priority="1055"/>
    <cfRule type="duplicateValues" dxfId="0" priority="1053"/>
    <cfRule type="duplicateValues" dxfId="0" priority="1051"/>
    <cfRule type="duplicateValues" dxfId="0" priority="1049"/>
    <cfRule type="duplicateValues" dxfId="0" priority="1047"/>
  </conditionalFormatting>
  <conditionalFormatting sqref="B18">
    <cfRule type="duplicateValues" dxfId="0" priority="1076"/>
    <cfRule type="duplicateValues" dxfId="0" priority="1074"/>
    <cfRule type="duplicateValues" dxfId="0" priority="1072"/>
    <cfRule type="duplicateValues" dxfId="0" priority="1070"/>
    <cfRule type="duplicateValues" dxfId="0" priority="1068"/>
    <cfRule type="duplicateValues" dxfId="0" priority="1064"/>
  </conditionalFormatting>
  <conditionalFormatting sqref="C18">
    <cfRule type="duplicateValues" dxfId="0" priority="1080"/>
    <cfRule type="duplicateValues" dxfId="0" priority="1078"/>
    <cfRule type="duplicateValues" dxfId="0" priority="1066"/>
    <cfRule type="duplicateValues" dxfId="0" priority="1062"/>
    <cfRule type="duplicateValues" dxfId="0" priority="1060"/>
    <cfRule type="duplicateValues" dxfId="0" priority="1058"/>
    <cfRule type="duplicateValues" dxfId="0" priority="1056"/>
    <cfRule type="duplicateValues" dxfId="0" priority="1054"/>
    <cfRule type="duplicateValues" dxfId="0" priority="1052"/>
    <cfRule type="duplicateValues" dxfId="0" priority="1050"/>
    <cfRule type="duplicateValues" dxfId="0" priority="1048"/>
    <cfRule type="duplicateValues" dxfId="0" priority="1046"/>
  </conditionalFormatting>
  <conditionalFormatting sqref="B19">
    <cfRule type="duplicateValues" dxfId="0" priority="1335"/>
    <cfRule type="duplicateValues" dxfId="0" priority="1332"/>
    <cfRule type="duplicateValues" dxfId="0" priority="1329"/>
    <cfRule type="duplicateValues" dxfId="0" priority="1326"/>
    <cfRule type="duplicateValues" dxfId="0" priority="1323"/>
    <cfRule type="duplicateValues" dxfId="0" priority="1316"/>
  </conditionalFormatting>
  <conditionalFormatting sqref="C19">
    <cfRule type="duplicateValues" dxfId="0" priority="1343"/>
    <cfRule type="duplicateValues" dxfId="0" priority="1339"/>
    <cfRule type="duplicateValues" dxfId="0" priority="1320"/>
    <cfRule type="duplicateValues" dxfId="0" priority="1313"/>
    <cfRule type="duplicateValues" dxfId="0" priority="1309"/>
    <cfRule type="duplicateValues" dxfId="0" priority="1305"/>
  </conditionalFormatting>
  <conditionalFormatting sqref="B20">
    <cfRule type="duplicateValues" dxfId="0" priority="871"/>
    <cfRule type="duplicateValues" dxfId="0" priority="870"/>
    <cfRule type="duplicateValues" dxfId="0" priority="869"/>
    <cfRule type="duplicateValues" dxfId="0" priority="868"/>
    <cfRule type="duplicateValues" dxfId="0" priority="867"/>
    <cfRule type="duplicateValues" dxfId="0" priority="865"/>
  </conditionalFormatting>
  <conditionalFormatting sqref="C20">
    <cfRule type="duplicateValues" dxfId="0" priority="873"/>
    <cfRule type="duplicateValues" dxfId="0" priority="872"/>
    <cfRule type="duplicateValues" dxfId="0" priority="866"/>
    <cfRule type="duplicateValues" dxfId="0" priority="864"/>
    <cfRule type="duplicateValues" dxfId="0" priority="863"/>
    <cfRule type="duplicateValues" dxfId="0" priority="862"/>
    <cfRule type="duplicateValues" dxfId="0" priority="861"/>
    <cfRule type="duplicateValues" dxfId="0" priority="860"/>
    <cfRule type="duplicateValues" dxfId="0" priority="859"/>
    <cfRule type="duplicateValues" dxfId="0" priority="858"/>
    <cfRule type="duplicateValues" dxfId="0" priority="857"/>
    <cfRule type="duplicateValues" dxfId="0" priority="856"/>
    <cfRule type="duplicateValues" dxfId="0" priority="855"/>
    <cfRule type="duplicateValues" dxfId="0" priority="854"/>
    <cfRule type="duplicateValues" dxfId="0" priority="853"/>
    <cfRule type="duplicateValues" dxfId="0" priority="852"/>
  </conditionalFormatting>
  <conditionalFormatting sqref="B21">
    <cfRule type="duplicateValues" dxfId="0" priority="1290"/>
    <cfRule type="duplicateValues" dxfId="0" priority="1285"/>
    <cfRule type="duplicateValues" dxfId="0" priority="1280"/>
    <cfRule type="duplicateValues" dxfId="0" priority="1275"/>
    <cfRule type="duplicateValues" dxfId="0" priority="1270"/>
    <cfRule type="duplicateValues" dxfId="0" priority="1260"/>
  </conditionalFormatting>
  <conditionalFormatting sqref="C21">
    <cfRule type="duplicateValues" dxfId="0" priority="1300"/>
    <cfRule type="duplicateValues" dxfId="0" priority="1295"/>
    <cfRule type="duplicateValues" dxfId="0" priority="1265"/>
    <cfRule type="duplicateValues" dxfId="0" priority="1255"/>
    <cfRule type="duplicateValues" dxfId="0" priority="1250"/>
    <cfRule type="duplicateValues" dxfId="0" priority="1245"/>
    <cfRule type="duplicateValues" dxfId="0" priority="1240"/>
  </conditionalFormatting>
  <conditionalFormatting sqref="B22">
    <cfRule type="duplicateValues" dxfId="0" priority="265"/>
    <cfRule type="duplicateValues" dxfId="0" priority="254"/>
    <cfRule type="duplicateValues" dxfId="0" priority="243"/>
    <cfRule type="duplicateValues" dxfId="0" priority="232"/>
    <cfRule type="duplicateValues" dxfId="0" priority="221"/>
    <cfRule type="duplicateValues" dxfId="0" priority="199"/>
  </conditionalFormatting>
  <conditionalFormatting sqref="C22">
    <cfRule type="duplicateValues" dxfId="0" priority="287"/>
    <cfRule type="duplicateValues" dxfId="0" priority="276"/>
    <cfRule type="duplicateValues" dxfId="0" priority="210"/>
    <cfRule type="duplicateValues" dxfId="0" priority="188"/>
    <cfRule type="duplicateValues" dxfId="0" priority="177"/>
    <cfRule type="duplicateValues" dxfId="0" priority="166"/>
    <cfRule type="duplicateValues" dxfId="0" priority="155"/>
    <cfRule type="duplicateValues" dxfId="0" priority="144"/>
    <cfRule type="duplicateValues" dxfId="0" priority="133"/>
    <cfRule type="duplicateValues" dxfId="0" priority="122"/>
    <cfRule type="duplicateValues" dxfId="0" priority="111"/>
    <cfRule type="duplicateValues" dxfId="0" priority="100"/>
    <cfRule type="duplicateValues" dxfId="0" priority="89"/>
    <cfRule type="duplicateValues" dxfId="0" priority="78"/>
    <cfRule type="duplicateValues" dxfId="0" priority="67"/>
    <cfRule type="duplicateValues" dxfId="0" priority="56"/>
    <cfRule type="duplicateValues" dxfId="0" priority="45"/>
    <cfRule type="duplicateValues" dxfId="0" priority="34"/>
    <cfRule type="duplicateValues" dxfId="0" priority="23"/>
    <cfRule type="duplicateValues" dxfId="0" priority="12"/>
  </conditionalFormatting>
  <conditionalFormatting sqref="B23">
    <cfRule type="duplicateValues" dxfId="0" priority="264"/>
    <cfRule type="duplicateValues" dxfId="0" priority="253"/>
    <cfRule type="duplicateValues" dxfId="0" priority="242"/>
    <cfRule type="duplicateValues" dxfId="0" priority="231"/>
    <cfRule type="duplicateValues" dxfId="0" priority="220"/>
    <cfRule type="duplicateValues" dxfId="0" priority="198"/>
  </conditionalFormatting>
  <conditionalFormatting sqref="C23">
    <cfRule type="duplicateValues" dxfId="0" priority="286"/>
    <cfRule type="duplicateValues" dxfId="0" priority="275"/>
    <cfRule type="duplicateValues" dxfId="0" priority="209"/>
    <cfRule type="duplicateValues" dxfId="0" priority="187"/>
    <cfRule type="duplicateValues" dxfId="0" priority="176"/>
    <cfRule type="duplicateValues" dxfId="0" priority="165"/>
    <cfRule type="duplicateValues" dxfId="0" priority="154"/>
    <cfRule type="duplicateValues" dxfId="0" priority="143"/>
    <cfRule type="duplicateValues" dxfId="0" priority="132"/>
    <cfRule type="duplicateValues" dxfId="0" priority="121"/>
    <cfRule type="duplicateValues" dxfId="0" priority="110"/>
    <cfRule type="duplicateValues" dxfId="0" priority="99"/>
    <cfRule type="duplicateValues" dxfId="0" priority="88"/>
    <cfRule type="duplicateValues" dxfId="0" priority="77"/>
    <cfRule type="duplicateValues" dxfId="0" priority="66"/>
    <cfRule type="duplicateValues" dxfId="0" priority="55"/>
    <cfRule type="duplicateValues" dxfId="0" priority="44"/>
    <cfRule type="duplicateValues" dxfId="0" priority="33"/>
    <cfRule type="duplicateValues" dxfId="0" priority="22"/>
    <cfRule type="duplicateValues" dxfId="0" priority="11"/>
  </conditionalFormatting>
  <conditionalFormatting sqref="B24">
    <cfRule type="duplicateValues" dxfId="0" priority="263"/>
    <cfRule type="duplicateValues" dxfId="0" priority="252"/>
    <cfRule type="duplicateValues" dxfId="0" priority="241"/>
    <cfRule type="duplicateValues" dxfId="0" priority="230"/>
    <cfRule type="duplicateValues" dxfId="0" priority="219"/>
    <cfRule type="duplicateValues" dxfId="0" priority="197"/>
  </conditionalFormatting>
  <conditionalFormatting sqref="C24">
    <cfRule type="duplicateValues" dxfId="0" priority="285"/>
    <cfRule type="duplicateValues" dxfId="0" priority="274"/>
    <cfRule type="duplicateValues" dxfId="0" priority="208"/>
    <cfRule type="duplicateValues" dxfId="0" priority="186"/>
    <cfRule type="duplicateValues" dxfId="0" priority="175"/>
    <cfRule type="duplicateValues" dxfId="0" priority="164"/>
    <cfRule type="duplicateValues" dxfId="0" priority="153"/>
    <cfRule type="duplicateValues" dxfId="0" priority="142"/>
    <cfRule type="duplicateValues" dxfId="0" priority="131"/>
    <cfRule type="duplicateValues" dxfId="0" priority="120"/>
    <cfRule type="duplicateValues" dxfId="0" priority="109"/>
    <cfRule type="duplicateValues" dxfId="0" priority="98"/>
    <cfRule type="duplicateValues" dxfId="0" priority="87"/>
    <cfRule type="duplicateValues" dxfId="0" priority="76"/>
    <cfRule type="duplicateValues" dxfId="0" priority="65"/>
    <cfRule type="duplicateValues" dxfId="0" priority="54"/>
    <cfRule type="duplicateValues" dxfId="0" priority="43"/>
    <cfRule type="duplicateValues" dxfId="0" priority="32"/>
    <cfRule type="duplicateValues" dxfId="0" priority="21"/>
    <cfRule type="duplicateValues" dxfId="0" priority="10"/>
  </conditionalFormatting>
  <conditionalFormatting sqref="B25">
    <cfRule type="duplicateValues" dxfId="0" priority="262"/>
    <cfRule type="duplicateValues" dxfId="0" priority="251"/>
    <cfRule type="duplicateValues" dxfId="0" priority="240"/>
    <cfRule type="duplicateValues" dxfId="0" priority="229"/>
    <cfRule type="duplicateValues" dxfId="0" priority="218"/>
    <cfRule type="duplicateValues" dxfId="0" priority="196"/>
  </conditionalFormatting>
  <conditionalFormatting sqref="C25">
    <cfRule type="duplicateValues" dxfId="0" priority="284"/>
    <cfRule type="duplicateValues" dxfId="0" priority="273"/>
    <cfRule type="duplicateValues" dxfId="0" priority="207"/>
    <cfRule type="duplicateValues" dxfId="0" priority="185"/>
    <cfRule type="duplicateValues" dxfId="0" priority="174"/>
    <cfRule type="duplicateValues" dxfId="0" priority="163"/>
    <cfRule type="duplicateValues" dxfId="0" priority="152"/>
    <cfRule type="duplicateValues" dxfId="0" priority="141"/>
    <cfRule type="duplicateValues" dxfId="0" priority="130"/>
    <cfRule type="duplicateValues" dxfId="0" priority="119"/>
    <cfRule type="duplicateValues" dxfId="0" priority="108"/>
    <cfRule type="duplicateValues" dxfId="0" priority="97"/>
    <cfRule type="duplicateValues" dxfId="0" priority="86"/>
    <cfRule type="duplicateValues" dxfId="0" priority="75"/>
    <cfRule type="duplicateValues" dxfId="0" priority="64"/>
    <cfRule type="duplicateValues" dxfId="0" priority="53"/>
    <cfRule type="duplicateValues" dxfId="0" priority="42"/>
    <cfRule type="duplicateValues" dxfId="0" priority="31"/>
    <cfRule type="duplicateValues" dxfId="0" priority="20"/>
    <cfRule type="duplicateValues" dxfId="0" priority="9"/>
  </conditionalFormatting>
  <conditionalFormatting sqref="B26">
    <cfRule type="duplicateValues" dxfId="0" priority="261"/>
    <cfRule type="duplicateValues" dxfId="0" priority="250"/>
    <cfRule type="duplicateValues" dxfId="0" priority="239"/>
    <cfRule type="duplicateValues" dxfId="0" priority="228"/>
    <cfRule type="duplicateValues" dxfId="0" priority="217"/>
    <cfRule type="duplicateValues" dxfId="0" priority="195"/>
  </conditionalFormatting>
  <conditionalFormatting sqref="C26">
    <cfRule type="duplicateValues" dxfId="0" priority="283"/>
    <cfRule type="duplicateValues" dxfId="0" priority="272"/>
    <cfRule type="duplicateValues" dxfId="0" priority="206"/>
    <cfRule type="duplicateValues" dxfId="0" priority="184"/>
    <cfRule type="duplicateValues" dxfId="0" priority="173"/>
    <cfRule type="duplicateValues" dxfId="0" priority="162"/>
    <cfRule type="duplicateValues" dxfId="0" priority="151"/>
    <cfRule type="duplicateValues" dxfId="0" priority="140"/>
    <cfRule type="duplicateValues" dxfId="0" priority="129"/>
    <cfRule type="duplicateValues" dxfId="0" priority="118"/>
    <cfRule type="duplicateValues" dxfId="0" priority="107"/>
    <cfRule type="duplicateValues" dxfId="0" priority="96"/>
    <cfRule type="duplicateValues" dxfId="0" priority="85"/>
    <cfRule type="duplicateValues" dxfId="0" priority="74"/>
    <cfRule type="duplicateValues" dxfId="0" priority="63"/>
    <cfRule type="duplicateValues" dxfId="0" priority="52"/>
    <cfRule type="duplicateValues" dxfId="0" priority="41"/>
    <cfRule type="duplicateValues" dxfId="0" priority="30"/>
    <cfRule type="duplicateValues" dxfId="0" priority="19"/>
    <cfRule type="duplicateValues" dxfId="0" priority="8"/>
  </conditionalFormatting>
  <conditionalFormatting sqref="B27">
    <cfRule type="duplicateValues" dxfId="0" priority="260"/>
    <cfRule type="duplicateValues" dxfId="0" priority="249"/>
    <cfRule type="duplicateValues" dxfId="0" priority="238"/>
    <cfRule type="duplicateValues" dxfId="0" priority="227"/>
    <cfRule type="duplicateValues" dxfId="0" priority="216"/>
    <cfRule type="duplicateValues" dxfId="0" priority="194"/>
  </conditionalFormatting>
  <conditionalFormatting sqref="C27">
    <cfRule type="duplicateValues" dxfId="0" priority="282"/>
    <cfRule type="duplicateValues" dxfId="0" priority="271"/>
    <cfRule type="duplicateValues" dxfId="0" priority="205"/>
    <cfRule type="duplicateValues" dxfId="0" priority="183"/>
    <cfRule type="duplicateValues" dxfId="0" priority="172"/>
    <cfRule type="duplicateValues" dxfId="0" priority="161"/>
    <cfRule type="duplicateValues" dxfId="0" priority="150"/>
    <cfRule type="duplicateValues" dxfId="0" priority="139"/>
    <cfRule type="duplicateValues" dxfId="0" priority="128"/>
    <cfRule type="duplicateValues" dxfId="0" priority="117"/>
    <cfRule type="duplicateValues" dxfId="0" priority="106"/>
    <cfRule type="duplicateValues" dxfId="0" priority="95"/>
    <cfRule type="duplicateValues" dxfId="0" priority="84"/>
    <cfRule type="duplicateValues" dxfId="0" priority="73"/>
    <cfRule type="duplicateValues" dxfId="0" priority="62"/>
    <cfRule type="duplicateValues" dxfId="0" priority="51"/>
    <cfRule type="duplicateValues" dxfId="0" priority="40"/>
    <cfRule type="duplicateValues" dxfId="0" priority="29"/>
    <cfRule type="duplicateValues" dxfId="0" priority="18"/>
    <cfRule type="duplicateValues" dxfId="0" priority="7"/>
  </conditionalFormatting>
  <conditionalFormatting sqref="B28">
    <cfRule type="duplicateValues" dxfId="0" priority="259"/>
    <cfRule type="duplicateValues" dxfId="0" priority="248"/>
    <cfRule type="duplicateValues" dxfId="0" priority="237"/>
    <cfRule type="duplicateValues" dxfId="0" priority="226"/>
    <cfRule type="duplicateValues" dxfId="0" priority="215"/>
    <cfRule type="duplicateValues" dxfId="0" priority="193"/>
  </conditionalFormatting>
  <conditionalFormatting sqref="C28">
    <cfRule type="duplicateValues" dxfId="0" priority="281"/>
    <cfRule type="duplicateValues" dxfId="0" priority="270"/>
    <cfRule type="duplicateValues" dxfId="0" priority="204"/>
    <cfRule type="duplicateValues" dxfId="0" priority="182"/>
    <cfRule type="duplicateValues" dxfId="0" priority="171"/>
    <cfRule type="duplicateValues" dxfId="0" priority="160"/>
    <cfRule type="duplicateValues" dxfId="0" priority="149"/>
    <cfRule type="duplicateValues" dxfId="0" priority="138"/>
    <cfRule type="duplicateValues" dxfId="0" priority="127"/>
    <cfRule type="duplicateValues" dxfId="0" priority="116"/>
    <cfRule type="duplicateValues" dxfId="0" priority="105"/>
    <cfRule type="duplicateValues" dxfId="0" priority="94"/>
    <cfRule type="duplicateValues" dxfId="0" priority="83"/>
    <cfRule type="duplicateValues" dxfId="0" priority="72"/>
    <cfRule type="duplicateValues" dxfId="0" priority="61"/>
    <cfRule type="duplicateValues" dxfId="0" priority="50"/>
    <cfRule type="duplicateValues" dxfId="0" priority="39"/>
    <cfRule type="duplicateValues" dxfId="0" priority="28"/>
    <cfRule type="duplicateValues" dxfId="0" priority="17"/>
    <cfRule type="duplicateValues" dxfId="0" priority="6"/>
  </conditionalFormatting>
  <conditionalFormatting sqref="B29">
    <cfRule type="duplicateValues" dxfId="0" priority="258"/>
    <cfRule type="duplicateValues" dxfId="0" priority="247"/>
    <cfRule type="duplicateValues" dxfId="0" priority="236"/>
    <cfRule type="duplicateValues" dxfId="0" priority="225"/>
    <cfRule type="duplicateValues" dxfId="0" priority="214"/>
    <cfRule type="duplicateValues" dxfId="0" priority="192"/>
  </conditionalFormatting>
  <conditionalFormatting sqref="C29">
    <cfRule type="duplicateValues" dxfId="0" priority="280"/>
    <cfRule type="duplicateValues" dxfId="0" priority="269"/>
    <cfRule type="duplicateValues" dxfId="0" priority="203"/>
    <cfRule type="duplicateValues" dxfId="0" priority="181"/>
    <cfRule type="duplicateValues" dxfId="0" priority="170"/>
    <cfRule type="duplicateValues" dxfId="0" priority="159"/>
    <cfRule type="duplicateValues" dxfId="0" priority="148"/>
    <cfRule type="duplicateValues" dxfId="0" priority="137"/>
    <cfRule type="duplicateValues" dxfId="0" priority="126"/>
    <cfRule type="duplicateValues" dxfId="0" priority="115"/>
    <cfRule type="duplicateValues" dxfId="0" priority="104"/>
    <cfRule type="duplicateValues" dxfId="0" priority="93"/>
    <cfRule type="duplicateValues" dxfId="0" priority="82"/>
    <cfRule type="duplicateValues" dxfId="0" priority="71"/>
    <cfRule type="duplicateValues" dxfId="0" priority="60"/>
    <cfRule type="duplicateValues" dxfId="0" priority="49"/>
    <cfRule type="duplicateValues" dxfId="0" priority="38"/>
    <cfRule type="duplicateValues" dxfId="0" priority="27"/>
    <cfRule type="duplicateValues" dxfId="0" priority="16"/>
    <cfRule type="duplicateValues" dxfId="0" priority="5"/>
  </conditionalFormatting>
  <conditionalFormatting sqref="B30">
    <cfRule type="duplicateValues" dxfId="0" priority="257"/>
    <cfRule type="duplicateValues" dxfId="0" priority="246"/>
    <cfRule type="duplicateValues" dxfId="0" priority="235"/>
    <cfRule type="duplicateValues" dxfId="0" priority="224"/>
    <cfRule type="duplicateValues" dxfId="0" priority="213"/>
    <cfRule type="duplicateValues" dxfId="0" priority="191"/>
  </conditionalFormatting>
  <conditionalFormatting sqref="C30">
    <cfRule type="duplicateValues" dxfId="0" priority="279"/>
    <cfRule type="duplicateValues" dxfId="0" priority="268"/>
    <cfRule type="duplicateValues" dxfId="0" priority="202"/>
    <cfRule type="duplicateValues" dxfId="0" priority="180"/>
    <cfRule type="duplicateValues" dxfId="0" priority="169"/>
    <cfRule type="duplicateValues" dxfId="0" priority="158"/>
    <cfRule type="duplicateValues" dxfId="0" priority="147"/>
    <cfRule type="duplicateValues" dxfId="0" priority="136"/>
    <cfRule type="duplicateValues" dxfId="0" priority="125"/>
    <cfRule type="duplicateValues" dxfId="0" priority="114"/>
    <cfRule type="duplicateValues" dxfId="0" priority="103"/>
    <cfRule type="duplicateValues" dxfId="0" priority="92"/>
    <cfRule type="duplicateValues" dxfId="0" priority="81"/>
    <cfRule type="duplicateValues" dxfId="0" priority="70"/>
    <cfRule type="duplicateValues" dxfId="0" priority="59"/>
    <cfRule type="duplicateValues" dxfId="0" priority="48"/>
    <cfRule type="duplicateValues" dxfId="0" priority="37"/>
    <cfRule type="duplicateValues" dxfId="0" priority="26"/>
    <cfRule type="duplicateValues" dxfId="0" priority="15"/>
    <cfRule type="duplicateValues" dxfId="0" priority="4"/>
  </conditionalFormatting>
  <conditionalFormatting sqref="B31">
    <cfRule type="duplicateValues" dxfId="0" priority="256"/>
    <cfRule type="duplicateValues" dxfId="0" priority="245"/>
    <cfRule type="duplicateValues" dxfId="0" priority="234"/>
    <cfRule type="duplicateValues" dxfId="0" priority="223"/>
    <cfRule type="duplicateValues" dxfId="0" priority="212"/>
    <cfRule type="duplicateValues" dxfId="0" priority="190"/>
  </conditionalFormatting>
  <conditionalFormatting sqref="C31">
    <cfRule type="duplicateValues" dxfId="0" priority="278"/>
    <cfRule type="duplicateValues" dxfId="0" priority="267"/>
    <cfRule type="duplicateValues" dxfId="0" priority="201"/>
    <cfRule type="duplicateValues" dxfId="0" priority="179"/>
    <cfRule type="duplicateValues" dxfId="0" priority="168"/>
    <cfRule type="duplicateValues" dxfId="0" priority="157"/>
    <cfRule type="duplicateValues" dxfId="0" priority="146"/>
    <cfRule type="duplicateValues" dxfId="0" priority="135"/>
    <cfRule type="duplicateValues" dxfId="0" priority="124"/>
    <cfRule type="duplicateValues" dxfId="0" priority="113"/>
    <cfRule type="duplicateValues" dxfId="0" priority="102"/>
    <cfRule type="duplicateValues" dxfId="0" priority="91"/>
    <cfRule type="duplicateValues" dxfId="0" priority="80"/>
    <cfRule type="duplicateValues" dxfId="0" priority="69"/>
    <cfRule type="duplicateValues" dxfId="0" priority="58"/>
    <cfRule type="duplicateValues" dxfId="0" priority="47"/>
    <cfRule type="duplicateValues" dxfId="0" priority="36"/>
    <cfRule type="duplicateValues" dxfId="0" priority="25"/>
    <cfRule type="duplicateValues" dxfId="0" priority="14"/>
    <cfRule type="duplicateValues" dxfId="0" priority="3"/>
  </conditionalFormatting>
  <conditionalFormatting sqref="B32">
    <cfRule type="duplicateValues" dxfId="0" priority="255"/>
    <cfRule type="duplicateValues" dxfId="0" priority="244"/>
    <cfRule type="duplicateValues" dxfId="0" priority="233"/>
    <cfRule type="duplicateValues" dxfId="0" priority="222"/>
    <cfRule type="duplicateValues" dxfId="0" priority="211"/>
    <cfRule type="duplicateValues" dxfId="0" priority="189"/>
  </conditionalFormatting>
  <conditionalFormatting sqref="C32">
    <cfRule type="duplicateValues" dxfId="0" priority="277"/>
    <cfRule type="duplicateValues" dxfId="0" priority="266"/>
    <cfRule type="duplicateValues" dxfId="0" priority="200"/>
    <cfRule type="duplicateValues" dxfId="0" priority="178"/>
    <cfRule type="duplicateValues" dxfId="0" priority="167"/>
    <cfRule type="duplicateValues" dxfId="0" priority="156"/>
    <cfRule type="duplicateValues" dxfId="0" priority="145"/>
    <cfRule type="duplicateValues" dxfId="0" priority="134"/>
    <cfRule type="duplicateValues" dxfId="0" priority="123"/>
    <cfRule type="duplicateValues" dxfId="0" priority="112"/>
    <cfRule type="duplicateValues" dxfId="0" priority="101"/>
    <cfRule type="duplicateValues" dxfId="0" priority="90"/>
    <cfRule type="duplicateValues" dxfId="0" priority="79"/>
    <cfRule type="duplicateValues" dxfId="0" priority="68"/>
    <cfRule type="duplicateValues" dxfId="0" priority="57"/>
    <cfRule type="duplicateValues" dxfId="0" priority="46"/>
    <cfRule type="duplicateValues" dxfId="0" priority="35"/>
    <cfRule type="duplicateValues" dxfId="0" priority="24"/>
    <cfRule type="duplicateValues" dxfId="0" priority="13"/>
    <cfRule type="duplicateValues" dxfId="0" priority="2"/>
  </conditionalFormatting>
  <conditionalFormatting sqref="B33">
    <cfRule type="duplicateValues" dxfId="0" priority="312"/>
    <cfRule type="duplicateValues" dxfId="0" priority="311"/>
    <cfRule type="duplicateValues" dxfId="0" priority="310"/>
    <cfRule type="duplicateValues" dxfId="0" priority="309"/>
    <cfRule type="duplicateValues" dxfId="0" priority="308"/>
    <cfRule type="duplicateValues" dxfId="0" priority="306"/>
  </conditionalFormatting>
  <conditionalFormatting sqref="C33">
    <cfRule type="duplicateValues" dxfId="0" priority="314"/>
    <cfRule type="duplicateValues" dxfId="0" priority="313"/>
    <cfRule type="duplicateValues" dxfId="0" priority="307"/>
    <cfRule type="duplicateValues" dxfId="0" priority="305"/>
    <cfRule type="duplicateValues" dxfId="0" priority="304"/>
    <cfRule type="duplicateValues" dxfId="0" priority="303"/>
    <cfRule type="duplicateValues" dxfId="0" priority="302"/>
    <cfRule type="duplicateValues" dxfId="0" priority="301"/>
    <cfRule type="duplicateValues" dxfId="0" priority="300"/>
    <cfRule type="duplicateValues" dxfId="0" priority="299"/>
    <cfRule type="duplicateValues" dxfId="0" priority="298"/>
    <cfRule type="duplicateValues" dxfId="0" priority="297"/>
    <cfRule type="duplicateValues" dxfId="0" priority="296"/>
    <cfRule type="duplicateValues" dxfId="0" priority="295"/>
    <cfRule type="duplicateValues" dxfId="0" priority="294"/>
    <cfRule type="duplicateValues" dxfId="0" priority="293"/>
    <cfRule type="duplicateValues" dxfId="0" priority="292"/>
    <cfRule type="duplicateValues" dxfId="0" priority="291"/>
    <cfRule type="duplicateValues" dxfId="0" priority="290"/>
  </conditionalFormatting>
  <conditionalFormatting sqref="B34">
    <cfRule type="duplicateValues" dxfId="0" priority="1289"/>
    <cfRule type="duplicateValues" dxfId="0" priority="1284"/>
    <cfRule type="duplicateValues" dxfId="0" priority="1279"/>
    <cfRule type="duplicateValues" dxfId="0" priority="1274"/>
    <cfRule type="duplicateValues" dxfId="0" priority="1269"/>
    <cfRule type="duplicateValues" dxfId="0" priority="1259"/>
  </conditionalFormatting>
  <conditionalFormatting sqref="C34">
    <cfRule type="duplicateValues" dxfId="0" priority="1299"/>
    <cfRule type="duplicateValues" dxfId="0" priority="1294"/>
    <cfRule type="duplicateValues" dxfId="0" priority="1264"/>
    <cfRule type="duplicateValues" dxfId="0" priority="1254"/>
    <cfRule type="duplicateValues" dxfId="0" priority="1249"/>
    <cfRule type="duplicateValues" dxfId="0" priority="1244"/>
    <cfRule type="duplicateValues" dxfId="0" priority="1239"/>
  </conditionalFormatting>
  <conditionalFormatting sqref="B35">
    <cfRule type="duplicateValues" dxfId="0" priority="1288"/>
    <cfRule type="duplicateValues" dxfId="0" priority="1283"/>
    <cfRule type="duplicateValues" dxfId="0" priority="1278"/>
    <cfRule type="duplicateValues" dxfId="0" priority="1273"/>
    <cfRule type="duplicateValues" dxfId="0" priority="1268"/>
    <cfRule type="duplicateValues" dxfId="0" priority="1258"/>
  </conditionalFormatting>
  <conditionalFormatting sqref="C35">
    <cfRule type="duplicateValues" dxfId="0" priority="1298"/>
    <cfRule type="duplicateValues" dxfId="0" priority="1293"/>
    <cfRule type="duplicateValues" dxfId="0" priority="1263"/>
    <cfRule type="duplicateValues" dxfId="0" priority="1253"/>
    <cfRule type="duplicateValues" dxfId="0" priority="1248"/>
    <cfRule type="duplicateValues" dxfId="0" priority="1243"/>
    <cfRule type="duplicateValues" dxfId="0" priority="1238"/>
  </conditionalFormatting>
  <conditionalFormatting sqref="B36">
    <cfRule type="duplicateValues" dxfId="0" priority="1287"/>
    <cfRule type="duplicateValues" dxfId="0" priority="1282"/>
    <cfRule type="duplicateValues" dxfId="0" priority="1277"/>
    <cfRule type="duplicateValues" dxfId="0" priority="1272"/>
    <cfRule type="duplicateValues" dxfId="0" priority="1267"/>
    <cfRule type="duplicateValues" dxfId="0" priority="1257"/>
  </conditionalFormatting>
  <conditionalFormatting sqref="C36">
    <cfRule type="duplicateValues" dxfId="0" priority="1297"/>
    <cfRule type="duplicateValues" dxfId="0" priority="1292"/>
    <cfRule type="duplicateValues" dxfId="0" priority="1262"/>
    <cfRule type="duplicateValues" dxfId="0" priority="1252"/>
    <cfRule type="duplicateValues" dxfId="0" priority="1247"/>
    <cfRule type="duplicateValues" dxfId="0" priority="1242"/>
    <cfRule type="duplicateValues" dxfId="0" priority="1237"/>
  </conditionalFormatting>
  <conditionalFormatting sqref="B37">
    <cfRule type="duplicateValues" dxfId="0" priority="1286"/>
    <cfRule type="duplicateValues" dxfId="0" priority="1281"/>
    <cfRule type="duplicateValues" dxfId="0" priority="1276"/>
    <cfRule type="duplicateValues" dxfId="0" priority="1271"/>
    <cfRule type="duplicateValues" dxfId="0" priority="1266"/>
    <cfRule type="duplicateValues" dxfId="0" priority="1256"/>
  </conditionalFormatting>
  <conditionalFormatting sqref="C37">
    <cfRule type="duplicateValues" dxfId="0" priority="1296"/>
    <cfRule type="duplicateValues" dxfId="0" priority="1291"/>
    <cfRule type="duplicateValues" dxfId="0" priority="1261"/>
    <cfRule type="duplicateValues" dxfId="0" priority="1251"/>
    <cfRule type="duplicateValues" dxfId="0" priority="1246"/>
    <cfRule type="duplicateValues" dxfId="0" priority="1241"/>
    <cfRule type="duplicateValues" dxfId="0" priority="1236"/>
  </conditionalFormatting>
  <conditionalFormatting sqref="B38">
    <cfRule type="duplicateValues" dxfId="0" priority="1231"/>
    <cfRule type="duplicateValues" dxfId="0" priority="1229"/>
    <cfRule type="duplicateValues" dxfId="0" priority="1227"/>
    <cfRule type="duplicateValues" dxfId="0" priority="1225"/>
    <cfRule type="duplicateValues" dxfId="0" priority="1223"/>
    <cfRule type="duplicateValues" dxfId="0" priority="1219"/>
  </conditionalFormatting>
  <conditionalFormatting sqref="C38">
    <cfRule type="duplicateValues" dxfId="0" priority="1235"/>
    <cfRule type="duplicateValues" dxfId="0" priority="1233"/>
    <cfRule type="duplicateValues" dxfId="0" priority="1221"/>
    <cfRule type="duplicateValues" dxfId="0" priority="1217"/>
    <cfRule type="duplicateValues" dxfId="0" priority="1215"/>
    <cfRule type="duplicateValues" dxfId="0" priority="1213"/>
    <cfRule type="duplicateValues" dxfId="0" priority="1211"/>
  </conditionalFormatting>
  <conditionalFormatting sqref="B39">
    <cfRule type="duplicateValues" dxfId="0" priority="1230"/>
    <cfRule type="duplicateValues" dxfId="0" priority="1228"/>
    <cfRule type="duplicateValues" dxfId="0" priority="1226"/>
    <cfRule type="duplicateValues" dxfId="0" priority="1224"/>
    <cfRule type="duplicateValues" dxfId="0" priority="1222"/>
    <cfRule type="duplicateValues" dxfId="0" priority="1218"/>
  </conditionalFormatting>
  <conditionalFormatting sqref="C39">
    <cfRule type="duplicateValues" dxfId="0" priority="1234"/>
    <cfRule type="duplicateValues" dxfId="0" priority="1232"/>
    <cfRule type="duplicateValues" dxfId="0" priority="1220"/>
    <cfRule type="duplicateValues" dxfId="0" priority="1216"/>
    <cfRule type="duplicateValues" dxfId="0" priority="1214"/>
    <cfRule type="duplicateValues" dxfId="0" priority="1212"/>
    <cfRule type="duplicateValues" dxfId="0" priority="1210"/>
  </conditionalFormatting>
  <conditionalFormatting sqref="B40">
    <cfRule type="duplicateValues" dxfId="0" priority="1178"/>
    <cfRule type="duplicateValues" dxfId="0" priority="1172"/>
    <cfRule type="duplicateValues" dxfId="0" priority="1166"/>
    <cfRule type="duplicateValues" dxfId="0" priority="1160"/>
    <cfRule type="duplicateValues" dxfId="0" priority="1154"/>
    <cfRule type="duplicateValues" dxfId="0" priority="1142"/>
  </conditionalFormatting>
  <conditionalFormatting sqref="C40">
    <cfRule type="duplicateValues" dxfId="0" priority="1190"/>
    <cfRule type="duplicateValues" dxfId="0" priority="1184"/>
    <cfRule type="duplicateValues" dxfId="0" priority="1148"/>
    <cfRule type="duplicateValues" dxfId="0" priority="1136"/>
    <cfRule type="duplicateValues" dxfId="0" priority="1130"/>
    <cfRule type="duplicateValues" dxfId="0" priority="1124"/>
    <cfRule type="duplicateValues" dxfId="0" priority="1118"/>
    <cfRule type="duplicateValues" dxfId="0" priority="1112"/>
    <cfRule type="duplicateValues" dxfId="0" priority="1106"/>
  </conditionalFormatting>
  <conditionalFormatting sqref="B41">
    <cfRule type="duplicateValues" dxfId="0" priority="1177"/>
    <cfRule type="duplicateValues" dxfId="0" priority="1171"/>
    <cfRule type="duplicateValues" dxfId="0" priority="1165"/>
    <cfRule type="duplicateValues" dxfId="0" priority="1159"/>
    <cfRule type="duplicateValues" dxfId="0" priority="1153"/>
    <cfRule type="duplicateValues" dxfId="0" priority="1141"/>
  </conditionalFormatting>
  <conditionalFormatting sqref="C41">
    <cfRule type="duplicateValues" dxfId="0" priority="1189"/>
    <cfRule type="duplicateValues" dxfId="0" priority="1183"/>
    <cfRule type="duplicateValues" dxfId="0" priority="1147"/>
    <cfRule type="duplicateValues" dxfId="0" priority="1135"/>
    <cfRule type="duplicateValues" dxfId="0" priority="1129"/>
    <cfRule type="duplicateValues" dxfId="0" priority="1123"/>
    <cfRule type="duplicateValues" dxfId="0" priority="1117"/>
    <cfRule type="duplicateValues" dxfId="0" priority="1111"/>
    <cfRule type="duplicateValues" dxfId="0" priority="1105"/>
  </conditionalFormatting>
  <conditionalFormatting sqref="B42">
    <cfRule type="duplicateValues" dxfId="0" priority="1176"/>
    <cfRule type="duplicateValues" dxfId="0" priority="1170"/>
    <cfRule type="duplicateValues" dxfId="0" priority="1164"/>
    <cfRule type="duplicateValues" dxfId="0" priority="1158"/>
    <cfRule type="duplicateValues" dxfId="0" priority="1152"/>
    <cfRule type="duplicateValues" dxfId="0" priority="1140"/>
  </conditionalFormatting>
  <conditionalFormatting sqref="C42">
    <cfRule type="duplicateValues" dxfId="0" priority="1188"/>
    <cfRule type="duplicateValues" dxfId="0" priority="1182"/>
    <cfRule type="duplicateValues" dxfId="0" priority="1146"/>
    <cfRule type="duplicateValues" dxfId="0" priority="1134"/>
    <cfRule type="duplicateValues" dxfId="0" priority="1128"/>
    <cfRule type="duplicateValues" dxfId="0" priority="1122"/>
    <cfRule type="duplicateValues" dxfId="0" priority="1116"/>
    <cfRule type="duplicateValues" dxfId="0" priority="1110"/>
    <cfRule type="duplicateValues" dxfId="0" priority="1104"/>
  </conditionalFormatting>
  <conditionalFormatting sqref="B43">
    <cfRule type="duplicateValues" dxfId="0" priority="1175"/>
    <cfRule type="duplicateValues" dxfId="0" priority="1169"/>
    <cfRule type="duplicateValues" dxfId="0" priority="1163"/>
    <cfRule type="duplicateValues" dxfId="0" priority="1157"/>
    <cfRule type="duplicateValues" dxfId="0" priority="1151"/>
    <cfRule type="duplicateValues" dxfId="0" priority="1139"/>
  </conditionalFormatting>
  <conditionalFormatting sqref="C43">
    <cfRule type="duplicateValues" dxfId="0" priority="1187"/>
    <cfRule type="duplicateValues" dxfId="0" priority="1181"/>
    <cfRule type="duplicateValues" dxfId="0" priority="1145"/>
    <cfRule type="duplicateValues" dxfId="0" priority="1133"/>
    <cfRule type="duplicateValues" dxfId="0" priority="1127"/>
    <cfRule type="duplicateValues" dxfId="0" priority="1121"/>
    <cfRule type="duplicateValues" dxfId="0" priority="1115"/>
    <cfRule type="duplicateValues" dxfId="0" priority="1109"/>
    <cfRule type="duplicateValues" dxfId="0" priority="1103"/>
  </conditionalFormatting>
  <conditionalFormatting sqref="B44">
    <cfRule type="duplicateValues" dxfId="0" priority="1174"/>
    <cfRule type="duplicateValues" dxfId="0" priority="1168"/>
    <cfRule type="duplicateValues" dxfId="0" priority="1162"/>
    <cfRule type="duplicateValues" dxfId="0" priority="1156"/>
    <cfRule type="duplicateValues" dxfId="0" priority="1150"/>
    <cfRule type="duplicateValues" dxfId="0" priority="1138"/>
  </conditionalFormatting>
  <conditionalFormatting sqref="C44">
    <cfRule type="duplicateValues" dxfId="0" priority="1186"/>
    <cfRule type="duplicateValues" dxfId="0" priority="1180"/>
    <cfRule type="duplicateValues" dxfId="0" priority="1144"/>
    <cfRule type="duplicateValues" dxfId="0" priority="1132"/>
    <cfRule type="duplicateValues" dxfId="0" priority="1126"/>
    <cfRule type="duplicateValues" dxfId="0" priority="1120"/>
    <cfRule type="duplicateValues" dxfId="0" priority="1114"/>
    <cfRule type="duplicateValues" dxfId="0" priority="1108"/>
    <cfRule type="duplicateValues" dxfId="0" priority="1102"/>
  </conditionalFormatting>
  <conditionalFormatting sqref="B45">
    <cfRule type="duplicateValues" dxfId="0" priority="1173"/>
    <cfRule type="duplicateValues" dxfId="0" priority="1167"/>
    <cfRule type="duplicateValues" dxfId="0" priority="1161"/>
    <cfRule type="duplicateValues" dxfId="0" priority="1155"/>
    <cfRule type="duplicateValues" dxfId="0" priority="1149"/>
    <cfRule type="duplicateValues" dxfId="0" priority="1137"/>
  </conditionalFormatting>
  <conditionalFormatting sqref="C45">
    <cfRule type="duplicateValues" dxfId="0" priority="1185"/>
    <cfRule type="duplicateValues" dxfId="0" priority="1179"/>
    <cfRule type="duplicateValues" dxfId="0" priority="1143"/>
    <cfRule type="duplicateValues" dxfId="0" priority="1131"/>
    <cfRule type="duplicateValues" dxfId="0" priority="1125"/>
    <cfRule type="duplicateValues" dxfId="0" priority="1119"/>
    <cfRule type="duplicateValues" dxfId="0" priority="1113"/>
    <cfRule type="duplicateValues" dxfId="0" priority="1107"/>
    <cfRule type="duplicateValues" dxfId="0" priority="1101"/>
  </conditionalFormatting>
  <conditionalFormatting sqref="B46">
    <cfRule type="duplicateValues" dxfId="0" priority="1035"/>
    <cfRule type="duplicateValues" dxfId="0" priority="1030"/>
    <cfRule type="duplicateValues" dxfId="0" priority="1025"/>
    <cfRule type="duplicateValues" dxfId="0" priority="1020"/>
    <cfRule type="duplicateValues" dxfId="0" priority="1015"/>
    <cfRule type="duplicateValues" dxfId="0" priority="1005"/>
  </conditionalFormatting>
  <conditionalFormatting sqref="C46">
    <cfRule type="duplicateValues" dxfId="0" priority="1045"/>
    <cfRule type="duplicateValues" dxfId="0" priority="1040"/>
    <cfRule type="duplicateValues" dxfId="0" priority="1010"/>
    <cfRule type="duplicateValues" dxfId="0" priority="1000"/>
    <cfRule type="duplicateValues" dxfId="0" priority="995"/>
    <cfRule type="duplicateValues" dxfId="0" priority="990"/>
    <cfRule type="duplicateValues" dxfId="0" priority="985"/>
    <cfRule type="duplicateValues" dxfId="0" priority="980"/>
    <cfRule type="duplicateValues" dxfId="0" priority="975"/>
    <cfRule type="duplicateValues" dxfId="0" priority="970"/>
    <cfRule type="duplicateValues" dxfId="0" priority="965"/>
    <cfRule type="duplicateValues" dxfId="0" priority="960"/>
  </conditionalFormatting>
  <conditionalFormatting sqref="B47">
    <cfRule type="duplicateValues" dxfId="0" priority="1034"/>
    <cfRule type="duplicateValues" dxfId="0" priority="1029"/>
    <cfRule type="duplicateValues" dxfId="0" priority="1024"/>
    <cfRule type="duplicateValues" dxfId="0" priority="1019"/>
    <cfRule type="duplicateValues" dxfId="0" priority="1014"/>
    <cfRule type="duplicateValues" dxfId="0" priority="1004"/>
  </conditionalFormatting>
  <conditionalFormatting sqref="C47">
    <cfRule type="duplicateValues" dxfId="0" priority="1044"/>
    <cfRule type="duplicateValues" dxfId="0" priority="1039"/>
    <cfRule type="duplicateValues" dxfId="0" priority="1009"/>
    <cfRule type="duplicateValues" dxfId="0" priority="999"/>
    <cfRule type="duplicateValues" dxfId="0" priority="994"/>
    <cfRule type="duplicateValues" dxfId="0" priority="989"/>
    <cfRule type="duplicateValues" dxfId="0" priority="984"/>
    <cfRule type="duplicateValues" dxfId="0" priority="979"/>
    <cfRule type="duplicateValues" dxfId="0" priority="974"/>
    <cfRule type="duplicateValues" dxfId="0" priority="969"/>
    <cfRule type="duplicateValues" dxfId="0" priority="964"/>
    <cfRule type="duplicateValues" dxfId="0" priority="959"/>
  </conditionalFormatting>
  <conditionalFormatting sqref="B48">
    <cfRule type="duplicateValues" dxfId="0" priority="1033"/>
    <cfRule type="duplicateValues" dxfId="0" priority="1028"/>
    <cfRule type="duplicateValues" dxfId="0" priority="1023"/>
    <cfRule type="duplicateValues" dxfId="0" priority="1018"/>
    <cfRule type="duplicateValues" dxfId="0" priority="1013"/>
    <cfRule type="duplicateValues" dxfId="0" priority="1003"/>
  </conditionalFormatting>
  <conditionalFormatting sqref="C48">
    <cfRule type="duplicateValues" dxfId="0" priority="1043"/>
    <cfRule type="duplicateValues" dxfId="0" priority="1038"/>
    <cfRule type="duplicateValues" dxfId="0" priority="1008"/>
    <cfRule type="duplicateValues" dxfId="0" priority="998"/>
    <cfRule type="duplicateValues" dxfId="0" priority="993"/>
    <cfRule type="duplicateValues" dxfId="0" priority="988"/>
    <cfRule type="duplicateValues" dxfId="0" priority="983"/>
    <cfRule type="duplicateValues" dxfId="0" priority="978"/>
    <cfRule type="duplicateValues" dxfId="0" priority="973"/>
    <cfRule type="duplicateValues" dxfId="0" priority="968"/>
    <cfRule type="duplicateValues" dxfId="0" priority="963"/>
    <cfRule type="duplicateValues" dxfId="0" priority="958"/>
  </conditionalFormatting>
  <conditionalFormatting sqref="B49">
    <cfRule type="duplicateValues" dxfId="0" priority="1032"/>
    <cfRule type="duplicateValues" dxfId="0" priority="1027"/>
    <cfRule type="duplicateValues" dxfId="0" priority="1022"/>
    <cfRule type="duplicateValues" dxfId="0" priority="1017"/>
    <cfRule type="duplicateValues" dxfId="0" priority="1012"/>
    <cfRule type="duplicateValues" dxfId="0" priority="1002"/>
  </conditionalFormatting>
  <conditionalFormatting sqref="C49">
    <cfRule type="duplicateValues" dxfId="0" priority="1042"/>
    <cfRule type="duplicateValues" dxfId="0" priority="1037"/>
    <cfRule type="duplicateValues" dxfId="0" priority="1007"/>
    <cfRule type="duplicateValues" dxfId="0" priority="997"/>
    <cfRule type="duplicateValues" dxfId="0" priority="992"/>
    <cfRule type="duplicateValues" dxfId="0" priority="987"/>
    <cfRule type="duplicateValues" dxfId="0" priority="982"/>
    <cfRule type="duplicateValues" dxfId="0" priority="977"/>
    <cfRule type="duplicateValues" dxfId="0" priority="972"/>
    <cfRule type="duplicateValues" dxfId="0" priority="967"/>
    <cfRule type="duplicateValues" dxfId="0" priority="962"/>
    <cfRule type="duplicateValues" dxfId="0" priority="957"/>
  </conditionalFormatting>
  <conditionalFormatting sqref="B50">
    <cfRule type="duplicateValues" dxfId="0" priority="1031"/>
    <cfRule type="duplicateValues" dxfId="0" priority="1026"/>
    <cfRule type="duplicateValues" dxfId="0" priority="1021"/>
    <cfRule type="duplicateValues" dxfId="0" priority="1016"/>
    <cfRule type="duplicateValues" dxfId="0" priority="1011"/>
    <cfRule type="duplicateValues" dxfId="0" priority="1001"/>
  </conditionalFormatting>
  <conditionalFormatting sqref="C50">
    <cfRule type="duplicateValues" dxfId="0" priority="1041"/>
    <cfRule type="duplicateValues" dxfId="0" priority="1036"/>
    <cfRule type="duplicateValues" dxfId="0" priority="1006"/>
    <cfRule type="duplicateValues" dxfId="0" priority="996"/>
    <cfRule type="duplicateValues" dxfId="0" priority="991"/>
    <cfRule type="duplicateValues" dxfId="0" priority="986"/>
    <cfRule type="duplicateValues" dxfId="0" priority="981"/>
    <cfRule type="duplicateValues" dxfId="0" priority="976"/>
    <cfRule type="duplicateValues" dxfId="0" priority="971"/>
    <cfRule type="duplicateValues" dxfId="0" priority="966"/>
    <cfRule type="duplicateValues" dxfId="0" priority="961"/>
    <cfRule type="duplicateValues" dxfId="0" priority="956"/>
  </conditionalFormatting>
  <conditionalFormatting sqref="B51">
    <cfRule type="duplicateValues" dxfId="0" priority="948"/>
    <cfRule type="duplicateValues" dxfId="0" priority="945"/>
    <cfRule type="duplicateValues" dxfId="0" priority="942"/>
    <cfRule type="duplicateValues" dxfId="0" priority="939"/>
    <cfRule type="duplicateValues" dxfId="0" priority="936"/>
    <cfRule type="duplicateValues" dxfId="0" priority="930"/>
  </conditionalFormatting>
  <conditionalFormatting sqref="C51">
    <cfRule type="duplicateValues" dxfId="0" priority="954"/>
    <cfRule type="duplicateValues" dxfId="0" priority="951"/>
    <cfRule type="duplicateValues" dxfId="0" priority="933"/>
    <cfRule type="duplicateValues" dxfId="0" priority="927"/>
    <cfRule type="duplicateValues" dxfId="0" priority="924"/>
    <cfRule type="duplicateValues" dxfId="0" priority="921"/>
    <cfRule type="duplicateValues" dxfId="0" priority="918"/>
    <cfRule type="duplicateValues" dxfId="0" priority="915"/>
    <cfRule type="duplicateValues" dxfId="0" priority="912"/>
    <cfRule type="duplicateValues" dxfId="0" priority="909"/>
    <cfRule type="duplicateValues" dxfId="0" priority="906"/>
    <cfRule type="duplicateValues" dxfId="0" priority="903"/>
    <cfRule type="duplicateValues" dxfId="0" priority="900"/>
  </conditionalFormatting>
  <conditionalFormatting sqref="B52">
    <cfRule type="duplicateValues" dxfId="0" priority="947"/>
    <cfRule type="duplicateValues" dxfId="0" priority="944"/>
    <cfRule type="duplicateValues" dxfId="0" priority="941"/>
    <cfRule type="duplicateValues" dxfId="0" priority="938"/>
    <cfRule type="duplicateValues" dxfId="0" priority="935"/>
    <cfRule type="duplicateValues" dxfId="0" priority="929"/>
  </conditionalFormatting>
  <conditionalFormatting sqref="C52">
    <cfRule type="duplicateValues" dxfId="0" priority="953"/>
    <cfRule type="duplicateValues" dxfId="0" priority="950"/>
    <cfRule type="duplicateValues" dxfId="0" priority="932"/>
    <cfRule type="duplicateValues" dxfId="0" priority="926"/>
    <cfRule type="duplicateValues" dxfId="0" priority="923"/>
    <cfRule type="duplicateValues" dxfId="0" priority="920"/>
    <cfRule type="duplicateValues" dxfId="0" priority="917"/>
    <cfRule type="duplicateValues" dxfId="0" priority="914"/>
    <cfRule type="duplicateValues" dxfId="0" priority="911"/>
    <cfRule type="duplicateValues" dxfId="0" priority="908"/>
    <cfRule type="duplicateValues" dxfId="0" priority="905"/>
    <cfRule type="duplicateValues" dxfId="0" priority="902"/>
    <cfRule type="duplicateValues" dxfId="0" priority="899"/>
  </conditionalFormatting>
  <conditionalFormatting sqref="B53">
    <cfRule type="duplicateValues" dxfId="0" priority="946"/>
    <cfRule type="duplicateValues" dxfId="0" priority="943"/>
    <cfRule type="duplicateValues" dxfId="0" priority="940"/>
    <cfRule type="duplicateValues" dxfId="0" priority="937"/>
    <cfRule type="duplicateValues" dxfId="0" priority="934"/>
    <cfRule type="duplicateValues" dxfId="0" priority="928"/>
  </conditionalFormatting>
  <conditionalFormatting sqref="C53">
    <cfRule type="duplicateValues" dxfId="0" priority="952"/>
    <cfRule type="duplicateValues" dxfId="0" priority="949"/>
    <cfRule type="duplicateValues" dxfId="0" priority="931"/>
    <cfRule type="duplicateValues" dxfId="0" priority="925"/>
    <cfRule type="duplicateValues" dxfId="0" priority="922"/>
    <cfRule type="duplicateValues" dxfId="0" priority="919"/>
    <cfRule type="duplicateValues" dxfId="0" priority="916"/>
    <cfRule type="duplicateValues" dxfId="0" priority="913"/>
    <cfRule type="duplicateValues" dxfId="0" priority="910"/>
    <cfRule type="duplicateValues" dxfId="0" priority="907"/>
    <cfRule type="duplicateValues" dxfId="0" priority="904"/>
    <cfRule type="duplicateValues" dxfId="0" priority="901"/>
    <cfRule type="duplicateValues" dxfId="0" priority="898"/>
  </conditionalFormatting>
  <conditionalFormatting sqref="B54">
    <cfRule type="duplicateValues" dxfId="0" priority="1334"/>
    <cfRule type="duplicateValues" dxfId="0" priority="1331"/>
    <cfRule type="duplicateValues" dxfId="0" priority="1328"/>
    <cfRule type="duplicateValues" dxfId="0" priority="1325"/>
    <cfRule type="duplicateValues" dxfId="0" priority="1322"/>
    <cfRule type="duplicateValues" dxfId="0" priority="1315"/>
  </conditionalFormatting>
  <conditionalFormatting sqref="C54">
    <cfRule type="duplicateValues" dxfId="0" priority="1342"/>
    <cfRule type="duplicateValues" dxfId="0" priority="1338"/>
    <cfRule type="duplicateValues" dxfId="0" priority="1319"/>
    <cfRule type="duplicateValues" dxfId="0" priority="1312"/>
    <cfRule type="duplicateValues" dxfId="0" priority="1308"/>
    <cfRule type="duplicateValues" dxfId="0" priority="1304"/>
  </conditionalFormatting>
  <conditionalFormatting sqref="B55">
    <cfRule type="duplicateValues" dxfId="0" priority="893"/>
    <cfRule type="duplicateValues" dxfId="0" priority="892"/>
    <cfRule type="duplicateValues" dxfId="0" priority="891"/>
    <cfRule type="duplicateValues" dxfId="0" priority="890"/>
    <cfRule type="duplicateValues" dxfId="0" priority="889"/>
    <cfRule type="duplicateValues" dxfId="0" priority="887"/>
  </conditionalFormatting>
  <conditionalFormatting sqref="C55">
    <cfRule type="duplicateValues" dxfId="0" priority="895"/>
    <cfRule type="duplicateValues" dxfId="0" priority="894"/>
    <cfRule type="duplicateValues" dxfId="0" priority="888"/>
    <cfRule type="duplicateValues" dxfId="0" priority="886"/>
    <cfRule type="duplicateValues" dxfId="0" priority="885"/>
    <cfRule type="duplicateValues" dxfId="0" priority="884"/>
    <cfRule type="duplicateValues" dxfId="0" priority="883"/>
    <cfRule type="duplicateValues" dxfId="0" priority="882"/>
    <cfRule type="duplicateValues" dxfId="0" priority="881"/>
    <cfRule type="duplicateValues" dxfId="0" priority="880"/>
    <cfRule type="duplicateValues" dxfId="0" priority="879"/>
    <cfRule type="duplicateValues" dxfId="0" priority="878"/>
    <cfRule type="duplicateValues" dxfId="0" priority="877"/>
    <cfRule type="duplicateValues" dxfId="0" priority="876"/>
    <cfRule type="duplicateValues" dxfId="0" priority="875"/>
  </conditionalFormatting>
  <conditionalFormatting sqref="B56">
    <cfRule type="duplicateValues" dxfId="0" priority="1333"/>
    <cfRule type="duplicateValues" dxfId="0" priority="1330"/>
    <cfRule type="duplicateValues" dxfId="0" priority="1327"/>
    <cfRule type="duplicateValues" dxfId="0" priority="1324"/>
    <cfRule type="duplicateValues" dxfId="0" priority="1321"/>
    <cfRule type="duplicateValues" dxfId="0" priority="1314"/>
  </conditionalFormatting>
  <conditionalFormatting sqref="C56">
    <cfRule type="duplicateValues" dxfId="0" priority="1341"/>
    <cfRule type="duplicateValues" dxfId="0" priority="1337"/>
    <cfRule type="duplicateValues" dxfId="0" priority="1318"/>
    <cfRule type="duplicateValues" dxfId="0" priority="1311"/>
    <cfRule type="duplicateValues" dxfId="0" priority="1307"/>
    <cfRule type="duplicateValues" dxfId="0" priority="1303"/>
  </conditionalFormatting>
  <conditionalFormatting sqref="B57">
    <cfRule type="duplicateValues" dxfId="0" priority="851"/>
    <cfRule type="duplicateValues" dxfId="0" priority="850"/>
    <cfRule type="duplicateValues" dxfId="0" priority="849"/>
    <cfRule type="duplicateValues" dxfId="0" priority="848"/>
    <cfRule type="duplicateValues" dxfId="0" priority="847"/>
    <cfRule type="duplicateValues" dxfId="0" priority="846"/>
  </conditionalFormatting>
  <conditionalFormatting sqref="C57">
    <cfRule type="duplicateValues" dxfId="0" priority="1340"/>
    <cfRule type="duplicateValues" dxfId="0" priority="1336"/>
    <cfRule type="duplicateValues" dxfId="0" priority="1317"/>
    <cfRule type="duplicateValues" dxfId="0" priority="1310"/>
    <cfRule type="duplicateValues" dxfId="0" priority="1306"/>
    <cfRule type="duplicateValues" dxfId="0" priority="1302"/>
  </conditionalFormatting>
  <conditionalFormatting sqref="B58">
    <cfRule type="duplicateValues" dxfId="0" priority="845"/>
    <cfRule type="duplicateValues" dxfId="0" priority="844"/>
    <cfRule type="duplicateValues" dxfId="0" priority="843"/>
    <cfRule type="duplicateValues" dxfId="0" priority="842"/>
    <cfRule type="duplicateValues" dxfId="0" priority="841"/>
    <cfRule type="duplicateValues" dxfId="0" priority="840"/>
  </conditionalFormatting>
  <conditionalFormatting sqref="C58">
    <cfRule type="duplicateValues" dxfId="0" priority="1207"/>
    <cfRule type="duplicateValues" dxfId="0" priority="1206"/>
    <cfRule type="duplicateValues" dxfId="0" priority="1205"/>
    <cfRule type="duplicateValues" dxfId="0" priority="1204"/>
    <cfRule type="duplicateValues" dxfId="0" priority="1203"/>
    <cfRule type="duplicateValues" dxfId="0" priority="1202"/>
    <cfRule type="duplicateValues" dxfId="0" priority="1201"/>
    <cfRule type="duplicateValues" dxfId="0" priority="1200"/>
    <cfRule type="duplicateValues" dxfId="0" priority="1199"/>
    <cfRule type="duplicateValues" dxfId="0" priority="1198"/>
    <cfRule type="duplicateValues" dxfId="0" priority="1197"/>
    <cfRule type="duplicateValues" dxfId="0" priority="1196"/>
    <cfRule type="duplicateValues" dxfId="0" priority="1195"/>
    <cfRule type="duplicateValues" dxfId="0" priority="1194"/>
    <cfRule type="duplicateValues" dxfId="0" priority="1193"/>
    <cfRule type="duplicateValues" dxfId="0" priority="1192"/>
    <cfRule type="duplicateValues" dxfId="0" priority="1191"/>
  </conditionalFormatting>
  <conditionalFormatting sqref="B59">
    <cfRule type="duplicateValues" dxfId="0" priority="601"/>
    <cfRule type="duplicateValues" dxfId="0" priority="588"/>
    <cfRule type="duplicateValues" dxfId="0" priority="575"/>
    <cfRule type="duplicateValues" dxfId="0" priority="562"/>
    <cfRule type="duplicateValues" dxfId="0" priority="549"/>
    <cfRule type="duplicateValues" dxfId="0" priority="523"/>
  </conditionalFormatting>
  <conditionalFormatting sqref="C59">
    <cfRule type="duplicateValues" dxfId="0" priority="627"/>
    <cfRule type="duplicateValues" dxfId="0" priority="614"/>
    <cfRule type="duplicateValues" dxfId="0" priority="536"/>
    <cfRule type="duplicateValues" dxfId="0" priority="510"/>
    <cfRule type="duplicateValues" dxfId="0" priority="497"/>
    <cfRule type="duplicateValues" dxfId="0" priority="484"/>
    <cfRule type="duplicateValues" dxfId="0" priority="471"/>
    <cfRule type="duplicateValues" dxfId="0" priority="458"/>
    <cfRule type="duplicateValues" dxfId="0" priority="445"/>
    <cfRule type="duplicateValues" dxfId="0" priority="432"/>
    <cfRule type="duplicateValues" dxfId="0" priority="419"/>
    <cfRule type="duplicateValues" dxfId="0" priority="406"/>
    <cfRule type="duplicateValues" dxfId="0" priority="393"/>
    <cfRule type="duplicateValues" dxfId="0" priority="380"/>
    <cfRule type="duplicateValues" dxfId="0" priority="367"/>
    <cfRule type="duplicateValues" dxfId="0" priority="354"/>
    <cfRule type="duplicateValues" dxfId="0" priority="341"/>
    <cfRule type="duplicateValues" dxfId="0" priority="328"/>
  </conditionalFormatting>
  <conditionalFormatting sqref="B60">
    <cfRule type="duplicateValues" dxfId="0" priority="600"/>
    <cfRule type="duplicateValues" dxfId="0" priority="587"/>
    <cfRule type="duplicateValues" dxfId="0" priority="574"/>
    <cfRule type="duplicateValues" dxfId="0" priority="561"/>
    <cfRule type="duplicateValues" dxfId="0" priority="548"/>
    <cfRule type="duplicateValues" dxfId="0" priority="522"/>
  </conditionalFormatting>
  <conditionalFormatting sqref="C60">
    <cfRule type="duplicateValues" dxfId="0" priority="626"/>
    <cfRule type="duplicateValues" dxfId="0" priority="613"/>
    <cfRule type="duplicateValues" dxfId="0" priority="535"/>
    <cfRule type="duplicateValues" dxfId="0" priority="509"/>
    <cfRule type="duplicateValues" dxfId="0" priority="496"/>
    <cfRule type="duplicateValues" dxfId="0" priority="483"/>
    <cfRule type="duplicateValues" dxfId="0" priority="470"/>
    <cfRule type="duplicateValues" dxfId="0" priority="457"/>
    <cfRule type="duplicateValues" dxfId="0" priority="444"/>
    <cfRule type="duplicateValues" dxfId="0" priority="431"/>
    <cfRule type="duplicateValues" dxfId="0" priority="418"/>
    <cfRule type="duplicateValues" dxfId="0" priority="405"/>
    <cfRule type="duplicateValues" dxfId="0" priority="392"/>
    <cfRule type="duplicateValues" dxfId="0" priority="379"/>
    <cfRule type="duplicateValues" dxfId="0" priority="366"/>
    <cfRule type="duplicateValues" dxfId="0" priority="353"/>
    <cfRule type="duplicateValues" dxfId="0" priority="340"/>
    <cfRule type="duplicateValues" dxfId="0" priority="327"/>
  </conditionalFormatting>
  <conditionalFormatting sqref="B61">
    <cfRule type="duplicateValues" dxfId="0" priority="599"/>
    <cfRule type="duplicateValues" dxfId="0" priority="586"/>
    <cfRule type="duplicateValues" dxfId="0" priority="573"/>
    <cfRule type="duplicateValues" dxfId="0" priority="560"/>
    <cfRule type="duplicateValues" dxfId="0" priority="547"/>
    <cfRule type="duplicateValues" dxfId="0" priority="521"/>
  </conditionalFormatting>
  <conditionalFormatting sqref="C61">
    <cfRule type="duplicateValues" dxfId="0" priority="625"/>
    <cfRule type="duplicateValues" dxfId="0" priority="612"/>
    <cfRule type="duplicateValues" dxfId="0" priority="534"/>
    <cfRule type="duplicateValues" dxfId="0" priority="508"/>
    <cfRule type="duplicateValues" dxfId="0" priority="495"/>
    <cfRule type="duplicateValues" dxfId="0" priority="482"/>
    <cfRule type="duplicateValues" dxfId="0" priority="469"/>
    <cfRule type="duplicateValues" dxfId="0" priority="456"/>
    <cfRule type="duplicateValues" dxfId="0" priority="443"/>
    <cfRule type="duplicateValues" dxfId="0" priority="430"/>
    <cfRule type="duplicateValues" dxfId="0" priority="417"/>
    <cfRule type="duplicateValues" dxfId="0" priority="404"/>
    <cfRule type="duplicateValues" dxfId="0" priority="391"/>
    <cfRule type="duplicateValues" dxfId="0" priority="378"/>
    <cfRule type="duplicateValues" dxfId="0" priority="365"/>
    <cfRule type="duplicateValues" dxfId="0" priority="352"/>
    <cfRule type="duplicateValues" dxfId="0" priority="339"/>
    <cfRule type="duplicateValues" dxfId="0" priority="326"/>
  </conditionalFormatting>
  <conditionalFormatting sqref="B62">
    <cfRule type="duplicateValues" dxfId="0" priority="598"/>
    <cfRule type="duplicateValues" dxfId="0" priority="585"/>
    <cfRule type="duplicateValues" dxfId="0" priority="572"/>
    <cfRule type="duplicateValues" dxfId="0" priority="559"/>
    <cfRule type="duplicateValues" dxfId="0" priority="546"/>
    <cfRule type="duplicateValues" dxfId="0" priority="520"/>
  </conditionalFormatting>
  <conditionalFormatting sqref="C62">
    <cfRule type="duplicateValues" dxfId="0" priority="624"/>
    <cfRule type="duplicateValues" dxfId="0" priority="611"/>
    <cfRule type="duplicateValues" dxfId="0" priority="533"/>
    <cfRule type="duplicateValues" dxfId="0" priority="507"/>
    <cfRule type="duplicateValues" dxfId="0" priority="494"/>
    <cfRule type="duplicateValues" dxfId="0" priority="481"/>
    <cfRule type="duplicateValues" dxfId="0" priority="468"/>
    <cfRule type="duplicateValues" dxfId="0" priority="455"/>
    <cfRule type="duplicateValues" dxfId="0" priority="442"/>
    <cfRule type="duplicateValues" dxfId="0" priority="429"/>
    <cfRule type="duplicateValues" dxfId="0" priority="416"/>
    <cfRule type="duplicateValues" dxfId="0" priority="403"/>
    <cfRule type="duplicateValues" dxfId="0" priority="390"/>
    <cfRule type="duplicateValues" dxfId="0" priority="377"/>
    <cfRule type="duplicateValues" dxfId="0" priority="364"/>
    <cfRule type="duplicateValues" dxfId="0" priority="351"/>
    <cfRule type="duplicateValues" dxfId="0" priority="338"/>
    <cfRule type="duplicateValues" dxfId="0" priority="325"/>
  </conditionalFormatting>
  <conditionalFormatting sqref="B63">
    <cfRule type="duplicateValues" dxfId="0" priority="597"/>
    <cfRule type="duplicateValues" dxfId="0" priority="584"/>
    <cfRule type="duplicateValues" dxfId="0" priority="571"/>
    <cfRule type="duplicateValues" dxfId="0" priority="558"/>
    <cfRule type="duplicateValues" dxfId="0" priority="545"/>
    <cfRule type="duplicateValues" dxfId="0" priority="519"/>
  </conditionalFormatting>
  <conditionalFormatting sqref="C63">
    <cfRule type="duplicateValues" dxfId="0" priority="623"/>
    <cfRule type="duplicateValues" dxfId="0" priority="610"/>
    <cfRule type="duplicateValues" dxfId="0" priority="532"/>
    <cfRule type="duplicateValues" dxfId="0" priority="506"/>
    <cfRule type="duplicateValues" dxfId="0" priority="493"/>
    <cfRule type="duplicateValues" dxfId="0" priority="480"/>
    <cfRule type="duplicateValues" dxfId="0" priority="467"/>
    <cfRule type="duplicateValues" dxfId="0" priority="454"/>
    <cfRule type="duplicateValues" dxfId="0" priority="441"/>
    <cfRule type="duplicateValues" dxfId="0" priority="428"/>
    <cfRule type="duplicateValues" dxfId="0" priority="415"/>
    <cfRule type="duplicateValues" dxfId="0" priority="402"/>
    <cfRule type="duplicateValues" dxfId="0" priority="389"/>
    <cfRule type="duplicateValues" dxfId="0" priority="376"/>
    <cfRule type="duplicateValues" dxfId="0" priority="363"/>
    <cfRule type="duplicateValues" dxfId="0" priority="350"/>
    <cfRule type="duplicateValues" dxfId="0" priority="337"/>
    <cfRule type="duplicateValues" dxfId="0" priority="324"/>
  </conditionalFormatting>
  <conditionalFormatting sqref="B64">
    <cfRule type="duplicateValues" dxfId="0" priority="596"/>
    <cfRule type="duplicateValues" dxfId="0" priority="583"/>
    <cfRule type="duplicateValues" dxfId="0" priority="570"/>
    <cfRule type="duplicateValues" dxfId="0" priority="557"/>
    <cfRule type="duplicateValues" dxfId="0" priority="544"/>
    <cfRule type="duplicateValues" dxfId="0" priority="518"/>
  </conditionalFormatting>
  <conditionalFormatting sqref="C64">
    <cfRule type="duplicateValues" dxfId="0" priority="622"/>
    <cfRule type="duplicateValues" dxfId="0" priority="609"/>
    <cfRule type="duplicateValues" dxfId="0" priority="531"/>
    <cfRule type="duplicateValues" dxfId="0" priority="505"/>
    <cfRule type="duplicateValues" dxfId="0" priority="492"/>
    <cfRule type="duplicateValues" dxfId="0" priority="479"/>
    <cfRule type="duplicateValues" dxfId="0" priority="466"/>
    <cfRule type="duplicateValues" dxfId="0" priority="453"/>
    <cfRule type="duplicateValues" dxfId="0" priority="440"/>
    <cfRule type="duplicateValues" dxfId="0" priority="427"/>
    <cfRule type="duplicateValues" dxfId="0" priority="414"/>
    <cfRule type="duplicateValues" dxfId="0" priority="401"/>
    <cfRule type="duplicateValues" dxfId="0" priority="388"/>
    <cfRule type="duplicateValues" dxfId="0" priority="375"/>
    <cfRule type="duplicateValues" dxfId="0" priority="362"/>
    <cfRule type="duplicateValues" dxfId="0" priority="349"/>
    <cfRule type="duplicateValues" dxfId="0" priority="336"/>
    <cfRule type="duplicateValues" dxfId="0" priority="323"/>
  </conditionalFormatting>
  <conditionalFormatting sqref="B65">
    <cfRule type="duplicateValues" dxfId="0" priority="595"/>
    <cfRule type="duplicateValues" dxfId="0" priority="582"/>
    <cfRule type="duplicateValues" dxfId="0" priority="569"/>
    <cfRule type="duplicateValues" dxfId="0" priority="556"/>
    <cfRule type="duplicateValues" dxfId="0" priority="543"/>
    <cfRule type="duplicateValues" dxfId="0" priority="517"/>
  </conditionalFormatting>
  <conditionalFormatting sqref="C65">
    <cfRule type="duplicateValues" dxfId="0" priority="621"/>
    <cfRule type="duplicateValues" dxfId="0" priority="608"/>
    <cfRule type="duplicateValues" dxfId="0" priority="530"/>
    <cfRule type="duplicateValues" dxfId="0" priority="504"/>
    <cfRule type="duplicateValues" dxfId="0" priority="491"/>
    <cfRule type="duplicateValues" dxfId="0" priority="478"/>
    <cfRule type="duplicateValues" dxfId="0" priority="465"/>
    <cfRule type="duplicateValues" dxfId="0" priority="452"/>
    <cfRule type="duplicateValues" dxfId="0" priority="439"/>
    <cfRule type="duplicateValues" dxfId="0" priority="426"/>
    <cfRule type="duplicateValues" dxfId="0" priority="413"/>
    <cfRule type="duplicateValues" dxfId="0" priority="400"/>
    <cfRule type="duplicateValues" dxfId="0" priority="387"/>
    <cfRule type="duplicateValues" dxfId="0" priority="374"/>
    <cfRule type="duplicateValues" dxfId="0" priority="361"/>
    <cfRule type="duplicateValues" dxfId="0" priority="348"/>
    <cfRule type="duplicateValues" dxfId="0" priority="335"/>
    <cfRule type="duplicateValues" dxfId="0" priority="322"/>
  </conditionalFormatting>
  <conditionalFormatting sqref="B66">
    <cfRule type="duplicateValues" dxfId="0" priority="594"/>
    <cfRule type="duplicateValues" dxfId="0" priority="581"/>
    <cfRule type="duplicateValues" dxfId="0" priority="568"/>
    <cfRule type="duplicateValues" dxfId="0" priority="555"/>
    <cfRule type="duplicateValues" dxfId="0" priority="542"/>
    <cfRule type="duplicateValues" dxfId="0" priority="516"/>
  </conditionalFormatting>
  <conditionalFormatting sqref="C66">
    <cfRule type="duplicateValues" dxfId="0" priority="620"/>
    <cfRule type="duplicateValues" dxfId="0" priority="607"/>
    <cfRule type="duplicateValues" dxfId="0" priority="529"/>
    <cfRule type="duplicateValues" dxfId="0" priority="503"/>
    <cfRule type="duplicateValues" dxfId="0" priority="490"/>
    <cfRule type="duplicateValues" dxfId="0" priority="477"/>
    <cfRule type="duplicateValues" dxfId="0" priority="464"/>
    <cfRule type="duplicateValues" dxfId="0" priority="451"/>
    <cfRule type="duplicateValues" dxfId="0" priority="438"/>
    <cfRule type="duplicateValues" dxfId="0" priority="425"/>
    <cfRule type="duplicateValues" dxfId="0" priority="412"/>
    <cfRule type="duplicateValues" dxfId="0" priority="399"/>
    <cfRule type="duplicateValues" dxfId="0" priority="386"/>
    <cfRule type="duplicateValues" dxfId="0" priority="373"/>
    <cfRule type="duplicateValues" dxfId="0" priority="360"/>
    <cfRule type="duplicateValues" dxfId="0" priority="347"/>
    <cfRule type="duplicateValues" dxfId="0" priority="334"/>
    <cfRule type="duplicateValues" dxfId="0" priority="321"/>
  </conditionalFormatting>
  <conditionalFormatting sqref="B67">
    <cfRule type="duplicateValues" dxfId="0" priority="593"/>
    <cfRule type="duplicateValues" dxfId="0" priority="580"/>
    <cfRule type="duplicateValues" dxfId="0" priority="567"/>
    <cfRule type="duplicateValues" dxfId="0" priority="554"/>
    <cfRule type="duplicateValues" dxfId="0" priority="541"/>
    <cfRule type="duplicateValues" dxfId="0" priority="515"/>
  </conditionalFormatting>
  <conditionalFormatting sqref="C67">
    <cfRule type="duplicateValues" dxfId="0" priority="619"/>
    <cfRule type="duplicateValues" dxfId="0" priority="606"/>
    <cfRule type="duplicateValues" dxfId="0" priority="528"/>
    <cfRule type="duplicateValues" dxfId="0" priority="502"/>
    <cfRule type="duplicateValues" dxfId="0" priority="489"/>
    <cfRule type="duplicateValues" dxfId="0" priority="476"/>
    <cfRule type="duplicateValues" dxfId="0" priority="463"/>
    <cfRule type="duplicateValues" dxfId="0" priority="450"/>
    <cfRule type="duplicateValues" dxfId="0" priority="437"/>
    <cfRule type="duplicateValues" dxfId="0" priority="424"/>
    <cfRule type="duplicateValues" dxfId="0" priority="411"/>
    <cfRule type="duplicateValues" dxfId="0" priority="398"/>
    <cfRule type="duplicateValues" dxfId="0" priority="385"/>
    <cfRule type="duplicateValues" dxfId="0" priority="372"/>
    <cfRule type="duplicateValues" dxfId="0" priority="359"/>
    <cfRule type="duplicateValues" dxfId="0" priority="346"/>
    <cfRule type="duplicateValues" dxfId="0" priority="333"/>
    <cfRule type="duplicateValues" dxfId="0" priority="320"/>
  </conditionalFormatting>
  <conditionalFormatting sqref="B68">
    <cfRule type="duplicateValues" dxfId="0" priority="592"/>
    <cfRule type="duplicateValues" dxfId="0" priority="579"/>
    <cfRule type="duplicateValues" dxfId="0" priority="566"/>
    <cfRule type="duplicateValues" dxfId="0" priority="553"/>
    <cfRule type="duplicateValues" dxfId="0" priority="540"/>
    <cfRule type="duplicateValues" dxfId="0" priority="514"/>
  </conditionalFormatting>
  <conditionalFormatting sqref="C68">
    <cfRule type="duplicateValues" dxfId="0" priority="618"/>
    <cfRule type="duplicateValues" dxfId="0" priority="605"/>
    <cfRule type="duplicateValues" dxfId="0" priority="527"/>
    <cfRule type="duplicateValues" dxfId="0" priority="501"/>
    <cfRule type="duplicateValues" dxfId="0" priority="488"/>
    <cfRule type="duplicateValues" dxfId="0" priority="475"/>
    <cfRule type="duplicateValues" dxfId="0" priority="462"/>
    <cfRule type="duplicateValues" dxfId="0" priority="449"/>
    <cfRule type="duplicateValues" dxfId="0" priority="436"/>
    <cfRule type="duplicateValues" dxfId="0" priority="423"/>
    <cfRule type="duplicateValues" dxfId="0" priority="410"/>
    <cfRule type="duplicateValues" dxfId="0" priority="397"/>
    <cfRule type="duplicateValues" dxfId="0" priority="384"/>
    <cfRule type="duplicateValues" dxfId="0" priority="371"/>
    <cfRule type="duplicateValues" dxfId="0" priority="358"/>
    <cfRule type="duplicateValues" dxfId="0" priority="345"/>
    <cfRule type="duplicateValues" dxfId="0" priority="332"/>
    <cfRule type="duplicateValues" dxfId="0" priority="319"/>
  </conditionalFormatting>
  <conditionalFormatting sqref="B69">
    <cfRule type="duplicateValues" dxfId="0" priority="591"/>
    <cfRule type="duplicateValues" dxfId="0" priority="578"/>
    <cfRule type="duplicateValues" dxfId="0" priority="565"/>
    <cfRule type="duplicateValues" dxfId="0" priority="552"/>
    <cfRule type="duplicateValues" dxfId="0" priority="539"/>
    <cfRule type="duplicateValues" dxfId="0" priority="513"/>
  </conditionalFormatting>
  <conditionalFormatting sqref="C69">
    <cfRule type="duplicateValues" dxfId="0" priority="617"/>
    <cfRule type="duplicateValues" dxfId="0" priority="604"/>
    <cfRule type="duplicateValues" dxfId="0" priority="526"/>
    <cfRule type="duplicateValues" dxfId="0" priority="500"/>
    <cfRule type="duplicateValues" dxfId="0" priority="487"/>
    <cfRule type="duplicateValues" dxfId="0" priority="474"/>
    <cfRule type="duplicateValues" dxfId="0" priority="461"/>
    <cfRule type="duplicateValues" dxfId="0" priority="448"/>
    <cfRule type="duplicateValues" dxfId="0" priority="435"/>
    <cfRule type="duplicateValues" dxfId="0" priority="422"/>
    <cfRule type="duplicateValues" dxfId="0" priority="409"/>
    <cfRule type="duplicateValues" dxfId="0" priority="396"/>
    <cfRule type="duplicateValues" dxfId="0" priority="383"/>
    <cfRule type="duplicateValues" dxfId="0" priority="370"/>
    <cfRule type="duplicateValues" dxfId="0" priority="357"/>
    <cfRule type="duplicateValues" dxfId="0" priority="344"/>
    <cfRule type="duplicateValues" dxfId="0" priority="331"/>
    <cfRule type="duplicateValues" dxfId="0" priority="318"/>
  </conditionalFormatting>
  <conditionalFormatting sqref="B70">
    <cfRule type="duplicateValues" dxfId="0" priority="590"/>
    <cfRule type="duplicateValues" dxfId="0" priority="577"/>
    <cfRule type="duplicateValues" dxfId="0" priority="564"/>
    <cfRule type="duplicateValues" dxfId="0" priority="551"/>
    <cfRule type="duplicateValues" dxfId="0" priority="538"/>
    <cfRule type="duplicateValues" dxfId="0" priority="512"/>
  </conditionalFormatting>
  <conditionalFormatting sqref="C70">
    <cfRule type="duplicateValues" dxfId="0" priority="616"/>
    <cfRule type="duplicateValues" dxfId="0" priority="603"/>
    <cfRule type="duplicateValues" dxfId="0" priority="525"/>
    <cfRule type="duplicateValues" dxfId="0" priority="499"/>
    <cfRule type="duplicateValues" dxfId="0" priority="486"/>
    <cfRule type="duplicateValues" dxfId="0" priority="473"/>
    <cfRule type="duplicateValues" dxfId="0" priority="460"/>
    <cfRule type="duplicateValues" dxfId="0" priority="447"/>
    <cfRule type="duplicateValues" dxfId="0" priority="434"/>
    <cfRule type="duplicateValues" dxfId="0" priority="421"/>
    <cfRule type="duplicateValues" dxfId="0" priority="408"/>
    <cfRule type="duplicateValues" dxfId="0" priority="395"/>
    <cfRule type="duplicateValues" dxfId="0" priority="382"/>
    <cfRule type="duplicateValues" dxfId="0" priority="369"/>
    <cfRule type="duplicateValues" dxfId="0" priority="356"/>
    <cfRule type="duplicateValues" dxfId="0" priority="343"/>
    <cfRule type="duplicateValues" dxfId="0" priority="330"/>
    <cfRule type="duplicateValues" dxfId="0" priority="317"/>
  </conditionalFormatting>
  <conditionalFormatting sqref="B71">
    <cfRule type="duplicateValues" dxfId="0" priority="589"/>
    <cfRule type="duplicateValues" dxfId="0" priority="576"/>
    <cfRule type="duplicateValues" dxfId="0" priority="563"/>
    <cfRule type="duplicateValues" dxfId="0" priority="550"/>
    <cfRule type="duplicateValues" dxfId="0" priority="537"/>
    <cfRule type="duplicateValues" dxfId="0" priority="511"/>
  </conditionalFormatting>
  <conditionalFormatting sqref="C71">
    <cfRule type="duplicateValues" dxfId="0" priority="615"/>
    <cfRule type="duplicateValues" dxfId="0" priority="602"/>
    <cfRule type="duplicateValues" dxfId="0" priority="524"/>
    <cfRule type="duplicateValues" dxfId="0" priority="498"/>
    <cfRule type="duplicateValues" dxfId="0" priority="485"/>
    <cfRule type="duplicateValues" dxfId="0" priority="472"/>
    <cfRule type="duplicateValues" dxfId="0" priority="459"/>
    <cfRule type="duplicateValues" dxfId="0" priority="446"/>
    <cfRule type="duplicateValues" dxfId="0" priority="433"/>
    <cfRule type="duplicateValues" dxfId="0" priority="420"/>
    <cfRule type="duplicateValues" dxfId="0" priority="407"/>
    <cfRule type="duplicateValues" dxfId="0" priority="394"/>
    <cfRule type="duplicateValues" dxfId="0" priority="381"/>
    <cfRule type="duplicateValues" dxfId="0" priority="368"/>
    <cfRule type="duplicateValues" dxfId="0" priority="355"/>
    <cfRule type="duplicateValues" dxfId="0" priority="342"/>
    <cfRule type="duplicateValues" dxfId="0" priority="329"/>
    <cfRule type="duplicateValues" dxfId="0" priority="316"/>
  </conditionalFormatting>
  <conditionalFormatting sqref="B72">
    <cfRule type="duplicateValues" dxfId="0" priority="1363"/>
    <cfRule type="duplicateValues" dxfId="0" priority="1362"/>
    <cfRule type="duplicateValues" dxfId="0" priority="1361"/>
    <cfRule type="duplicateValues" dxfId="0" priority="1360"/>
    <cfRule type="duplicateValues" dxfId="0" priority="1359"/>
    <cfRule type="duplicateValues" dxfId="0" priority="1357"/>
  </conditionalFormatting>
  <conditionalFormatting sqref="C72">
    <cfRule type="duplicateValues" dxfId="0" priority="1365"/>
    <cfRule type="duplicateValues" dxfId="0" priority="1364"/>
    <cfRule type="duplicateValues" dxfId="0" priority="1358"/>
    <cfRule type="duplicateValues" dxfId="0" priority="1356"/>
  </conditionalFormatting>
  <conditionalFormatting sqref="B73">
    <cfRule type="duplicateValues" dxfId="0" priority="1097"/>
    <cfRule type="duplicateValues" dxfId="0" priority="1096"/>
    <cfRule type="duplicateValues" dxfId="0" priority="1095"/>
    <cfRule type="duplicateValues" dxfId="0" priority="1094"/>
    <cfRule type="duplicateValues" dxfId="0" priority="1093"/>
    <cfRule type="duplicateValues" dxfId="0" priority="1091"/>
  </conditionalFormatting>
  <conditionalFormatting sqref="C73">
    <cfRule type="duplicateValues" dxfId="0" priority="1099"/>
    <cfRule type="duplicateValues" dxfId="0" priority="1098"/>
    <cfRule type="duplicateValues" dxfId="0" priority="1092"/>
    <cfRule type="duplicateValues" dxfId="0" priority="1090"/>
    <cfRule type="duplicateValues" dxfId="0" priority="1089"/>
    <cfRule type="duplicateValues" dxfId="0" priority="1088"/>
    <cfRule type="duplicateValues" dxfId="0" priority="1087"/>
    <cfRule type="duplicateValues" dxfId="0" priority="1086"/>
    <cfRule type="duplicateValues" dxfId="0" priority="1085"/>
    <cfRule type="duplicateValues" dxfId="0" priority="1084"/>
  </conditionalFormatting>
  <conditionalFormatting sqref="B74">
    <cfRule type="duplicateValues" dxfId="0" priority="1353"/>
    <cfRule type="duplicateValues" dxfId="0" priority="1352"/>
    <cfRule type="duplicateValues" dxfId="0" priority="1351"/>
    <cfRule type="duplicateValues" dxfId="0" priority="1350"/>
    <cfRule type="duplicateValues" dxfId="0" priority="1349"/>
    <cfRule type="duplicateValues" dxfId="0" priority="1347"/>
  </conditionalFormatting>
  <conditionalFormatting sqref="C74">
    <cfRule type="duplicateValues" dxfId="0" priority="1355"/>
    <cfRule type="duplicateValues" dxfId="0" priority="1354"/>
    <cfRule type="duplicateValues" dxfId="0" priority="1348"/>
    <cfRule type="duplicateValues" dxfId="0" priority="1346"/>
  </conditionalFormatting>
  <conditionalFormatting sqref="C4:C74">
    <cfRule type="duplicateValues" dxfId="0" priority="1"/>
  </conditionalFormatting>
  <conditionalFormatting sqref="C12:C13">
    <cfRule type="duplicateValues" dxfId="0" priority="288"/>
  </conditionalFormatting>
  <conditionalFormatting sqref="C4 C74 C72">
    <cfRule type="duplicateValues" dxfId="0" priority="1345"/>
    <cfRule type="duplicateValues" dxfId="0" priority="1344"/>
  </conditionalFormatting>
  <conditionalFormatting sqref="C4 C19 C54 C72 C56:C57 C74">
    <cfRule type="duplicateValues" dxfId="0" priority="1301"/>
  </conditionalFormatting>
  <conditionalFormatting sqref="C4 C19 C21 C34:C39 C54 C72 C74 C56:C57">
    <cfRule type="duplicateValues" dxfId="0" priority="1209"/>
    <cfRule type="duplicateValues" dxfId="0" priority="1208"/>
  </conditionalFormatting>
  <conditionalFormatting sqref="C4 C19 C21 C34:C45 C54 C74 C72 C56:C58">
    <cfRule type="duplicateValues" dxfId="0" priority="1100"/>
  </conditionalFormatting>
  <conditionalFormatting sqref="C4 C19 C21 C34:C45 C54 C72:C74 C56:C58">
    <cfRule type="duplicateValues" dxfId="0" priority="1083"/>
  </conditionalFormatting>
  <conditionalFormatting sqref="C4 C19 C21 C34:C45 C54 C56:C58 C72:C74">
    <cfRule type="duplicateValues" dxfId="0" priority="1082"/>
  </conditionalFormatting>
  <conditionalFormatting sqref="C4 C21 C17:C19 C34:C50 C54 C72:C74 C56:C58">
    <cfRule type="duplicateValues" dxfId="0" priority="955"/>
  </conditionalFormatting>
  <conditionalFormatting sqref="C4 C21 C17:C19 C34:C54 C56:C58 C72:C74">
    <cfRule type="duplicateValues" dxfId="0" priority="897"/>
    <cfRule type="duplicateValues" dxfId="0" priority="896"/>
  </conditionalFormatting>
  <conditionalFormatting sqref="C4 C21 C17:C19 C34:C58 C72:C74">
    <cfRule type="duplicateValues" dxfId="0" priority="874"/>
  </conditionalFormatting>
  <conditionalFormatting sqref="C4 C17:C21 C34:C58 C72:C74">
    <cfRule type="duplicateValues" dxfId="0" priority="839"/>
  </conditionalFormatting>
  <conditionalFormatting sqref="C4 C6:C10 C16:C21 C34:C58 C72:C74">
    <cfRule type="duplicateValues" dxfId="0" priority="700"/>
  </conditionalFormatting>
  <conditionalFormatting sqref="C4 C6:C11 C14:C21 C34:C74">
    <cfRule type="duplicateValues" dxfId="0" priority="315"/>
  </conditionalFormatting>
  <conditionalFormatting sqref="C4:C11 C14:C21 C33:C74">
    <cfRule type="duplicateValues" dxfId="0" priority="28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汇总表</vt:lpstr>
      <vt:lpstr>劳务费</vt:lpstr>
      <vt:lpstr>考勤</vt:lpstr>
      <vt:lpstr>奖惩</vt:lpstr>
      <vt:lpstr>Sheet3</vt:lpstr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WuYanxia</cp:lastModifiedBy>
  <dcterms:created xsi:type="dcterms:W3CDTF">2006-09-13T11:21:00Z</dcterms:created>
  <dcterms:modified xsi:type="dcterms:W3CDTF">2025-06-29T08:58:59Z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2052-12.1.0.21541</vt:lpwstr>
  </property>
  <property fmtid="{D5CDD505-2E9C-101B-9397-08002B2CF9AE}" pid="4" name="KSOReadingLayout">
    <vt:bool>true</vt:bool>
  </property>
  <property fmtid="{D5CDD505-2E9C-101B-9397-08002B2CF9AE}" pid="5" name="ICV">
    <vt:lpwstr>149F4289779F468ABC87F45A1ACA56C2_13</vt:lpwstr>
  </property>
  <property fmtid="{D5CDD505-2E9C-101B-9397-08002B2CF9AE}" pid="6" name="commondata">
    <vt:lpwstr>eyJoZGlkIjoiOTNlNzI1Y2Q5NTc4ZWZmNDcyMTgzMzg5MGQ3ZjAzMDMifQ==</vt:lpwstr>
  </property>
</Properties>
</file>